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02-17\"/>
    </mc:Choice>
  </mc:AlternateContent>
  <bookViews>
    <workbookView xWindow="-105" yWindow="-105" windowWidth="23250" windowHeight="12570" tabRatio="629"/>
  </bookViews>
  <sheets>
    <sheet name="01" sheetId="72" r:id="rId1"/>
    <sheet name="02" sheetId="73" r:id="rId2"/>
    <sheet name="03" sheetId="74" r:id="rId3"/>
    <sheet name="04" sheetId="75" r:id="rId4"/>
    <sheet name="05" sheetId="76" r:id="rId5"/>
    <sheet name="06" sheetId="77" r:id="rId6"/>
    <sheet name="08" sheetId="78" r:id="rId7"/>
    <sheet name="09" sheetId="79" r:id="rId8"/>
    <sheet name="10" sheetId="80" r:id="rId9"/>
    <sheet name="11" sheetId="81" r:id="rId10"/>
    <sheet name="12" sheetId="82" r:id="rId11"/>
    <sheet name="13" sheetId="83" r:id="rId12"/>
    <sheet name="14" sheetId="84" r:id="rId13"/>
    <sheet name="15" sheetId="85" r:id="rId14"/>
    <sheet name="16" sheetId="86" r:id="rId15"/>
    <sheet name="Sav.įmonių rodikliai" sheetId="87" r:id="rId16"/>
    <sheet name="VšĮ rodikliai" sheetId="88" r:id="rId17"/>
    <sheet name="Priemoniu vykdytoju kodai" sheetId="3" r:id="rId18"/>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00" i="85" l="1"/>
  <c r="K100" i="85"/>
  <c r="J98" i="85"/>
  <c r="K98" i="85"/>
  <c r="I98" i="85"/>
  <c r="I100" i="85"/>
  <c r="J86" i="85"/>
  <c r="K86" i="85"/>
  <c r="I86" i="85"/>
  <c r="J58" i="85"/>
  <c r="K58" i="85"/>
  <c r="I58" i="85"/>
  <c r="J48" i="85"/>
  <c r="K48" i="85"/>
  <c r="I48" i="85"/>
  <c r="J44" i="85"/>
  <c r="K44" i="85"/>
  <c r="I44" i="85"/>
  <c r="J38" i="85"/>
  <c r="K38" i="85"/>
  <c r="I38" i="85"/>
  <c r="J33" i="85"/>
  <c r="K33" i="85"/>
  <c r="I33" i="85"/>
  <c r="J27" i="85"/>
  <c r="K27" i="85"/>
  <c r="I27" i="85"/>
  <c r="J19" i="85"/>
  <c r="K19" i="85"/>
  <c r="I19" i="85"/>
  <c r="J15" i="85"/>
  <c r="K15" i="85"/>
  <c r="I15" i="85"/>
  <c r="J55" i="84"/>
  <c r="K55" i="84"/>
  <c r="I55" i="84"/>
  <c r="I46" i="77"/>
  <c r="J52" i="75"/>
  <c r="K52" i="75"/>
  <c r="I52" i="75"/>
  <c r="I21" i="75"/>
  <c r="I45" i="75"/>
  <c r="I44" i="75"/>
  <c r="I42" i="75"/>
  <c r="J117" i="83"/>
  <c r="K117" i="83"/>
  <c r="I117" i="83"/>
  <c r="J118" i="83"/>
  <c r="K118" i="83"/>
  <c r="K49" i="83"/>
  <c r="J49" i="83"/>
  <c r="I49" i="83"/>
  <c r="K43" i="82"/>
  <c r="J44" i="82"/>
  <c r="J43" i="82" s="1"/>
  <c r="J35" i="82"/>
  <c r="K35" i="82"/>
  <c r="J34" i="82"/>
  <c r="K34" i="82"/>
  <c r="K44" i="82"/>
  <c r="J23" i="82"/>
  <c r="K23" i="82"/>
  <c r="J16" i="77"/>
  <c r="K16" i="77"/>
  <c r="I16" i="77"/>
  <c r="I18" i="84"/>
  <c r="I88" i="76"/>
  <c r="I89" i="76" s="1"/>
  <c r="I65" i="76"/>
  <c r="I46" i="76"/>
  <c r="I20" i="76"/>
  <c r="I21" i="76" s="1"/>
  <c r="I13" i="76"/>
  <c r="I14" i="76" s="1"/>
  <c r="I15" i="74"/>
  <c r="J20" i="76"/>
  <c r="J21" i="76" s="1"/>
  <c r="K20" i="76"/>
  <c r="K21" i="76" s="1"/>
  <c r="K110" i="76"/>
  <c r="J110" i="76"/>
  <c r="I110" i="76"/>
  <c r="K88" i="76"/>
  <c r="K89" i="76" s="1"/>
  <c r="J88" i="76"/>
  <c r="J89" i="76" s="1"/>
  <c r="K82" i="76"/>
  <c r="J82" i="76"/>
  <c r="I82" i="76"/>
  <c r="K79" i="76"/>
  <c r="J79" i="76"/>
  <c r="I79" i="76"/>
  <c r="K70" i="76"/>
  <c r="J70" i="76"/>
  <c r="I70" i="76"/>
  <c r="K65" i="76"/>
  <c r="J65" i="76"/>
  <c r="K56" i="76"/>
  <c r="J56" i="76"/>
  <c r="I56" i="76"/>
  <c r="K53" i="76"/>
  <c r="J53" i="76"/>
  <c r="I53" i="76"/>
  <c r="K49" i="76"/>
  <c r="J49" i="76"/>
  <c r="I49" i="76"/>
  <c r="K46" i="76"/>
  <c r="J46" i="76"/>
  <c r="K39" i="76"/>
  <c r="J39" i="76"/>
  <c r="K37" i="76"/>
  <c r="J37" i="76"/>
  <c r="I37" i="76"/>
  <c r="K27" i="76"/>
  <c r="K28" i="76" s="1"/>
  <c r="K29" i="76" s="1"/>
  <c r="J27" i="76"/>
  <c r="J28" i="76" s="1"/>
  <c r="J29" i="76" s="1"/>
  <c r="I27" i="76"/>
  <c r="I28" i="76" s="1"/>
  <c r="K13" i="76"/>
  <c r="K14" i="76" s="1"/>
  <c r="J13" i="76"/>
  <c r="J14" i="76" s="1"/>
  <c r="J83" i="76" l="1"/>
  <c r="K83" i="76"/>
  <c r="K71" i="76"/>
  <c r="I83" i="76"/>
  <c r="I57" i="76"/>
  <c r="I71" i="76"/>
  <c r="J71" i="76"/>
  <c r="J57" i="76"/>
  <c r="K57" i="76"/>
  <c r="K40" i="76"/>
  <c r="I40" i="76"/>
  <c r="J40" i="76"/>
  <c r="I29" i="76"/>
  <c r="K90" i="76" l="1"/>
  <c r="K91" i="76" s="1"/>
  <c r="I90" i="76"/>
  <c r="I91" i="76" s="1"/>
  <c r="J90" i="76"/>
  <c r="J91" i="76" s="1"/>
  <c r="K54" i="75" l="1"/>
  <c r="J54" i="75"/>
  <c r="I54" i="75"/>
  <c r="I51" i="75" s="1"/>
  <c r="K45" i="75"/>
  <c r="J45" i="75"/>
  <c r="K44" i="75"/>
  <c r="K62" i="75" s="1"/>
  <c r="J44" i="75"/>
  <c r="J62" i="75" s="1"/>
  <c r="I62" i="75"/>
  <c r="K41" i="75"/>
  <c r="K42" i="75" s="1"/>
  <c r="J41" i="75"/>
  <c r="I41" i="75"/>
  <c r="K37" i="75"/>
  <c r="J37" i="75"/>
  <c r="I37" i="75"/>
  <c r="K29" i="75"/>
  <c r="J29" i="75"/>
  <c r="I29" i="75"/>
  <c r="K25" i="75"/>
  <c r="J25" i="75"/>
  <c r="I25" i="75"/>
  <c r="K21" i="75"/>
  <c r="J21" i="75"/>
  <c r="J218" i="80"/>
  <c r="K217" i="80"/>
  <c r="J217" i="80"/>
  <c r="K218" i="80"/>
  <c r="K231" i="80"/>
  <c r="K230" i="80"/>
  <c r="K227" i="80"/>
  <c r="J231" i="80"/>
  <c r="J230" i="80"/>
  <c r="J227" i="80"/>
  <c r="J219" i="80"/>
  <c r="K219" i="80"/>
  <c r="I219" i="80"/>
  <c r="I218" i="80"/>
  <c r="I217" i="80"/>
  <c r="I41" i="80"/>
  <c r="J62" i="86"/>
  <c r="I33" i="86"/>
  <c r="J32" i="86"/>
  <c r="J33" i="86" s="1"/>
  <c r="J18" i="84"/>
  <c r="K18" i="84"/>
  <c r="I51" i="86"/>
  <c r="K38" i="86"/>
  <c r="J38" i="86"/>
  <c r="I38" i="86"/>
  <c r="K31" i="86"/>
  <c r="J31" i="86"/>
  <c r="I31" i="86"/>
  <c r="I22" i="86"/>
  <c r="J18" i="86"/>
  <c r="J61" i="86" s="1"/>
  <c r="J17" i="86"/>
  <c r="K17" i="86" s="1"/>
  <c r="K53" i="86" s="1"/>
  <c r="J16" i="86"/>
  <c r="J52" i="86" s="1"/>
  <c r="J15" i="86"/>
  <c r="J58" i="86" s="1"/>
  <c r="I30" i="75" l="1"/>
  <c r="I43" i="75" s="1"/>
  <c r="I46" i="75"/>
  <c r="I40" i="86"/>
  <c r="J53" i="86"/>
  <c r="J51" i="86" s="1"/>
  <c r="I39" i="86"/>
  <c r="J30" i="75"/>
  <c r="J43" i="75" s="1"/>
  <c r="J46" i="75" s="1"/>
  <c r="K30" i="75"/>
  <c r="J42" i="75"/>
  <c r="K51" i="75"/>
  <c r="K43" i="75"/>
  <c r="K46" i="75" s="1"/>
  <c r="J51" i="75"/>
  <c r="K32" i="86"/>
  <c r="K33" i="86" s="1"/>
  <c r="J22" i="86"/>
  <c r="K18" i="86"/>
  <c r="K61" i="86" s="1"/>
  <c r="I42" i="86"/>
  <c r="I41" i="86" s="1"/>
  <c r="K15" i="86"/>
  <c r="K16" i="86"/>
  <c r="K52" i="86" s="1"/>
  <c r="K58" i="86" l="1"/>
  <c r="K51" i="86" s="1"/>
  <c r="J39" i="86"/>
  <c r="J40" i="86"/>
  <c r="J42" i="86" s="1"/>
  <c r="J41" i="86" s="1"/>
  <c r="K22" i="86"/>
  <c r="K40" i="86" l="1"/>
  <c r="K39" i="86"/>
  <c r="K42" i="86"/>
  <c r="K41" i="86" s="1"/>
  <c r="J29" i="78" l="1"/>
  <c r="K29" i="78"/>
  <c r="I29" i="78"/>
  <c r="J419" i="73" l="1"/>
  <c r="J494" i="73" s="1"/>
  <c r="K419" i="73"/>
  <c r="K494" i="73" s="1"/>
  <c r="I419" i="73"/>
  <c r="I494" i="73" s="1"/>
  <c r="I418" i="73"/>
  <c r="I427" i="73"/>
  <c r="K227" i="73"/>
  <c r="J227" i="73"/>
  <c r="I227" i="73"/>
  <c r="K221" i="73"/>
  <c r="J221" i="73"/>
  <c r="I221" i="73"/>
  <c r="K215" i="73"/>
  <c r="J215" i="73"/>
  <c r="I215" i="73"/>
  <c r="K209" i="73"/>
  <c r="J209" i="73"/>
  <c r="I209" i="73"/>
  <c r="K203" i="73"/>
  <c r="J203" i="73"/>
  <c r="I203" i="73"/>
  <c r="I172" i="73"/>
  <c r="J171" i="73"/>
  <c r="K171" i="73"/>
  <c r="I171" i="73"/>
  <c r="J172" i="73"/>
  <c r="K172" i="73"/>
  <c r="J170" i="73"/>
  <c r="K170" i="73"/>
  <c r="J168" i="73"/>
  <c r="K168" i="73"/>
  <c r="K169" i="73"/>
  <c r="J169" i="73"/>
  <c r="I170" i="73"/>
  <c r="I169" i="73"/>
  <c r="I168" i="73"/>
  <c r="K68" i="85"/>
  <c r="K80" i="85" s="1"/>
  <c r="K81" i="85" s="1"/>
  <c r="J68" i="85"/>
  <c r="J80" i="85" s="1"/>
  <c r="J81" i="85" s="1"/>
  <c r="I68" i="85"/>
  <c r="I80" i="85" s="1"/>
  <c r="I81" i="85" s="1"/>
  <c r="J85" i="72"/>
  <c r="K173" i="73" l="1"/>
  <c r="K228" i="73" s="1"/>
  <c r="K229" i="73" s="1"/>
  <c r="J173" i="73"/>
  <c r="J228" i="73" s="1"/>
  <c r="J229" i="73" s="1"/>
  <c r="I173" i="73"/>
  <c r="J127" i="83" l="1"/>
  <c r="K127" i="83"/>
  <c r="J115" i="83"/>
  <c r="K115" i="83"/>
  <c r="J116" i="83"/>
  <c r="K116" i="83"/>
  <c r="J119" i="83"/>
  <c r="K119" i="83"/>
  <c r="J120" i="83"/>
  <c r="K120" i="83"/>
  <c r="J121" i="83"/>
  <c r="K121" i="83"/>
  <c r="J122" i="83"/>
  <c r="K122" i="83"/>
  <c r="K95" i="83"/>
  <c r="J94" i="83"/>
  <c r="J95" i="83" s="1"/>
  <c r="K94" i="83"/>
  <c r="I94" i="83"/>
  <c r="J77" i="83"/>
  <c r="K77" i="83"/>
  <c r="I77" i="83"/>
  <c r="I72" i="83"/>
  <c r="I78" i="83" s="1"/>
  <c r="J37" i="83"/>
  <c r="K37" i="83"/>
  <c r="J25" i="83"/>
  <c r="K25" i="83"/>
  <c r="I118" i="83"/>
  <c r="I116" i="83"/>
  <c r="I37" i="83"/>
  <c r="I25" i="83"/>
  <c r="I122" i="83"/>
  <c r="K123" i="83" l="1"/>
  <c r="J123" i="83"/>
  <c r="I507" i="73"/>
  <c r="I335" i="73"/>
  <c r="K507" i="73"/>
  <c r="J507" i="73"/>
  <c r="K482" i="73"/>
  <c r="J482" i="73"/>
  <c r="I482" i="73"/>
  <c r="K478" i="73"/>
  <c r="J478" i="73"/>
  <c r="I478" i="73"/>
  <c r="K474" i="73"/>
  <c r="J474" i="73"/>
  <c r="I474" i="73"/>
  <c r="K469" i="73"/>
  <c r="J469" i="73"/>
  <c r="I469" i="73"/>
  <c r="K463" i="73"/>
  <c r="J463" i="73"/>
  <c r="I463" i="73"/>
  <c r="K456" i="73"/>
  <c r="J456" i="73"/>
  <c r="I456" i="73"/>
  <c r="K455" i="73"/>
  <c r="J455" i="73"/>
  <c r="I455" i="73"/>
  <c r="K454" i="73"/>
  <c r="J454" i="73"/>
  <c r="I454" i="73"/>
  <c r="K453" i="73"/>
  <c r="J453" i="73"/>
  <c r="I453" i="73"/>
  <c r="K452" i="73"/>
  <c r="J452" i="73"/>
  <c r="I452" i="73"/>
  <c r="K445" i="73"/>
  <c r="J445" i="73"/>
  <c r="I445" i="73"/>
  <c r="K439" i="73"/>
  <c r="J439" i="73"/>
  <c r="I439" i="73"/>
  <c r="K433" i="73"/>
  <c r="J433" i="73"/>
  <c r="I433" i="73"/>
  <c r="K427" i="73"/>
  <c r="J427" i="73"/>
  <c r="K418" i="73"/>
  <c r="J418" i="73"/>
  <c r="K417" i="73"/>
  <c r="J417" i="73"/>
  <c r="I417" i="73"/>
  <c r="K416" i="73"/>
  <c r="J416" i="73"/>
  <c r="I416" i="73"/>
  <c r="K415" i="73"/>
  <c r="J415" i="73"/>
  <c r="I415" i="73"/>
  <c r="K414" i="73"/>
  <c r="J414" i="73"/>
  <c r="I414" i="73"/>
  <c r="K407" i="73"/>
  <c r="J407" i="73"/>
  <c r="I407" i="73"/>
  <c r="K400" i="73"/>
  <c r="J400" i="73"/>
  <c r="I400" i="73"/>
  <c r="K399" i="73"/>
  <c r="J399" i="73"/>
  <c r="I399" i="73"/>
  <c r="K398" i="73"/>
  <c r="J398" i="73"/>
  <c r="I398" i="73"/>
  <c r="K397" i="73"/>
  <c r="J397" i="73"/>
  <c r="I397" i="73"/>
  <c r="K396" i="73"/>
  <c r="J396" i="73"/>
  <c r="I396" i="73"/>
  <c r="K395" i="73"/>
  <c r="J395" i="73"/>
  <c r="I395" i="73"/>
  <c r="K388" i="73"/>
  <c r="J388" i="73"/>
  <c r="I388" i="73"/>
  <c r="K387" i="73"/>
  <c r="J387" i="73"/>
  <c r="I387" i="73"/>
  <c r="K386" i="73"/>
  <c r="J386" i="73"/>
  <c r="I386" i="73"/>
  <c r="K385" i="73"/>
  <c r="J385" i="73"/>
  <c r="I385" i="73"/>
  <c r="K384" i="73"/>
  <c r="J384" i="73"/>
  <c r="I384" i="73"/>
  <c r="K377" i="73"/>
  <c r="J377" i="73"/>
  <c r="I377" i="73"/>
  <c r="K371" i="73"/>
  <c r="J371" i="73"/>
  <c r="I371" i="73"/>
  <c r="K365" i="73"/>
  <c r="J365" i="73"/>
  <c r="I365" i="73"/>
  <c r="K359" i="73"/>
  <c r="J359" i="73"/>
  <c r="I359" i="73"/>
  <c r="K353" i="73"/>
  <c r="J353" i="73"/>
  <c r="I353" i="73"/>
  <c r="K347" i="73"/>
  <c r="J347" i="73"/>
  <c r="I347" i="73"/>
  <c r="K341" i="73"/>
  <c r="J341" i="73"/>
  <c r="I341" i="73"/>
  <c r="K335" i="73"/>
  <c r="J335" i="73"/>
  <c r="K329" i="73"/>
  <c r="J329" i="73"/>
  <c r="I329" i="73"/>
  <c r="K323" i="73"/>
  <c r="J323" i="73"/>
  <c r="I323" i="73"/>
  <c r="K316" i="73"/>
  <c r="J316" i="73"/>
  <c r="I316" i="73"/>
  <c r="K315" i="73"/>
  <c r="J315" i="73"/>
  <c r="I315" i="73"/>
  <c r="K314" i="73"/>
  <c r="J314" i="73"/>
  <c r="I314" i="73"/>
  <c r="K313" i="73"/>
  <c r="J313" i="73"/>
  <c r="I313" i="73"/>
  <c r="K312" i="73"/>
  <c r="J312" i="73"/>
  <c r="I312" i="73"/>
  <c r="K308" i="73"/>
  <c r="J308" i="73"/>
  <c r="I308" i="73"/>
  <c r="K301" i="73"/>
  <c r="J301" i="73"/>
  <c r="I301" i="73"/>
  <c r="K300" i="73"/>
  <c r="J300" i="73"/>
  <c r="I300" i="73"/>
  <c r="K299" i="73"/>
  <c r="J299" i="73"/>
  <c r="I299" i="73"/>
  <c r="K298" i="73"/>
  <c r="J298" i="73"/>
  <c r="I298" i="73"/>
  <c r="K297" i="73"/>
  <c r="J297" i="73"/>
  <c r="I297" i="73"/>
  <c r="K293" i="73"/>
  <c r="J293" i="73"/>
  <c r="I293" i="73"/>
  <c r="K286" i="73"/>
  <c r="J286" i="73"/>
  <c r="I286" i="73"/>
  <c r="K285" i="73"/>
  <c r="J285" i="73"/>
  <c r="I285" i="73"/>
  <c r="K284" i="73"/>
  <c r="J284" i="73"/>
  <c r="I284" i="73"/>
  <c r="K283" i="73"/>
  <c r="J283" i="73"/>
  <c r="I283" i="73"/>
  <c r="K282" i="73"/>
  <c r="J282" i="73"/>
  <c r="I282" i="73"/>
  <c r="K275" i="73"/>
  <c r="J275" i="73"/>
  <c r="I275" i="73"/>
  <c r="K268" i="73"/>
  <c r="J268" i="73"/>
  <c r="I268" i="73"/>
  <c r="K267" i="73"/>
  <c r="J267" i="73"/>
  <c r="I267" i="73"/>
  <c r="K266" i="73"/>
  <c r="J266" i="73"/>
  <c r="I266" i="73"/>
  <c r="K265" i="73"/>
  <c r="J265" i="73"/>
  <c r="I265" i="73"/>
  <c r="K264" i="73"/>
  <c r="J264" i="73"/>
  <c r="I264" i="73"/>
  <c r="K260" i="73"/>
  <c r="J260" i="73"/>
  <c r="I260" i="73"/>
  <c r="K253" i="73"/>
  <c r="J253" i="73"/>
  <c r="I253" i="73"/>
  <c r="K252" i="73"/>
  <c r="J252" i="73"/>
  <c r="I252" i="73"/>
  <c r="K251" i="73"/>
  <c r="J251" i="73"/>
  <c r="I251" i="73"/>
  <c r="K250" i="73"/>
  <c r="J250" i="73"/>
  <c r="I250" i="73"/>
  <c r="K249" i="73"/>
  <c r="J249" i="73"/>
  <c r="I249" i="73"/>
  <c r="K245" i="73"/>
  <c r="J245" i="73"/>
  <c r="I245" i="73"/>
  <c r="K238" i="73"/>
  <c r="J238" i="73"/>
  <c r="I238" i="73"/>
  <c r="K237" i="73"/>
  <c r="J237" i="73"/>
  <c r="I237" i="73"/>
  <c r="K236" i="73"/>
  <c r="J236" i="73"/>
  <c r="I236" i="73"/>
  <c r="K235" i="73"/>
  <c r="J235" i="73"/>
  <c r="I235" i="73"/>
  <c r="K234" i="73"/>
  <c r="J234" i="73"/>
  <c r="I234" i="73"/>
  <c r="K197" i="73"/>
  <c r="J197" i="73"/>
  <c r="I197" i="73"/>
  <c r="K191" i="73"/>
  <c r="J191" i="73"/>
  <c r="I191" i="73"/>
  <c r="K185" i="73"/>
  <c r="J185" i="73"/>
  <c r="I185" i="73"/>
  <c r="K179" i="73"/>
  <c r="J179" i="73"/>
  <c r="I179" i="73"/>
  <c r="K161" i="73"/>
  <c r="J161" i="73"/>
  <c r="I161" i="73"/>
  <c r="K154" i="73"/>
  <c r="J154" i="73"/>
  <c r="I154" i="73"/>
  <c r="K153" i="73"/>
  <c r="J153" i="73"/>
  <c r="I153" i="73"/>
  <c r="K152" i="73"/>
  <c r="J152" i="73"/>
  <c r="I152" i="73"/>
  <c r="K151" i="73"/>
  <c r="J151" i="73"/>
  <c r="I151" i="73"/>
  <c r="K150" i="73"/>
  <c r="J150" i="73"/>
  <c r="I150" i="73"/>
  <c r="K146" i="73"/>
  <c r="J146" i="73"/>
  <c r="I146" i="73"/>
  <c r="K139" i="73"/>
  <c r="J139" i="73"/>
  <c r="I139" i="73"/>
  <c r="K138" i="73"/>
  <c r="J138" i="73"/>
  <c r="I138" i="73"/>
  <c r="K137" i="73"/>
  <c r="J137" i="73"/>
  <c r="I137" i="73"/>
  <c r="K136" i="73"/>
  <c r="J136" i="73"/>
  <c r="I136" i="73"/>
  <c r="K135" i="73"/>
  <c r="J135" i="73"/>
  <c r="I135" i="73"/>
  <c r="K134" i="73"/>
  <c r="J134" i="73"/>
  <c r="I134" i="73"/>
  <c r="K128" i="73"/>
  <c r="J128" i="73"/>
  <c r="I128" i="73"/>
  <c r="K121" i="73"/>
  <c r="J121" i="73"/>
  <c r="I121" i="73"/>
  <c r="K120" i="73"/>
  <c r="J120" i="73"/>
  <c r="I120" i="73"/>
  <c r="K119" i="73"/>
  <c r="J119" i="73"/>
  <c r="I119" i="73"/>
  <c r="K118" i="73"/>
  <c r="J118" i="73"/>
  <c r="I118" i="73"/>
  <c r="K117" i="73"/>
  <c r="J117" i="73"/>
  <c r="I117" i="73"/>
  <c r="K110" i="73"/>
  <c r="J110" i="73"/>
  <c r="I110" i="73"/>
  <c r="K104" i="73"/>
  <c r="J104" i="73"/>
  <c r="I104" i="73"/>
  <c r="K97" i="73"/>
  <c r="J97" i="73"/>
  <c r="I97" i="73"/>
  <c r="K96" i="73"/>
  <c r="J96" i="73"/>
  <c r="I96" i="73"/>
  <c r="K95" i="73"/>
  <c r="J95" i="73"/>
  <c r="I95" i="73"/>
  <c r="K94" i="73"/>
  <c r="J94" i="73"/>
  <c r="I94" i="73"/>
  <c r="K93" i="73"/>
  <c r="J93" i="73"/>
  <c r="I93" i="73"/>
  <c r="K92" i="73"/>
  <c r="J92" i="73"/>
  <c r="I92" i="73"/>
  <c r="K86" i="73"/>
  <c r="J86" i="73"/>
  <c r="I86" i="73"/>
  <c r="K80" i="73"/>
  <c r="J80" i="73"/>
  <c r="I80" i="73"/>
  <c r="K73" i="73"/>
  <c r="J73" i="73"/>
  <c r="I73" i="73"/>
  <c r="K72" i="73"/>
  <c r="J72" i="73"/>
  <c r="I72" i="73"/>
  <c r="K71" i="73"/>
  <c r="J71" i="73"/>
  <c r="I71" i="73"/>
  <c r="K70" i="73"/>
  <c r="J70" i="73"/>
  <c r="I70" i="73"/>
  <c r="K69" i="73"/>
  <c r="J69" i="73"/>
  <c r="I69" i="73"/>
  <c r="K62" i="73"/>
  <c r="J62" i="73"/>
  <c r="I62" i="73"/>
  <c r="K56" i="73"/>
  <c r="J56" i="73"/>
  <c r="I56" i="73"/>
  <c r="K49" i="73"/>
  <c r="J49" i="73"/>
  <c r="I49" i="73"/>
  <c r="K48" i="73"/>
  <c r="J48" i="73"/>
  <c r="I48" i="73"/>
  <c r="K47" i="73"/>
  <c r="J47" i="73"/>
  <c r="I47" i="73"/>
  <c r="K46" i="73"/>
  <c r="J46" i="73"/>
  <c r="I46" i="73"/>
  <c r="K45" i="73"/>
  <c r="J45" i="73"/>
  <c r="I45" i="73"/>
  <c r="K44" i="73"/>
  <c r="J44" i="73"/>
  <c r="I44" i="73"/>
  <c r="K38" i="73"/>
  <c r="J38" i="73"/>
  <c r="I38" i="73"/>
  <c r="K32" i="73"/>
  <c r="J32" i="73"/>
  <c r="I32" i="73"/>
  <c r="K26" i="73"/>
  <c r="J26" i="73"/>
  <c r="I26" i="73"/>
  <c r="K19" i="73"/>
  <c r="J19" i="73"/>
  <c r="I19" i="73"/>
  <c r="K18" i="73"/>
  <c r="J18" i="73"/>
  <c r="I18" i="73"/>
  <c r="K17" i="73"/>
  <c r="J17" i="73"/>
  <c r="I17" i="73"/>
  <c r="K16" i="73"/>
  <c r="J16" i="73"/>
  <c r="I16" i="73"/>
  <c r="K15" i="73"/>
  <c r="J15" i="73"/>
  <c r="I15" i="73"/>
  <c r="I121" i="83"/>
  <c r="I120" i="83"/>
  <c r="I119" i="83"/>
  <c r="I115" i="83"/>
  <c r="J41" i="83"/>
  <c r="K41" i="83"/>
  <c r="I41" i="83"/>
  <c r="J72" i="83"/>
  <c r="J78" i="83" s="1"/>
  <c r="K72" i="83"/>
  <c r="K78" i="83" s="1"/>
  <c r="J220" i="80"/>
  <c r="K220" i="80"/>
  <c r="J237" i="80"/>
  <c r="K237" i="80"/>
  <c r="I220" i="80"/>
  <c r="I179" i="80"/>
  <c r="I159" i="80"/>
  <c r="I120" i="80"/>
  <c r="I94" i="80"/>
  <c r="K221" i="80" l="1"/>
  <c r="I420" i="73"/>
  <c r="I446" i="73" s="1"/>
  <c r="I447" i="73" s="1"/>
  <c r="J420" i="73"/>
  <c r="J446" i="73" s="1"/>
  <c r="J447" i="73" s="1"/>
  <c r="K420" i="73"/>
  <c r="I490" i="73"/>
  <c r="I98" i="73"/>
  <c r="I74" i="73"/>
  <c r="K287" i="73"/>
  <c r="K294" i="73" s="1"/>
  <c r="I491" i="73"/>
  <c r="I50" i="73"/>
  <c r="J317" i="73"/>
  <c r="J378" i="73" s="1"/>
  <c r="K490" i="73"/>
  <c r="J493" i="73"/>
  <c r="K317" i="73"/>
  <c r="K378" i="73" s="1"/>
  <c r="I254" i="73"/>
  <c r="I261" i="73" s="1"/>
  <c r="J269" i="73"/>
  <c r="J276" i="73" s="1"/>
  <c r="K493" i="73"/>
  <c r="K122" i="73"/>
  <c r="I457" i="73"/>
  <c r="I483" i="73" s="1"/>
  <c r="I484" i="73" s="1"/>
  <c r="J489" i="73"/>
  <c r="I492" i="73"/>
  <c r="K98" i="73"/>
  <c r="I140" i="73"/>
  <c r="J401" i="73"/>
  <c r="K302" i="73"/>
  <c r="K309" i="73" s="1"/>
  <c r="I123" i="83"/>
  <c r="K489" i="73"/>
  <c r="J492" i="73"/>
  <c r="J98" i="73"/>
  <c r="K269" i="73"/>
  <c r="K276" i="73" s="1"/>
  <c r="I287" i="73"/>
  <c r="I294" i="73" s="1"/>
  <c r="K74" i="73"/>
  <c r="I269" i="73"/>
  <c r="I276" i="73" s="1"/>
  <c r="J287" i="73"/>
  <c r="J294" i="73" s="1"/>
  <c r="J490" i="73"/>
  <c r="I493" i="73"/>
  <c r="K446" i="73"/>
  <c r="K447" i="73" s="1"/>
  <c r="J457" i="73"/>
  <c r="J483" i="73" s="1"/>
  <c r="J484" i="73" s="1"/>
  <c r="J50" i="73"/>
  <c r="J74" i="73"/>
  <c r="J140" i="73"/>
  <c r="J239" i="73"/>
  <c r="J246" i="73" s="1"/>
  <c r="I302" i="73"/>
  <c r="I309" i="73" s="1"/>
  <c r="K401" i="73"/>
  <c r="K50" i="73"/>
  <c r="K140" i="73"/>
  <c r="I155" i="73"/>
  <c r="I162" i="73" s="1"/>
  <c r="K239" i="73"/>
  <c r="K246" i="73" s="1"/>
  <c r="J302" i="73"/>
  <c r="J309" i="73" s="1"/>
  <c r="I389" i="73"/>
  <c r="I401" i="73"/>
  <c r="J491" i="73"/>
  <c r="J20" i="73"/>
  <c r="I122" i="73"/>
  <c r="J155" i="73"/>
  <c r="J162" i="73" s="1"/>
  <c r="I239" i="73"/>
  <c r="I246" i="73" s="1"/>
  <c r="J254" i="73"/>
  <c r="J261" i="73" s="1"/>
  <c r="J389" i="73"/>
  <c r="K457" i="73"/>
  <c r="K483" i="73" s="1"/>
  <c r="K484" i="73" s="1"/>
  <c r="K492" i="73"/>
  <c r="I20" i="73"/>
  <c r="K491" i="73"/>
  <c r="J122" i="73"/>
  <c r="K155" i="73"/>
  <c r="K162" i="73" s="1"/>
  <c r="K254" i="73"/>
  <c r="K261" i="73" s="1"/>
  <c r="I317" i="73"/>
  <c r="I378" i="73" s="1"/>
  <c r="K389" i="73"/>
  <c r="K20" i="73"/>
  <c r="I489" i="73"/>
  <c r="J221" i="80"/>
  <c r="I34" i="82"/>
  <c r="J32" i="82"/>
  <c r="K32" i="82"/>
  <c r="I32" i="82"/>
  <c r="J30" i="82"/>
  <c r="K30" i="82"/>
  <c r="I30" i="82"/>
  <c r="I35" i="82" s="1"/>
  <c r="I25" i="82"/>
  <c r="I23" i="82"/>
  <c r="I19" i="82"/>
  <c r="I26" i="82" s="1"/>
  <c r="I43" i="82"/>
  <c r="K19" i="82"/>
  <c r="K26" i="82" s="1"/>
  <c r="K36" i="82" s="1"/>
  <c r="J19" i="82"/>
  <c r="J26" i="82" s="1"/>
  <c r="J36" i="82" s="1"/>
  <c r="J38" i="82" l="1"/>
  <c r="J37" i="82" s="1"/>
  <c r="K38" i="82"/>
  <c r="K37" i="82" s="1"/>
  <c r="I36" i="82"/>
  <c r="I38" i="82" s="1"/>
  <c r="I37" i="82" s="1"/>
  <c r="K147" i="73"/>
  <c r="I63" i="73"/>
  <c r="I64" i="73" s="1"/>
  <c r="I228" i="73"/>
  <c r="I229" i="73" s="1"/>
  <c r="I111" i="73"/>
  <c r="I112" i="73" s="1"/>
  <c r="J379" i="73"/>
  <c r="K379" i="73"/>
  <c r="K277" i="73"/>
  <c r="J63" i="73"/>
  <c r="J64" i="73" s="1"/>
  <c r="I277" i="73"/>
  <c r="J277" i="73"/>
  <c r="J495" i="73"/>
  <c r="J408" i="73"/>
  <c r="J409" i="73" s="1"/>
  <c r="K63" i="73"/>
  <c r="K64" i="73" s="1"/>
  <c r="J111" i="73"/>
  <c r="J112" i="73" s="1"/>
  <c r="J147" i="73"/>
  <c r="J163" i="73" s="1"/>
  <c r="K111" i="73"/>
  <c r="K112" i="73" s="1"/>
  <c r="K495" i="73"/>
  <c r="I147" i="73"/>
  <c r="I163" i="73" s="1"/>
  <c r="I379" i="73"/>
  <c r="K408" i="73"/>
  <c r="K409" i="73" s="1"/>
  <c r="I408" i="73"/>
  <c r="I409" i="73" s="1"/>
  <c r="K163" i="73"/>
  <c r="I495" i="73"/>
  <c r="I110" i="83"/>
  <c r="J486" i="73" l="1"/>
  <c r="J485" i="73" s="1"/>
  <c r="I486" i="73"/>
  <c r="I485" i="73" s="1"/>
  <c r="K486" i="73"/>
  <c r="K485" i="73" s="1"/>
  <c r="I127" i="83"/>
  <c r="J110" i="83"/>
  <c r="K110" i="83"/>
  <c r="J109" i="83"/>
  <c r="K109" i="83"/>
  <c r="I109" i="83"/>
  <c r="I95" i="83"/>
  <c r="J27" i="83"/>
  <c r="J50" i="83" s="1"/>
  <c r="J96" i="83" s="1"/>
  <c r="K27" i="83"/>
  <c r="K50" i="83" s="1"/>
  <c r="K96" i="83" s="1"/>
  <c r="I27" i="83"/>
  <c r="J33" i="79"/>
  <c r="K33" i="79"/>
  <c r="I33" i="79"/>
  <c r="K23" i="79"/>
  <c r="J23" i="79"/>
  <c r="I23" i="79"/>
  <c r="K21" i="79"/>
  <c r="J21" i="79"/>
  <c r="I21" i="79"/>
  <c r="K19" i="79"/>
  <c r="J19" i="79"/>
  <c r="I19" i="79"/>
  <c r="K16" i="79"/>
  <c r="K24" i="79" s="1"/>
  <c r="K25" i="79" s="1"/>
  <c r="K26" i="79" s="1"/>
  <c r="J16" i="79"/>
  <c r="I16" i="79"/>
  <c r="K112" i="83" l="1"/>
  <c r="K111" i="83" s="1"/>
  <c r="J112" i="83"/>
  <c r="J111" i="83" s="1"/>
  <c r="J24" i="79"/>
  <c r="J25" i="79" s="1"/>
  <c r="J26" i="79" s="1"/>
  <c r="I24" i="79"/>
  <c r="I25" i="79" s="1"/>
  <c r="I26" i="79" s="1"/>
  <c r="I50" i="83"/>
  <c r="I42" i="78"/>
  <c r="K42" i="78"/>
  <c r="J42" i="78"/>
  <c r="K36" i="78"/>
  <c r="J36" i="78"/>
  <c r="J37" i="78" s="1"/>
  <c r="I36" i="78"/>
  <c r="K22" i="78"/>
  <c r="J22" i="78"/>
  <c r="I22" i="78"/>
  <c r="I96" i="83" l="1"/>
  <c r="I112" i="83" s="1"/>
  <c r="I111" i="83" s="1"/>
  <c r="I37" i="78"/>
  <c r="K37" i="78"/>
  <c r="K87" i="72"/>
  <c r="J87" i="72"/>
  <c r="K85" i="72"/>
  <c r="J27" i="72"/>
  <c r="K27" i="72"/>
  <c r="I27" i="72"/>
  <c r="J22" i="72"/>
  <c r="K22" i="72"/>
  <c r="I22" i="72"/>
  <c r="I129" i="81"/>
  <c r="I117" i="81"/>
  <c r="I107" i="81"/>
  <c r="I88" i="81"/>
  <c r="I76" i="81"/>
  <c r="I64" i="81"/>
  <c r="I52" i="81"/>
  <c r="I42" i="81"/>
  <c r="I31" i="81"/>
  <c r="J84" i="72" l="1"/>
  <c r="K48" i="84"/>
  <c r="K49" i="84" s="1"/>
  <c r="J48" i="84"/>
  <c r="J49" i="84" s="1"/>
  <c r="I48" i="84"/>
  <c r="I49" i="84" s="1"/>
  <c r="J44" i="84"/>
  <c r="K36" i="84"/>
  <c r="K44" i="84" s="1"/>
  <c r="J36" i="84"/>
  <c r="I36" i="84"/>
  <c r="K26" i="84"/>
  <c r="J26" i="84"/>
  <c r="I26" i="84"/>
  <c r="K21" i="84"/>
  <c r="J21" i="84"/>
  <c r="I21" i="84"/>
  <c r="I27" i="84" l="1"/>
  <c r="J27" i="84"/>
  <c r="J50" i="84" s="1"/>
  <c r="J51" i="84" s="1"/>
  <c r="K27" i="84"/>
  <c r="K50" i="84" s="1"/>
  <c r="K51" i="84" s="1"/>
  <c r="I44" i="84"/>
  <c r="K153" i="81"/>
  <c r="J153" i="81"/>
  <c r="J150" i="81" s="1"/>
  <c r="K152" i="81"/>
  <c r="J152" i="81"/>
  <c r="K151" i="81"/>
  <c r="J151" i="81"/>
  <c r="I150" i="81"/>
  <c r="K141" i="81"/>
  <c r="J141" i="81"/>
  <c r="I141" i="81"/>
  <c r="J142" i="81"/>
  <c r="K129" i="81"/>
  <c r="J129" i="81"/>
  <c r="K117" i="81"/>
  <c r="J117" i="81"/>
  <c r="K107" i="81"/>
  <c r="J107" i="81"/>
  <c r="K97" i="81"/>
  <c r="J97" i="81"/>
  <c r="I97" i="81"/>
  <c r="K95" i="81"/>
  <c r="J95" i="81"/>
  <c r="I95" i="81"/>
  <c r="K88" i="81"/>
  <c r="J88" i="81"/>
  <c r="K76" i="81"/>
  <c r="J76" i="81"/>
  <c r="K64" i="81"/>
  <c r="J64" i="81"/>
  <c r="K52" i="81"/>
  <c r="J52" i="81"/>
  <c r="K42" i="81"/>
  <c r="J42" i="81"/>
  <c r="K31" i="81"/>
  <c r="J31" i="81"/>
  <c r="K21" i="81"/>
  <c r="J21" i="81"/>
  <c r="I21" i="81"/>
  <c r="K17" i="81"/>
  <c r="J17" i="81"/>
  <c r="I17" i="81"/>
  <c r="K15" i="81"/>
  <c r="K89" i="81" s="1"/>
  <c r="J15" i="81"/>
  <c r="I15" i="81"/>
  <c r="I89" i="81" l="1"/>
  <c r="I142" i="81"/>
  <c r="J89" i="81"/>
  <c r="K142" i="81"/>
  <c r="K150" i="81"/>
  <c r="I130" i="81"/>
  <c r="J130" i="81"/>
  <c r="K130" i="81"/>
  <c r="I50" i="84"/>
  <c r="I51" i="84" s="1"/>
  <c r="K143" i="81" l="1"/>
  <c r="K145" i="81" s="1"/>
  <c r="K144" i="81" s="1"/>
  <c r="I143" i="81"/>
  <c r="I145" i="81" s="1"/>
  <c r="I144" i="81" s="1"/>
  <c r="J143" i="81"/>
  <c r="J145" i="81" s="1"/>
  <c r="J144" i="81" s="1"/>
  <c r="K67" i="77"/>
  <c r="J67" i="77"/>
  <c r="I67" i="77"/>
  <c r="K43" i="77"/>
  <c r="J43" i="77"/>
  <c r="I43" i="77"/>
  <c r="K40" i="77"/>
  <c r="J40" i="77"/>
  <c r="I40" i="77"/>
  <c r="K36" i="77"/>
  <c r="J36" i="77"/>
  <c r="I36" i="77"/>
  <c r="K33" i="77"/>
  <c r="J33" i="77"/>
  <c r="I33" i="77"/>
  <c r="K31" i="77"/>
  <c r="J31" i="77"/>
  <c r="I31" i="77"/>
  <c r="K28" i="77"/>
  <c r="J28" i="77"/>
  <c r="I28" i="77"/>
  <c r="K25" i="77"/>
  <c r="J25" i="77"/>
  <c r="I25" i="77"/>
  <c r="K23" i="77"/>
  <c r="J23" i="77"/>
  <c r="I23" i="77"/>
  <c r="K18" i="77"/>
  <c r="J18" i="77"/>
  <c r="I18" i="77"/>
  <c r="K13" i="77"/>
  <c r="J13" i="77"/>
  <c r="I13" i="77"/>
  <c r="I44" i="77" l="1"/>
  <c r="J19" i="77"/>
  <c r="J44" i="77"/>
  <c r="J45" i="77" s="1"/>
  <c r="J47" i="77" s="1"/>
  <c r="J46" i="77" s="1"/>
  <c r="K44" i="77"/>
  <c r="K19" i="77"/>
  <c r="I19" i="77"/>
  <c r="I45" i="77" l="1"/>
  <c r="I47" i="77" s="1"/>
  <c r="K45" i="77"/>
  <c r="K47" i="77" s="1"/>
  <c r="K46" i="77" s="1"/>
  <c r="K71" i="74" l="1"/>
  <c r="J71" i="74"/>
  <c r="I71" i="74"/>
  <c r="K62" i="74"/>
  <c r="J62" i="74"/>
  <c r="I62" i="74"/>
  <c r="K57" i="74"/>
  <c r="J57" i="74"/>
  <c r="I57" i="74"/>
  <c r="K54" i="74"/>
  <c r="J54" i="74"/>
  <c r="I54" i="74"/>
  <c r="K46" i="74"/>
  <c r="J46" i="74"/>
  <c r="I46" i="74"/>
  <c r="K42" i="74"/>
  <c r="J42" i="74"/>
  <c r="I42" i="74"/>
  <c r="K38" i="74"/>
  <c r="J38" i="74"/>
  <c r="I38" i="74"/>
  <c r="K23" i="74"/>
  <c r="J23" i="74"/>
  <c r="I23" i="74"/>
  <c r="K19" i="74"/>
  <c r="J19" i="74"/>
  <c r="I19" i="74"/>
  <c r="K15" i="74"/>
  <c r="K25" i="74" s="1"/>
  <c r="J15" i="74"/>
  <c r="J25" i="74" s="1"/>
  <c r="I240" i="80"/>
  <c r="I226" i="80"/>
  <c r="K200" i="80"/>
  <c r="J200" i="80"/>
  <c r="I200" i="80"/>
  <c r="K194" i="80"/>
  <c r="J194" i="80"/>
  <c r="I194" i="80"/>
  <c r="K192" i="80"/>
  <c r="J192" i="80"/>
  <c r="I192" i="80"/>
  <c r="K189" i="80"/>
  <c r="J189" i="80"/>
  <c r="I189" i="80"/>
  <c r="K179" i="80"/>
  <c r="J179" i="80"/>
  <c r="K175" i="80"/>
  <c r="J175" i="80"/>
  <c r="I175" i="80"/>
  <c r="P170" i="80"/>
  <c r="O170" i="80"/>
  <c r="N170" i="80"/>
  <c r="K169" i="80"/>
  <c r="J169" i="80"/>
  <c r="I169" i="80"/>
  <c r="K164" i="80"/>
  <c r="J164" i="80"/>
  <c r="I164" i="80"/>
  <c r="K159" i="80"/>
  <c r="J159" i="80"/>
  <c r="K137" i="80"/>
  <c r="J137" i="80"/>
  <c r="I137" i="80"/>
  <c r="P133" i="80"/>
  <c r="O133" i="80"/>
  <c r="N133" i="80"/>
  <c r="K120" i="80"/>
  <c r="J120" i="80"/>
  <c r="K94" i="80"/>
  <c r="J94" i="80"/>
  <c r="K89" i="80"/>
  <c r="J89" i="80"/>
  <c r="I89" i="80"/>
  <c r="K83" i="80"/>
  <c r="J83" i="80"/>
  <c r="I83" i="80"/>
  <c r="K81" i="80"/>
  <c r="J81" i="80"/>
  <c r="I81" i="80"/>
  <c r="K78" i="80"/>
  <c r="J78" i="80"/>
  <c r="I78" i="80"/>
  <c r="K76" i="80"/>
  <c r="J76" i="80"/>
  <c r="I76" i="80"/>
  <c r="K65" i="80"/>
  <c r="K68" i="80" s="1"/>
  <c r="J65" i="80"/>
  <c r="J68" i="80" s="1"/>
  <c r="I65" i="80"/>
  <c r="I68" i="80" s="1"/>
  <c r="K59" i="80"/>
  <c r="K60" i="80" s="1"/>
  <c r="J59" i="80"/>
  <c r="J60" i="80" s="1"/>
  <c r="I59" i="80"/>
  <c r="I60" i="80" s="1"/>
  <c r="K51" i="80"/>
  <c r="K52" i="80" s="1"/>
  <c r="J51" i="80"/>
  <c r="J52" i="80" s="1"/>
  <c r="I51" i="80"/>
  <c r="I52" i="80" s="1"/>
  <c r="K46" i="80"/>
  <c r="J46" i="80"/>
  <c r="I46" i="80"/>
  <c r="I47" i="80" s="1"/>
  <c r="K41" i="80"/>
  <c r="J41" i="80"/>
  <c r="K17" i="80"/>
  <c r="K26" i="80" s="1"/>
  <c r="J17" i="80"/>
  <c r="J26" i="80" s="1"/>
  <c r="I17" i="80"/>
  <c r="I26" i="80" s="1"/>
  <c r="K84" i="72"/>
  <c r="I84" i="72"/>
  <c r="J47" i="80" l="1"/>
  <c r="I63" i="74"/>
  <c r="K47" i="80"/>
  <c r="K69" i="80" s="1"/>
  <c r="J48" i="74"/>
  <c r="K47" i="74"/>
  <c r="I47" i="74"/>
  <c r="K48" i="74"/>
  <c r="I25" i="74"/>
  <c r="I48" i="74"/>
  <c r="I24" i="74"/>
  <c r="J24" i="74"/>
  <c r="K24" i="74"/>
  <c r="J63" i="74"/>
  <c r="J64" i="74" s="1"/>
  <c r="J47" i="74"/>
  <c r="K63" i="74"/>
  <c r="K64" i="74" s="1"/>
  <c r="K66" i="74" s="1"/>
  <c r="K65" i="74" s="1"/>
  <c r="I64" i="74"/>
  <c r="K211" i="80"/>
  <c r="I127" i="80"/>
  <c r="K127" i="80"/>
  <c r="K226" i="80"/>
  <c r="J69" i="80"/>
  <c r="I84" i="80"/>
  <c r="J226" i="80"/>
  <c r="I184" i="80"/>
  <c r="I211" i="80"/>
  <c r="I221" i="80"/>
  <c r="J184" i="80"/>
  <c r="J84" i="80"/>
  <c r="K184" i="80"/>
  <c r="I69" i="80"/>
  <c r="K84" i="80"/>
  <c r="J127" i="80"/>
  <c r="J211" i="80"/>
  <c r="J35" i="72"/>
  <c r="K35" i="72"/>
  <c r="I35" i="72"/>
  <c r="K33" i="72"/>
  <c r="J33" i="72"/>
  <c r="I33" i="72"/>
  <c r="K31" i="72"/>
  <c r="J31" i="72"/>
  <c r="I31" i="72"/>
  <c r="K67" i="72"/>
  <c r="J67" i="72"/>
  <c r="I67" i="72"/>
  <c r="K65" i="72"/>
  <c r="J65" i="72"/>
  <c r="I65" i="72"/>
  <c r="K63" i="72"/>
  <c r="J63" i="72"/>
  <c r="I63" i="72"/>
  <c r="K61" i="72"/>
  <c r="J61" i="72"/>
  <c r="I61" i="72"/>
  <c r="K59" i="72"/>
  <c r="J59" i="72"/>
  <c r="I59" i="72"/>
  <c r="K57" i="72"/>
  <c r="J57" i="72"/>
  <c r="I57" i="72"/>
  <c r="K55" i="72"/>
  <c r="J55" i="72"/>
  <c r="I55" i="72"/>
  <c r="K53" i="72"/>
  <c r="J53" i="72"/>
  <c r="I53" i="72"/>
  <c r="K51" i="72"/>
  <c r="J51" i="72"/>
  <c r="I51" i="72"/>
  <c r="K49" i="72"/>
  <c r="J49" i="72"/>
  <c r="I49" i="72"/>
  <c r="K47" i="72"/>
  <c r="J47" i="72"/>
  <c r="I47" i="72"/>
  <c r="K45" i="72"/>
  <c r="J45" i="72"/>
  <c r="I45" i="72"/>
  <c r="K43" i="72"/>
  <c r="J43" i="72"/>
  <c r="I43" i="72"/>
  <c r="K41" i="72"/>
  <c r="J41" i="72"/>
  <c r="I41" i="72"/>
  <c r="J66" i="74" l="1"/>
  <c r="J65" i="74" s="1"/>
  <c r="I66" i="74"/>
  <c r="I65" i="74" s="1"/>
  <c r="K128" i="80"/>
  <c r="K212" i="80"/>
  <c r="I128" i="80"/>
  <c r="J212" i="80"/>
  <c r="J128" i="80"/>
  <c r="J214" i="80" s="1"/>
  <c r="J213" i="80" s="1"/>
  <c r="I212" i="80"/>
  <c r="I39" i="72"/>
  <c r="I68" i="72" s="1"/>
  <c r="I29" i="72"/>
  <c r="J29" i="72"/>
  <c r="K29" i="72"/>
  <c r="K214" i="80" l="1"/>
  <c r="K213" i="80" s="1"/>
  <c r="I214" i="80"/>
  <c r="I213" i="80" s="1"/>
  <c r="J36" i="72"/>
  <c r="K36" i="72"/>
  <c r="J39" i="72"/>
  <c r="J68" i="72" s="1"/>
  <c r="K39" i="72"/>
  <c r="K68" i="72" s="1"/>
  <c r="K69" i="72" l="1"/>
  <c r="K71" i="72" s="1"/>
  <c r="K70" i="72" s="1"/>
  <c r="J69" i="72"/>
  <c r="J71" i="72" s="1"/>
  <c r="J70" i="72" s="1"/>
  <c r="I36" i="72" l="1"/>
  <c r="I69" i="72" s="1"/>
  <c r="I71" i="72" s="1"/>
  <c r="I70" i="72" s="1"/>
</calcChain>
</file>

<file path=xl/sharedStrings.xml><?xml version="1.0" encoding="utf-8"?>
<sst xmlns="http://schemas.openxmlformats.org/spreadsheetml/2006/main" count="5332" uniqueCount="1392">
  <si>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</si>
  <si>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</si>
  <si>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</si>
  <si>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</si>
  <si>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</si>
  <si>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</si>
  <si>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</si>
  <si>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</si>
  <si>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</si>
  <si>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</si>
  <si>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</si>
  <si>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</si>
  <si>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</si>
  <si>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</si>
  <si>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</si>
  <si>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</si>
  <si>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</si>
  <si>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</si>
  <si>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</si>
  <si>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</si>
  <si>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</si>
  <si>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</si>
  <si>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</si>
  <si>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</si>
  <si>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</si>
  <si>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</si>
  <si>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</si>
  <si>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</si>
  <si>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</si>
  <si>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</si>
  <si>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</si>
  <si>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</si>
  <si>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</si>
  <si>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</si>
  <si>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</si>
  <si>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</si>
  <si>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*Priemonės požymis- nauja priemonė/pažangos projektas (P), tęstinė priemonė/projektas- (T )</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</si>
  <si>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</si>
  <si>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</si>
  <si>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</si>
  <si>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</si>
  <si>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</si>
  <si>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</si>
  <si>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</si>
  <si>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</si>
  <si>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</si>
  <si>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</si>
  <si>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</si>
  <si>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</si>
  <si>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</si>
  <si>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</si>
  <si>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</si>
  <si>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</si>
  <si>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</si>
  <si>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</si>
  <si>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</si>
  <si>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</si>
  <si>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</si>
  <si>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</si>
  <si>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Vnt.</t>
  </si>
  <si>
    <t>Proc.</t>
  </si>
  <si>
    <t>tūkst.eur</t>
  </si>
  <si>
    <t>05</t>
  </si>
  <si>
    <t xml:space="preserve">2022- 2024 METŲ SAVIVALDYBĖS VALDYMO PROGRAMA (01)                                                                                             
</t>
  </si>
  <si>
    <t>Stiprinti vietos savivaldą ir vykdyti efektyvų miesto įmonių ir įstaigų valdymą (SPP 1.5.)</t>
  </si>
  <si>
    <t>Gyventojų pasitenkinimas savivaldybės įstaigų ir įmonių teikiamomis viešosiomis paslaugomis lygis</t>
  </si>
  <si>
    <t>Paten- kinamai, gerai, labai gerai</t>
  </si>
  <si>
    <t>gerai</t>
  </si>
  <si>
    <t>Pagerinti savivaldybės veiklos valdymą (SPP 1.5.1.)</t>
  </si>
  <si>
    <t>Savivaldybės valdomų įmonių, kurios pasiekė 80 proc. akcininko suformuotų veiklos ir finansų valdymo tikslų, dalis</t>
  </si>
  <si>
    <t>Savivaldybės administracijos darbuotojų, per metus tobulinusių kvalifikaciją, dalis</t>
  </si>
  <si>
    <t>Savivaldybės įstaigų ir įmonių pateiktų projektų / paraiškų finansavimui gauti skaičius</t>
  </si>
  <si>
    <t xml:space="preserve"> Proc.</t>
  </si>
  <si>
    <t>Pavadinimas</t>
  </si>
  <si>
    <t>ES</t>
  </si>
  <si>
    <t>VB</t>
  </si>
  <si>
    <t>L</t>
  </si>
  <si>
    <t>Valstybės tarnautojų pareigybių skaičius</t>
  </si>
  <si>
    <t xml:space="preserve"> iš jų moterys/vyrai</t>
  </si>
  <si>
    <t>Darbuotojų, dirbančių pagal darbo sutartis, pareigybių skaičius</t>
  </si>
  <si>
    <t>Savivaldybės administracijos dirbančiųjų kvalifikacijos kėlimas (žmonių skaičius)</t>
  </si>
  <si>
    <t>Apdraustų biudžetinių įstaigų vadovų atsakomybės draudimu, skaičius</t>
  </si>
  <si>
    <t>Sudarytas administracijos direktoriaus rezervas</t>
  </si>
  <si>
    <t>tūkst.Eur</t>
  </si>
  <si>
    <t>Dalyvauta Baltijos miestų sąjungos (BMS) ir  Lietuvos savivaldybių asociacijos (LSA) veikloje (organizacijų, kurių narė yra Savivaldybė skaičius)</t>
  </si>
  <si>
    <t xml:space="preserve">Organizuotas Savivaldybės tarybos, Tarybos sekretoriato darbas </t>
  </si>
  <si>
    <t>Užtikrintas Savivaldybės kontrolės ir audito tarnybos darbas</t>
  </si>
  <si>
    <t>Savivaldybės Tarybos narių skaičius</t>
  </si>
  <si>
    <t>Tarybos ir mero sekretoriato pareigybių skaičius</t>
  </si>
  <si>
    <t>Asm.</t>
  </si>
  <si>
    <t>Kontrolės ir audito tarnybos pareigybių skaičius</t>
  </si>
  <si>
    <t xml:space="preserve"> Tinkamai įgyvendinti Savivaldybei perduotas valstybės funkcijas</t>
  </si>
  <si>
    <t xml:space="preserve">PATVIRTINTA
Panevėžio miesto savivaldybės tarybos
2022 m. vasario d. sprendimu Nr. </t>
  </si>
  <si>
    <t>9/18</t>
  </si>
  <si>
    <t>8/0</t>
  </si>
  <si>
    <t>4/2</t>
  </si>
  <si>
    <t>06</t>
  </si>
  <si>
    <t>07</t>
  </si>
  <si>
    <t>08</t>
  </si>
  <si>
    <t>09</t>
  </si>
  <si>
    <t>10</t>
  </si>
  <si>
    <t>11</t>
  </si>
  <si>
    <t>12</t>
  </si>
  <si>
    <t>13</t>
  </si>
  <si>
    <t>14</t>
  </si>
  <si>
    <t>Tvarkyti Gyventojų registrą ir teikti duomenis Valstybės registrui</t>
  </si>
  <si>
    <t>Registruoti civilinės būklės aktus</t>
  </si>
  <si>
    <t>Kontroliuoti valstybinės kalbos vartojimą ir taisyklingumą</t>
  </si>
  <si>
    <t>Vykdyti žemės ūkio funkcijas</t>
  </si>
  <si>
    <t>Tvarkyti archyvinius dokumentus</t>
  </si>
  <si>
    <t>Administruoti laikinuosius darbus</t>
  </si>
  <si>
    <t>Vykdyti jaunimo teisių apsaugą</t>
  </si>
  <si>
    <t>Teikti pirminę teisinę pagalbą</t>
  </si>
  <si>
    <t>Organizuoti civilinę saugą ir mobilizaciją</t>
  </si>
  <si>
    <t>Organizuoti gyventojų gyvenamosios vietos deklaravimą</t>
  </si>
  <si>
    <t>Teikti duomenis Valstybės suteiktos pagalbos registrui</t>
  </si>
  <si>
    <t>Administruoti socialines išmokas, paslaugas ir kompensacijas</t>
  </si>
  <si>
    <t>Savivaldybei priskirtai valstybinei žemei ir kitam valstybiniam turtui valdyti, naudoti ir disponuoti  juo patikėjimo teise</t>
  </si>
  <si>
    <t>Tvarkyti erdvinių duomenų rinkinį</t>
  </si>
  <si>
    <t>288724610</t>
  </si>
  <si>
    <t>0</t>
  </si>
  <si>
    <t>0;3</t>
  </si>
  <si>
    <t>0;16</t>
  </si>
  <si>
    <t>0;1</t>
  </si>
  <si>
    <t>0;9</t>
  </si>
  <si>
    <t>0;13</t>
  </si>
  <si>
    <t>0;14</t>
  </si>
  <si>
    <t>Civilinės būklės aktų įrašymo sudarymo, keitimo, papildymo, atkūrimo anuliavimas bei pakartotinių dokumentų išdavimas per metus</t>
  </si>
  <si>
    <t>Savivaldybės pasirengimo reaguoti į ekstremalias situacijas lygis, ne žemesnis kaip 0,76 balo</t>
  </si>
  <si>
    <t>Balai</t>
  </si>
  <si>
    <t xml:space="preserve">Per metus suteikta pirminė teisinė pagalba </t>
  </si>
  <si>
    <t>Gyvenamosios vietos deklaracijų, asmenų  pateiktų elektroniniu būdu (pagal VĮ „Registrų centras“ pateiktus duomenis)</t>
  </si>
  <si>
    <t>Dalies didėjimas per metus, ne mažiau kaip 1,5 proc.</t>
  </si>
  <si>
    <t xml:space="preserve">Grąžintos paskolos bei sumokėtos skolos pagal pasirašytas sutartis (su palūkanomis) </t>
  </si>
  <si>
    <t>Finansinių įsipareigojimų vykdymas (paskolų ir palūkanų mokėjimas pagal grafiką, kitų finansinių įsipareigojimų vykdymas)</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</si>
  <si>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</si>
  <si>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</si>
  <si>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</si>
  <si>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15</t>
  </si>
  <si>
    <t>Trūkstamų specialybių darbuotojų pritraukimo į savivaldybės įstaigas programos parengimas ir įgyvendinimas</t>
  </si>
  <si>
    <t>Parengta programa</t>
  </si>
  <si>
    <t>Įdiegtas kompleksinis specialistų planavimo modelis</t>
  </si>
  <si>
    <t>+</t>
  </si>
  <si>
    <t>96/27</t>
  </si>
  <si>
    <t>91/25</t>
  </si>
  <si>
    <t xml:space="preserve">Organizuotas savivaldybės administracijos darbas </t>
  </si>
  <si>
    <t xml:space="preserve">Grąžintos ilgalaikės paskolos ir vykdyti finansiniai įsipareigojimai </t>
  </si>
  <si>
    <t>VBSF</t>
  </si>
  <si>
    <t xml:space="preserve">PATVIRTINTA    
Panevėžio miesto savivaldybės tarybos 2022 m. vasario  d. sprendimu Nr. </t>
  </si>
  <si>
    <t xml:space="preserve">2022-2024 M.  MIESTO INFRASTRUKTŪROS OBJEKTŲ PLĖTROS, MODERNIZAVIMO, PRIEŽIŪROS PROGRAMA (10)                                                                                             
</t>
  </si>
  <si>
    <t>2024  metų asignavimų projektas</t>
  </si>
  <si>
    <t>Vykdyti kryptingą darnaus judumo politiką savivaldybėje (SPP 2.1.)</t>
  </si>
  <si>
    <t>Parų skaičius, kai buvo viršyta kietųjų dalelių KD10 paros ribinė vertė 50 µg/m3</t>
  </si>
  <si>
    <t>vnt.</t>
  </si>
  <si>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</si>
  <si>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</si>
  <si>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</si>
  <si>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km</t>
  </si>
  <si>
    <t>2</t>
  </si>
  <si>
    <t>4</t>
  </si>
  <si>
    <t>Naujų įrengtų dviračių ir pėsčiųjų takų ilgis</t>
  </si>
  <si>
    <t>KPP</t>
  </si>
  <si>
    <t>Atnaujintų dviračių ir pėsčiųjų takų ilgis</t>
  </si>
  <si>
    <t>0,529</t>
  </si>
  <si>
    <t>1,634</t>
  </si>
  <si>
    <t>6,16</t>
  </si>
  <si>
    <t>VKI</t>
  </si>
  <si>
    <t>Dviračių trasų, pėsčiųjų takų mieste ir jo prieigose remontas ir priežiūra</t>
  </si>
  <si>
    <t>Dviračių ir pėsčiųjų takų ilgis (šalia gatvių)</t>
  </si>
  <si>
    <t>Ramygalos g. dalies (nuo Vilniaus g. iki  Nemuno g./ Aukštaičių g.) šaligatvio kapitalinio remonto darbai</t>
  </si>
  <si>
    <t>Kapitališkai suremontuoto Ramygalos g. dalies (nuo Vilniaus g. iki  Nemuno g./ Aukštaičių g.) šaligatvio  ilgis</t>
  </si>
  <si>
    <t>Kapitališkai suremontuoto S. Daukanto g.šaligatvio  ilgis</t>
  </si>
  <si>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</si>
  <si>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</si>
  <si>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</si>
  <si>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</si>
  <si>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</si>
  <si>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</si>
  <si>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</si>
  <si>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t>Įskaitinių eismo įvykių skaičius</t>
  </si>
  <si>
    <t>Naujų įrengtų išmaniųjų (reaguojanti į srautą ir keičianti signalus) perėjų skaičius</t>
  </si>
  <si>
    <t>Miesto gatvių horizontalus ir vertikalus ženklinimas</t>
  </si>
  <si>
    <t>Horizontaliai paženklintos, paženklinimu atnaujintos gtavės</t>
  </si>
  <si>
    <t>Kelio ženklų, užtvarų ir kitų eismo saugumo gerinimo priemonių įrengimas ir priežiūra</t>
  </si>
  <si>
    <t>vnt</t>
  </si>
  <si>
    <t>Modernizuotų šviesoforinių sankryžų skaičius</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</si>
  <si>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</si>
  <si>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</si>
  <si>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</si>
  <si>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</si>
  <si>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</si>
  <si>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Ramaus eismo gatvių be tranzitinio transporto tinklo plėtra. Eismo intensyvumo miesto centre mažinimas</t>
  </si>
  <si>
    <t>Parengta transporto pralaidumo Panevėžio mieste studija</t>
  </si>
  <si>
    <t>Parengtas gatvių parametrų auditas</t>
  </si>
  <si>
    <t xml:space="preserve">Zonų be CO2  skaičius </t>
  </si>
  <si>
    <t>proc.</t>
  </si>
  <si>
    <t xml:space="preserve">Elektromobilių įkrovimo prieigų tinklo plėtra </t>
  </si>
  <si>
    <t>Elektromobilių įkrovimo prieigų skaičius</t>
  </si>
  <si>
    <t xml:space="preserve"> Keleivių naudojimosi viešojo transporto paslaugomis pokytis </t>
  </si>
  <si>
    <t>3</t>
  </si>
  <si>
    <t>5</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</si>
  <si>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</si>
  <si>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</si>
  <si>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</si>
  <si>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</si>
  <si>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</si>
  <si>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</si>
  <si>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25</t>
  </si>
  <si>
    <t>27</t>
  </si>
  <si>
    <t>29</t>
  </si>
  <si>
    <t>Veikiančių subjektų, siūlančių nuomotis / dalintis automobilius, dviračius ir kitas transporto priemones, skaičius</t>
  </si>
  <si>
    <t>kompl.</t>
  </si>
  <si>
    <t>„Rail Baltica“ transporto mazgo integravimas į Panevėžio miesto transporto tinklą</t>
  </si>
  <si>
    <t>Iš viso tikslui:</t>
  </si>
  <si>
    <t>Mažinti poveikį klimato kaitai ir prisitaikyti prie jos (SPP 2.2.)</t>
  </si>
  <si>
    <t>Žalumo indeksas</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</si>
  <si>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</si>
  <si>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</si>
  <si>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</si>
  <si>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</si>
  <si>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 xml:space="preserve"> Parengta kvartalų energinio efektyvumo didinimo programa</t>
  </si>
  <si>
    <t>Atsinaujinančių išteklių energijos naudojimo plėtros plano  parengimas ir įgyvendinimas</t>
  </si>
  <si>
    <t>Parengtas atsinaujinančių išteklių energijos naudojimo plėtros planas</t>
  </si>
  <si>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</si>
  <si>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</si>
  <si>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</si>
  <si>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</si>
  <si>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Patobulinti miesto erdvių ir objektų kokybę, jų priežiūrą (SPP 2.2.3.)</t>
  </si>
  <si>
    <t xml:space="preserve">Suformuotų erdvių skaičius </t>
  </si>
  <si>
    <t>Įgyvendintų eko sistemą stiprinančių projektų skaičius</t>
  </si>
  <si>
    <t>Dalyvaujamojo biudžeto modelio taikymas</t>
  </si>
  <si>
    <t>Dalyvaujamojo biudžeto dalies didėjimas (kasmet)</t>
  </si>
  <si>
    <t>Miesto viešųjų erdvių atnaujinimas, priežiūra</t>
  </si>
  <si>
    <t>Vykdoma vejų ir žolynų (želdinių) priežiūra mieste</t>
  </si>
  <si>
    <t>ha</t>
  </si>
  <si>
    <t>Prižiūrimi ir atnaujinami miesto gėlynai</t>
  </si>
  <si>
    <t xml:space="preserve">Valomos gatvės  </t>
  </si>
  <si>
    <t xml:space="preserve">Valomi šaligatviai </t>
  </si>
  <si>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</si>
  <si>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</si>
  <si>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</si>
  <si>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</si>
  <si>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</si>
  <si>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</si>
  <si>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</si>
  <si>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</si>
  <si>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</si>
  <si>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</si>
  <si>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</si>
  <si>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</si>
  <si>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</si>
  <si>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</si>
  <si>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</si>
  <si>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Stebimų aplinkos komponentų skaičius</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</si>
  <si>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</si>
  <si>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</si>
  <si>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</si>
  <si>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</si>
  <si>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t xml:space="preserve">Prižiūrima miesto fontanų                                                   </t>
  </si>
  <si>
    <t xml:space="preserve"> vnt.</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</si>
  <si>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</si>
  <si>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</si>
  <si>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</si>
  <si>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</si>
  <si>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</si>
  <si>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</si>
  <si>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</si>
  <si>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</si>
  <si>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</si>
  <si>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</si>
  <si>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</si>
  <si>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</si>
  <si>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</si>
  <si>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</si>
  <si>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</si>
  <si>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</si>
  <si>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Modernizuoti esamą ir tvariai vystyti naują miesto infrastruktūrą (SPP 2.3.1.)</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</si>
  <si>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</si>
  <si>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</si>
  <si>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</si>
  <si>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</si>
  <si>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</si>
  <si>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</si>
  <si>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</si>
  <si>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</si>
  <si>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</si>
  <si>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</si>
  <si>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</si>
  <si>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</si>
  <si>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</si>
  <si>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</si>
  <si>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</si>
  <si>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</si>
  <si>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t>Naujai įrengtų gatvių su asfalto danga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</si>
  <si>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</si>
  <si>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</si>
  <si>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</si>
  <si>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</si>
  <si>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</si>
  <si>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</si>
  <si>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</si>
  <si>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</si>
  <si>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</si>
  <si>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</si>
  <si>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</si>
  <si>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</si>
  <si>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</si>
  <si>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</si>
  <si>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</si>
  <si>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</si>
  <si>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</si>
  <si>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</si>
  <si>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</si>
  <si>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</si>
  <si>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</si>
  <si>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</si>
  <si>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</si>
  <si>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</si>
  <si>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</si>
  <si>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</si>
  <si>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</si>
  <si>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</si>
  <si>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</si>
  <si>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</si>
  <si>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</si>
  <si>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</si>
  <si>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</si>
  <si>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</si>
  <si>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</si>
  <si>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</si>
  <si>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</si>
  <si>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</si>
  <si>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</si>
  <si>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</si>
  <si>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</si>
  <si>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</si>
  <si>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</si>
  <si>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</si>
  <si>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</si>
  <si>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</si>
  <si>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</si>
  <si>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</si>
  <si>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</si>
  <si>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</si>
  <si>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</si>
  <si>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</si>
  <si>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</si>
  <si>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</si>
  <si>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</si>
  <si>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Techninio darbo projekto „Pripučiamo futbolo maniežo įrengimas Beržų g. 37, Panevėžyje“ parengimas, projekto ekspertizė ir įrengimo darbai</t>
  </si>
  <si>
    <t>BMX dviračių takų įrengimas J. Janonio gatvėje</t>
  </si>
  <si>
    <t>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</si>
  <si>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</si>
  <si>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</si>
  <si>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</si>
  <si>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</si>
  <si>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</si>
  <si>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</si>
  <si>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</si>
  <si>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</si>
  <si>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</si>
  <si>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 xml:space="preserve">Iš viso  programai be likučio: </t>
  </si>
  <si>
    <t xml:space="preserve">Viso </t>
  </si>
  <si>
    <t>2023 metų asignavimų projektas</t>
  </si>
  <si>
    <t>2024 metų asignavimų projektas</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</si>
  <si>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</si>
  <si>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r>
      <t xml:space="preserve">S. Daukanto g. šaligatvio </t>
    </r>
    <r>
      <rPr>
        <sz val="12"/>
        <rFont val="Times New Roman"/>
        <family val="1"/>
      </rPr>
      <t xml:space="preserve">kapitalinis remontas </t>
    </r>
  </si>
  <si>
    <r>
      <t>Padidinti eismo saugumą</t>
    </r>
    <r>
      <rPr>
        <b/>
        <u/>
        <sz val="12"/>
        <rFont val="Times New Roman"/>
        <family val="1"/>
        <charset val="186"/>
      </rPr>
      <t xml:space="preserve"> </t>
    </r>
    <r>
      <rPr>
        <b/>
        <sz val="12"/>
        <rFont val="Times New Roman"/>
        <family val="1"/>
        <charset val="186"/>
      </rPr>
      <t>(SPP 2.1.2.)</t>
    </r>
  </si>
  <si>
    <r>
      <t>Pasiekti skirtingų transporto būdų darną miesto sistemoje</t>
    </r>
    <r>
      <rPr>
        <u/>
        <sz val="12"/>
        <rFont val="Times New Roman"/>
        <family val="1"/>
        <charset val="186"/>
      </rPr>
      <t xml:space="preserve"> </t>
    </r>
    <r>
      <rPr>
        <b/>
        <sz val="12"/>
        <rFont val="Times New Roman"/>
        <family val="1"/>
        <charset val="186"/>
      </rPr>
      <t>(SPP 2.1.3.)</t>
    </r>
  </si>
  <si>
    <r>
      <t>Padidinti naudojimosi viešuoju transportu mastą</t>
    </r>
    <r>
      <rPr>
        <u/>
        <sz val="12"/>
        <rFont val="Times New Roman"/>
        <family val="1"/>
        <charset val="186"/>
      </rPr>
      <t xml:space="preserve"> </t>
    </r>
    <r>
      <rPr>
        <b/>
        <sz val="12"/>
        <rFont val="Times New Roman"/>
        <family val="1"/>
        <charset val="186"/>
      </rPr>
      <t>(SPP 2.1.4.)</t>
    </r>
  </si>
  <si>
    <r>
      <t>Naujos autobusų stoties įrengimas ir prieigų sutvarkymas</t>
    </r>
    <r>
      <rPr>
        <b/>
        <u/>
        <sz val="12"/>
        <rFont val="Times New Roman"/>
        <family val="1"/>
        <charset val="186"/>
      </rPr>
      <t xml:space="preserve"> </t>
    </r>
  </si>
  <si>
    <r>
      <t>Savivaldybės viešųjų pastatų modernizavimas, taikant energijos išteklių panaudojimo efektyvumo didinimo priemones</t>
    </r>
    <r>
      <rPr>
        <b/>
        <u/>
        <sz val="12"/>
        <rFont val="Times New Roman"/>
        <family val="1"/>
        <charset val="186"/>
      </rPr>
      <t xml:space="preserve"> </t>
    </r>
  </si>
  <si>
    <r>
      <t>m</t>
    </r>
    <r>
      <rPr>
        <vertAlign val="superscript"/>
        <sz val="12"/>
        <rFont val="Times New Roman"/>
        <family val="1"/>
        <charset val="186"/>
      </rPr>
      <t>2</t>
    </r>
  </si>
  <si>
    <r>
      <t>tūkst. m</t>
    </r>
    <r>
      <rPr>
        <vertAlign val="superscript"/>
        <sz val="12"/>
        <rFont val="Times New Roman"/>
        <family val="1"/>
        <charset val="186"/>
      </rPr>
      <t xml:space="preserve">2   </t>
    </r>
  </si>
  <si>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</si>
  <si>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r>
      <t>Vaikų žaidimo aikštelių ir treniruoklių atnaujinimas, remontas ir priežiūra</t>
    </r>
    <r>
      <rPr>
        <sz val="12"/>
        <color rgb="FFFF0000"/>
        <rFont val="Times New Roman"/>
        <family val="1"/>
      </rPr>
      <t xml:space="preserve"> </t>
    </r>
  </si>
  <si>
    <r>
      <t xml:space="preserve">Vaizdo stebėjimo sistemos duomenų perdavimo ir stebėjimo paslaugos </t>
    </r>
    <r>
      <rPr>
        <sz val="12"/>
        <color rgb="FFFF0000"/>
        <rFont val="Times New Roman"/>
        <family val="1"/>
      </rPr>
      <t xml:space="preserve"> </t>
    </r>
  </si>
  <si>
    <r>
      <t xml:space="preserve">Rinkliavos už transporto stovėjimą gatvėse ir aikštėse organizavimas </t>
    </r>
    <r>
      <rPr>
        <sz val="12"/>
        <color rgb="FFFF0000"/>
        <rFont val="Times New Roman"/>
        <family val="1"/>
      </rPr>
      <t xml:space="preserve"> </t>
    </r>
  </si>
  <si>
    <r>
      <t xml:space="preserve">Miesto puošimas švenčių ir renginių metu </t>
    </r>
    <r>
      <rPr>
        <sz val="12"/>
        <color rgb="FFFF0000"/>
        <rFont val="Times New Roman"/>
        <family val="1"/>
      </rPr>
      <t xml:space="preserve"> </t>
    </r>
  </si>
  <si>
    <r>
      <t xml:space="preserve">Mokestis už lietaus nuotekas  </t>
    </r>
    <r>
      <rPr>
        <sz val="12"/>
        <color rgb="FFFF0000"/>
        <rFont val="Times New Roman"/>
        <family val="1"/>
      </rPr>
      <t xml:space="preserve"> </t>
    </r>
  </si>
  <si>
    <r>
      <rPr>
        <sz val="12"/>
        <rFont val="Times New Roman"/>
        <family val="1"/>
      </rPr>
      <t>Vietinės reikšmės kelių ir gatvių su žvyro danga remontas ir priežiūra</t>
    </r>
    <r>
      <rPr>
        <sz val="12"/>
        <color rgb="FFFF0000"/>
        <rFont val="Times New Roman"/>
        <family val="1"/>
      </rPr>
      <t xml:space="preserve"> </t>
    </r>
  </si>
  <si>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</si>
  <si>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r>
      <t>Smėlynės gatvės dalies (nuo geležinkelio pervažos iki miesto ribos) kapitalinis remontas</t>
    </r>
    <r>
      <rPr>
        <sz val="12"/>
        <color rgb="FFFF0000"/>
        <rFont val="Times New Roman"/>
        <family val="1"/>
      </rPr>
      <t xml:space="preserve"> </t>
    </r>
  </si>
  <si>
    <r>
      <rPr>
        <sz val="12"/>
        <rFont val="Times New Roman"/>
        <family val="1"/>
        <charset val="186"/>
      </rPr>
      <t>Tilto per Nevėžį Nemuno gatvėje, Panevėžio mieste kapitalinis remontas</t>
    </r>
    <r>
      <rPr>
        <sz val="12"/>
        <color rgb="FFFF0000"/>
        <rFont val="Times New Roman"/>
        <family val="1"/>
        <charset val="186"/>
      </rPr>
      <t xml:space="preserve"> </t>
    </r>
  </si>
  <si>
    <r>
      <t>Savivaldybės biudžeto lėšos</t>
    </r>
    <r>
      <rPr>
        <b/>
        <sz val="11"/>
        <rFont val="Times New Roman"/>
        <family val="1"/>
        <charset val="186"/>
      </rPr>
      <t xml:space="preserve"> (SB)</t>
    </r>
  </si>
  <si>
    <r>
      <t>Įstaigų  pajamos už paslaugas (</t>
    </r>
    <r>
      <rPr>
        <b/>
        <sz val="11"/>
        <rFont val="Times New Roman"/>
        <family val="1"/>
        <charset val="186"/>
      </rPr>
      <t>SP</t>
    </r>
    <r>
      <rPr>
        <sz val="11"/>
        <rFont val="Times New Roman"/>
        <family val="1"/>
        <charset val="186"/>
      </rPr>
      <t xml:space="preserve"> )</t>
    </r>
  </si>
  <si>
    <r>
      <t>Valstybės biudžeto lėšos (</t>
    </r>
    <r>
      <rPr>
        <b/>
        <sz val="11"/>
        <rFont val="Times New Roman"/>
        <family val="1"/>
        <charset val="186"/>
      </rPr>
      <t>VB)</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</si>
  <si>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</si>
  <si>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lėšos kapitalo investicijoms (</t>
    </r>
    <r>
      <rPr>
        <b/>
        <sz val="11"/>
        <rFont val="Times New Roman"/>
        <family val="1"/>
        <charset val="186"/>
      </rPr>
      <t>VKI)</t>
    </r>
  </si>
  <si>
    <r>
      <t>Ugdymo reikmių lėšos (</t>
    </r>
    <r>
      <rPr>
        <b/>
        <sz val="11"/>
        <rFont val="Times New Roman"/>
        <family val="1"/>
        <charset val="186"/>
      </rPr>
      <t>ML</t>
    </r>
    <r>
      <rPr>
        <sz val="11"/>
        <rFont val="Times New Roman"/>
        <family val="1"/>
        <charset val="186"/>
      </rPr>
      <t>)</t>
    </r>
  </si>
  <si>
    <r>
      <t>Valstybės biudžeto specialiosios tikslinės dotacijos lėšos valstybės funkcijoms atlikti (</t>
    </r>
    <r>
      <rPr>
        <b/>
        <sz val="11"/>
        <rFont val="Times New Roman"/>
        <family val="1"/>
        <charset val="186"/>
      </rPr>
      <t>VBSF)</t>
    </r>
  </si>
  <si>
    <r>
      <t>Valstybės biudžeto specialioji tikslinė dotacija regioninėms įstaigoms ir klasėms finansuoti. (</t>
    </r>
    <r>
      <rPr>
        <b/>
        <sz val="11"/>
        <rFont val="Times New Roman"/>
        <family val="1"/>
        <charset val="186"/>
      </rPr>
      <t>VBSR)</t>
    </r>
  </si>
  <si>
    <r>
      <t>Paskolų lėšos investicijų projektams įgyvendinti (</t>
    </r>
    <r>
      <rPr>
        <b/>
        <sz val="11"/>
        <rFont val="Times New Roman"/>
        <family val="1"/>
        <charset val="186"/>
      </rPr>
      <t>P</t>
    </r>
    <r>
      <rPr>
        <sz val="11"/>
        <rFont val="Times New Roman"/>
        <family val="1"/>
        <charset val="186"/>
      </rPr>
      <t>)</t>
    </r>
  </si>
  <si>
    <r>
      <t>Europos Sąjungos paramos lėšos (</t>
    </r>
    <r>
      <rPr>
        <b/>
        <sz val="11"/>
        <rFont val="Times New Roman"/>
        <family val="1"/>
        <charset val="186"/>
      </rPr>
      <t>ES)</t>
    </r>
  </si>
  <si>
    <r>
      <t>Praėjusių metų lėšų 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</si>
  <si>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rPr>
      <t>)</t>
    </r>
  </si>
  <si>
    <t xml:space="preserve">2022- 2024 METŲ URBANISTINĖS PLĖTROS PROGRAMA (03)                                                                                             
</t>
  </si>
  <si>
    <t>Suformuotų erdvių skaičius</t>
  </si>
  <si>
    <t>Žaliųjų jungčių sukūrimas</t>
  </si>
  <si>
    <t>Parengtų projektų skaičius</t>
  </si>
  <si>
    <t>Sutvarkytų miesto erdvių plotas</t>
  </si>
  <si>
    <t>Ha</t>
  </si>
  <si>
    <t>Viešųjų erdvių pritaikymas įvairioms socialinėms grupėms</t>
  </si>
  <si>
    <t>Įgyvendintų projektų skaičius</t>
  </si>
  <si>
    <t>Kūrybinės dirbtuvės</t>
  </si>
  <si>
    <t>Suorganizuotas gražiausiai tvarkomos aplinkos konkursas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</si>
  <si>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</si>
  <si>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</si>
  <si>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</si>
  <si>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</si>
  <si>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</si>
  <si>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</si>
  <si>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</si>
  <si>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</si>
  <si>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</si>
  <si>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</si>
  <si>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</si>
  <si>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</si>
  <si>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</si>
  <si>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</si>
  <si>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</si>
  <si>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</si>
  <si>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</si>
  <si>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</si>
  <si>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</si>
  <si>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</si>
  <si>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</si>
  <si>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</si>
  <si>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Paskatų sistemos sukūrimas esamų apleistų sklypų įveiklinimui</t>
  </si>
  <si>
    <t>Darnus teritorijų planavimas ir vystymas</t>
  </si>
  <si>
    <t xml:space="preserve">Parengti kompleksiniai teritorijų planavimo dokumentai </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</si>
  <si>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</si>
  <si>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</si>
  <si>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</si>
  <si>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</si>
  <si>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</si>
  <si>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Funkcinių zonų plėtra (Panevėžio funkcinės zonos plėtros strategijos sukūrimas ir įgyvendinimas, įtraukiant kitus regionus ir/ar šalis)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</si>
  <si>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</si>
  <si>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</si>
  <si>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</si>
  <si>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Parengtų miesto teritorijos plėtros galimybių studijų, skaičius</t>
  </si>
  <si>
    <t>Prijungtos gretimos gyvenvietės bei teritorijos Šiaulių kryptimi nuo miesto ribos iki „Rail Baltica“ magistralės</t>
  </si>
  <si>
    <t>Naujų neužstatytų teritorijų planavimas ir vystymas investicinio potencialo stiprinimui</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</si>
  <si>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</si>
  <si>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</si>
  <si>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</si>
  <si>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</si>
  <si>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Iš viso programai be likučio</t>
  </si>
  <si>
    <t xml:space="preserve">2022- 2024 METŲ APLINKOS APSAUGOS RĖMIMO SPECIALIOJI PROGRAMA (04)                                                                                             
</t>
  </si>
  <si>
    <t xml:space="preserve"> Užtikrinti saugią ir švarią aplinką bei įdiegti žiedinės ekonomikos (beatliekės gamybos) principus (SPP 2.2.2.)</t>
  </si>
  <si>
    <t>Sąvartyne pašalintų komunalinių atliekų srauto sumažėjimas</t>
  </si>
  <si>
    <t>7</t>
  </si>
  <si>
    <t>Surinktų gatvių valymo atliekų kiekis</t>
  </si>
  <si>
    <t>t</t>
  </si>
  <si>
    <t>Konteineriai maisto atliekoms rinkti</t>
  </si>
  <si>
    <t>Surinktų bešeimininkių atliekų kiekis</t>
  </si>
  <si>
    <t>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</si>
  <si>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</si>
  <si>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</si>
  <si>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</si>
  <si>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Asbesto turinčių gaminių atliekų kiekis</t>
  </si>
  <si>
    <t>Ekologinių incidentų likvidavimas</t>
  </si>
  <si>
    <t>Parengta inventorizacijos ataskaita</t>
  </si>
  <si>
    <t>Prižiūrėta Nevėžio upė vaga</t>
  </si>
  <si>
    <t>Iš viso uždaviniui:</t>
  </si>
  <si>
    <t>Likutis:</t>
  </si>
  <si>
    <t>Iš viso programai be likučio:</t>
  </si>
  <si>
    <t xml:space="preserve">2022- 2024 METŲ EKONOMINĖS PLĖTROS IR VERSLO SKATINIMO PROGRAMA (05)                                                                                             
</t>
  </si>
  <si>
    <t xml:space="preserve"> Didinti kvalifikuotų darbuotojų pasiūlą (SPP 3.2.)</t>
  </si>
  <si>
    <t>Užimtų gyventojų pagal profesijų grupes, išskyrus
nekvalifikuotus darbininkus, dalis</t>
  </si>
  <si>
    <t>Paskatinti aukštojo mokslo ir profesinio mokymo įstaigų teikiamų paslaugų atitiktį trumpalaikėms ir ilgalaikėms darbo rinkos poreikių prognozėms (SPP 3.2.1.)</t>
  </si>
  <si>
    <t>Pirmą kartą po studijų baigimo pagal specialybę įsidarbinę Panevėžio profesinio rengimo centro, Panevėžio kolegijos ir KTU fakulteto absolventai</t>
  </si>
  <si>
    <t>Proc. nuo visų absolventų</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</si>
  <si>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</si>
  <si>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</si>
  <si>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 xml:space="preserve"> Sudaryti mokymosi visą gyvenimą galimybes atsižvelgiant į trumpalaikės ir ilgalaikes darbo rinkos poreikių prognozes (SP 3.2.2.)</t>
  </si>
  <si>
    <t>Vykdomų suaugusiųjų neformaliojo švietimo programų, atitinkančių trumpalaikes ir ilgalaikes darbo rinkos poreikius skaičius</t>
  </si>
  <si>
    <t>Gyventojų perkvalifikavimo sistemos pritaikymas ir įgyvendinimas pagal miesto ekonominės specializacijos poreikius</t>
  </si>
  <si>
    <t>Pagal miesto ekonominės specializacijos kryptis UŽT organizuojamuose mokymuose perkvalifikuotų asmenų skaičius</t>
  </si>
  <si>
    <t>Gyventojų perkvalifikavimo sistemos pritaikymo priemonių skaičius</t>
  </si>
  <si>
    <t>Pritraukti kvalifikuotą darbo jėgą (SPP 3.2.3.)</t>
  </si>
  <si>
    <t>Darbuotojų inovacinėse įmonėse dalis, palyginti su visų įmonių darbuotojais (apskrities rodiklis)</t>
  </si>
  <si>
    <t xml:space="preserve">Karjeros Panevėžio mieste privalumų rinkodaros vykdymas tikslinėse auditorijose
</t>
  </si>
  <si>
    <t>Įgyvendintos naujos rinkodaros priemonės</t>
  </si>
  <si>
    <t xml:space="preserve">Iš dalies finansuotų verslo misijų skaičius </t>
  </si>
  <si>
    <t>Teigiamai karjeros galimybes Panevėžyje vertinančių Lietuvos gyventojų dalis</t>
  </si>
  <si>
    <t>Didinti miesto verslo aplinkos konkurencingumą  (SPP 3.3.)</t>
  </si>
  <si>
    <t>Materialinės investicijos, tenkančios vienam gyventojui</t>
  </si>
  <si>
    <t>Eur</t>
  </si>
  <si>
    <t>Materialinių investicijų, tenkančių vienam gyventojui (Eur), rodiklio santykis su šalies vidurkiu</t>
  </si>
  <si>
    <t xml:space="preserve"> Sudaryti palankias sąlygas verslo įkūrimui (SPP 3.3.1.)</t>
  </si>
  <si>
    <t>MVĮ, tenkančių 1 000 miesto gyventojų, skaičius</t>
  </si>
  <si>
    <t>Bankrotų skaičius</t>
  </si>
  <si>
    <t xml:space="preserve">Paslaugų sistemos asmenims, norintiems pradėti įkurti verslą, sukūrimas ir
įgyvendinimas
</t>
  </si>
  <si>
    <t>Suteiktų konsultacijų skaičius</t>
  </si>
  <si>
    <t>Val.</t>
  </si>
  <si>
    <t>Paslaugos gavėjų skaičius</t>
  </si>
  <si>
    <t>Finansinių paskatų verslo įkūrimui sukūrimas ir įgyvendinimas</t>
  </si>
  <si>
    <t>Paskatomis pasinaudojusių verslo subjektų skaičius</t>
  </si>
  <si>
    <t xml:space="preserve"> Sudaryti palankias sąlygas verslo plėtrai ir investicijų pritraukimui (SPP 3.3.2.)</t>
  </si>
  <si>
    <t>TUI, tenkančių vienam gyventojui, dalis lyginant su Lietuvos vidurkiu</t>
  </si>
  <si>
    <t>Įmonių, dalyvaujančių klasterių veiklose, skaičius</t>
  </si>
  <si>
    <t xml:space="preserve">Pažangios pramonės ir paslaugų sektorių plėtrai reikalingos infrastruktūros ir įrangos plėtra
</t>
  </si>
  <si>
    <t>Panevėžio LEZ / Pramonės parko plėtros priemonės</t>
  </si>
  <si>
    <t>Įgyvendintų verslo klasterizacijos ir integracijos į tarptautines vertės grandines skatinimo iniciatyvų skaičius</t>
  </si>
  <si>
    <t>Naujų klasterių Panevėžio mieste skaičius</t>
  </si>
  <si>
    <t>Parama eksportui pasinaudojusių įmonių skaičius</t>
  </si>
  <si>
    <t xml:space="preserve">Reguliarus metodiškai pagrįstas verslo aplinkos vertinimas ir kylančių verslo aplinkos problemų įtraukiant verslo atstovus sprendimas
</t>
  </si>
  <si>
    <t>Atliktų verslo aplinkos įvertinimų skaičius</t>
  </si>
  <si>
    <t>Iš dalies finansuotų projektų skaičius</t>
  </si>
  <si>
    <t>Išspręstų verslo aplinkos problemų dalis</t>
  </si>
  <si>
    <t>Koordinuotų investuotojų pritraukimo ir aptarnavimo iniciatyvų įgyvendinimas</t>
  </si>
  <si>
    <t>Užsienio investuotojų pritraukimo ir aptarnavimo priemonių skaičius</t>
  </si>
  <si>
    <r>
      <rPr>
        <sz val="11"/>
        <rFont val="Times New Roman"/>
        <family val="1"/>
        <charset val="186"/>
      </rPr>
      <t>Viešųjų paslaugų teikimo finansinis užtikrinimas</t>
    </r>
    <r>
      <rPr>
        <sz val="11"/>
        <color rgb="FFFF0000"/>
        <rFont val="Times New Roman"/>
        <family val="1"/>
        <charset val="186"/>
      </rPr>
      <t xml:space="preserve">
</t>
    </r>
  </si>
  <si>
    <t>Kompensuotų nuostolių dydis (bendrovių paslaugų teikimo mastui ir kainoms išlaikyti), kurių akcininkė yra Panevėžio miesto savivaldybė</t>
  </si>
  <si>
    <t>Sumokėtas "Cido" arenos koncesijos mokestis</t>
  </si>
  <si>
    <t xml:space="preserve"> Paskatinti pažangių technologinių sprendimų kūrimą ir diegimą versle( SPP 3.3.3.)</t>
  </si>
  <si>
    <t>Įmonių, diegusių technologines inovacijas, dalis nuo visų įmonių (apskrities rodiklis)</t>
  </si>
  <si>
    <t>Pridėtinė vertė gamybos sąnaudomis pagal veiklos vykdymo vietą (nefinansinių įmonių)</t>
  </si>
  <si>
    <t>Tūkt.Eur</t>
  </si>
  <si>
    <t>Informacijos verslui apie pažangių technologinių sprendimų teikiamas galimybes teikimas</t>
  </si>
  <si>
    <t>Subjektų, pasinaudojusių informacinėmis paslaugomis, skaičius</t>
  </si>
  <si>
    <t xml:space="preserve">Inovacinių (technologinių, skaitmeninių) sprendimų ir (arba) auditų atlikimo įmonėse skatinimas
</t>
  </si>
  <si>
    <t>Atliktų inovacinių auditų Panevėžio įmonėse skaičius</t>
  </si>
  <si>
    <t>Inovatyviausios metų įmonės prizas</t>
  </si>
  <si>
    <t>Trumpų vertės grandinių skatinimo priemonių skaičius</t>
  </si>
  <si>
    <t>Įmonių, pasinaudojusių trumpų vertės grandinių, grįstų skaitmeninių ir žiedinių technologijų taikymu, skatinimo priemonėmis skaičius</t>
  </si>
  <si>
    <t>Paskatinti verslo, mokslo bei viešojo sektoriaus bendradarbiavimą kuriant ir komercializuojant aukštos pridėtinės vertės produktus (SPP 3.3.4.)</t>
  </si>
  <si>
    <t>ES fondams teiktos ir baigtos įgyvendinti įmonių paraiškos kartu su mokslo institucijomis pagal MTEPI prioritetą</t>
  </si>
  <si>
    <t>Sukurta atviros prieigos laboratorijų tinklo veikimo sistema</t>
  </si>
  <si>
    <t>Atviros prieigos laboratorijų tinklu pasinaudojusių asmenų skaičius</t>
  </si>
  <si>
    <t xml:space="preserve">Mokslo ir verslo bendradarbiavimo iniciatyvų, nukreiptų į aukštos pridėtinės vertės produktų ir paslaugų kūrimą ir vystymą, rėmimas
</t>
  </si>
  <si>
    <t>Mieste veikiančių mokslo įstaigų ir verslo bendradarbiavimo iniciatyvų skaičius</t>
  </si>
  <si>
    <t>Suorganizuoti investuotojų / ekonomikos forumai</t>
  </si>
  <si>
    <t>SVV įmonėms išpirktas parodoms skirtas plotas</t>
  </si>
  <si>
    <t>Bendradarbiaujant išspręstų verslo problemų skaičius</t>
  </si>
  <si>
    <t>Įmonių dalyvavimo MTPI srities
programose skatinimas</t>
  </si>
  <si>
    <t>Įmonių, dalyvaujančių MTPI programose, skaičius</t>
  </si>
  <si>
    <t>Įmonių, pasinaudojusių tarptautinių technologijų perdavimo inovacijų paramos paslaugomis, skaičius</t>
  </si>
  <si>
    <t xml:space="preserve"> Sukurti patrauklią aplinką naujų skaitmeninių technologijų bandymui mieste (SPP 3.3.5.)</t>
  </si>
  <si>
    <t>Naujas skaitmenines technologijas mieste išbandžiusių įmonių skaičius</t>
  </si>
  <si>
    <t>Naujų skaitmeninių technologijų įmonių pritraukimas išbandyti jų produktus ir paslaugas mieste</t>
  </si>
  <si>
    <t>Iniciatyvų naujų skaitmeninių technologijų įmonėms pritraukti išbandyti jų produktus ir paslaugas skaičius</t>
  </si>
  <si>
    <t>Lėšų iš alternatyvių finansavimo šaltinių pritraukimas naujų skaitmeninių technologijų išbandymui reikalingai infrastruktūrai sukurti</t>
  </si>
  <si>
    <t>Mln.Eur</t>
  </si>
  <si>
    <r>
      <t>Valstybės biudžeto specialiosios tikslinės dotacijos lėšos valstybės funkcijoms atlikti (</t>
    </r>
    <r>
      <rPr>
        <b/>
        <sz val="11"/>
        <rFont val="Times New Roman"/>
        <family val="1"/>
        <charset val="186"/>
      </rPr>
      <t>SVB V)</t>
    </r>
  </si>
  <si>
    <r>
      <t>Valstybės biudžeto specialioji tikslinė dotacija regioninėms įstaigoms ir klasėms finansuoti. (</t>
    </r>
    <r>
      <rPr>
        <b/>
        <sz val="11"/>
        <rFont val="Times New Roman"/>
        <family val="1"/>
        <charset val="186"/>
      </rPr>
      <t>SVB R)</t>
    </r>
  </si>
  <si>
    <r>
      <t>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</si>
  <si>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charset val="186"/>
      </rPr>
      <t>)</t>
    </r>
  </si>
  <si>
    <t xml:space="preserve">2022- 2024 METŲ SAVIVALDYBĖS TURTO VALDYMO PROGRAMA (06)                                                                                             
</t>
  </si>
  <si>
    <t>Gyvenamųjų patalpų kadastriniai matavimai ir teisinė registracija, objektų paruošimas pardavimui, turto vertinimas</t>
  </si>
  <si>
    <t>SP</t>
  </si>
  <si>
    <t xml:space="preserve">Teisiškai įregistruotų objektų skaičius </t>
  </si>
  <si>
    <t>Turto vertinimo ataskaitos</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</si>
  <si>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</si>
  <si>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</si>
  <si>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</si>
  <si>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</si>
  <si>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</si>
  <si>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</si>
  <si>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</si>
  <si>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</si>
  <si>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</si>
  <si>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</si>
  <si>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</si>
  <si>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</si>
  <si>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</si>
  <si>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</si>
  <si>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</si>
  <si>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</si>
  <si>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</si>
  <si>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 xml:space="preserve">2022- 2024 METŲ INFORMACINĖS VISUOMENĖS PLĖTROS PROGRAMA (09)                                                                                             
</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</si>
  <si>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</si>
  <si>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</si>
  <si>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</si>
  <si>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</si>
  <si>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</si>
  <si>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Įdiegta bendra elektroninių paslaugų informacinė sistema, leidžianti kurti ir viešinti naujas elektronines paslaugas</t>
  </si>
  <si>
    <t>Naujai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</si>
  <si>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</si>
  <si>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</si>
  <si>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</si>
  <si>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Naujai įdiegtų ir(ar) išplėtotų informacinių sistemų skaičius</t>
  </si>
  <si>
    <t>Išmaniųjų technologijų diegimas efektyviam viešųjų paslaugų infrastruktūros valdymui</t>
  </si>
  <si>
    <t>Įdiegtos priemonės, skaičius</t>
  </si>
  <si>
    <t>Plėtoti itin didelio pralaidumo plačiajuosčio ryšio tinklus</t>
  </si>
  <si>
    <t>*Priemonės požymis- nauja priemonė/pažangos projektas (P), tęstinė priemonė/projektas- (T)</t>
  </si>
  <si>
    <t xml:space="preserve">2022-2024 M. KULTŪROS IR MENO PROGRAMA (11)                                                                                              
</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</si>
  <si>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</si>
  <si>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</si>
  <si>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</si>
  <si>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</si>
  <si>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</si>
  <si>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</si>
  <si>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r>
      <t>Miesto bendruomenės įtraukties pokytis lyginant su praėjusiais metais</t>
    </r>
    <r>
      <rPr>
        <sz val="11"/>
        <color rgb="FF000000"/>
        <rFont val="Times New Roman"/>
        <family val="1"/>
        <charset val="186"/>
      </rPr>
      <t xml:space="preserve"> </t>
    </r>
  </si>
  <si>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</si>
  <si>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</si>
  <si>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</si>
  <si>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</si>
  <si>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</si>
  <si>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</si>
  <si>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</si>
  <si>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</si>
  <si>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</si>
  <si>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30</t>
  </si>
  <si>
    <t>Kofinansuotų kultūros ir meno projektų skaičius per metus</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</si>
  <si>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</si>
  <si>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</si>
  <si>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</si>
  <si>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</si>
  <si>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</si>
  <si>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</si>
  <si>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</si>
  <si>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</si>
  <si>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</si>
  <si>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</si>
  <si>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</si>
  <si>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</si>
  <si>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</si>
  <si>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</si>
  <si>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</si>
  <si>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</si>
  <si>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</si>
  <si>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</si>
  <si>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</si>
  <si>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</si>
  <si>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</si>
  <si>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</si>
  <si>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</si>
  <si>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</si>
  <si>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</si>
  <si>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</si>
  <si>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</si>
  <si>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</si>
  <si>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</si>
  <si>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</si>
  <si>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</si>
  <si>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</si>
  <si>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</si>
  <si>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</si>
  <si>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</si>
  <si>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</si>
  <si>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</si>
  <si>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</si>
  <si>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</si>
  <si>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</si>
  <si>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</si>
  <si>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</si>
  <si>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</si>
  <si>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</si>
  <si>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</si>
  <si>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</si>
  <si>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</si>
  <si>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</si>
  <si>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</si>
  <si>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</si>
  <si>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</si>
  <si>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</si>
  <si>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</si>
  <si>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</si>
  <si>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</si>
  <si>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</si>
  <si>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</si>
  <si>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</si>
  <si>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</si>
  <si>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</si>
  <si>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</si>
  <si>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</si>
  <si>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</si>
  <si>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t>asm.</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</si>
  <si>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</si>
  <si>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</si>
  <si>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</si>
  <si>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</si>
  <si>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</si>
  <si>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</si>
  <si>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</si>
  <si>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</si>
  <si>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</si>
  <si>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</si>
  <si>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</si>
  <si>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</si>
  <si>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</si>
  <si>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</si>
  <si>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</si>
  <si>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</si>
  <si>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</si>
  <si>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</si>
  <si>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</si>
  <si>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</si>
  <si>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</si>
  <si>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</si>
  <si>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</si>
  <si>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</si>
  <si>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t xml:space="preserve">2022-2024 M.  ŠVIETIMO IR UGDYMO PROGRAMA (13)                                                                                             
</t>
  </si>
  <si>
    <t>Didinti švietimo sistemos prieinamumą ir kokybę  (SPP 3.1)</t>
  </si>
  <si>
    <t>Aukštąjį išsilavinimą įgiję asmenys (25–64 m. amžiaus grupė)</t>
  </si>
  <si>
    <t>Valstybinių brandos egzaminų (VBE) rodiklis ir vieta šalies miestų savivaldybių kontekste, VBE</t>
  </si>
  <si>
    <t>rodiklis/vieta</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</si>
  <si>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</si>
  <si>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</si>
  <si>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</si>
  <si>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</si>
  <si>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</si>
  <si>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</si>
  <si>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</si>
  <si>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</si>
  <si>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</si>
  <si>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</si>
  <si>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</si>
  <si>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</si>
  <si>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Eur/ metus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</si>
  <si>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</si>
  <si>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</si>
  <si>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</si>
  <si>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</si>
  <si>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4500</t>
  </si>
  <si>
    <t>4550</t>
  </si>
  <si>
    <t>4600</t>
  </si>
  <si>
    <t>Priešmokyklinio ugdymo grupes lankančių vaikų skaičius</t>
  </si>
  <si>
    <t>920</t>
  </si>
  <si>
    <t>950</t>
  </si>
  <si>
    <t>1400</t>
  </si>
  <si>
    <t>Pedagogų skaičius</t>
  </si>
  <si>
    <t>777</t>
  </si>
  <si>
    <t>780</t>
  </si>
  <si>
    <t>790</t>
  </si>
  <si>
    <t xml:space="preserve">Privačių darželių ugdymo programų įgyvendinimo užtikrinimas  </t>
  </si>
  <si>
    <t>Privačių darželių skaičius</t>
  </si>
  <si>
    <t xml:space="preserve">Bendrojo ugdymo mokyklų išlaikymas ir programų įgyvendinimas </t>
  </si>
  <si>
    <t>Bendrojo ugdymo mokyklų skaičius</t>
  </si>
  <si>
    <t>22</t>
  </si>
  <si>
    <t>21</t>
  </si>
  <si>
    <t>Bendrojo ugdymo mokyklose mokinių skaičius</t>
  </si>
  <si>
    <t>9560</t>
  </si>
  <si>
    <t>9600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</si>
  <si>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</si>
  <si>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</si>
  <si>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</si>
  <si>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</si>
  <si>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</si>
  <si>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</si>
  <si>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</si>
  <si>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</si>
  <si>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</si>
  <si>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Parengtas ir įgyvendinamas savivaldybės veiksmų ir priemonių planas, skirtas pasiruošti atnaujintų BP diegimui</t>
  </si>
  <si>
    <t>Mokytojų, dalyvavusių profesinių ir dalykinių kompetencijų tobulinimo mokymuose pagal atnaujintų BP reikalavimus, dalis</t>
  </si>
  <si>
    <t>20</t>
  </si>
  <si>
    <t>Pedagogų perkvalifikavimo programos plėtojimas ir įgyvendinimas (pedagogų, įgijusių gretutinę specialybę, dalis)</t>
  </si>
  <si>
    <t>8</t>
  </si>
  <si>
    <t>9</t>
  </si>
  <si>
    <t>Mokytojų, turinčių viso etato darbo krūvį, dalis</t>
  </si>
  <si>
    <t>40</t>
  </si>
  <si>
    <t>45</t>
  </si>
  <si>
    <t>50</t>
  </si>
  <si>
    <t xml:space="preserve">K.Paltaroko gimnazijos ugdymo programų įgyvendinimas </t>
  </si>
  <si>
    <t>ML</t>
  </si>
  <si>
    <t xml:space="preserve">Neformalaus ugdymo dermės užtikrinimas </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</si>
  <si>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</si>
  <si>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</si>
  <si>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</si>
  <si>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vnt./metus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</si>
  <si>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</si>
  <si>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</si>
  <si>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</si>
  <si>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</si>
  <si>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</si>
  <si>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</si>
  <si>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</si>
  <si>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</si>
  <si>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</si>
  <si>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</si>
  <si>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</si>
  <si>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</si>
  <si>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</si>
  <si>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</si>
  <si>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</si>
  <si>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</si>
  <si>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</si>
  <si>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</si>
  <si>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</si>
  <si>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,,Metų mokytojo" nominacijų ir premijų skyrimas švietimo darbuotojams (įsteigtų nominacijų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</si>
  <si>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</si>
  <si>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</si>
  <si>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</si>
  <si>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</si>
  <si>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</si>
  <si>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</si>
  <si>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 xml:space="preserve">Pedagoginės - psichologinės tarnybos veikla </t>
  </si>
  <si>
    <t>Sukurtos rekomendacijos įtraukiojo ugdymo  įgyvendinimui miesto mokyklose</t>
  </si>
  <si>
    <t>Įgyvendinamos rekomendacijos įtraukiojo ugdymo įgyvendinimui miesto mokyklose</t>
  </si>
  <si>
    <t>Pedagoginės - psichologinės tarnybos darbuotojų skaičius</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</si>
  <si>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</si>
  <si>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</si>
  <si>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</si>
  <si>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</si>
  <si>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</si>
  <si>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</si>
  <si>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</si>
  <si>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</si>
  <si>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Surengtų renginių, skirtų mokytojams apie Pramonė 4.0. tendencijas,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</si>
  <si>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</si>
  <si>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</si>
  <si>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</si>
  <si>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</si>
  <si>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</si>
  <si>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Panevėžio regioninio STEAM atviros prieigos centro veiklų ir laboratorinės / techninės bazės plėtra ir modernizavimas (Lėšų ir investicijų į laboratorinę / techninę bazę,
suma)</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</si>
  <si>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</si>
  <si>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</si>
  <si>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</si>
  <si>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</si>
  <si>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</si>
  <si>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</si>
  <si>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</si>
  <si>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</si>
  <si>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</si>
  <si>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</si>
  <si>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</si>
  <si>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Profesinio mokymo ir aukštojo mokslo įstaigų išteklių, reikalingų Pramonė 4.0 srities specialistams rengti, vystymas</t>
  </si>
  <si>
    <t>Akredituotų laboratorijų Panevėžio miesto aukštosiose mokyklose skaičius</t>
  </si>
  <si>
    <t>Praktinio mokymo dirbtuvės, pritaikytos Pramonė 4.0 profesiniam ugdymui</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</si>
  <si>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</si>
  <si>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</si>
  <si>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 xml:space="preserve">2022-2024 M. VISUOMENĖS INICIATYVŲ SKATINIMO IR SAUGUMO UŽTIKRINIMO  PROGRAMA (14)                                                                                              
</t>
  </si>
  <si>
    <t>Didinti gyventojų socialinį aktyvumą ir pilietinę atsakomybę (SPP 1.4.)</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</si>
  <si>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</si>
  <si>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</si>
  <si>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</si>
  <si>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</si>
  <si>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 xml:space="preserve">Darbo su jaunimu formų įvairovės užtikrinimas  </t>
  </si>
  <si>
    <t>Veikiančių atvirų jaunimo centrų ir erdvių skaičius</t>
  </si>
  <si>
    <t xml:space="preserve"> vnt</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</si>
  <si>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</si>
  <si>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</si>
  <si>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</si>
  <si>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</si>
  <si>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</si>
  <si>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</si>
  <si>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</si>
  <si>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</si>
  <si>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</si>
  <si>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</si>
  <si>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</si>
  <si>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</si>
  <si>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</si>
  <si>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</si>
  <si>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</si>
  <si>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</si>
  <si>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</si>
  <si>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</si>
  <si>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</si>
  <si>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</si>
  <si>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</si>
  <si>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</si>
  <si>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</si>
  <si>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</si>
  <si>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</si>
  <si>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</si>
  <si>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asm./metus</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</si>
  <si>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</si>
  <si>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</si>
  <si>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</si>
  <si>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</si>
  <si>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</si>
  <si>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</si>
  <si>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</si>
  <si>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</si>
  <si>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</si>
  <si>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</si>
  <si>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</si>
  <si>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</si>
  <si>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</si>
  <si>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0;12</t>
  </si>
  <si>
    <t>Finansuotų projektų skaičius</t>
  </si>
  <si>
    <t>Atvirųjų jaunimo centrų ir atvirųjų jaunimo erdvių unikalių lankytojų skaičius</t>
  </si>
  <si>
    <t xml:space="preserve">2022-2024 M. VISUOMENĖS SVEIKATOS RĖMIMO SPECIALIOJI PROGRAMA (16)                                                                                              
</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</si>
  <si>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</si>
  <si>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</si>
  <si>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</si>
  <si>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</si>
  <si>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r>
      <t>Užtikrinti kokybišką ir efektyvią sveikatos priežiūrą</t>
    </r>
    <r>
      <rPr>
        <u/>
        <sz val="10"/>
        <rFont val="Times New Roman"/>
        <family val="1"/>
        <charset val="186"/>
      </rPr>
      <t xml:space="preserve"> </t>
    </r>
    <r>
      <rPr>
        <b/>
        <sz val="10"/>
        <rFont val="Times New Roman"/>
        <family val="1"/>
        <charset val="186"/>
      </rPr>
      <t>(SPP 1.2.1.)</t>
    </r>
  </si>
  <si>
    <t>Išvengiamas mirtingumo skirtumas su šalies rodikliu</t>
  </si>
  <si>
    <t>proc. punktai</t>
  </si>
  <si>
    <t>Bendrasis gyventojų sergamumas, tenkantis 1 000-iui gyventojų (asm.), ir santykis su šalies vidurkiu</t>
  </si>
  <si>
    <t>Sportuojančių bent 1 k./sav. gyventojų dalis, lyginant su bendru Panevėžio savivaldybės gyventojų skaičiumi, proc.</t>
  </si>
  <si>
    <t>Visuomenės sveikatos biuro veiklų dalis, skirta Stebėsenos ataskaitoje identifikuotoms  problemoms spręsti</t>
  </si>
  <si>
    <t xml:space="preserve"> proc.</t>
  </si>
  <si>
    <t xml:space="preserve">Visuomenės sveikatos stiprinimo renginių skaičius </t>
  </si>
  <si>
    <t>2200</t>
  </si>
  <si>
    <t>2500</t>
  </si>
  <si>
    <t>2800</t>
  </si>
  <si>
    <t xml:space="preserve">Visuomenės sveikatos stiprinimo renginių dalyvių skaičius </t>
  </si>
  <si>
    <t>55000</t>
  </si>
  <si>
    <t>55500</t>
  </si>
  <si>
    <t>56000</t>
  </si>
  <si>
    <t>Vykdoma gyventojų sveikatos rodiklių stebėsena</t>
  </si>
  <si>
    <t>100</t>
  </si>
  <si>
    <t>Vykdoma moksleivių visuomenės sveikatos priežiūra</t>
  </si>
  <si>
    <t xml:space="preserve">Įgyvendinamas projektas "Neįtikėtini metai"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</si>
  <si>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</si>
  <si>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</si>
  <si>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</si>
  <si>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</si>
  <si>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</si>
  <si>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</si>
  <si>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</si>
  <si>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</si>
  <si>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r>
      <t>Užkrečiamųjų ligų prevencijos veiklose dalyvavusių asmenų skaičius</t>
    </r>
    <r>
      <rPr>
        <b/>
        <sz val="10"/>
        <rFont val="Times New Roman"/>
        <family val="1"/>
      </rPr>
      <t xml:space="preserve"> </t>
    </r>
  </si>
  <si>
    <t>Užtikrinama Mobilaus punkto veikla</t>
  </si>
  <si>
    <t xml:space="preserve">Vykdomos Covid-19 ligos valdymo priemonės </t>
  </si>
  <si>
    <t>Asmenų, kuriems peržiūrėtas neveiksnumas, skaičius</t>
  </si>
  <si>
    <t xml:space="preserve">Visuomenės sveikatos biuro teikiamų paslaugų stiprinimas ir plėtra </t>
  </si>
  <si>
    <r>
      <t>Užkrečiamųjų ligų prevencijos ir kontrolės stiprinimas</t>
    </r>
    <r>
      <rPr>
        <u/>
        <sz val="10"/>
        <rFont val="Times New Roman"/>
        <family val="1"/>
        <charset val="186"/>
      </rPr>
      <t xml:space="preserve"> </t>
    </r>
    <r>
      <rPr>
        <sz val="10"/>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</si>
  <si>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</si>
  <si>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 xml:space="preserve">Valstybinių visuomenės sveikatos funkcijų metinio plano vykdymas </t>
  </si>
  <si>
    <t xml:space="preserve">PATVIRTINTA   
Panevėžio miesto savivaldybės tarybos 2022 m. vasario  d. sprendimu Nr. </t>
  </si>
  <si>
    <t xml:space="preserve">2022- 2024 METŲ RINKODAROS PROGRAMA (08)                                                                                             
</t>
  </si>
  <si>
    <t xml:space="preserve"> Kurti tvarią socialinę ir ekonominę kultūros vertę Panevėžyje (SPP 1.1.)</t>
  </si>
  <si>
    <t xml:space="preserve"> Padidinti miesto turistinį patrauklumą (SPP 1.1.4.)</t>
  </si>
  <si>
    <t xml:space="preserve"> Miesto turistinio patrauklumo didinimas užtikrinant nemokamos informacijos informacijos apie Panevėžio turizmo objektus, vietoves, paslaugas turistams teikimą miesto svečiams, žiniasklaidai, kelionių organizatoriams, kt. interesantams įvairiomis komunikacijos priemonėmis ir būdais.</t>
  </si>
  <si>
    <t>Vietinių ir tarptautinių renginių, kuriuose buvo reprezentuojama Panevėžio miesto turizmo sektoriaus pasiūla, skaičius</t>
  </si>
  <si>
    <t>Užtikrintas nuolatinis nemokamos informacijos teikimas miesto svečiams įvairiais formatais bei priemonėmis (Panevėžio plėtros agentūroje, internetinėje svetainėje, socialiniuose tinkluose, leidiniuose ir kt.)</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</si>
  <si>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</si>
  <si>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</si>
  <si>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</si>
  <si>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</si>
  <si>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</si>
  <si>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</si>
  <si>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</si>
  <si>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</si>
  <si>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Suformuoti miesto identitetą ir padidinti jo žinomumą (SPP 1.6.1.)</t>
  </si>
  <si>
    <t>Panevėžio miesto partnerysčių įgyvendinimas, tarptautinio bendradarbiavimo palaikymas</t>
  </si>
  <si>
    <t>Užsienio delegacijų priėmimas, nuolatinis bendradarbiavimo palaikymas, tarptautiniai mainų projektų organizavimas, dalyvavimas Baltijos miestų sąjungos komisijoje</t>
  </si>
  <si>
    <t>Miesto reprezentacinio vizualinio identiteto formavimas - suvenyrų bazės koordinavimas, fotografijų, video medžiagos pildymas</t>
  </si>
  <si>
    <t>Nuolatinis fotografijų, vaizdo medžiagos bazės pildymas, reprezentacinių suvenyrų bazės koordinavimas ir pildymas</t>
  </si>
  <si>
    <t>Miestą garsinančių iniciatyvų organizavimas - Metų Panevėžiečiai, Metų Garbės pilietis</t>
  </si>
  <si>
    <t>Metų Panevėžiečių, 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</si>
  <si>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</si>
  <si>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</si>
  <si>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Aktyviai veikiantys viešinimo kanalai: tradicinė žiniasklaida, socialiniai tinklai bei kt.</t>
  </si>
  <si>
    <t>Iniciatyvos „Globalus Panevėžys" efektyvumo didinimas, ryšio tęstinumo su užsienio lietuviais užtikrinimas - veiksmų skaičius</t>
  </si>
  <si>
    <t>Nuolatiniai pranešimai spaudai, straipsniai, televizijos bei radijo reportažai, socialinės medijos įrašai, internetinės svetainės atnaujinimai</t>
  </si>
  <si>
    <t xml:space="preserve">PATVIRTINTA   
Panevėžio miesto savivaldybės tarybos 2022 m.  vasario  d. sprendimu Nr. </t>
  </si>
  <si>
    <t>Panevėžio regiono turizmo strategijos sukūrimas ir įgyvendinimas</t>
  </si>
  <si>
    <t>Turistų skaičius apgyvendinimo įstaigose</t>
  </si>
  <si>
    <t>Asmenų, pasinaudojusių PPA paslaugomis, skaičius</t>
  </si>
  <si>
    <t>Asm./ metus</t>
  </si>
  <si>
    <t>Žiniasklaidos tyrimas: teigiamų ir neigiamų paminėjimų apie Panevėžio miestą santykis</t>
  </si>
  <si>
    <t>60/40</t>
  </si>
  <si>
    <t>63/37</t>
  </si>
  <si>
    <t>66/34</t>
  </si>
  <si>
    <t xml:space="preserve">2022-2024 M. SPORTO PROGRAMA (12)                                                                                              
</t>
  </si>
  <si>
    <t xml:space="preserve">   Stiprinti gyventojų sveikatą ir skatinti fizinį aktyvumą siekiant aukšto sporto meistriškumo (SPP 1.2.)</t>
  </si>
  <si>
    <t xml:space="preserve">Fizinio aktyvumo renginiuose dalyvaujančių asmenų sk. </t>
  </si>
  <si>
    <t xml:space="preserve">Sporto renginių skaičius  </t>
  </si>
  <si>
    <t>Sporto įstaigų paslaugų stiprinimas ir plėtra</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</si>
  <si>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</si>
  <si>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</si>
  <si>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</si>
  <si>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</si>
  <si>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</si>
  <si>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</si>
  <si>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</si>
  <si>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</si>
  <si>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Projektų, skatinančių, populiarinančių sportą, fizinį aktyvumą finansavimas</t>
  </si>
  <si>
    <t xml:space="preserve">Finansuotų projektų, skatinančių, populiarinančių sportą, fizinį aktyvumą, skaičius  </t>
  </si>
  <si>
    <t>Pagerinti aukšto meistriškumo sportininkų rengimo sąlygas (SPP 1.2.2.)</t>
  </si>
  <si>
    <t xml:space="preserve">Aukšto meistriškumo sportininkų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</si>
  <si>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</si>
  <si>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</si>
  <si>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Aukšto meistriškumo sportininkų ir jų trenerių skatinimas už sporto laimėjimus</t>
  </si>
  <si>
    <t xml:space="preserve">Savivaldybės skirtos premijos už pasiektus aukštus  sporto rezultatus, skaičius  </t>
  </si>
  <si>
    <t xml:space="preserve">Sporto organizacijų raginimas turėti ilgalaikius planavimo dokumentus (planus, strategijas), finansuoti projektus siekiant kokybinių ir kiekybinių rezultatų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</si>
  <si>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</si>
  <si>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Viso</t>
  </si>
  <si>
    <t xml:space="preserve">2022-2024 M.  SOCIALINĖS PARAMOS ĮGYVENDINIMO PROGRAMA (15)                                                                                              
</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</si>
  <si>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</si>
  <si>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</si>
  <si>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</si>
  <si>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</si>
  <si>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</si>
  <si>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</si>
  <si>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</si>
  <si>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</si>
  <si>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VBN</t>
  </si>
  <si>
    <t>Pašalpų ir kompensacijų skyrimas ir mokėjimas iš savivaldybės biudžeto lėšų</t>
  </si>
  <si>
    <t>15300</t>
  </si>
  <si>
    <t>Paslaugų teikimas Panevėžio specialiojoje mokykloje - daugiafunkciniame centre</t>
  </si>
  <si>
    <t>148209637</t>
  </si>
  <si>
    <t>0; 9</t>
  </si>
  <si>
    <t>Socialinių paslaugų gavėjų skaičius</t>
  </si>
  <si>
    <t>VBSR</t>
  </si>
  <si>
    <t>Paslaugų teikimas Panevėžio jaunuolių dienos centre</t>
  </si>
  <si>
    <t>248209780</t>
  </si>
  <si>
    <t>70</t>
  </si>
  <si>
    <t>Paslaugų teikimas Panevėžio atvirame jaunimo centre</t>
  </si>
  <si>
    <t>304377560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</si>
  <si>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</si>
  <si>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</si>
  <si>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</si>
  <si>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</si>
  <si>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</si>
  <si>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</si>
  <si>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</si>
  <si>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</si>
  <si>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</si>
  <si>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</si>
  <si>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</si>
  <si>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Įkurtas kompleksinių paslaugų centras vaikams su negalia ir jų šeimos nariams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</si>
  <si>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</si>
  <si>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</si>
  <si>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</si>
  <si>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</si>
  <si>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</si>
  <si>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</si>
  <si>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</si>
  <si>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</si>
  <si>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</si>
  <si>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</si>
  <si>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</si>
  <si>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</si>
  <si>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</si>
  <si>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</si>
  <si>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</si>
  <si>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</si>
  <si>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</si>
  <si>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</si>
  <si>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</si>
  <si>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</si>
  <si>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</si>
  <si>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t xml:space="preserve">PATVIRTINTA                                                           </t>
  </si>
  <si>
    <t>Panevėzio miesto savivaldybės tarybos</t>
  </si>
  <si>
    <t xml:space="preserve">2022 m. vasario     d. sprendimu Nr. </t>
  </si>
  <si>
    <t xml:space="preserve">2022- 2024 METŲ INVESTICIJŲ PROJEKTŲ PROGRAMA (02)                                                                                             
</t>
  </si>
  <si>
    <t>Kurti tvarią socialinę ir ekonominę kultūros vertę Panevėžyje (SPP 1.1)</t>
  </si>
  <si>
    <t>Įgyvendintų projektų, kuriančių tvarią socialinę ir ekonominę kultūros vertę, skaičius</t>
  </si>
  <si>
    <t>Užtikrinti Panevėžio miesto savivaldybės  kultūros įstaigų veiklos kokybės  ir paslaugų prieinamumo gerinimą (SPP 1.1.3)</t>
  </si>
  <si>
    <t>Panevėžio miesto kultūros įstaigų, įgyvendinančių projektus gerinant paslaugų kokybę ir prieinamumą, skaičius</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</si>
  <si>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</si>
  <si>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Įgyvendinti projektai</t>
  </si>
  <si>
    <t>Modernizuotų/įrengtų ir pritaikytų daugiafunkcinėms ir daugiakultūrinėms  paskirties paslaugoms istaigų/ objektų skaičius</t>
  </si>
  <si>
    <t xml:space="preserve">vnt. </t>
  </si>
  <si>
    <t>P</t>
  </si>
  <si>
    <t>Įgyvendinti projektą "Stasio Eidrigevičiaus menų centro įkūrimas  modernizuojant  viešąją kultūros infrastruktūrą"</t>
  </si>
  <si>
    <t>Įgyvendintas projektas</t>
  </si>
  <si>
    <t>Rekonstruotas kultūros objektas</t>
  </si>
  <si>
    <t xml:space="preserve"> Įgyvendinti projektą "Poeto J. Čerkeso-Besparnio sodybos sutvarkymas" (I etapas)</t>
  </si>
  <si>
    <t>Igyvendintas projektas</t>
  </si>
  <si>
    <t>Rekonstruotas kultūros  objektas</t>
  </si>
  <si>
    <t xml:space="preserve"> Įgyvendinti projektą "Vienijantis kūrybiškumo centras - Pragiedrulių sodyba"</t>
  </si>
  <si>
    <t xml:space="preserve">Įrengtas kultūros objektas </t>
  </si>
  <si>
    <t>0;7</t>
  </si>
  <si>
    <t xml:space="preserve">Parengtas techninis projektas </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</si>
  <si>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</si>
  <si>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Kultūros renginių skaičius </t>
  </si>
  <si>
    <t xml:space="preserve"> Įgyvendinti projektą "Tarpvalstybinė lojalumo programa kultūrai  ir  turizmui skatinti" </t>
  </si>
  <si>
    <t xml:space="preserve">Tarptautinių kultūros renginių skaičius </t>
  </si>
  <si>
    <t xml:space="preserve"> Įgyvendinti projektą "Istorinio ir kultūrinio paveldo sklaida tarp kaimyninių šalių pasitelkiant inovacijas muziejuose" </t>
  </si>
  <si>
    <t>Įrengtos ekspozicijos</t>
  </si>
  <si>
    <t>Stiprinti gyventojų sveikatą ir skatinti fizinį aktyvumą siekiant aukšto sporto meistriškumo (SPP 1.2)</t>
  </si>
  <si>
    <t>Įgyvendintų projektų, stiprinančių gyventojų sveikatą ir skatinančių fizinį aktyvumą, skaičius</t>
  </si>
  <si>
    <t>Užtikrinti kokybišką ir efektyvią sveikatos priežiūrą (SPP 1.2.1)</t>
  </si>
  <si>
    <t>Paslaugas gavusių asmenų skaičius 
Atnaujintų/naujai įrengtų sporto objektų skaičius</t>
  </si>
  <si>
    <t xml:space="preserve">
asm.
Vnt.</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</si>
  <si>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</si>
  <si>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Paslaugas gavusių asmenų skaičius</t>
  </si>
  <si>
    <t xml:space="preserve"> Įgyvendinti projektą "Sveikos gyvensenos skatinimas Panevėžio mieste" </t>
  </si>
  <si>
    <t xml:space="preserve"> Įgyvendinti projektą "Pirminės sveikatos priežiūros veiklos efektyvumo didinimas" </t>
  </si>
  <si>
    <t>Įstaigų, dalyvaujančių projekte gerinant teikiamų paslaugų kokybę, skaičius</t>
  </si>
  <si>
    <t xml:space="preserve"> Įgyvendinti projektą "Priemonių, gerinančių ambulatorinių  sveikatos paslaugų prieinamumą tuberkulioze sergantiems asmenims, įgyvendinimas Panevėžio mieste" </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</si>
  <si>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</si>
  <si>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Rekonstruotos sporto bazės/nauji sporto objektai</t>
  </si>
  <si>
    <t xml:space="preserve"> Įgyvendinti projektą "Panevėžio  daugiafunkcinio  sporto ir sveikatingumo centro "Aukštaitija"  rekonstravimas A. Jakšto g. 1, Panevėžio mieste"  </t>
  </si>
  <si>
    <t>Parengtas darbo projektas</t>
  </si>
  <si>
    <t xml:space="preserve"> Įgyvendinti projektą "Skate parko įrengimas Panevėžyje skatinant turistų srautus" </t>
  </si>
  <si>
    <t>Įrengtas naujas sporto objektas</t>
  </si>
  <si>
    <t>Skatinti socialinės atskirties mažėjimą ir socialinį saugumą (SPP 1.3.)</t>
  </si>
  <si>
    <t>Asmenų, gavusių paslaugas, mažinančias socialinę atskirtį bei didinančias socialinį saugumą (įskaitant aprūpinimą būstu), skaičius</t>
  </si>
  <si>
    <t>Užtikrinti kokybišką ir efektyvią socialinę paramą bendruomenėje (SPP 1.3.1.)</t>
  </si>
  <si>
    <t>Asmenų, gavusių kompleksines paslaugas/dalyvavusių veiklose, skaičius</t>
  </si>
  <si>
    <r>
      <rPr>
        <b/>
        <sz val="11"/>
        <color theme="1"/>
        <rFont val="Times New Roman"/>
        <family val="1"/>
        <charset val="186"/>
      </rPr>
      <t>Kompleksinių paslaugų šeimoms ir vaikams teikimas (SPP 1.3.1.2.)</t>
    </r>
    <r>
      <rPr>
        <sz val="11"/>
        <color theme="1"/>
        <rFont val="Times New Roman"/>
        <family val="1"/>
        <charset val="186"/>
      </rPr>
      <t xml:space="preserve"> </t>
    </r>
  </si>
  <si>
    <t>Asmenų, gavusių kompleksines paslaugas, skaičius</t>
  </si>
  <si>
    <t xml:space="preserve"> Įgyvendinti projektą "Panevėžio bendruomeniniai šeimos namai" </t>
  </si>
  <si>
    <t>Įgyvendinti projektą "Kompleksinių paslaugų centro "Harmonijos miestas" vaikams, turintiems negalią ir jų šeimos nariams statyba Panevėžio mieste"</t>
  </si>
  <si>
    <t>Parengtas techninis projektas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</si>
  <si>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</si>
  <si>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Soc.riziką patiriančių asmenų, dalyvavusių veiklose, skaičius</t>
  </si>
  <si>
    <t xml:space="preserve"> Įgyvendinti projektą "Kūrybos užuovėja" </t>
  </si>
  <si>
    <t>0;15</t>
  </si>
  <si>
    <t>Projekto dalyvių skaičius</t>
  </si>
  <si>
    <t>Vystyti socialinės paramos individualizuoto kompleksiškumo teikimo modelį (SPP 1.3.2)</t>
  </si>
  <si>
    <t>Aprūpinti būstu asmenys</t>
  </si>
  <si>
    <r>
      <rPr>
        <b/>
        <sz val="10"/>
        <color theme="1"/>
        <rFont val="Times New Roman"/>
        <family val="1"/>
        <charset val="186"/>
      </rPr>
      <t>Socialinio būsto plėtra (SPP 1.3.2.3)</t>
    </r>
    <r>
      <rPr>
        <sz val="10"/>
        <color theme="1"/>
        <rFont val="Times New Roman"/>
        <family val="1"/>
        <charset val="186"/>
      </rPr>
      <t xml:space="preserve"> </t>
    </r>
  </si>
  <si>
    <t>Įrengti socialiniai būstai</t>
  </si>
  <si>
    <t>vnt,</t>
  </si>
  <si>
    <t xml:space="preserve">Įgyvendinti projektą "Socialinio būsto plėtra" </t>
  </si>
  <si>
    <t>Įgyvendinamų miesto projektų, skatinančių gyventojų socialinį aktyvumą ir pilietinę atsakomybę, skaičius</t>
  </si>
  <si>
    <t>Paskatinti gyventojų bendruomeniškumą ir įtraukti į savivaldos procesus (SPP 1.4.1.)</t>
  </si>
  <si>
    <t>Renginių, skatinančių bendruomeniškumą ir įsitraukimą,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</si>
  <si>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</si>
  <si>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 xml:space="preserve">Įgyvendinti projektą "Lyčių lygybės kraštovaizdis - tvarus ir skirtingus poreikius atitinkantis miestų plėtros metodas" </t>
  </si>
  <si>
    <t>0;11</t>
  </si>
  <si>
    <t>Atliktų analizių skaičius</t>
  </si>
  <si>
    <t xml:space="preserve"> Įgyvendinti projektą "Paslaugų ir asmenų aptarnavimo kokybės gerinimas Panevėžio miesto ir Panevėžio rajono savivaldybėse" </t>
  </si>
  <si>
    <t>Pagerintų/modernizuotų paslaugų skaičius</t>
  </si>
  <si>
    <t xml:space="preserve"> Įgyvendinti projektą "Tiltas" </t>
  </si>
  <si>
    <t>0;5</t>
  </si>
  <si>
    <t>Vietos renginių skaičius</t>
  </si>
  <si>
    <t>Prisidėti prie BIVP (Bendruomenės inicijuota vietos plėtra) strategijos įgyvendinimo</t>
  </si>
  <si>
    <t>VVG strategijos administravimas</t>
  </si>
  <si>
    <t>Įdiegtų/patobulintų darnaus judimo priemonių skaičius</t>
  </si>
  <si>
    <t>Paskatinti netaršaus  mikrotransporto (paspirtukai, dviračiai, riedžiai ir kt.) infrastruktūros plėtrą (SPP 2.1.1.)</t>
  </si>
  <si>
    <t>Atnaujintų atkarpų, skatinant netaršaus mikrotransporto infrastruktūros plėtrą, ilgis</t>
  </si>
  <si>
    <t>km.</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</si>
  <si>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</si>
  <si>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dviračių takų ilgis</t>
  </si>
  <si>
    <t xml:space="preserve"> Igyvendinti projektą "Dviračio tako nuo Vakarinės g. link Berčiūnų gyvenvietės  modernizavimas" </t>
  </si>
  <si>
    <t>Padidinti eismo saugumą (SPP 2.1.2.)</t>
  </si>
  <si>
    <t>Finansavimą eismo saugumo didinimui gavę miesto eismo objektai</t>
  </si>
  <si>
    <r>
      <rPr>
        <b/>
        <sz val="11"/>
        <color theme="1"/>
        <rFont val="Times New Roman"/>
        <family val="1"/>
        <charset val="186"/>
      </rPr>
      <t>Sankryžų modernizavimas siekiant užtikrinti saugumą (SPP 2.1.2.3.)</t>
    </r>
    <r>
      <rPr>
        <sz val="11"/>
        <color theme="1"/>
        <rFont val="Times New Roman"/>
        <family val="1"/>
        <charset val="186"/>
      </rPr>
      <t xml:space="preserve"> </t>
    </r>
  </si>
  <si>
    <t>Modernizuotų šviesoforinių arba žiedinių sankryžų skaičius</t>
  </si>
  <si>
    <t xml:space="preserve"> Įgyvendinti projektą "Intelektinės transporto sistemos  diegimas Panevėžio mieste" </t>
  </si>
  <si>
    <t>Padidinti naudojimosi viešuoju transportu mastą (SPP 2.1.4.)</t>
  </si>
  <si>
    <t>Įgyvendintų projektų, didinančių naudojimosi viešuoju transportu mastą, skaičius</t>
  </si>
  <si>
    <t>Intelektinių elektroninių  priemonių diegimas viešajame transporte (SPP 2.1.4.3.)</t>
  </si>
  <si>
    <t>Įdiegta intelektinių el.priemonių viešąjame transporte</t>
  </si>
  <si>
    <t xml:space="preserve"> Įgyvendinti projektą "Darnaus judumo priemonių diegimas Panevėžio mieste" </t>
  </si>
  <si>
    <t>0;8</t>
  </si>
  <si>
    <t>Įdiegta el.bilieto sistema</t>
  </si>
  <si>
    <t>Mažinti poveikį klimato kaitai ir prisitaikyti prie jos (SPP 2.2)</t>
  </si>
  <si>
    <t>Atnaujintos/suformuotos viešosios erdvės, želdynai
Finansavimą gavę klimato kaitos mažinimo sprendimai</t>
  </si>
  <si>
    <t>kv.m.
Vnt.</t>
  </si>
  <si>
    <t>Paskatinti energijos taupymą, atsinaujinančių  ir alternatyvių  energijos išteklių naudojimą  (SPP 2.2.1.)</t>
  </si>
  <si>
    <t>Įgyvendinami projektai, gavę finansavimą energijos taupymo, atsinaujinančių išteklių naudojimo skatinimui</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</si>
  <si>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</si>
  <si>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Modernizuotos miesto apšvietimo sistemos dalis</t>
  </si>
  <si>
    <t xml:space="preserve"> Įgyvendinti projektą "Panevėžio miesto gatvių apšvietimo modernizavimas"</t>
  </si>
  <si>
    <t>Užtikrinti saugią ir švarią aplinką bei įdiegti žiedinės ekonomikos (beatliekės gamybos) principus (SPP 2.2.2.)</t>
  </si>
  <si>
    <t>Įdiegti nauji žiedinės ekonomikos sprendimai</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</si>
  <si>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</si>
  <si>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Įrengta surūšiuotų atliekų surinkimo aikštelių</t>
  </si>
  <si>
    <t xml:space="preserve"> Įgyvendinti projektą "Komunalinių atliekų rūšiuojamojo surinkimo infrastruktūra"</t>
  </si>
  <si>
    <t>Įrengta  antžeminių komunalinių atliekų ir antrinių  žaliavų surinkimo  aikštelių</t>
  </si>
  <si>
    <t>Įrengta požeminių komunalinių atliekų surinkimo konteinerių aikštelių</t>
  </si>
  <si>
    <t>Patobulinti  miesto erdvių ir objektų kokybę, jų prieziūrą (SPP 2.2.3.)</t>
  </si>
  <si>
    <t>Suformuotų, patobulintų erdvių skaičius</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</si>
  <si>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</si>
  <si>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Įgyvendinta projektų</t>
  </si>
  <si>
    <t>Atnaujintos/pritaikytos erdvės</t>
  </si>
  <si>
    <t>kv.m.</t>
  </si>
  <si>
    <t xml:space="preserve"> Įgyvendinti projektą "Panevėžio senvagės teritorijos kompleksinis sutvarkymas"</t>
  </si>
  <si>
    <t xml:space="preserve">Sutvarkyta teritorija </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</si>
  <si>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</si>
  <si>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</si>
  <si>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</si>
  <si>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</si>
  <si>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</si>
  <si>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</si>
  <si>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</si>
  <si>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</si>
  <si>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Sukurtas integruotas viešųjų erdvių patrauklumo didinimo planas</t>
  </si>
  <si>
    <t>Įgyvendinti projektą "Kraštovaizdžio formavimas ir ekologinės būklės gerinimas Panevėžio mieste"</t>
  </si>
  <si>
    <t>Skatinti miesto tvarią plėtrą ir transformaciją (SPP 2.3.)</t>
  </si>
  <si>
    <t>Projektų, gavusių finansavimą miesto tvariai plėtrai ir transformacijai, skaičius</t>
  </si>
  <si>
    <t>Rekonstruotos lietaus vandens surinkimo, valymo ir nuotekų  bei drenažo sistemos ilgis</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</si>
  <si>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</si>
  <si>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Igyvendinti projektai</t>
  </si>
  <si>
    <t xml:space="preserve">Įrengti nauji paviršinių nuotekų valymo įrenginiai </t>
  </si>
  <si>
    <t xml:space="preserve"> Įgyvendinti projektą "Lietaus vandens surinkimo, valymo ir nuotekų  bei drenažo sistemų projektavimas, diegimas ir renovavimas"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</si>
  <si>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</si>
  <si>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Atnaujintos kelių infrastruktūros ilgis</t>
  </si>
  <si>
    <t xml:space="preserve"> </t>
  </si>
  <si>
    <t>Įgyvendinti projektą "Panevėžio A. Jakšto g. rekonstrukcija"</t>
  </si>
  <si>
    <t>Rekonstruotos gatvės ilgis</t>
  </si>
  <si>
    <t>Didinti švietimo sistemos prieinamumą ir kokybę (SPP 3.1.)</t>
  </si>
  <si>
    <t>Modernizuoti švietimo sistemos objektai, gerinant jų prieinamumą ir kokybę</t>
  </si>
  <si>
    <t>Užtikrinti sveiką, saugią emocinę ir fizinę aplinką  švietimo įstaigose (SPP 3.1.2.)</t>
  </si>
  <si>
    <t>Įgyvendintų ikimokyklinio, bendrojo ir neformaliojo ugdymo mokyklų infrastruktūros modernizavimo projektų skaičius</t>
  </si>
  <si>
    <r>
      <rPr>
        <b/>
        <sz val="11"/>
        <rFont val="Times New Roman"/>
        <family val="1"/>
        <charset val="186"/>
      </rPr>
      <t>Mokyklų infrastruktūros modernizavimas  (SPP 3.1.2.1.)</t>
    </r>
    <r>
      <rPr>
        <sz val="11"/>
        <rFont val="Times New Roman"/>
        <family val="1"/>
        <charset val="186"/>
      </rPr>
      <t xml:space="preserve"> </t>
    </r>
  </si>
  <si>
    <t>Modernizuota objektų</t>
  </si>
  <si>
    <t xml:space="preserve"> Įgyvendinti projektą "Panevėžio "Vilties" progimnazijos infrastruktūros modernizavimas" </t>
  </si>
  <si>
    <t>Modernizuotas objektas</t>
  </si>
  <si>
    <t>Įgyvendinti projektą "Regos centro "Linelis"  pastato vidaus patalpų  ir ugdymo aplinkos modernizavimas"</t>
  </si>
  <si>
    <t>Modernizuota įstaigos infrastruktūra</t>
  </si>
  <si>
    <t xml:space="preserve"> Įgyvendinti projektą "Neformaliojo švietimo infrastruktūros tobulinimas"</t>
  </si>
  <si>
    <t>Atnaujinta Muzikos mokyklos koncertinė salė</t>
  </si>
  <si>
    <t>Įrengta fotografijos studija Dailės mokykloje</t>
  </si>
  <si>
    <t xml:space="preserve"> Įgyvendinti projektą "Mokyklų aprūpinimas gamtos ir technologinių mokslų priemonėmis"</t>
  </si>
  <si>
    <t>Mokyklų, kuriose modernizuota gamtos ir technologinių mokslų mokymo(si) aplinka, skaičius</t>
  </si>
  <si>
    <t>Didinti miesto verslo aplinkos konkurencingumą (SPP 3.3)</t>
  </si>
  <si>
    <t>Įgyvendinti investicijų projektai, didinantys verslo aplinkos konkurencingumą</t>
  </si>
  <si>
    <t>Sudaryti palankias sąlygas verslo plėtrai ir investicijų pritraukimui (SPP 3.3.2.)</t>
  </si>
  <si>
    <t>Objektų, modernizuotų verslo plėtros sąlygų gerinimui, skaičius</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</si>
  <si>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</si>
  <si>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 xml:space="preserve"> Įgyvendinti projektą "Susisiekimo su Panevėžio LEZ gerinimas, modernizuojant J.Janonio g. -Vakarinės g. - Pramonės g. sankryžą"</t>
  </si>
  <si>
    <t>Modernizuota sankryžų</t>
  </si>
  <si>
    <t xml:space="preserve"> Įgyvendinti projektą "Infrastruktūros Biliūno g., Elektronikos g., Tinklų g. rengimas/modernizavimas, sukuriant palankias sąlygas verslo vystymuisi Panevėžio mieste"</t>
  </si>
  <si>
    <t>Suremontuotų/ modernizuotų gatvių ilgis</t>
  </si>
  <si>
    <t>Suremontuotos/modernizuotos gatvės</t>
  </si>
  <si>
    <t>Parengti dokumentus, reikalingus Europos Sąjungos fondų investicijoms gauti</t>
  </si>
  <si>
    <t>Parengti investicijų projektai/ kiti dokumentai</t>
  </si>
  <si>
    <t xml:space="preserve">Administruoti investicijų projektus </t>
  </si>
  <si>
    <t xml:space="preserve">Vykdyti investicijų projektus, naudojant bankų paskolos, Savivaldybės biudžeto ir likučio lėšas </t>
  </si>
  <si>
    <t>Iš viso Programai</t>
  </si>
  <si>
    <t>IŠ VISO:</t>
  </si>
  <si>
    <t>Finansavimo šaltinių susvestinė</t>
  </si>
  <si>
    <t xml:space="preserve">Savivaldybės gyvenamosiose patalpose įrengti nauji inžineriniai (vandentiekio- nuotekų) tinklai </t>
  </si>
  <si>
    <t>288724610
301738112</t>
  </si>
  <si>
    <t>288724610
195473036</t>
  </si>
  <si>
    <t>288724610
195472991</t>
  </si>
  <si>
    <t>288724610
300036519
304764443</t>
  </si>
  <si>
    <t>0;10</t>
  </si>
  <si>
    <t>0;7;
8;14</t>
  </si>
  <si>
    <t>0;4</t>
  </si>
  <si>
    <t>288724610
148328495</t>
  </si>
  <si>
    <t>188692873</t>
  </si>
  <si>
    <t>25500</t>
  </si>
  <si>
    <t>26000</t>
  </si>
  <si>
    <t>15500</t>
  </si>
  <si>
    <t>15800</t>
  </si>
  <si>
    <t>2000</t>
  </si>
  <si>
    <t>64</t>
  </si>
  <si>
    <t>75</t>
  </si>
  <si>
    <t>668/581</t>
  </si>
  <si>
    <t>660/590</t>
  </si>
  <si>
    <t>650/600</t>
  </si>
  <si>
    <t>Įgyvendinti projektą "Panevėžio  bendruomenių rūmų renovacija, modernizuojant viešąją kultūros  infrastruktūrą" (I etapas)</t>
  </si>
  <si>
    <t xml:space="preserve">Įgyvendinti projektą „Bendruomenė ir aplinka“ </t>
  </si>
  <si>
    <t>Įgyvendinti projektą „Sportas visiems“</t>
  </si>
  <si>
    <t xml:space="preserve">Įgyvendinti projektą „Žalioji kryptis“  </t>
  </si>
  <si>
    <t xml:space="preserve">Įgyvendinti projektą „Įtrauki Europos Sąjunga“  </t>
  </si>
  <si>
    <t xml:space="preserve">Įgyvendinti projektą „Iššūkiai jaunimui“ </t>
  </si>
  <si>
    <t>Tarptautinių  renginių skaičius</t>
  </si>
  <si>
    <t>304929400</t>
  </si>
  <si>
    <t>Parengtas projektas objektui "Mokslo paskirties pastato dalies, Beržų g. 37, Panevėžys, paskirties keitimo į administracinę, atliekant kapitalinio remonto darbus</t>
  </si>
  <si>
    <t>Parengtas techninis darbo projektas „Pripučiamo futbolo maniežo įrengimas Beržų g. 37, Panevėžyje“, atlikta projekto ekspertizė, maniežo įrengimo darbai</t>
  </si>
  <si>
    <t>Parengtas techninis projektas "Mažųjų dviračių (BMX) kroso trasos rekonstravimas ir kitų sporto pastatų nauja statyba J. Janonio g. 33, Panevėžyje"</t>
  </si>
  <si>
    <t>Parengtas projektas „Panevėžio sporto centro „Aukštaitijos“ sporto komplekso, A. Jakšto g. 1, Panevėžys, pastato dalies patalpų remontas</t>
  </si>
  <si>
    <t>Atnaujinta stadiono danga</t>
  </si>
  <si>
    <t>V. Žemkalnio gimnazijos stadiono remonto darbai</t>
  </si>
  <si>
    <t>Planuojami asignavimai 2022 metams</t>
  </si>
  <si>
    <t xml:space="preserve">PATVIRTINTA          
Panevėžio miesto savivaldybės tarybos 2022 m. vasario  d. sprendimu Nr. </t>
  </si>
  <si>
    <t xml:space="preserve">PATVIRTINTA        
Panevėžio miesto savivaldybės tarybos 2022 m. vasario  d. sprendimu Nr. </t>
  </si>
  <si>
    <t xml:space="preserve">PATVIRTINTA          
Panevėžio miesto savivaldybės tarybos 2022 m.  vasario  d. sprendimu Nr. </t>
  </si>
  <si>
    <t xml:space="preserve">PATVIRTINTA
Panevėžio miesto savivaldybės tarybos 2022 m. vasario d. sprendimu Nr. </t>
  </si>
  <si>
    <t>Planuojami asignavimai    2022 metams</t>
  </si>
  <si>
    <t xml:space="preserve">PATVIRTINTA            
Panevėžio miesto savivaldybės tarybos 2022 m.  vasario  d. sprendimu Nr. </t>
  </si>
  <si>
    <t xml:space="preserve">PATVIRTINTA 
Panevėžio miesto savivaldybės tarybos 2022 m. vasario  d. sprendimu Nr. </t>
  </si>
  <si>
    <t xml:space="preserve">PATVIRTINTA            
Panevėžio miesto savivaldybės tarybos  2022 m. vasario  d. sprendimu Nr. </t>
  </si>
  <si>
    <t xml:space="preserve">PATVIRTINTA       
Panevėžio miesto savivaldybės tarybos  2022 m. vasario  d. sprendimu Nr. </t>
  </si>
  <si>
    <t xml:space="preserve">Sukurta  paskatų sistema	</t>
  </si>
  <si>
    <t xml:space="preserve">Sankryžų modernizavimas ir saugaus eismo užtikrinimas </t>
  </si>
  <si>
    <t>Išmaniųjų pėsčiųjų perėjų įrengimas ir esamų modernizavimas. Šviesoforų postų priežiūra ir eksplotavimas</t>
  </si>
  <si>
    <t xml:space="preserve">Teritorijų, kuriose vyksta darbas su jaunimu gatvėje, skaičius </t>
  </si>
  <si>
    <t xml:space="preserve">Visuomenės sveikatos rėmimo specialiosios programos  įgyvendinimas
</t>
  </si>
  <si>
    <t>392   
             1</t>
  </si>
  <si>
    <t>77000
1</t>
  </si>
  <si>
    <t>Padengtos Savivaldybės neišnuomotų  negyvenamųjų patalpų išlaikymo ir priežiūros išlaidos</t>
  </si>
  <si>
    <t>Padengtos Savivaldybės neišnuomotų  gyvenamųjų patalpų išlaikymo ir priežiūros išlaidos</t>
  </si>
  <si>
    <t>Aplinkos kokybės gerinimas</t>
  </si>
  <si>
    <t>Naudotų automobilių padangų, surinktų iš miesto bendro naudojimo teritorijų, kiekis</t>
  </si>
  <si>
    <t>Atliekų tvarkymo infrastruktūros plėtra</t>
  </si>
  <si>
    <t>Aplinkos stebėsenos, prevencinių, aplinkos atkūrimo priemonių įgyvendinimas</t>
  </si>
  <si>
    <t>Prižiūrėtas Molainių filtracijos laukų teritorijos plotas</t>
  </si>
  <si>
    <t>Želdynų kūrimo ir želdinių veisimo, inventorizavimo priemonių įgyvendinimas</t>
  </si>
  <si>
    <t>Pasodintų želdinių skaičius</t>
  </si>
  <si>
    <t>Savivaldybės interneto svetainės atnaujinimas</t>
  </si>
  <si>
    <t>Numatyti nauji maršrutai</t>
  </si>
  <si>
    <t>Parengtų illgalaikių miesto darbo rinkos poreikių prognozių skaičius</t>
  </si>
  <si>
    <t>Teisinio reguliavimo sistemos pritaikymo ir teisinių kliūčių sumažinimo iniciatyvų skaičius</t>
  </si>
  <si>
    <t>Priemonėmis ir paskatomis pritraukti aukštos kvalifikacijos darbuotojai iš regionų ir užsienio sukūrimo bei įgyvendinimo pasinaudojusių asmenų skaičius</t>
  </si>
  <si>
    <t>Įvykdytų tyrimų įmonių technologinei pažangai bei pažangių technologijų diegimo, kūrimo ir inovacijų paramos paslaugų poreikiams įvertinti, skaičius</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</si>
  <si>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</si>
  <si>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</si>
  <si>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Suremontuota dviračių takų</t>
  </si>
  <si>
    <t xml:space="preserve">Finansinis turtas </t>
  </si>
  <si>
    <t xml:space="preserve">Kontroliuojamų Savivaldybės įstaigų skaičius </t>
  </si>
  <si>
    <t>Planuojami asignavimai 2022 m.</t>
  </si>
  <si>
    <t>288724610; 304929400</t>
  </si>
  <si>
    <t>Savivaldybės valdomų įmonių planuojamų pasiekti pagrindinių veiklos rodiklių suvestinės forma</t>
  </si>
  <si>
    <t>Eil. Nr.</t>
  </si>
  <si>
    <t>Savivaldybės valdomos įmonės pavadinimas</t>
  </si>
  <si>
    <t>Rodiklio pavadinimas, mato vnt.</t>
  </si>
  <si>
    <t>Planuojamos rodiklių reikšmės</t>
  </si>
  <si>
    <t>2021 m.</t>
  </si>
  <si>
    <t>2022 m.</t>
  </si>
  <si>
    <t>2023 m.</t>
  </si>
  <si>
    <t>2024 m.</t>
  </si>
  <si>
    <t>1.</t>
  </si>
  <si>
    <t>AB „Panevėžio energija“</t>
  </si>
  <si>
    <r>
      <t xml:space="preserve">Įgyvendinamų pažangos projektų </t>
    </r>
    <r>
      <rPr>
        <i/>
        <sz val="10"/>
        <color rgb="FF808080"/>
        <rFont val="Times New Roman"/>
        <family val="1"/>
        <charset val="186"/>
      </rPr>
      <t>(įrašomas pažangos projekto kodas ir pavadinimas)</t>
    </r>
    <r>
      <rPr>
        <sz val="10"/>
        <color theme="1"/>
        <rFont val="Times New Roman"/>
        <family val="1"/>
        <charset val="186"/>
      </rPr>
      <t xml:space="preserve"> rodikliai</t>
    </r>
  </si>
  <si>
    <t>Tęstinės veiklos rodikliai</t>
  </si>
  <si>
    <r>
      <t xml:space="preserve">Kapitalo grąžos rodiklis (ROE) </t>
    </r>
    <r>
      <rPr>
        <sz val="10"/>
        <color theme="1"/>
        <rFont val="Calibri"/>
        <family val="2"/>
        <charset val="186"/>
      </rPr>
      <t>%</t>
    </r>
  </si>
  <si>
    <t>2.</t>
  </si>
  <si>
    <t>UAB „Aukštaitijos vandenys“</t>
  </si>
  <si>
    <t>Kapitalo grąžos rodiklis (ROE) %</t>
  </si>
  <si>
    <t>3.</t>
  </si>
  <si>
    <t>AB „Panevėžio specialus autotransportas“</t>
  </si>
  <si>
    <t>4.</t>
  </si>
  <si>
    <t>UAB „Panevėžio autobusų parkas“</t>
  </si>
  <si>
    <t>5.</t>
  </si>
  <si>
    <t>AB „Panevėžio butų ūkis“</t>
  </si>
  <si>
    <t>6.</t>
  </si>
  <si>
    <t>UAB „Panevėžio gatvės“</t>
  </si>
  <si>
    <t>7.</t>
  </si>
  <si>
    <t>UAB „Grauduva“</t>
  </si>
  <si>
    <t>8.</t>
  </si>
  <si>
    <t>UAB „Panevėžio būstas“</t>
  </si>
  <si>
    <t>9.</t>
  </si>
  <si>
    <t>UAB Panevėžio regiono atliekų tvarkymo centras</t>
  </si>
  <si>
    <r>
      <t xml:space="preserve"> Lentelėje pateikiama informacija apie Savivaldybės valdomų įmonių n - 1 metais pasiektas ir n-(n + 2) metais planuojamas pasiekti rodiklių reikšmes. Jeigu Savivaldybės valdoma įmonė įgyvendina pažangos projektą, nurodomas jo rezultato (produkto) rodiklis ir n-(n + 2) metais planuojamos pasiekti rodiklio reikšmės. Savivaldybės valdomos įmonės vykdomai </t>
    </r>
    <r>
      <rPr>
        <i/>
        <sz val="12"/>
        <rFont val="Times New Roman"/>
        <family val="1"/>
        <charset val="186"/>
      </rPr>
      <t xml:space="preserve">tęstinei veiklai vertinti nustatomi veiklos efektyvumo </t>
    </r>
    <r>
      <rPr>
        <i/>
        <sz val="12"/>
        <color theme="1"/>
        <rFont val="Times New Roman"/>
        <family val="1"/>
        <charset val="186"/>
      </rPr>
      <t>rodikliai ir n-(n + 2) metais planuojamos pasiekti jų reikšmės.</t>
    </r>
  </si>
  <si>
    <t>Viešųjų įstaigų, kurių savininkė yra Savivaldybė arba Savivaldybė turi 50 procentų ir daugiau balsų visuotiniame dalininkų susirinkime, planuojamų pasiekti pagrindinių veiklos rodiklių suvestinės forma</t>
  </si>
  <si>
    <t>Viešosios įstaigos pavadinimas</t>
  </si>
  <si>
    <t>Veiklos tikslas arba programos uždavinys</t>
  </si>
  <si>
    <t>Rodiklio pavadinimas, matavimo vnt.</t>
  </si>
  <si>
    <t>2024  m.</t>
  </si>
  <si>
    <t>VšĮ Panevėžio fizinės medicinos ir reabilitacijos centras</t>
  </si>
  <si>
    <r>
      <t>Įgyvendinamų pažangos projektų</t>
    </r>
    <r>
      <rPr>
        <b/>
        <i/>
        <sz val="10"/>
        <color theme="1"/>
        <rFont val="Times New Roman"/>
        <family val="1"/>
        <charset val="186"/>
      </rPr>
      <t xml:space="preserve"> </t>
    </r>
    <r>
      <rPr>
        <i/>
        <sz val="10"/>
        <color rgb="FF808080"/>
        <rFont val="Times New Roman"/>
        <family val="1"/>
        <charset val="186"/>
      </rPr>
      <t xml:space="preserve">(įrašomas pažangos projekto kodas ir pavadinimas) </t>
    </r>
    <r>
      <rPr>
        <sz val="10"/>
        <color theme="1"/>
        <rFont val="Times New Roman"/>
        <family val="1"/>
        <charset val="186"/>
      </rPr>
      <t>rodikliai</t>
    </r>
  </si>
  <si>
    <t>Užtikrinti kokybišką ir efektyvią sveikatos priežiūrą (SPP 1.2.1.)</t>
  </si>
  <si>
    <t>Veiklos rezultatų vertinimo rodiklis: Kritinis likvidumo rodiklis</t>
  </si>
  <si>
    <t>Ne mažiau kaip 0,8</t>
  </si>
  <si>
    <t>Veiklos rezultatų vertinimo rodiklis: Pacientų pasitenkinimo Įstaigos teikiamomis asmens sveikatos priežiūros paslaugomis lygis.</t>
  </si>
  <si>
    <t>Ne mažiau kaip 0,8 balo</t>
  </si>
  <si>
    <t>Efektyvaus eilių valdymo rodiklis: Visos informacijos apie pacientų eiles ir joms skirtus laikus atskleidimas ESPBI siekiant greitesnio paslaugų suteikimo, laukimo trukmė, kalendorinėmis dienomis</t>
  </si>
  <si>
    <t xml:space="preserve">Ne ilgiau kaip 30 k.d. </t>
  </si>
  <si>
    <t>VšĮ Panevėžio greitosios medicinos pagalbos stotis</t>
  </si>
  <si>
    <t>Įstaigos sąnaudų darbo užmokesčiui dalis: Darbuotojų darbo užmokesčio didinimas Valstybės institucijoms skyrus papildomų PSDF biudžeto lėšų asmens sveikatos priežiūros paslaugoms apmokėti ir rekomendavus jas nukreipti darbuotojų darbo užmokesčiui didinti</t>
  </si>
  <si>
    <t xml:space="preserve">Ne mažiau kaip 80 proc. skirtų lėšų panaudojamos darbo užmokesčiui didinti </t>
  </si>
  <si>
    <t xml:space="preserve"> Ne mažiau kaip 80 proc. skirtų lėšų panaudojamos darbo užmokesčiui didinti </t>
  </si>
  <si>
    <t>Pacientų pasitenkinimo įstaigos teikiamomis asmens sveikatos priežiūros paslaugomis lygis: Pacientų pasitenkinimo Įstaigos teikiamomis asmens sveikatos priežiūros paslaugomis lygis (rodiklis apskaičiuojamas pacientų, kurie teigiamai įvertino Įstaigos suteiktas paslaugas, skaičių padalinus iš visų apklaustų pacientų skaičiaus)</t>
  </si>
  <si>
    <t>Kokybiškas paslaugų teikimas, kokybės vadybos sistemos vystymas: Kokybės vadybos sistemos atitiktis standartų LST EN ISO 9001:2015 „Kokybės vadybos sistemos.
Reikalavimai“ ir LST EN 15224:2017 „Sveikatos priežiūros paslaugos. Kokybės vadybos sistemos.
Reikalavimai pagal EN ISO 9001:2015“ rstandartų reikalavimams</t>
  </si>
  <si>
    <t>KVS atitiktis standartų reikalavimams</t>
  </si>
  <si>
    <t>Operatyvus GMP brigadų nuvykimas į pagalbos kvietimo vietą  I kategorijos kvietimų atvejais</t>
  </si>
  <si>
    <t xml:space="preserve">Ne mažiau kaip 95  proc. į I kategorijos greitosios medicinos pagalbos kvietimų mieste nuvykstama per 15 min., skaičiuojant nuo skambučio priėmimo iki nuvykimo </t>
  </si>
  <si>
    <t>VšĮ Panevėžio palaikomojo gydymo ir slaugos ligoninė</t>
  </si>
  <si>
    <t>Užtikrinti palaugų kokybę: Pacientų pasitenkinimo Ligoninėje teikiamomis paslaugomis lygis ne mažiau kaip 0,8 balo</t>
  </si>
  <si>
    <t xml:space="preserve">ne mažiau </t>
  </si>
  <si>
    <t>Užtikrinti įstaigos atsparumą korupcijai: Ligoninė įtraukta į Skaidrių asmens sveikatos priežiūros įstaigų sąrašą</t>
  </si>
  <si>
    <t>Ligoninei suteiktas kandidatės skaidrios asmens sveikatos priežiūros įstaigos vardui gauti.</t>
  </si>
  <si>
    <t>Ligoninė įtraukta į Skaidrių asmens sveikatos priežiūros įstaigų sąrašą</t>
  </si>
  <si>
    <t xml:space="preserve">Ligoninė išlieka Skaidrių asmens sveikatos priežiūros įstaigų sąraše. </t>
  </si>
  <si>
    <t>Ligoninė išlieka Skaidrių asmens sveikatos priežiūros įstaigų sąraše</t>
  </si>
  <si>
    <t>VšĮ Panevėžio odontologijos poliklinika</t>
  </si>
  <si>
    <t xml:space="preserve">Pacientų pasitenkinimo įstaigos teikiamomis asmens sveikatos priežiūros  paslaugomis lygis: Pacientų teigiamai įvertintų įstaigoje suteiktų paslaugų skaičiaus dalis nuo visų per metus įstaigoje suteiktų asmens sveikatos priežiūros paslaugų skaičius </t>
  </si>
  <si>
    <t>98 proc.</t>
  </si>
  <si>
    <t>96 proc.</t>
  </si>
  <si>
    <t xml:space="preserve">96 proc. </t>
  </si>
  <si>
    <t xml:space="preserve">Suteiktų asmens sveikatos priežiūros paslaugų kiekis per metus </t>
  </si>
  <si>
    <t>Pirminio lygio ambulatorinių
paslaugų per metus - 9 870.
II lygio gydytojų odontologų specialistų konsultacijų per metus – 15 042.</t>
  </si>
  <si>
    <t>Pirminio lygio ambulatorinių
paslaugų per metus - 9 843.
II lygio gydytojų odontologų specialistų konsultacijų per metus – 18 249.</t>
  </si>
  <si>
    <t>Pirminio lygio ambulatorinių paslaugų per metus - 10 000. II lygio odontologijos specialistų konsultacijų per metus - 19 000</t>
  </si>
  <si>
    <t>Pirminio lygio ambulatorinių paslaugų per metus - 10 100. II lygio odontologijos specialistų konsultacijų per metus - 19 100</t>
  </si>
  <si>
    <t xml:space="preserve">Vidutinis laikas nuo paciento kreipimosi dėl asmens sveikatos priežiūros paslaugos suteikimo momento iki paskirto paslaugos gavimo laiko </t>
  </si>
  <si>
    <t>Ūmių būklių atvejais – iki 2 val.
Pirminio lygio odontologo paslaugos – iki 5 d.
Gydytojų odontologų specialistų – iki 30 d.</t>
  </si>
  <si>
    <t>VšĮ Panevėžio miesto poliklinika</t>
  </si>
  <si>
    <t>Įstaigos sąnaudų darbo užmokesčiui dalis: Valstybei didinant finansavimą, e mažiau 80 proc. panaudojama darbo užmokesčiui didinti</t>
  </si>
  <si>
    <t>82,1 proc.</t>
  </si>
  <si>
    <t>Ne mažiau 80 proc.</t>
  </si>
  <si>
    <t>Įstaigos sąnaudų valdymo išlaidoms dalis</t>
  </si>
  <si>
    <t>3,6 proc.</t>
  </si>
  <si>
    <t>Ne daugiau 7 proc.</t>
  </si>
  <si>
    <t>Įstaigos finansinių įsipareigojimų dalis nuo metinio biudžeto</t>
  </si>
  <si>
    <t>Koeficientas ne didesnis kaip 0,10</t>
  </si>
  <si>
    <t>Papildomas finansavimo šaltinių pritraukimas</t>
  </si>
  <si>
    <t>Pacientų pasitenkinimo paslaugomis lygis</t>
  </si>
  <si>
    <t>Pasitenkinimo lygis ne mažiau 0,8 balo</t>
  </si>
  <si>
    <t>Įstaigoje taikomos kovos su korupcija priemonės: Įstaiga įtraukta į Skaidrių ASPĮ sąrašą</t>
  </si>
  <si>
    <t>Įstaigai suteiktas skaidrios ASPĮ vardas</t>
  </si>
  <si>
    <t>IT taikymo lygis: E. receptų vaistų sąveikų fukncionalumas visa apimtimi. ASPĮ yra IPR dalyvis. Ne mažiau kaip 98 proc. E063 formų elktroninės. Ne mažiau kaip 50 proc., siuntimų elektroniniai</t>
  </si>
  <si>
    <t>*</t>
  </si>
  <si>
    <t>E. receptų vaistų sąveikų fukncionalumas visa apimtimi. ASPĮ yra IPR dalyvis. Ne mažiau kaip 98 proc. E063 formų elktroninės. Ne mažiau kaip 50 proc., siuntimų elektroniniai</t>
  </si>
  <si>
    <t>Viešoji įstaiga futbolo akademija “Panevėžys“</t>
  </si>
  <si>
    <t>12.01.01.01.</t>
  </si>
  <si>
    <t>Sportininkų, dalyvaujančių miesto, regiono, šalies ir tarptautinėse varžybose,skaičius</t>
  </si>
  <si>
    <t>Sukomplektuotų sportinio rengimo grupių, skaičius</t>
  </si>
  <si>
    <t>VšĮ Panevėžio plėtros agentūra</t>
  </si>
  <si>
    <t>Įgyvendinamų pažangos projektų (įrašomas pažangos projekto kodas ir pavadinimas) rodikliai</t>
  </si>
  <si>
    <t>08 01 01 01; 08 01 01 02</t>
  </si>
  <si>
    <t>Darbuotojų, dalyvavusių mokymuose, dalis nuo visų darbuotojų procentais</t>
  </si>
  <si>
    <t>Pateiktų paraškų nacionaliniams ir tarptautiniams projektams finansuoti skaičius</t>
  </si>
  <si>
    <t>Įstaigos ir jos veiklų paminėjimų žiniasklaidoje skaičius</t>
  </si>
  <si>
    <t>Pateikiama informacija apie viešųjų įstaigų, kurių savininkė yra Savivaldybė arba  Savivaldybė turi 50 procentų ir daugiau balsų visuotiniame dalininkų susirinkime, n - 1 metais pasiektas ir n-(n + 2) metais planuojamas pasiekti veiklos rodiklių reikšmes. Jeigu viešoji įstaiga įgyvendina pažangos projektą, šioje dalyje nurodomas jo rezultato (produkto) rodiklis ir n-(n + 2) metais planuojamos rodiklio reikšmės. Viešosios įstaigos vykdomai tęstinei veiklai vertinti nustatomi veiklos efektyvumo rodikliai ir n-(n + 2) metais planuojamos jų pasiekti reikšmės.</t>
  </si>
  <si>
    <t>Pagrindiniai veiklos rodikliai, atsižvelgiant į viešosios įstaigos misiją ir jai įgyvendinti suformuluotus veiklos tikslus, suprantami kaip rodikliai, geriausiai parodantys įstaigos, kuri viešojoje įstaigoje atstovauja Savivaldybei ir įgyvendina savininko ar dalininko teises ir pareigas, veiklos tikslų siekimą. Nustatomi viešųjų įstaigų pagrindiniai veiklos rodikliai turi būti susiję su įstaigos, kuri viešojoje įstaigoje atstovauja Savivaldybei ir įgyvendina savininko ar dalininko teises ir pareigas, veiklos tikslais arba, jeigu įmanoma, įgyvendinamų programų uždaviniais</t>
  </si>
  <si>
    <t>Suvestinė parengta pagal gautą iš Sveikatos poskyrio, Sporto ir Komunikacijos skyrių informaciją.</t>
  </si>
  <si>
    <t xml:space="preserve">Savivaldybės biudžete numatytos lėšos, reikalingos palūkanoms ir kitoms su paskolomis susijusiomis išlaidoms padengti </t>
  </si>
  <si>
    <t>Finansuoti tarpinstitucinio bendradarbiavimo koordinavimą (TBK)</t>
  </si>
  <si>
    <t>Mokestinėmis lengvatomis įmonėms plėstis ir diegti pažangius technologinius sprendimu, pasinaudojusių įmonių skaičius</t>
  </si>
  <si>
    <t>Šviesoforų postų priežiūra ir eksplotavimas</t>
  </si>
  <si>
    <t>Stebimi Panevėžio miesto aplinkos komponentai</t>
  </si>
  <si>
    <t>Įrengta nauja autobusų stotis ir sutvarkytos prieigos</t>
  </si>
  <si>
    <t>Iškeltų lizdų iš medžių skaičius</t>
  </si>
  <si>
    <t>Konteineriai pakuočių atliekoms rinkti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</si>
</sst>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0.0"/>
    <numFmt numFmtId="166" formatCode="_-* #,##0.0_-;\-* #,##0.0_-;_-* &quot;-&quot;??_-;_-@_-"/>
  </numFmts>
  <fonts count="111" x14ac:knownFonts="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0"/>
      <color rgb="FFFF0000"/>
      <name val="Arial"/>
      <family val="2"/>
      <charset val="186"/>
    </font>
    <font>
      <sz val="11"/>
      <name val="Times New Roman"/>
      <family val="1"/>
      <charset val="186"/>
    </font>
    <font>
      <sz val="10"/>
      <color rgb="FFFF0000"/>
      <name val="Times New Roman"/>
      <family val="1"/>
      <charset val="186"/>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sz val="12"/>
      <color rgb="FFFF0000"/>
      <name val="Times New Roman"/>
      <family val="1"/>
      <charset val="186"/>
    </font>
    <font>
      <b/>
      <sz val="12"/>
      <color rgb="FFFF0000"/>
      <name val="Times New Roman"/>
      <family val="1"/>
      <charset val="186"/>
    </font>
    <font>
      <sz val="12"/>
      <color rgb="FFFF0000"/>
      <name val="Arial"/>
      <family val="2"/>
      <charset val="186"/>
    </font>
    <font>
      <sz val="12"/>
      <name val="Calibri"/>
      <family val="2"/>
      <charset val="186"/>
    </font>
    <font>
      <b/>
      <sz val="12"/>
      <color rgb="FF00B050"/>
      <name val="Times New Roman"/>
      <family val="1"/>
      <charset val="186"/>
    </font>
    <font>
      <vertAlign val="superscript"/>
      <sz val="12"/>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sz val="12"/>
      <color rgb="FF00B050"/>
      <name val="Times New Roman"/>
      <family val="1"/>
      <charset val="186"/>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b/>
      <sz val="12"/>
      <color theme="9" tint="-0.249977111117893"/>
      <name val="Times New Roman"/>
      <family val="1"/>
      <charset val="186"/>
    </font>
    <font>
      <b/>
      <sz val="12"/>
      <color theme="9" tint="-0.249977111117893"/>
      <name val="Arial"/>
      <family val="2"/>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0"/>
      <name val="Arial"/>
      <family val="2"/>
      <charset val="186"/>
    </font>
    <font>
      <sz val="11"/>
      <color rgb="FF00B050"/>
      <name val="Times New Roman"/>
      <family val="1"/>
      <charset val="186"/>
    </font>
    <font>
      <b/>
      <sz val="11"/>
      <color rgb="FF000000"/>
      <name val="Times New Roman"/>
      <family val="1"/>
      <charset val="186"/>
    </font>
    <font>
      <sz val="11"/>
      <name val="Calibri"/>
      <family val="2"/>
      <charset val="186"/>
    </font>
    <font>
      <sz val="11"/>
      <color rgb="FF000000"/>
      <name val="Times New Roman"/>
      <family val="1"/>
      <charset val="186"/>
    </font>
    <font>
      <sz val="11"/>
      <color theme="1"/>
      <name val="Times New Roman"/>
      <family val="1"/>
      <charset val="186"/>
    </font>
    <font>
      <i/>
      <sz val="11"/>
      <color rgb="FF000000"/>
      <name val="Times New Roman"/>
      <family val="1"/>
      <charset val="186"/>
    </font>
    <font>
      <u/>
      <sz val="11"/>
      <color rgb="FF000000"/>
      <name val="Times New Roman"/>
      <family val="1"/>
      <charset val="186"/>
    </font>
    <font>
      <u/>
      <sz val="11"/>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b/>
      <sz val="10"/>
      <color rgb="FFFF0000"/>
      <name val="Times New Roman"/>
      <family val="1"/>
    </font>
    <font>
      <sz val="10"/>
      <name val="Calibri"/>
      <family val="2"/>
      <charset val="186"/>
    </font>
    <font>
      <u/>
      <sz val="10"/>
      <name val="Times New Roman"/>
      <family val="1"/>
      <charset val="186"/>
    </font>
    <font>
      <sz val="10"/>
      <name val="Times"/>
      <family val="1"/>
      <charset val="186"/>
    </font>
    <font>
      <b/>
      <sz val="9"/>
      <name val="Arial"/>
      <family val="2"/>
      <charset val="186"/>
    </font>
    <font>
      <sz val="9"/>
      <name val="Arial"/>
      <family val="2"/>
      <charset val="186"/>
    </font>
    <font>
      <sz val="10"/>
      <color theme="1"/>
      <name val="Times New Roman"/>
      <family val="1"/>
    </font>
    <font>
      <sz val="10"/>
      <color rgb="FF00B050"/>
      <name val="Times New Roman"/>
      <family val="1"/>
    </font>
    <font>
      <b/>
      <sz val="8"/>
      <name val="Times New Roman"/>
      <family val="1"/>
    </font>
    <font>
      <b/>
      <sz val="11"/>
      <color theme="1"/>
      <name val="Calibri"/>
      <family val="2"/>
      <charset val="186"/>
      <scheme val="minor"/>
    </font>
    <font>
      <b/>
      <sz val="11"/>
      <color theme="1"/>
      <name val="Times New Roman"/>
      <family val="1"/>
      <charset val="186"/>
    </font>
    <font>
      <sz val="11"/>
      <color rgb="FF0070C0"/>
      <name val="Times New Roman"/>
      <family val="1"/>
      <charset val="186"/>
    </font>
    <font>
      <b/>
      <sz val="11"/>
      <color rgb="FFFF0000"/>
      <name val="Times New Roman"/>
      <family val="1"/>
      <charset val="186"/>
    </font>
    <font>
      <b/>
      <sz val="11"/>
      <color theme="1"/>
      <name val="Times New Roman"/>
      <family val="1"/>
    </font>
    <font>
      <sz val="11"/>
      <color theme="1"/>
      <name val="Times New Roman"/>
      <family val="1"/>
    </font>
    <font>
      <b/>
      <sz val="9"/>
      <color rgb="FFFF0000"/>
      <name val="Times New Roman"/>
      <family val="1"/>
    </font>
    <font>
      <b/>
      <sz val="10"/>
      <color theme="1"/>
      <name val="Times New Roman"/>
      <family val="1"/>
      <charset val="186"/>
    </font>
    <font>
      <sz val="10"/>
      <color theme="1"/>
      <name val="Times New Roman"/>
      <family val="1"/>
      <charset val="186"/>
    </font>
    <font>
      <b/>
      <sz val="10"/>
      <color theme="1"/>
      <name val="Times New Roman"/>
      <family val="1"/>
    </font>
    <font>
      <sz val="11"/>
      <color rgb="FF0070C0"/>
      <name val="Times New Roman"/>
      <family val="1"/>
    </font>
    <font>
      <sz val="11"/>
      <color rgb="FFFF0000"/>
      <name val="Times New Roman"/>
      <family val="1"/>
    </font>
    <font>
      <sz val="11"/>
      <name val="Arial"/>
      <family val="2"/>
    </font>
    <font>
      <b/>
      <sz val="11"/>
      <color rgb="FFFF0000"/>
      <name val="Times New Roman"/>
      <family val="1"/>
    </font>
    <font>
      <sz val="10"/>
      <name val="Calibri"/>
      <family val="2"/>
      <charset val="186"/>
      <scheme val="minor"/>
    </font>
    <font>
      <sz val="10"/>
      <color theme="1"/>
      <name val="Calibri"/>
      <family val="2"/>
      <charset val="186"/>
      <scheme val="minor"/>
    </font>
    <font>
      <sz val="11"/>
      <color rgb="FF2E0FB1"/>
      <name val="Calibri"/>
      <family val="2"/>
      <charset val="186"/>
      <scheme val="minor"/>
    </font>
    <font>
      <sz val="11"/>
      <color rgb="FF0070C0"/>
      <name val="Calibri"/>
      <family val="2"/>
      <charset val="186"/>
      <scheme val="minor"/>
    </font>
    <font>
      <b/>
      <sz val="11"/>
      <name val="Arial"/>
      <family val="2"/>
    </font>
    <font>
      <b/>
      <sz val="10"/>
      <color rgb="FFFF0000"/>
      <name val="Arial"/>
      <family val="2"/>
      <charset val="186"/>
    </font>
    <font>
      <b/>
      <sz val="10"/>
      <color rgb="FFFF0000"/>
      <name val="Times New Roman"/>
      <family val="1"/>
      <charset val="186"/>
    </font>
    <font>
      <b/>
      <sz val="12"/>
      <color theme="1"/>
      <name val="Times New Roman"/>
      <family val="1"/>
      <charset val="186"/>
    </font>
    <font>
      <sz val="12"/>
      <color theme="1"/>
      <name val="Times New Roman"/>
      <family val="1"/>
      <charset val="186"/>
    </font>
    <font>
      <b/>
      <i/>
      <sz val="10"/>
      <color theme="1"/>
      <name val="Times New Roman"/>
      <family val="1"/>
      <charset val="186"/>
    </font>
    <font>
      <i/>
      <sz val="10"/>
      <color rgb="FF808080"/>
      <name val="Times New Roman"/>
      <family val="1"/>
      <charset val="186"/>
    </font>
    <font>
      <sz val="10"/>
      <color theme="1"/>
      <name val="Calibri"/>
      <family val="2"/>
      <charset val="186"/>
    </font>
    <font>
      <i/>
      <sz val="12"/>
      <color theme="1"/>
      <name val="Times New Roman"/>
      <family val="1"/>
      <charset val="186"/>
    </font>
    <font>
      <i/>
      <sz val="12"/>
      <name val="Times New Roman"/>
      <family val="1"/>
      <charset val="186"/>
    </font>
    <font>
      <sz val="11"/>
      <color rgb="FF006100"/>
      <name val="Calibri"/>
      <family val="2"/>
      <charset val="186"/>
      <scheme val="minor"/>
    </font>
    <font>
      <sz val="11"/>
      <name val="Calibri"/>
      <family val="2"/>
      <charset val="186"/>
      <scheme val="minor"/>
    </font>
  </fonts>
  <fills count="2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rgb="FFDEEAF6"/>
        <bgColor indexed="64"/>
      </patternFill>
    </fill>
    <fill>
      <patternFill patternType="solid">
        <fgColor rgb="FFC6EFCE"/>
      </patternFill>
    </fill>
  </fills>
  <borders count="84">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rgb="FF808080"/>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s>
  <cellStyleXfs count="36">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0" fontId="7" fillId="0" borderId="0"/>
    <xf numFmtId="164" fontId="60" fillId="0" borderId="0" applyFont="0" applyFill="0" applyBorder="0" applyAlignment="0" applyProtection="0"/>
    <xf numFmtId="0" fontId="109" fillId="25" borderId="0" applyNumberFormat="0" applyBorder="0" applyAlignment="0" applyProtection="0"/>
  </cellStyleXfs>
  <cellXfs count="3759">
    <xf numFmtId="0" fontId="0" fillId="0" borderId="0" xfId="0"/>
    <xf numFmtId="0" fontId="9" fillId="0" borderId="28" xfId="0" applyFont="1" applyBorder="1" applyAlignment="1">
      <alignment horizontal="center" vertical="top" wrapText="1"/>
    </xf>
    <xf numFmtId="0" fontId="9" fillId="0" borderId="12" xfId="0" applyFont="1" applyBorder="1" applyAlignment="1">
      <alignment vertical="top" wrapText="1"/>
    </xf>
    <xf numFmtId="0" fontId="9" fillId="0" borderId="9" xfId="0" applyFont="1" applyBorder="1" applyAlignment="1">
      <alignment horizontal="center" vertical="top" wrapText="1"/>
    </xf>
    <xf numFmtId="0" fontId="8" fillId="0" borderId="26" xfId="0" applyFont="1" applyBorder="1" applyAlignment="1">
      <alignment vertical="top" wrapText="1"/>
    </xf>
    <xf numFmtId="0" fontId="9" fillId="0" borderId="21" xfId="0" applyFont="1" applyBorder="1" applyAlignment="1">
      <alignment horizontal="center" vertical="top" wrapText="1"/>
    </xf>
    <xf numFmtId="0" fontId="8" fillId="0" borderId="24" xfId="0" applyFont="1" applyBorder="1" applyAlignment="1">
      <alignment vertical="top" wrapText="1"/>
    </xf>
    <xf numFmtId="0" fontId="9" fillId="0" borderId="29" xfId="0" applyFont="1" applyBorder="1" applyAlignment="1">
      <alignment horizontal="center" vertical="top" wrapText="1"/>
    </xf>
    <xf numFmtId="0" fontId="8" fillId="0" borderId="43" xfId="0" applyFont="1" applyBorder="1" applyAlignment="1">
      <alignment vertical="top" wrapText="1"/>
    </xf>
    <xf numFmtId="0" fontId="0" fillId="0" borderId="0" xfId="0"/>
    <xf numFmtId="0" fontId="2" fillId="0" borderId="0" xfId="0" applyFont="1" applyAlignment="1">
      <alignment vertical="top"/>
    </xf>
    <xf numFmtId="49" fontId="5" fillId="2" borderId="15" xfId="0" applyNumberFormat="1" applyFont="1" applyFill="1" applyBorder="1" applyAlignment="1">
      <alignment horizontal="center" vertical="top"/>
    </xf>
    <xf numFmtId="49" fontId="4" fillId="0" borderId="0" xfId="0" applyNumberFormat="1" applyFont="1" applyAlignment="1">
      <alignment vertical="top"/>
    </xf>
    <xf numFmtId="0" fontId="20" fillId="0" borderId="0" xfId="0" applyFont="1" applyAlignment="1">
      <alignment vertical="top"/>
    </xf>
    <xf numFmtId="0" fontId="22" fillId="0" borderId="0" xfId="0" applyFont="1" applyAlignment="1">
      <alignment horizontal="center" vertical="top"/>
    </xf>
    <xf numFmtId="0" fontId="23" fillId="0" borderId="0" xfId="0" applyFont="1" applyAlignment="1">
      <alignment vertical="top"/>
    </xf>
    <xf numFmtId="49" fontId="4" fillId="0" borderId="40" xfId="0" applyNumberFormat="1" applyFont="1" applyBorder="1" applyAlignment="1">
      <alignment vertical="top"/>
    </xf>
    <xf numFmtId="0" fontId="15" fillId="5" borderId="19" xfId="0" applyFont="1" applyFill="1" applyBorder="1" applyAlignment="1">
      <alignment horizontal="center" vertical="top" wrapText="1"/>
    </xf>
    <xf numFmtId="49" fontId="4" fillId="0" borderId="0" xfId="0" applyNumberFormat="1" applyFont="1" applyBorder="1" applyAlignment="1">
      <alignment vertical="top"/>
    </xf>
    <xf numFmtId="0" fontId="10" fillId="0" borderId="0" xfId="0" applyFont="1" applyAlignment="1">
      <alignment vertical="top" wrapText="1"/>
    </xf>
    <xf numFmtId="0" fontId="3" fillId="0" borderId="15" xfId="0" applyFont="1" applyBorder="1" applyAlignment="1">
      <alignment vertical="center" wrapText="1"/>
    </xf>
    <xf numFmtId="0" fontId="3" fillId="0" borderId="11" xfId="0" applyFont="1" applyBorder="1" applyAlignment="1">
      <alignment vertical="center" wrapText="1"/>
    </xf>
    <xf numFmtId="2" fontId="18" fillId="4" borderId="12" xfId="0" applyNumberFormat="1" applyFont="1" applyFill="1" applyBorder="1" applyAlignment="1">
      <alignment vertical="top" wrapText="1"/>
    </xf>
    <xf numFmtId="2" fontId="19" fillId="0" borderId="25" xfId="0" applyNumberFormat="1" applyFont="1" applyBorder="1" applyAlignment="1">
      <alignment vertical="top" wrapText="1"/>
    </xf>
    <xf numFmtId="2" fontId="18" fillId="4" borderId="28" xfId="0" applyNumberFormat="1" applyFont="1" applyFill="1" applyBorder="1" applyAlignment="1">
      <alignment vertical="top" wrapText="1"/>
    </xf>
    <xf numFmtId="2" fontId="19" fillId="0" borderId="2" xfId="0" applyNumberFormat="1" applyFont="1" applyBorder="1" applyAlignment="1">
      <alignment vertical="top" wrapText="1"/>
    </xf>
    <xf numFmtId="2" fontId="12" fillId="9" borderId="12" xfId="0" applyNumberFormat="1" applyFont="1" applyFill="1" applyBorder="1" applyAlignment="1">
      <alignment vertical="top" wrapText="1"/>
    </xf>
    <xf numFmtId="2" fontId="12" fillId="9" borderId="28" xfId="0" applyNumberFormat="1" applyFont="1" applyFill="1" applyBorder="1" applyAlignment="1">
      <alignment vertical="top" wrapText="1"/>
    </xf>
    <xf numFmtId="0" fontId="5" fillId="0" borderId="0" xfId="0" applyFont="1" applyFill="1" applyBorder="1" applyAlignment="1">
      <alignment horizontal="right" vertical="top" wrapText="1"/>
    </xf>
    <xf numFmtId="0" fontId="0" fillId="0" borderId="11" xfId="0" applyBorder="1"/>
    <xf numFmtId="49" fontId="17" fillId="0" borderId="0" xfId="0" applyNumberFormat="1" applyFont="1" applyAlignment="1">
      <alignment vertical="top" wrapText="1"/>
    </xf>
    <xf numFmtId="49" fontId="3" fillId="5" borderId="44" xfId="0" applyNumberFormat="1" applyFont="1" applyFill="1" applyBorder="1" applyAlignment="1">
      <alignment horizontal="center" vertical="top" wrapText="1"/>
    </xf>
    <xf numFmtId="49" fontId="3" fillId="5" borderId="16" xfId="0" applyNumberFormat="1" applyFont="1" applyFill="1" applyBorder="1" applyAlignment="1">
      <alignment horizontal="center" vertical="top" wrapText="1"/>
    </xf>
    <xf numFmtId="0" fontId="4" fillId="0" borderId="34" xfId="0" applyFont="1" applyBorder="1" applyAlignment="1">
      <alignment horizontal="center" vertical="top"/>
    </xf>
    <xf numFmtId="0" fontId="22" fillId="0" borderId="7" xfId="0" applyFont="1" applyBorder="1" applyAlignment="1">
      <alignment horizontal="center" vertical="top"/>
    </xf>
    <xf numFmtId="49" fontId="3" fillId="7" borderId="21" xfId="0" applyNumberFormat="1" applyFont="1" applyFill="1" applyBorder="1" applyAlignment="1">
      <alignment horizontal="center" vertical="top"/>
    </xf>
    <xf numFmtId="2" fontId="3" fillId="6" borderId="28" xfId="0" applyNumberFormat="1" applyFont="1" applyFill="1" applyBorder="1" applyAlignment="1">
      <alignment horizontal="center" vertical="top"/>
    </xf>
    <xf numFmtId="0" fontId="25" fillId="0" borderId="36" xfId="0" applyFont="1" applyBorder="1"/>
    <xf numFmtId="0" fontId="25" fillId="0" borderId="0" xfId="0" applyFont="1" applyBorder="1"/>
    <xf numFmtId="0" fontId="25" fillId="0" borderId="26" xfId="0" applyFont="1" applyBorder="1"/>
    <xf numFmtId="0" fontId="3" fillId="7" borderId="23" xfId="0" applyFont="1" applyFill="1" applyBorder="1" applyAlignment="1">
      <alignment horizontal="center" vertical="top"/>
    </xf>
    <xf numFmtId="0" fontId="27" fillId="8" borderId="0" xfId="0" applyFont="1" applyFill="1" applyAlignment="1">
      <alignment vertical="top"/>
    </xf>
    <xf numFmtId="0" fontId="11" fillId="7" borderId="22" xfId="0" applyFont="1" applyFill="1" applyBorder="1" applyAlignment="1">
      <alignment horizontal="left" vertical="top" wrapText="1"/>
    </xf>
    <xf numFmtId="0" fontId="11" fillId="7" borderId="24" xfId="0" applyFont="1" applyFill="1" applyBorder="1" applyAlignment="1">
      <alignment horizontal="left" vertical="top" wrapText="1"/>
    </xf>
    <xf numFmtId="49" fontId="5" fillId="7" borderId="28" xfId="0" applyNumberFormat="1" applyFont="1" applyFill="1" applyBorder="1" applyAlignment="1">
      <alignment horizontal="center" vertical="top"/>
    </xf>
    <xf numFmtId="0" fontId="27" fillId="2" borderId="40" xfId="0" applyFont="1" applyFill="1" applyBorder="1" applyAlignment="1">
      <alignment horizontal="left" vertical="top"/>
    </xf>
    <xf numFmtId="0" fontId="27" fillId="8" borderId="40" xfId="0" applyFont="1" applyFill="1" applyBorder="1" applyAlignment="1">
      <alignment horizontal="left" vertical="top"/>
    </xf>
    <xf numFmtId="0" fontId="7" fillId="8" borderId="40" xfId="0" applyFont="1" applyFill="1" applyBorder="1"/>
    <xf numFmtId="0" fontId="3" fillId="2" borderId="40" xfId="0" applyFont="1" applyFill="1" applyBorder="1" applyAlignment="1">
      <alignment horizontal="left" vertical="top"/>
    </xf>
    <xf numFmtId="0" fontId="3" fillId="8" borderId="40" xfId="0" applyFont="1" applyFill="1" applyBorder="1" applyAlignment="1">
      <alignment horizontal="left" vertical="top"/>
    </xf>
    <xf numFmtId="0" fontId="3" fillId="2" borderId="43" xfId="0" applyFont="1" applyFill="1" applyBorder="1" applyAlignment="1">
      <alignment horizontal="left" vertical="top"/>
    </xf>
    <xf numFmtId="0" fontId="28" fillId="2" borderId="40" xfId="0" applyFont="1" applyFill="1" applyBorder="1" applyAlignment="1">
      <alignment horizontal="left" vertical="top"/>
    </xf>
    <xf numFmtId="9" fontId="22" fillId="0" borderId="45" xfId="0" applyNumberFormat="1" applyFont="1" applyBorder="1" applyAlignment="1">
      <alignment horizontal="center" vertical="top"/>
    </xf>
    <xf numFmtId="49" fontId="3" fillId="8" borderId="28" xfId="0" applyNumberFormat="1" applyFont="1" applyFill="1" applyBorder="1" applyAlignment="1">
      <alignment horizontal="center" vertical="top" wrapText="1"/>
    </xf>
    <xf numFmtId="0" fontId="29" fillId="0" borderId="0" xfId="0" applyFont="1" applyAlignment="1">
      <alignment horizontal="center" vertical="center"/>
    </xf>
    <xf numFmtId="0" fontId="8" fillId="0" borderId="0" xfId="0" applyFont="1" applyAlignment="1">
      <alignment vertical="top" wrapText="1"/>
    </xf>
    <xf numFmtId="49" fontId="5" fillId="7" borderId="21" xfId="0" applyNumberFormat="1" applyFont="1" applyFill="1" applyBorder="1" applyAlignment="1">
      <alignment horizontal="center" vertical="top"/>
    </xf>
    <xf numFmtId="0" fontId="29" fillId="0" borderId="0" xfId="0" applyFont="1"/>
    <xf numFmtId="0" fontId="11" fillId="5" borderId="22" xfId="0" applyFont="1" applyFill="1" applyBorder="1" applyAlignment="1">
      <alignment horizontal="left" vertical="top"/>
    </xf>
    <xf numFmtId="0" fontId="4" fillId="5" borderId="2" xfId="0" applyFont="1" applyFill="1" applyBorder="1" applyAlignment="1">
      <alignment horizontal="center" vertical="top"/>
    </xf>
    <xf numFmtId="165" fontId="4" fillId="5" borderId="2" xfId="0" applyNumberFormat="1" applyFont="1" applyFill="1" applyBorder="1" applyAlignment="1">
      <alignment horizontal="center" vertical="top"/>
    </xf>
    <xf numFmtId="165" fontId="4" fillId="5" borderId="25" xfId="0" applyNumberFormat="1" applyFont="1" applyFill="1" applyBorder="1" applyAlignment="1">
      <alignment horizontal="center" vertical="top"/>
    </xf>
    <xf numFmtId="0" fontId="4" fillId="5" borderId="6" xfId="0" applyFont="1" applyFill="1" applyBorder="1" applyAlignment="1">
      <alignment horizontal="left" vertical="top" wrapText="1"/>
    </xf>
    <xf numFmtId="0" fontId="22" fillId="5" borderId="5" xfId="0" applyFont="1" applyFill="1" applyBorder="1" applyAlignment="1">
      <alignment horizontal="center" vertical="top"/>
    </xf>
    <xf numFmtId="165" fontId="4" fillId="5" borderId="30" xfId="0" applyNumberFormat="1" applyFont="1" applyFill="1" applyBorder="1" applyAlignment="1">
      <alignment horizontal="center" vertical="top"/>
    </xf>
    <xf numFmtId="165" fontId="4" fillId="5" borderId="41" xfId="0" applyNumberFormat="1" applyFont="1" applyFill="1" applyBorder="1" applyAlignment="1">
      <alignment horizontal="center" vertical="top"/>
    </xf>
    <xf numFmtId="0" fontId="4" fillId="5" borderId="35" xfId="0" applyFont="1" applyFill="1" applyBorder="1" applyAlignment="1">
      <alignment horizontal="center" vertical="top"/>
    </xf>
    <xf numFmtId="0" fontId="11" fillId="5" borderId="21" xfId="0" applyFont="1" applyFill="1" applyBorder="1" applyAlignment="1">
      <alignment vertical="top" wrapText="1"/>
    </xf>
    <xf numFmtId="0" fontId="3" fillId="5" borderId="10" xfId="0" applyFont="1" applyFill="1" applyBorder="1" applyAlignment="1">
      <alignment horizontal="center" vertical="top"/>
    </xf>
    <xf numFmtId="165" fontId="3" fillId="5" borderId="4" xfId="0" applyNumberFormat="1" applyFont="1" applyFill="1" applyBorder="1" applyAlignment="1">
      <alignment horizontal="center" vertical="top"/>
    </xf>
    <xf numFmtId="0" fontId="22" fillId="5" borderId="53" xfId="0" applyFont="1" applyFill="1" applyBorder="1" applyAlignment="1">
      <alignment horizontal="center" vertical="center"/>
    </xf>
    <xf numFmtId="9" fontId="22" fillId="5" borderId="1" xfId="0" applyNumberFormat="1" applyFont="1" applyFill="1" applyBorder="1" applyAlignment="1">
      <alignment horizontal="center" vertical="top"/>
    </xf>
    <xf numFmtId="0" fontId="10" fillId="0" borderId="51" xfId="0" applyFont="1" applyBorder="1" applyAlignment="1">
      <alignment vertical="center" wrapText="1"/>
    </xf>
    <xf numFmtId="49" fontId="5" fillId="7" borderId="15" xfId="0" applyNumberFormat="1" applyFont="1" applyFill="1" applyBorder="1" applyAlignment="1">
      <alignment horizontal="center" vertical="top"/>
    </xf>
    <xf numFmtId="0" fontId="11" fillId="5" borderId="12" xfId="0" applyFont="1" applyFill="1" applyBorder="1" applyAlignment="1">
      <alignment vertical="top" wrapText="1"/>
    </xf>
    <xf numFmtId="0" fontId="3" fillId="10" borderId="21" xfId="0" applyFont="1" applyFill="1" applyBorder="1" applyAlignment="1">
      <alignment horizontal="center" vertical="top"/>
    </xf>
    <xf numFmtId="165" fontId="3" fillId="10" borderId="21" xfId="0" applyNumberFormat="1" applyFont="1" applyFill="1" applyBorder="1" applyAlignment="1">
      <alignment horizontal="center" vertical="top"/>
    </xf>
    <xf numFmtId="0" fontId="22" fillId="10" borderId="22" xfId="0" applyFont="1" applyFill="1" applyBorder="1" applyAlignment="1">
      <alignment horizontal="center" vertical="top"/>
    </xf>
    <xf numFmtId="0" fontId="22" fillId="10" borderId="24" xfId="0" applyFont="1" applyFill="1" applyBorder="1" applyAlignment="1">
      <alignment horizontal="center" vertical="top"/>
    </xf>
    <xf numFmtId="165" fontId="11" fillId="7" borderId="21" xfId="0" applyNumberFormat="1" applyFont="1" applyFill="1" applyBorder="1" applyAlignment="1">
      <alignment horizontal="center" vertical="top" wrapText="1"/>
    </xf>
    <xf numFmtId="49" fontId="3" fillId="8" borderId="39" xfId="0" applyNumberFormat="1" applyFont="1" applyFill="1" applyBorder="1" applyAlignment="1">
      <alignment horizontal="center" vertical="top" wrapText="1"/>
    </xf>
    <xf numFmtId="0" fontId="30" fillId="0" borderId="50" xfId="0" applyFont="1" applyBorder="1" applyAlignment="1">
      <alignment vertical="center" wrapText="1"/>
    </xf>
    <xf numFmtId="0" fontId="4" fillId="0" borderId="7" xfId="0" applyFont="1" applyBorder="1" applyAlignment="1">
      <alignment horizontal="center" vertical="top"/>
    </xf>
    <xf numFmtId="0" fontId="4" fillId="5" borderId="5" xfId="0" applyFont="1" applyFill="1" applyBorder="1" applyAlignment="1">
      <alignment horizontal="center" vertical="top"/>
    </xf>
    <xf numFmtId="0" fontId="4" fillId="5" borderId="49" xfId="0" applyFont="1" applyFill="1" applyBorder="1" applyAlignment="1">
      <alignment horizontal="center" vertical="top" wrapText="1"/>
    </xf>
    <xf numFmtId="0" fontId="22" fillId="5" borderId="52" xfId="0" applyFont="1" applyFill="1" applyBorder="1" applyAlignment="1">
      <alignment horizontal="left" vertical="top" wrapText="1"/>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0" xfId="0" applyFont="1" applyAlignment="1">
      <alignment vertical="top"/>
    </xf>
    <xf numFmtId="0" fontId="4" fillId="0" borderId="1" xfId="0" applyFont="1" applyBorder="1" applyAlignment="1">
      <alignment horizontal="center" vertical="center" textRotation="90"/>
    </xf>
    <xf numFmtId="0" fontId="4" fillId="0" borderId="45" xfId="0" applyFont="1" applyBorder="1" applyAlignment="1">
      <alignment horizontal="center" vertical="center" textRotation="90"/>
    </xf>
    <xf numFmtId="49" fontId="5" fillId="2" borderId="21" xfId="0" applyNumberFormat="1" applyFont="1" applyFill="1" applyBorder="1" applyAlignment="1">
      <alignment horizontal="center" vertical="top"/>
    </xf>
    <xf numFmtId="0" fontId="4" fillId="5" borderId="0" xfId="0" applyFont="1" applyFill="1" applyBorder="1" applyAlignment="1">
      <alignment horizontal="center" vertical="top"/>
    </xf>
    <xf numFmtId="165" fontId="4" fillId="5" borderId="9" xfId="0" applyNumberFormat="1" applyFont="1" applyFill="1" applyBorder="1" applyAlignment="1">
      <alignment horizontal="center" vertical="top"/>
    </xf>
    <xf numFmtId="165" fontId="4" fillId="5" borderId="26" xfId="0" applyNumberFormat="1" applyFont="1" applyFill="1" applyBorder="1" applyAlignment="1">
      <alignment horizontal="center" vertical="top"/>
    </xf>
    <xf numFmtId="0" fontId="4" fillId="5" borderId="20" xfId="0" applyFont="1" applyFill="1" applyBorder="1" applyAlignment="1">
      <alignment horizontal="center" vertical="center"/>
    </xf>
    <xf numFmtId="0" fontId="4" fillId="5" borderId="33" xfId="0" applyFont="1" applyFill="1" applyBorder="1" applyAlignment="1">
      <alignment horizontal="center" vertical="top"/>
    </xf>
    <xf numFmtId="0" fontId="22" fillId="5" borderId="32" xfId="0" applyFont="1" applyFill="1" applyBorder="1" applyAlignment="1">
      <alignment horizontal="left" vertical="top"/>
    </xf>
    <xf numFmtId="0" fontId="4" fillId="5" borderId="5" xfId="0" applyFont="1" applyFill="1" applyBorder="1" applyAlignment="1">
      <alignment horizontal="center" vertical="top" wrapText="1"/>
    </xf>
    <xf numFmtId="0" fontId="4" fillId="5" borderId="35" xfId="0" applyFont="1" applyFill="1" applyBorder="1" applyAlignment="1">
      <alignment horizontal="center" vertical="top" wrapText="1"/>
    </xf>
    <xf numFmtId="0" fontId="22" fillId="5" borderId="1" xfId="0" applyFont="1" applyFill="1" applyBorder="1" applyAlignment="1">
      <alignment horizontal="center" vertical="center"/>
    </xf>
    <xf numFmtId="165" fontId="4" fillId="12" borderId="31" xfId="0" applyNumberFormat="1" applyFont="1" applyFill="1" applyBorder="1" applyAlignment="1">
      <alignment horizontal="left" vertical="center" wrapText="1"/>
    </xf>
    <xf numFmtId="165" fontId="4" fillId="12" borderId="36" xfId="0" applyNumberFormat="1" applyFont="1" applyFill="1" applyBorder="1" applyAlignment="1">
      <alignment horizontal="left" vertical="center" wrapText="1"/>
    </xf>
    <xf numFmtId="0" fontId="10" fillId="0" borderId="33" xfId="0" applyFont="1" applyBorder="1" applyAlignment="1">
      <alignment horizontal="left" vertical="top" wrapText="1"/>
    </xf>
    <xf numFmtId="0" fontId="10" fillId="0" borderId="6" xfId="0" applyFont="1" applyBorder="1" applyAlignment="1">
      <alignment horizontal="left" vertical="top" wrapText="1"/>
    </xf>
    <xf numFmtId="0" fontId="4" fillId="5" borderId="17" xfId="0" applyFont="1" applyFill="1" applyBorder="1" applyAlignment="1">
      <alignment horizontal="center" vertical="top"/>
    </xf>
    <xf numFmtId="0" fontId="4" fillId="0" borderId="42" xfId="0" applyFont="1" applyBorder="1" applyAlignment="1">
      <alignment horizontal="center" vertical="top"/>
    </xf>
    <xf numFmtId="0" fontId="4" fillId="5" borderId="35" xfId="0" applyFont="1" applyFill="1" applyBorder="1" applyAlignment="1">
      <alignment horizontal="center" vertical="center"/>
    </xf>
    <xf numFmtId="9" fontId="4" fillId="5" borderId="1" xfId="0" applyNumberFormat="1" applyFont="1" applyFill="1" applyBorder="1" applyAlignment="1">
      <alignment horizontal="center" vertical="top"/>
    </xf>
    <xf numFmtId="9" fontId="4" fillId="0" borderId="45" xfId="0" applyNumberFormat="1" applyFont="1" applyBorder="1" applyAlignment="1">
      <alignment horizontal="center" vertical="top"/>
    </xf>
    <xf numFmtId="165" fontId="4" fillId="5" borderId="17" xfId="0" applyNumberFormat="1" applyFont="1" applyFill="1" applyBorder="1" applyAlignment="1">
      <alignment horizontal="center" vertical="top"/>
    </xf>
    <xf numFmtId="165" fontId="4" fillId="0" borderId="42" xfId="0" applyNumberFormat="1" applyFont="1" applyBorder="1" applyAlignment="1">
      <alignment horizontal="center" vertical="top"/>
    </xf>
    <xf numFmtId="2" fontId="18" fillId="4" borderId="28" xfId="0" applyNumberFormat="1" applyFont="1" applyFill="1" applyBorder="1" applyAlignment="1">
      <alignment horizontal="center" vertical="top" wrapText="1"/>
    </xf>
    <xf numFmtId="2" fontId="19" fillId="0" borderId="2" xfId="0" applyNumberFormat="1" applyFont="1" applyBorder="1" applyAlignment="1">
      <alignment horizontal="center" vertical="top" wrapText="1"/>
    </xf>
    <xf numFmtId="2" fontId="19" fillId="0" borderId="8" xfId="0" applyNumberFormat="1" applyFont="1" applyBorder="1" applyAlignment="1">
      <alignment horizontal="center" vertical="top" wrapText="1"/>
    </xf>
    <xf numFmtId="2" fontId="19" fillId="0" borderId="30" xfId="0" applyNumberFormat="1" applyFont="1" applyBorder="1" applyAlignment="1">
      <alignment horizontal="center" vertical="top" wrapText="1"/>
    </xf>
    <xf numFmtId="2" fontId="19" fillId="0" borderId="38" xfId="0" applyNumberFormat="1" applyFont="1" applyBorder="1" applyAlignment="1">
      <alignment horizontal="center" vertical="top" wrapText="1"/>
    </xf>
    <xf numFmtId="0" fontId="24" fillId="0" borderId="30" xfId="33" applyFont="1" applyBorder="1" applyAlignment="1">
      <alignment horizontal="center" vertical="top" wrapText="1"/>
    </xf>
    <xf numFmtId="0" fontId="24" fillId="0" borderId="38" xfId="33" applyFont="1" applyBorder="1" applyAlignment="1">
      <alignment horizontal="center" vertical="top" wrapText="1"/>
    </xf>
    <xf numFmtId="2" fontId="19" fillId="0" borderId="3" xfId="0" applyNumberFormat="1" applyFont="1" applyBorder="1" applyAlignment="1">
      <alignment horizontal="center" vertical="top" wrapText="1"/>
    </xf>
    <xf numFmtId="2" fontId="19" fillId="0" borderId="47" xfId="0" applyNumberFormat="1" applyFont="1" applyBorder="1" applyAlignment="1">
      <alignment horizontal="center" vertical="top" wrapText="1"/>
    </xf>
    <xf numFmtId="2" fontId="19" fillId="0" borderId="4" xfId="0" applyNumberFormat="1" applyFont="1" applyBorder="1" applyAlignment="1">
      <alignment horizontal="center" vertical="top" wrapText="1"/>
    </xf>
    <xf numFmtId="2" fontId="19" fillId="0" borderId="10" xfId="0" applyNumberFormat="1" applyFont="1" applyBorder="1" applyAlignment="1">
      <alignment horizontal="center" vertical="top" wrapText="1"/>
    </xf>
    <xf numFmtId="0" fontId="10" fillId="5" borderId="29" xfId="0" applyFont="1" applyFill="1" applyBorder="1" applyAlignment="1">
      <alignment horizontal="left" vertical="top" wrapText="1"/>
    </xf>
    <xf numFmtId="0" fontId="11" fillId="5" borderId="15" xfId="0" applyFont="1" applyFill="1" applyBorder="1" applyAlignment="1">
      <alignment horizontal="left" vertical="top"/>
    </xf>
    <xf numFmtId="0" fontId="11" fillId="5" borderId="11" xfId="0" applyFont="1" applyFill="1" applyBorder="1" applyAlignment="1">
      <alignment horizontal="left" vertical="top"/>
    </xf>
    <xf numFmtId="49" fontId="5" fillId="2" borderId="36" xfId="0" applyNumberFormat="1" applyFont="1" applyFill="1" applyBorder="1" applyAlignment="1">
      <alignment horizontal="center" vertical="top"/>
    </xf>
    <xf numFmtId="0" fontId="8" fillId="0" borderId="0" xfId="0" applyFont="1"/>
    <xf numFmtId="0" fontId="8" fillId="0" borderId="0" xfId="0" applyFont="1" applyAlignment="1">
      <alignment vertical="top"/>
    </xf>
    <xf numFmtId="0" fontId="9" fillId="0" borderId="0" xfId="0" applyFont="1" applyAlignment="1">
      <alignment horizontal="center" vertical="center"/>
    </xf>
    <xf numFmtId="49" fontId="9" fillId="8" borderId="28" xfId="0" applyNumberFormat="1" applyFont="1" applyFill="1" applyBorder="1" applyAlignment="1">
      <alignment horizontal="center" vertical="top" wrapText="1"/>
    </xf>
    <xf numFmtId="0" fontId="9" fillId="8" borderId="11" xfId="0" applyFont="1" applyFill="1" applyBorder="1" applyAlignment="1">
      <alignment vertical="top"/>
    </xf>
    <xf numFmtId="0" fontId="9" fillId="8" borderId="11" xfId="0" applyFont="1" applyFill="1" applyBorder="1" applyAlignment="1">
      <alignment horizontal="left" vertical="top"/>
    </xf>
    <xf numFmtId="0" fontId="9" fillId="2" borderId="11" xfId="0" applyFont="1" applyFill="1" applyBorder="1" applyAlignment="1">
      <alignment horizontal="left" vertical="top"/>
    </xf>
    <xf numFmtId="0" fontId="8" fillId="2" borderId="11" xfId="0" applyFont="1" applyFill="1" applyBorder="1" applyAlignment="1">
      <alignment horizontal="left" vertical="top"/>
    </xf>
    <xf numFmtId="0" fontId="32" fillId="8" borderId="11" xfId="0" applyFont="1" applyFill="1" applyBorder="1"/>
    <xf numFmtId="0" fontId="9" fillId="2" borderId="12" xfId="0" applyFont="1" applyFill="1" applyBorder="1" applyAlignment="1">
      <alignment horizontal="left" vertical="top"/>
    </xf>
    <xf numFmtId="49" fontId="9" fillId="8" borderId="36" xfId="0" applyNumberFormat="1" applyFont="1" applyFill="1" applyBorder="1" applyAlignment="1">
      <alignment horizontal="center" vertical="top" wrapText="1"/>
    </xf>
    <xf numFmtId="0" fontId="9" fillId="0" borderId="36" xfId="0" applyFont="1" applyBorder="1" applyAlignment="1">
      <alignment vertical="top"/>
    </xf>
    <xf numFmtId="0" fontId="9" fillId="0" borderId="0" xfId="0" applyFont="1" applyAlignment="1">
      <alignment horizontal="left" vertical="top"/>
    </xf>
    <xf numFmtId="0" fontId="8" fillId="0" borderId="0" xfId="0" applyFont="1" applyAlignment="1">
      <alignment horizontal="left" vertical="top"/>
    </xf>
    <xf numFmtId="0" fontId="8" fillId="0" borderId="56" xfId="0" applyFont="1" applyBorder="1" applyAlignment="1">
      <alignment vertical="center" wrapText="1"/>
    </xf>
    <xf numFmtId="0" fontId="32" fillId="0" borderId="0" xfId="0" applyFont="1" applyAlignment="1">
      <alignment horizontal="center" vertical="center"/>
    </xf>
    <xf numFmtId="0" fontId="8" fillId="5" borderId="56" xfId="0" applyFont="1" applyFill="1" applyBorder="1" applyAlignment="1">
      <alignment horizontal="center" vertical="top"/>
    </xf>
    <xf numFmtId="0" fontId="8" fillId="5" borderId="57" xfId="0" applyFont="1" applyFill="1" applyBorder="1" applyAlignment="1">
      <alignment horizontal="center" vertical="top"/>
    </xf>
    <xf numFmtId="49" fontId="9" fillId="2" borderId="15" xfId="0" applyNumberFormat="1" applyFont="1" applyFill="1" applyBorder="1" applyAlignment="1">
      <alignment horizontal="center" vertical="top"/>
    </xf>
    <xf numFmtId="49" fontId="9" fillId="7" borderId="28" xfId="0" applyNumberFormat="1" applyFont="1" applyFill="1" applyBorder="1" applyAlignment="1">
      <alignment horizontal="center" vertical="top"/>
    </xf>
    <xf numFmtId="0" fontId="9" fillId="7" borderId="11" xfId="0" applyFont="1" applyFill="1" applyBorder="1" applyAlignment="1">
      <alignment vertical="center"/>
    </xf>
    <xf numFmtId="49" fontId="9" fillId="7" borderId="11" xfId="0" applyNumberFormat="1" applyFont="1" applyFill="1" applyBorder="1" applyAlignment="1">
      <alignment vertical="top" wrapText="1"/>
    </xf>
    <xf numFmtId="0" fontId="32" fillId="7" borderId="11" xfId="0" applyFont="1" applyFill="1" applyBorder="1" applyAlignment="1">
      <alignment vertical="top" wrapText="1"/>
    </xf>
    <xf numFmtId="0" fontId="32" fillId="5" borderId="11" xfId="0" applyFont="1" applyFill="1" applyBorder="1" applyAlignment="1">
      <alignment horizontal="center" vertical="top" wrapText="1"/>
    </xf>
    <xf numFmtId="0" fontId="32" fillId="5" borderId="12" xfId="0" applyFont="1" applyFill="1" applyBorder="1" applyAlignment="1">
      <alignment horizontal="center" vertical="top" wrapText="1"/>
    </xf>
    <xf numFmtId="49" fontId="9" fillId="2" borderId="39" xfId="0" applyNumberFormat="1" applyFont="1" applyFill="1" applyBorder="1" applyAlignment="1">
      <alignment horizontal="center" vertical="top"/>
    </xf>
    <xf numFmtId="49" fontId="9" fillId="7" borderId="9" xfId="0" applyNumberFormat="1" applyFont="1" applyFill="1" applyBorder="1" applyAlignment="1">
      <alignment horizontal="center" vertical="top"/>
    </xf>
    <xf numFmtId="0" fontId="9" fillId="0" borderId="39" xfId="0" applyFont="1" applyBorder="1" applyAlignment="1">
      <alignment vertical="center"/>
    </xf>
    <xf numFmtId="49" fontId="9" fillId="0" borderId="40" xfId="0" applyNumberFormat="1" applyFont="1" applyBorder="1" applyAlignment="1">
      <alignment vertical="top" wrapText="1"/>
    </xf>
    <xf numFmtId="0" fontId="32" fillId="0" borderId="40" xfId="0" applyFont="1" applyBorder="1" applyAlignment="1">
      <alignment vertical="top" wrapText="1"/>
    </xf>
    <xf numFmtId="0" fontId="8" fillId="0" borderId="50" xfId="0" applyFont="1" applyBorder="1" applyAlignment="1">
      <alignment vertical="center" wrapText="1"/>
    </xf>
    <xf numFmtId="0" fontId="8" fillId="0" borderId="50" xfId="0" applyFont="1" applyBorder="1" applyAlignment="1">
      <alignment horizontal="center" vertical="center" wrapText="1"/>
    </xf>
    <xf numFmtId="0" fontId="8" fillId="5" borderId="50" xfId="0" applyFont="1" applyFill="1" applyBorder="1" applyAlignment="1">
      <alignment horizontal="center" vertical="top" wrapText="1"/>
    </xf>
    <xf numFmtId="0" fontId="8" fillId="5" borderId="54" xfId="0" applyFont="1" applyFill="1" applyBorder="1" applyAlignment="1">
      <alignment horizontal="center" vertical="top" wrapText="1"/>
    </xf>
    <xf numFmtId="49" fontId="9" fillId="5" borderId="29" xfId="0" applyNumberFormat="1" applyFont="1" applyFill="1" applyBorder="1" applyAlignment="1">
      <alignment horizontal="center" vertical="top" wrapText="1"/>
    </xf>
    <xf numFmtId="0" fontId="9" fillId="5" borderId="29" xfId="0" applyFont="1" applyFill="1" applyBorder="1" applyAlignment="1">
      <alignment horizontal="left" vertical="top" wrapText="1"/>
    </xf>
    <xf numFmtId="49" fontId="8" fillId="0" borderId="31" xfId="0" applyNumberFormat="1" applyFont="1" applyBorder="1" applyAlignment="1">
      <alignment vertical="top"/>
    </xf>
    <xf numFmtId="0" fontId="8" fillId="0" borderId="2" xfId="0" applyFont="1" applyBorder="1" applyAlignment="1">
      <alignment horizontal="center" vertical="top"/>
    </xf>
    <xf numFmtId="165" fontId="8" fillId="0" borderId="2" xfId="0" applyNumberFormat="1" applyFont="1" applyBorder="1" applyAlignment="1">
      <alignment horizontal="center" vertical="top"/>
    </xf>
    <xf numFmtId="165" fontId="8" fillId="12" borderId="2" xfId="0" applyNumberFormat="1" applyFont="1" applyFill="1" applyBorder="1" applyAlignment="1">
      <alignment horizontal="center" vertical="top"/>
    </xf>
    <xf numFmtId="165" fontId="8" fillId="0" borderId="25" xfId="0" applyNumberFormat="1" applyFont="1" applyBorder="1" applyAlignment="1">
      <alignment horizontal="center" vertical="top"/>
    </xf>
    <xf numFmtId="0" fontId="8" fillId="0" borderId="6" xfId="0" applyFont="1" applyBorder="1" applyAlignment="1">
      <alignment vertical="top" wrapText="1"/>
    </xf>
    <xf numFmtId="165" fontId="8" fillId="12" borderId="5" xfId="0" applyNumberFormat="1" applyFont="1" applyFill="1" applyBorder="1" applyAlignment="1">
      <alignment horizontal="center" vertical="center" wrapText="1"/>
    </xf>
    <xf numFmtId="49" fontId="8" fillId="12" borderId="5" xfId="0" applyNumberFormat="1" applyFont="1" applyFill="1" applyBorder="1" applyAlignment="1">
      <alignment vertical="center" wrapText="1"/>
    </xf>
    <xf numFmtId="2" fontId="8" fillId="12" borderId="5" xfId="0" applyNumberFormat="1" applyFont="1" applyFill="1" applyBorder="1" applyAlignment="1">
      <alignment vertical="center" wrapText="1"/>
    </xf>
    <xf numFmtId="2" fontId="8" fillId="12" borderId="7" xfId="0" applyNumberFormat="1" applyFont="1" applyFill="1" applyBorder="1" applyAlignment="1">
      <alignment vertical="center" wrapText="1"/>
    </xf>
    <xf numFmtId="49" fontId="9" fillId="5" borderId="9" xfId="0" applyNumberFormat="1" applyFont="1" applyFill="1" applyBorder="1" applyAlignment="1">
      <alignment horizontal="center" vertical="top" wrapText="1"/>
    </xf>
    <xf numFmtId="0" fontId="9" fillId="5" borderId="9" xfId="0" applyFont="1" applyFill="1" applyBorder="1" applyAlignment="1">
      <alignment horizontal="left" vertical="top" wrapText="1"/>
    </xf>
    <xf numFmtId="49" fontId="8" fillId="0" borderId="36" xfId="0" applyNumberFormat="1" applyFont="1" applyBorder="1" applyAlignment="1">
      <alignment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8" fillId="12" borderId="59" xfId="0" applyNumberFormat="1" applyFont="1" applyFill="1" applyBorder="1" applyAlignment="1">
      <alignment horizontal="center" vertical="top"/>
    </xf>
    <xf numFmtId="165" fontId="8" fillId="0" borderId="60" xfId="0" applyNumberFormat="1" applyFont="1" applyBorder="1" applyAlignment="1">
      <alignment horizontal="center" vertical="top"/>
    </xf>
    <xf numFmtId="0" fontId="8" fillId="5" borderId="37" xfId="0" applyFont="1" applyFill="1" applyBorder="1" applyAlignment="1">
      <alignment vertical="center" wrapText="1"/>
    </xf>
    <xf numFmtId="165" fontId="8" fillId="12" borderId="61" xfId="0" applyNumberFormat="1" applyFont="1" applyFill="1" applyBorder="1" applyAlignment="1">
      <alignment horizontal="center" vertical="center" wrapText="1"/>
    </xf>
    <xf numFmtId="49" fontId="8" fillId="12" borderId="17" xfId="0" applyNumberFormat="1" applyFont="1" applyFill="1" applyBorder="1" applyAlignment="1">
      <alignment vertical="center" wrapText="1"/>
    </xf>
    <xf numFmtId="49" fontId="8" fillId="12" borderId="42" xfId="0" applyNumberFormat="1" applyFont="1" applyFill="1" applyBorder="1" applyAlignment="1">
      <alignment vertical="center" wrapText="1"/>
    </xf>
    <xf numFmtId="165" fontId="8" fillId="12" borderId="17" xfId="0" applyNumberFormat="1" applyFont="1" applyFill="1" applyBorder="1" applyAlignment="1">
      <alignment horizontal="center" vertical="center" wrapText="1"/>
    </xf>
    <xf numFmtId="0" fontId="8" fillId="0" borderId="30" xfId="0" applyFont="1" applyBorder="1" applyAlignment="1">
      <alignment horizontal="center" vertical="top"/>
    </xf>
    <xf numFmtId="165" fontId="8" fillId="12" borderId="62" xfId="0" applyNumberFormat="1" applyFont="1" applyFill="1" applyBorder="1" applyAlignment="1">
      <alignment horizontal="center" vertical="center" wrapText="1"/>
    </xf>
    <xf numFmtId="49" fontId="8" fillId="12" borderId="17" xfId="0" applyNumberFormat="1" applyFont="1" applyFill="1" applyBorder="1" applyAlignment="1">
      <alignment horizontal="left" vertical="center" wrapText="1"/>
    </xf>
    <xf numFmtId="49" fontId="8" fillId="12" borderId="42" xfId="0" applyNumberFormat="1" applyFont="1" applyFill="1" applyBorder="1" applyAlignment="1">
      <alignment horizontal="left" vertical="center" wrapText="1"/>
    </xf>
    <xf numFmtId="0" fontId="32" fillId="5" borderId="21" xfId="0" applyFont="1" applyFill="1" applyBorder="1" applyAlignment="1">
      <alignment horizontal="center" vertical="top" wrapText="1"/>
    </xf>
    <xf numFmtId="0" fontId="9" fillId="5" borderId="21" xfId="0" applyFont="1" applyFill="1" applyBorder="1" applyAlignment="1">
      <alignment horizontal="left" vertical="top" wrapText="1"/>
    </xf>
    <xf numFmtId="0" fontId="9" fillId="13" borderId="22" xfId="0" applyFont="1" applyFill="1" applyBorder="1" applyAlignment="1">
      <alignment horizontal="center" vertical="top"/>
    </xf>
    <xf numFmtId="165" fontId="9" fillId="13"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left" vertical="top"/>
    </xf>
    <xf numFmtId="9" fontId="8" fillId="0" borderId="45" xfId="0" applyNumberFormat="1" applyFont="1" applyBorder="1" applyAlignment="1">
      <alignment horizontal="left" vertical="top"/>
    </xf>
    <xf numFmtId="49" fontId="3" fillId="5" borderId="9" xfId="0" applyNumberFormat="1" applyFont="1" applyFill="1" applyBorder="1" applyAlignment="1">
      <alignment horizontal="center" vertical="top" wrapText="1"/>
    </xf>
    <xf numFmtId="0" fontId="34" fillId="5" borderId="2" xfId="0" applyFont="1" applyFill="1" applyBorder="1" applyAlignment="1">
      <alignment vertical="center" wrapText="1"/>
    </xf>
    <xf numFmtId="49" fontId="34" fillId="5" borderId="9" xfId="0" applyNumberFormat="1" applyFont="1" applyFill="1" applyBorder="1" applyAlignment="1">
      <alignment vertical="top"/>
    </xf>
    <xf numFmtId="0" fontId="34" fillId="5" borderId="30" xfId="0" applyFont="1" applyFill="1" applyBorder="1" applyAlignment="1">
      <alignment horizontal="center" vertical="top"/>
    </xf>
    <xf numFmtId="2" fontId="34" fillId="5" borderId="3" xfId="0" applyNumberFormat="1" applyFont="1" applyFill="1" applyBorder="1" applyAlignment="1">
      <alignment horizontal="center" vertical="top"/>
    </xf>
    <xf numFmtId="165" fontId="34" fillId="5" borderId="3" xfId="0" applyNumberFormat="1" applyFont="1" applyFill="1" applyBorder="1" applyAlignment="1">
      <alignment horizontal="center" vertical="top"/>
    </xf>
    <xf numFmtId="165" fontId="34" fillId="5" borderId="47" xfId="0" applyNumberFormat="1" applyFont="1" applyFill="1" applyBorder="1" applyAlignment="1">
      <alignment horizontal="center" vertical="top"/>
    </xf>
    <xf numFmtId="0" fontId="34" fillId="5" borderId="55" xfId="0" applyFont="1" applyFill="1" applyBorder="1" applyAlignment="1">
      <alignment vertical="top" wrapText="1"/>
    </xf>
    <xf numFmtId="165" fontId="34" fillId="5" borderId="50" xfId="0" applyNumberFormat="1" applyFont="1" applyFill="1" applyBorder="1" applyAlignment="1">
      <alignment horizontal="center" vertical="top" wrapText="1"/>
    </xf>
    <xf numFmtId="0" fontId="34" fillId="5" borderId="50" xfId="0" applyFont="1" applyFill="1" applyBorder="1" applyAlignment="1">
      <alignment horizontal="center" vertical="top" wrapText="1"/>
    </xf>
    <xf numFmtId="0" fontId="34" fillId="5" borderId="54" xfId="0" applyFont="1" applyFill="1" applyBorder="1" applyAlignment="1">
      <alignment horizontal="center" vertical="top" wrapText="1"/>
    </xf>
    <xf numFmtId="0" fontId="35" fillId="5" borderId="30" xfId="0" applyFont="1" applyFill="1" applyBorder="1" applyAlignment="1">
      <alignment vertical="center" wrapText="1"/>
    </xf>
    <xf numFmtId="0" fontId="34" fillId="5" borderId="37" xfId="0" applyFont="1" applyFill="1" applyBorder="1" applyAlignment="1">
      <alignment vertical="top" wrapText="1"/>
    </xf>
    <xf numFmtId="165" fontId="34" fillId="5" borderId="35" xfId="0" applyNumberFormat="1" applyFont="1" applyFill="1" applyBorder="1" applyAlignment="1">
      <alignment horizontal="center" vertical="top" wrapText="1"/>
    </xf>
    <xf numFmtId="0" fontId="34" fillId="5" borderId="35" xfId="0" applyFont="1" applyFill="1" applyBorder="1" applyAlignment="1">
      <alignment horizontal="center" vertical="top"/>
    </xf>
    <xf numFmtId="0" fontId="34" fillId="5" borderId="35" xfId="0" applyFont="1" applyFill="1" applyBorder="1" applyAlignment="1">
      <alignment horizontal="center" vertical="top" wrapText="1"/>
    </xf>
    <xf numFmtId="0" fontId="34" fillId="5" borderId="34" xfId="0" applyFont="1" applyFill="1" applyBorder="1" applyAlignment="1">
      <alignment horizontal="center" vertical="top" wrapText="1"/>
    </xf>
    <xf numFmtId="0" fontId="35" fillId="5" borderId="35" xfId="0" applyFont="1" applyFill="1" applyBorder="1" applyAlignment="1">
      <alignment vertical="center" wrapText="1"/>
    </xf>
    <xf numFmtId="2" fontId="36" fillId="5" borderId="3" xfId="0" applyNumberFormat="1" applyFont="1" applyFill="1" applyBorder="1" applyAlignment="1">
      <alignment horizontal="center" vertical="top"/>
    </xf>
    <xf numFmtId="165" fontId="36" fillId="5" borderId="3" xfId="0" applyNumberFormat="1" applyFont="1" applyFill="1" applyBorder="1" applyAlignment="1">
      <alignment horizontal="center" vertical="top"/>
    </xf>
    <xf numFmtId="0" fontId="34" fillId="5" borderId="63" xfId="0" applyFont="1" applyFill="1" applyBorder="1" applyAlignment="1">
      <alignment horizontal="center" vertical="top" wrapText="1"/>
    </xf>
    <xf numFmtId="0" fontId="34" fillId="5" borderId="64" xfId="0" applyFont="1" applyFill="1" applyBorder="1" applyAlignment="1">
      <alignment horizontal="center" vertical="top"/>
    </xf>
    <xf numFmtId="0" fontId="34" fillId="5" borderId="35" xfId="0" applyFont="1" applyFill="1" applyBorder="1" applyAlignment="1">
      <alignment vertical="center" wrapText="1"/>
    </xf>
    <xf numFmtId="165" fontId="36" fillId="5" borderId="47" xfId="0" applyNumberFormat="1" applyFont="1" applyFill="1" applyBorder="1" applyAlignment="1">
      <alignment horizontal="center" vertical="top"/>
    </xf>
    <xf numFmtId="0" fontId="34" fillId="5" borderId="30" xfId="0" applyFont="1" applyFill="1" applyBorder="1" applyAlignment="1">
      <alignment vertical="center" wrapText="1"/>
    </xf>
    <xf numFmtId="0" fontId="34" fillId="5" borderId="64" xfId="0" applyFont="1" applyFill="1" applyBorder="1" applyAlignment="1">
      <alignment vertical="center" wrapText="1"/>
    </xf>
    <xf numFmtId="0" fontId="34" fillId="5" borderId="3" xfId="0" applyFont="1" applyFill="1" applyBorder="1" applyAlignment="1">
      <alignment horizontal="center" vertical="top"/>
    </xf>
    <xf numFmtId="0" fontId="34" fillId="5" borderId="63" xfId="0" applyFont="1" applyFill="1" applyBorder="1" applyAlignment="1">
      <alignment horizontal="center" vertical="top"/>
    </xf>
    <xf numFmtId="49" fontId="17" fillId="2" borderId="28" xfId="0" applyNumberFormat="1" applyFont="1" applyFill="1" applyBorder="1" applyAlignment="1">
      <alignment horizontal="center" vertical="top"/>
    </xf>
    <xf numFmtId="49" fontId="17" fillId="3" borderId="21" xfId="0" applyNumberFormat="1" applyFont="1" applyFill="1" applyBorder="1" applyAlignment="1">
      <alignment horizontal="center" vertical="top"/>
    </xf>
    <xf numFmtId="0" fontId="32" fillId="7" borderId="15" xfId="0" applyFont="1" applyFill="1" applyBorder="1" applyAlignment="1">
      <alignment horizontal="center" vertical="top" wrapText="1"/>
    </xf>
    <xf numFmtId="0" fontId="32" fillId="7" borderId="11" xfId="0" applyFont="1" applyFill="1" applyBorder="1" applyAlignment="1">
      <alignment horizontal="center" vertical="top" wrapText="1"/>
    </xf>
    <xf numFmtId="0" fontId="9" fillId="7" borderId="28" xfId="0" applyFont="1" applyFill="1" applyBorder="1" applyAlignment="1">
      <alignment horizontal="center" vertical="top"/>
    </xf>
    <xf numFmtId="165" fontId="9" fillId="7" borderId="28" xfId="0" applyNumberFormat="1" applyFont="1" applyFill="1" applyBorder="1" applyAlignment="1">
      <alignment horizontal="center" vertical="top"/>
    </xf>
    <xf numFmtId="0" fontId="8" fillId="7" borderId="23" xfId="0" applyFont="1" applyFill="1" applyBorder="1" applyAlignment="1">
      <alignment horizontal="left" vertical="top"/>
    </xf>
    <xf numFmtId="0" fontId="8" fillId="7" borderId="22" xfId="0" applyFont="1" applyFill="1" applyBorder="1" applyAlignment="1">
      <alignment horizontal="left" vertical="top"/>
    </xf>
    <xf numFmtId="9" fontId="8" fillId="7" borderId="22" xfId="0" applyNumberFormat="1" applyFont="1" applyFill="1" applyBorder="1" applyAlignment="1">
      <alignment horizontal="center" vertical="top"/>
    </xf>
    <xf numFmtId="9" fontId="8" fillId="7" borderId="24" xfId="0" applyNumberFormat="1" applyFont="1" applyFill="1" applyBorder="1" applyAlignment="1">
      <alignment horizontal="center" vertical="top"/>
    </xf>
    <xf numFmtId="49" fontId="17" fillId="2" borderId="15" xfId="0" applyNumberFormat="1" applyFont="1" applyFill="1" applyBorder="1" applyAlignment="1">
      <alignment horizontal="center" vertical="top"/>
    </xf>
    <xf numFmtId="49" fontId="17" fillId="3" borderId="28" xfId="0" applyNumberFormat="1" applyFont="1" applyFill="1" applyBorder="1" applyAlignment="1">
      <alignment horizontal="center" vertical="top"/>
    </xf>
    <xf numFmtId="0" fontId="9" fillId="7" borderId="39" xfId="0" applyFont="1" applyFill="1" applyBorder="1" applyAlignment="1">
      <alignment vertical="top"/>
    </xf>
    <xf numFmtId="49" fontId="9" fillId="7" borderId="40" xfId="0" applyNumberFormat="1" applyFont="1" applyFill="1" applyBorder="1" applyAlignment="1">
      <alignment vertical="top" wrapText="1"/>
    </xf>
    <xf numFmtId="0" fontId="38" fillId="7" borderId="40" xfId="0" applyFont="1" applyFill="1" applyBorder="1" applyAlignment="1">
      <alignment vertical="top" wrapText="1"/>
    </xf>
    <xf numFmtId="0" fontId="38" fillId="7" borderId="43" xfId="0" applyFont="1" applyFill="1" applyBorder="1" applyAlignment="1">
      <alignment vertical="top" wrapText="1"/>
    </xf>
    <xf numFmtId="49" fontId="5" fillId="2" borderId="39"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0" fontId="9" fillId="0" borderId="15" xfId="0" applyFont="1" applyBorder="1" applyAlignment="1">
      <alignment vertical="top"/>
    </xf>
    <xf numFmtId="49" fontId="9" fillId="0" borderId="11" xfId="0" applyNumberFormat="1" applyFont="1" applyBorder="1" applyAlignment="1">
      <alignment vertical="top" wrapText="1"/>
    </xf>
    <xf numFmtId="0" fontId="38" fillId="0" borderId="11" xfId="0" applyFont="1" applyBorder="1" applyAlignment="1">
      <alignment vertical="top" wrapText="1"/>
    </xf>
    <xf numFmtId="0" fontId="8" fillId="0" borderId="65" xfId="0" applyFont="1" applyBorder="1" applyAlignment="1">
      <alignment horizontal="justify" vertical="center"/>
    </xf>
    <xf numFmtId="0" fontId="8" fillId="0" borderId="65" xfId="0" applyFont="1" applyBorder="1" applyAlignment="1">
      <alignment horizontal="center" vertical="top" wrapText="1"/>
    </xf>
    <xf numFmtId="0" fontId="30" fillId="0" borderId="65" xfId="0" applyFont="1" applyBorder="1" applyAlignment="1">
      <alignment horizontal="center" vertical="top" wrapText="1"/>
    </xf>
    <xf numFmtId="0" fontId="30" fillId="0" borderId="66" xfId="0" applyFont="1" applyBorder="1" applyAlignment="1">
      <alignment horizontal="center" vertical="top" wrapText="1"/>
    </xf>
    <xf numFmtId="49" fontId="8" fillId="0" borderId="2" xfId="0" applyNumberFormat="1" applyFont="1" applyBorder="1" applyAlignment="1">
      <alignment vertical="top"/>
    </xf>
    <xf numFmtId="0" fontId="8" fillId="0" borderId="49" xfId="0" applyFont="1" applyBorder="1" applyAlignment="1">
      <alignment vertical="top" wrapText="1"/>
    </xf>
    <xf numFmtId="0" fontId="8" fillId="0" borderId="5" xfId="0" applyFont="1" applyBorder="1" applyAlignment="1">
      <alignment horizontal="center" vertical="top" wrapText="1"/>
    </xf>
    <xf numFmtId="0" fontId="8" fillId="0" borderId="5" xfId="0" applyFont="1" applyBorder="1" applyAlignment="1">
      <alignment horizontal="center" vertical="top"/>
    </xf>
    <xf numFmtId="0" fontId="8" fillId="0" borderId="61" xfId="0" applyFont="1" applyBorder="1" applyAlignment="1">
      <alignment vertical="top" wrapText="1"/>
    </xf>
    <xf numFmtId="0" fontId="8" fillId="0" borderId="35" xfId="0" applyFont="1" applyBorder="1" applyAlignment="1">
      <alignment horizontal="center" vertical="top" wrapText="1"/>
    </xf>
    <xf numFmtId="0" fontId="8" fillId="0" borderId="17" xfId="0" applyFont="1" applyBorder="1" applyAlignment="1">
      <alignment horizontal="center" vertical="top"/>
    </xf>
    <xf numFmtId="165" fontId="8" fillId="0" borderId="30" xfId="0" applyNumberFormat="1" applyFont="1" applyBorder="1" applyAlignment="1">
      <alignment horizontal="center" vertical="top"/>
    </xf>
    <xf numFmtId="165" fontId="8" fillId="12"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8" fillId="0" borderId="61" xfId="0" applyFont="1" applyBorder="1" applyAlignment="1">
      <alignment horizontal="left" vertical="top" wrapText="1"/>
    </xf>
    <xf numFmtId="0" fontId="8" fillId="0" borderId="35" xfId="0" applyFont="1" applyBorder="1" applyAlignment="1">
      <alignment horizontal="center" vertical="top"/>
    </xf>
    <xf numFmtId="9" fontId="8" fillId="0" borderId="1" xfId="0" applyNumberFormat="1" applyFont="1" applyBorder="1" applyAlignment="1">
      <alignment horizontal="center" vertical="top"/>
    </xf>
    <xf numFmtId="9" fontId="8" fillId="0" borderId="45" xfId="0" applyNumberFormat="1" applyFont="1" applyBorder="1" applyAlignment="1">
      <alignment horizontal="center" vertical="top"/>
    </xf>
    <xf numFmtId="0" fontId="8" fillId="0" borderId="40"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165" fontId="8" fillId="12" borderId="61" xfId="0" applyNumberFormat="1" applyFont="1" applyFill="1" applyBorder="1" applyAlignment="1">
      <alignment horizontal="left" vertical="center" wrapText="1"/>
    </xf>
    <xf numFmtId="0" fontId="8" fillId="0" borderId="35" xfId="0" applyFont="1" applyBorder="1" applyAlignment="1">
      <alignment horizontal="left" vertical="top" wrapText="1"/>
    </xf>
    <xf numFmtId="0" fontId="8" fillId="0" borderId="34" xfId="0" applyFont="1" applyBorder="1" applyAlignment="1">
      <alignment horizontal="left" vertical="top" wrapText="1"/>
    </xf>
    <xf numFmtId="2" fontId="8" fillId="0" borderId="30" xfId="0" applyNumberFormat="1" applyFont="1" applyBorder="1" applyAlignment="1">
      <alignment horizontal="center" vertical="top"/>
    </xf>
    <xf numFmtId="0" fontId="8" fillId="0" borderId="34" xfId="0" applyFont="1" applyBorder="1" applyAlignment="1">
      <alignment horizontal="center" vertical="top" wrapText="1"/>
    </xf>
    <xf numFmtId="0" fontId="8" fillId="0" borderId="21" xfId="0" applyFont="1" applyBorder="1" applyAlignment="1">
      <alignment vertical="top" wrapText="1"/>
    </xf>
    <xf numFmtId="0" fontId="9" fillId="13" borderId="10" xfId="0" applyFont="1" applyFill="1" applyBorder="1" applyAlignment="1">
      <alignment horizontal="center" vertical="top"/>
    </xf>
    <xf numFmtId="49" fontId="9" fillId="5" borderId="39" xfId="0" applyNumberFormat="1" applyFont="1" applyFill="1" applyBorder="1" applyAlignment="1">
      <alignment horizontal="center" vertical="top" wrapText="1"/>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8" xfId="0" applyNumberFormat="1" applyFont="1" applyFill="1" applyBorder="1" applyAlignment="1">
      <alignment horizontal="center" vertical="top"/>
    </xf>
    <xf numFmtId="49" fontId="9" fillId="5" borderId="36" xfId="0" applyNumberFormat="1" applyFont="1" applyFill="1" applyBorder="1" applyAlignment="1">
      <alignment horizontal="center" vertical="top" wrapText="1"/>
    </xf>
    <xf numFmtId="0" fontId="8" fillId="5" borderId="30" xfId="0" applyFont="1" applyFill="1" applyBorder="1" applyAlignment="1">
      <alignment horizontal="center" vertical="top"/>
    </xf>
    <xf numFmtId="165" fontId="8" fillId="5" borderId="30" xfId="0" applyNumberFormat="1" applyFont="1" applyFill="1" applyBorder="1" applyAlignment="1">
      <alignment horizontal="center" vertical="top"/>
    </xf>
    <xf numFmtId="165" fontId="8" fillId="5" borderId="38" xfId="0" applyNumberFormat="1" applyFont="1" applyFill="1" applyBorder="1" applyAlignment="1">
      <alignment horizontal="center" vertical="top"/>
    </xf>
    <xf numFmtId="2" fontId="8" fillId="5" borderId="30" xfId="0" applyNumberFormat="1" applyFont="1" applyFill="1" applyBorder="1" applyAlignment="1">
      <alignment horizontal="center" vertical="top"/>
    </xf>
    <xf numFmtId="0" fontId="8" fillId="5" borderId="30" xfId="0" applyFont="1" applyFill="1" applyBorder="1" applyAlignment="1">
      <alignment vertical="top" wrapText="1"/>
    </xf>
    <xf numFmtId="0" fontId="9" fillId="5" borderId="33" xfId="0" applyFont="1" applyFill="1" applyBorder="1" applyAlignment="1">
      <alignment horizontal="center" vertical="top"/>
    </xf>
    <xf numFmtId="165" fontId="9" fillId="5" borderId="30" xfId="0" applyNumberFormat="1" applyFont="1" applyFill="1" applyBorder="1" applyAlignment="1">
      <alignment horizontal="center" vertical="top"/>
    </xf>
    <xf numFmtId="165" fontId="9" fillId="5" borderId="41" xfId="0" applyNumberFormat="1" applyFont="1" applyFill="1" applyBorder="1" applyAlignment="1">
      <alignment horizontal="center" vertical="top"/>
    </xf>
    <xf numFmtId="0" fontId="8" fillId="0" borderId="37" xfId="0" applyFont="1" applyBorder="1" applyAlignment="1">
      <alignment vertical="center" wrapText="1"/>
    </xf>
    <xf numFmtId="0" fontId="8" fillId="0" borderId="35" xfId="0" applyFont="1" applyBorder="1" applyAlignment="1">
      <alignment horizontal="center" vertical="center" wrapText="1"/>
    </xf>
    <xf numFmtId="0" fontId="8" fillId="0" borderId="64" xfId="0" applyFont="1" applyBorder="1" applyAlignment="1">
      <alignment horizontal="center" vertical="top"/>
    </xf>
    <xf numFmtId="0" fontId="8" fillId="0" borderId="64" xfId="0" applyFont="1" applyBorder="1" applyAlignment="1">
      <alignment horizontal="center" vertical="center"/>
    </xf>
    <xf numFmtId="0" fontId="8" fillId="0" borderId="63" xfId="0" applyFont="1" applyBorder="1" applyAlignment="1">
      <alignment horizontal="center" vertical="center" wrapText="1"/>
    </xf>
    <xf numFmtId="0" fontId="8" fillId="5" borderId="0" xfId="0" applyFont="1" applyFill="1" applyAlignment="1">
      <alignment horizontal="center" vertical="top"/>
    </xf>
    <xf numFmtId="2" fontId="8" fillId="0" borderId="9" xfId="0" applyNumberFormat="1" applyFont="1" applyBorder="1" applyAlignment="1">
      <alignment horizontal="center" vertical="top"/>
    </xf>
    <xf numFmtId="165" fontId="8" fillId="0" borderId="9" xfId="0" applyNumberFormat="1" applyFont="1" applyBorder="1" applyAlignment="1">
      <alignment horizontal="center" vertical="top"/>
    </xf>
    <xf numFmtId="0" fontId="8" fillId="5" borderId="47" xfId="0" applyFont="1" applyFill="1" applyBorder="1" applyAlignment="1">
      <alignment horizontal="center" vertical="top"/>
    </xf>
    <xf numFmtId="2" fontId="8" fillId="0" borderId="3" xfId="0" applyNumberFormat="1" applyFont="1" applyBorder="1" applyAlignment="1">
      <alignment horizontal="center" vertical="top"/>
    </xf>
    <xf numFmtId="165" fontId="8" fillId="0" borderId="3" xfId="0" applyNumberFormat="1" applyFont="1" applyBorder="1" applyAlignment="1">
      <alignment horizontal="center" vertical="top"/>
    </xf>
    <xf numFmtId="49" fontId="9" fillId="5" borderId="23" xfId="0" applyNumberFormat="1" applyFont="1" applyFill="1" applyBorder="1" applyAlignment="1">
      <alignment horizontal="center" vertical="top" wrapText="1"/>
    </xf>
    <xf numFmtId="0" fontId="8" fillId="0" borderId="52"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top"/>
    </xf>
    <xf numFmtId="0" fontId="8" fillId="0" borderId="1" xfId="0" applyFont="1" applyBorder="1" applyAlignment="1">
      <alignment horizontal="center" vertical="center"/>
    </xf>
    <xf numFmtId="0" fontId="8" fillId="0" borderId="45" xfId="0" applyFont="1" applyBorder="1" applyAlignment="1">
      <alignment horizontal="center" vertical="center" wrapText="1"/>
    </xf>
    <xf numFmtId="49" fontId="9" fillId="5" borderId="16" xfId="0" applyNumberFormat="1" applyFont="1" applyFill="1" applyBorder="1" applyAlignment="1">
      <alignment horizontal="center" vertical="top" wrapText="1"/>
    </xf>
    <xf numFmtId="49" fontId="9" fillId="5" borderId="44" xfId="0" applyNumberFormat="1" applyFont="1" applyFill="1" applyBorder="1" applyAlignment="1">
      <alignment horizontal="center" vertical="top" wrapText="1"/>
    </xf>
    <xf numFmtId="0" fontId="8" fillId="0" borderId="33" xfId="0" applyFont="1" applyBorder="1" applyAlignment="1">
      <alignment horizontal="justify" vertical="center"/>
    </xf>
    <xf numFmtId="165" fontId="8" fillId="12" borderId="35" xfId="0" applyNumberFormat="1" applyFont="1" applyFill="1" applyBorder="1" applyAlignment="1">
      <alignment horizontal="center" vertical="center" wrapText="1"/>
    </xf>
    <xf numFmtId="0" fontId="40" fillId="5" borderId="9" xfId="0" applyFont="1" applyFill="1" applyBorder="1" applyAlignment="1">
      <alignment vertical="top" wrapText="1"/>
    </xf>
    <xf numFmtId="0" fontId="8" fillId="0" borderId="58" xfId="0" applyFont="1" applyBorder="1" applyAlignment="1">
      <alignment horizontal="left" vertical="top"/>
    </xf>
    <xf numFmtId="0" fontId="8" fillId="0" borderId="42" xfId="0" applyFont="1" applyBorder="1" applyAlignment="1">
      <alignment horizontal="center" vertical="top" wrapText="1"/>
    </xf>
    <xf numFmtId="0" fontId="8" fillId="0" borderId="47" xfId="0" applyFont="1" applyBorder="1" applyAlignment="1">
      <alignment horizontal="center" vertical="top"/>
    </xf>
    <xf numFmtId="165" fontId="8" fillId="12" borderId="3" xfId="0" applyNumberFormat="1" applyFont="1" applyFill="1" applyBorder="1" applyAlignment="1">
      <alignment horizontal="center" vertical="top"/>
    </xf>
    <xf numFmtId="165" fontId="8" fillId="0" borderId="69" xfId="0" applyNumberFormat="1" applyFont="1" applyBorder="1" applyAlignment="1">
      <alignment horizontal="center" vertical="top"/>
    </xf>
    <xf numFmtId="0" fontId="8" fillId="0" borderId="33" xfId="0" applyFont="1" applyBorder="1" applyAlignment="1">
      <alignment wrapText="1"/>
    </xf>
    <xf numFmtId="0" fontId="32" fillId="5" borderId="19" xfId="0" applyFont="1" applyFill="1" applyBorder="1" applyAlignment="1">
      <alignment horizontal="center" vertical="top" wrapText="1"/>
    </xf>
    <xf numFmtId="0" fontId="8" fillId="5" borderId="21" xfId="0" applyFont="1" applyFill="1" applyBorder="1" applyAlignment="1">
      <alignment vertical="top" wrapText="1"/>
    </xf>
    <xf numFmtId="0" fontId="8" fillId="0" borderId="32" xfId="0" applyFont="1" applyBorder="1" applyAlignment="1">
      <alignment horizontal="left" vertical="top"/>
    </xf>
    <xf numFmtId="49" fontId="9" fillId="3" borderId="28" xfId="0" applyNumberFormat="1" applyFont="1" applyFill="1" applyBorder="1" applyAlignment="1">
      <alignment horizontal="center" vertical="top"/>
    </xf>
    <xf numFmtId="0" fontId="9" fillId="7" borderId="0" xfId="0" applyFont="1" applyFill="1"/>
    <xf numFmtId="0" fontId="9" fillId="0" borderId="15" xfId="0" applyFont="1" applyBorder="1"/>
    <xf numFmtId="0" fontId="38" fillId="5" borderId="65" xfId="0" applyFont="1" applyFill="1" applyBorder="1" applyAlignment="1">
      <alignment vertical="top" wrapText="1"/>
    </xf>
    <xf numFmtId="0" fontId="32" fillId="5" borderId="66" xfId="0" applyFont="1" applyFill="1" applyBorder="1" applyAlignment="1">
      <alignment horizontal="center" vertical="top" wrapText="1"/>
    </xf>
    <xf numFmtId="165" fontId="9" fillId="13" borderId="27" xfId="0" applyNumberFormat="1" applyFont="1" applyFill="1" applyBorder="1" applyAlignment="1">
      <alignment horizontal="center" vertical="top"/>
    </xf>
    <xf numFmtId="0" fontId="8" fillId="0" borderId="32" xfId="0" applyFont="1" applyBorder="1" applyAlignment="1">
      <alignment horizontal="left" vertical="top" wrapText="1"/>
    </xf>
    <xf numFmtId="0" fontId="8" fillId="0" borderId="1" xfId="0" applyFont="1" applyBorder="1" applyAlignment="1">
      <alignment horizontal="left" vertical="top"/>
    </xf>
    <xf numFmtId="0" fontId="8" fillId="0" borderId="17" xfId="0" applyFont="1" applyBorder="1" applyAlignment="1">
      <alignment horizontal="left" vertical="top" wrapText="1"/>
    </xf>
    <xf numFmtId="0" fontId="8" fillId="0" borderId="42" xfId="0" applyFont="1" applyBorder="1" applyAlignment="1">
      <alignment horizontal="left" vertical="top" wrapText="1"/>
    </xf>
    <xf numFmtId="0" fontId="32" fillId="5" borderId="44" xfId="0" applyFont="1" applyFill="1" applyBorder="1" applyAlignment="1">
      <alignment horizontal="center" vertical="top" wrapText="1"/>
    </xf>
    <xf numFmtId="165"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9" fillId="7" borderId="15" xfId="0" applyFont="1" applyFill="1" applyBorder="1" applyAlignment="1">
      <alignment vertical="center"/>
    </xf>
    <xf numFmtId="49" fontId="9" fillId="7" borderId="12" xfId="0" applyNumberFormat="1" applyFont="1" applyFill="1" applyBorder="1" applyAlignment="1">
      <alignment vertical="top" wrapText="1"/>
    </xf>
    <xf numFmtId="0" fontId="8" fillId="0" borderId="49" xfId="0" applyFont="1" applyBorder="1" applyAlignment="1">
      <alignment horizontal="left" vertical="top" wrapText="1"/>
    </xf>
    <xf numFmtId="49" fontId="30" fillId="5" borderId="5" xfId="0" applyNumberFormat="1" applyFont="1" applyFill="1" applyBorder="1" applyAlignment="1">
      <alignment horizontal="center" vertical="top" wrapText="1"/>
    </xf>
    <xf numFmtId="49" fontId="30" fillId="5" borderId="7" xfId="0" applyNumberFormat="1" applyFont="1" applyFill="1" applyBorder="1" applyAlignment="1">
      <alignment horizontal="center" vertical="top" wrapText="1"/>
    </xf>
    <xf numFmtId="49" fontId="8" fillId="0" borderId="35" xfId="0" applyNumberFormat="1" applyFont="1" applyBorder="1" applyAlignment="1">
      <alignment horizontal="center" vertical="center" wrapText="1"/>
    </xf>
    <xf numFmtId="49" fontId="30" fillId="5" borderId="35" xfId="0" applyNumberFormat="1" applyFont="1" applyFill="1" applyBorder="1" applyAlignment="1">
      <alignment horizontal="center" vertical="top" wrapText="1"/>
    </xf>
    <xf numFmtId="49" fontId="30" fillId="5" borderId="34" xfId="0" applyNumberFormat="1" applyFont="1" applyFill="1" applyBorder="1" applyAlignment="1">
      <alignment horizontal="center" vertical="top" wrapText="1"/>
    </xf>
    <xf numFmtId="0" fontId="8" fillId="0" borderId="53" xfId="0" applyFont="1" applyBorder="1" applyAlignment="1">
      <alignment horizontal="left" vertical="top" wrapText="1"/>
    </xf>
    <xf numFmtId="165" fontId="8" fillId="12" borderId="1" xfId="0" applyNumberFormat="1" applyFont="1" applyFill="1" applyBorder="1" applyAlignment="1">
      <alignment horizontal="center" vertical="center" wrapText="1"/>
    </xf>
    <xf numFmtId="49" fontId="30" fillId="5" borderId="1" xfId="0" applyNumberFormat="1" applyFont="1" applyFill="1" applyBorder="1" applyAlignment="1">
      <alignment horizontal="center" vertical="top" wrapText="1"/>
    </xf>
    <xf numFmtId="49" fontId="30" fillId="5" borderId="45" xfId="0" applyNumberFormat="1" applyFont="1" applyFill="1" applyBorder="1" applyAlignment="1">
      <alignment horizontal="center" vertical="top" wrapText="1"/>
    </xf>
    <xf numFmtId="0" fontId="8" fillId="0" borderId="31" xfId="0" applyFont="1" applyBorder="1" applyAlignment="1">
      <alignment horizontal="left" vertical="top" wrapText="1"/>
    </xf>
    <xf numFmtId="0" fontId="8" fillId="0" borderId="7" xfId="0" applyFont="1" applyBorder="1" applyAlignment="1">
      <alignment horizontal="center" vertical="top" wrapText="1"/>
    </xf>
    <xf numFmtId="0" fontId="8" fillId="0" borderId="33" xfId="0" applyFont="1" applyBorder="1" applyAlignment="1">
      <alignment vertical="top" wrapText="1"/>
    </xf>
    <xf numFmtId="49" fontId="9" fillId="2" borderId="21"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0" fontId="9" fillId="7" borderId="21" xfId="0" applyFont="1" applyFill="1" applyBorder="1" applyAlignment="1">
      <alignment horizontal="center" vertical="top"/>
    </xf>
    <xf numFmtId="165" fontId="9" fillId="7" borderId="21" xfId="0" applyNumberFormat="1" applyFont="1" applyFill="1" applyBorder="1" applyAlignment="1">
      <alignment horizontal="center" vertical="top"/>
    </xf>
    <xf numFmtId="0" fontId="8" fillId="7" borderId="23" xfId="0" applyFont="1" applyFill="1" applyBorder="1" applyAlignment="1">
      <alignment horizontal="center" vertical="top"/>
    </xf>
    <xf numFmtId="0" fontId="8" fillId="7" borderId="22" xfId="0" applyFont="1" applyFill="1" applyBorder="1" applyAlignment="1">
      <alignment horizontal="center" vertical="top"/>
    </xf>
    <xf numFmtId="0" fontId="8" fillId="7" borderId="24" xfId="0" applyFont="1" applyFill="1" applyBorder="1" applyAlignment="1">
      <alignment horizontal="center" vertical="top"/>
    </xf>
    <xf numFmtId="0" fontId="9" fillId="7" borderId="15" xfId="0" applyFont="1" applyFill="1" applyBorder="1" applyAlignment="1">
      <alignment vertical="top"/>
    </xf>
    <xf numFmtId="0" fontId="8" fillId="0" borderId="70" xfId="0" applyFont="1" applyBorder="1" applyAlignment="1">
      <alignment horizontal="left" vertical="top" wrapText="1"/>
    </xf>
    <xf numFmtId="0" fontId="8" fillId="5" borderId="65" xfId="0" applyFont="1" applyFill="1" applyBorder="1" applyAlignment="1">
      <alignment horizontal="center" vertical="top"/>
    </xf>
    <xf numFmtId="0" fontId="8" fillId="5" borderId="66" xfId="0" applyFont="1" applyFill="1" applyBorder="1" applyAlignment="1">
      <alignment horizontal="center" vertical="top"/>
    </xf>
    <xf numFmtId="165" fontId="8" fillId="12" borderId="33" xfId="0" applyNumberFormat="1" applyFont="1" applyFill="1" applyBorder="1" applyAlignment="1">
      <alignment horizontal="left" vertical="center" wrapText="1"/>
    </xf>
    <xf numFmtId="0" fontId="8" fillId="0" borderId="40" xfId="0" applyFont="1" applyBorder="1" applyAlignment="1">
      <alignment vertical="top" wrapText="1"/>
    </xf>
    <xf numFmtId="0" fontId="8" fillId="0" borderId="40" xfId="0" applyFont="1" applyBorder="1"/>
    <xf numFmtId="49" fontId="9" fillId="2" borderId="36" xfId="0" applyNumberFormat="1" applyFont="1" applyFill="1" applyBorder="1" applyAlignment="1">
      <alignment horizontal="center" vertical="top"/>
    </xf>
    <xf numFmtId="165" fontId="38" fillId="7" borderId="11" xfId="0" applyNumberFormat="1" applyFont="1" applyFill="1" applyBorder="1" applyAlignment="1">
      <alignment horizontal="left" vertical="top" wrapText="1"/>
    </xf>
    <xf numFmtId="165" fontId="38" fillId="7" borderId="28" xfId="0" applyNumberFormat="1" applyFont="1" applyFill="1" applyBorder="1" applyAlignment="1">
      <alignment horizontal="left" vertical="top" wrapText="1"/>
    </xf>
    <xf numFmtId="165" fontId="38" fillId="7" borderId="28" xfId="0" applyNumberFormat="1" applyFont="1" applyFill="1" applyBorder="1" applyAlignment="1">
      <alignment horizontal="center" vertical="top" wrapText="1"/>
    </xf>
    <xf numFmtId="0" fontId="38" fillId="7" borderId="11" xfId="0" applyFont="1" applyFill="1" applyBorder="1" applyAlignment="1">
      <alignment horizontal="left" vertical="top" wrapText="1"/>
    </xf>
    <xf numFmtId="0" fontId="38" fillId="7" borderId="12" xfId="0" applyFont="1" applyFill="1" applyBorder="1" applyAlignment="1">
      <alignment horizontal="left" vertical="top" wrapText="1"/>
    </xf>
    <xf numFmtId="49" fontId="9" fillId="2" borderId="28" xfId="0" applyNumberFormat="1" applyFont="1" applyFill="1" applyBorder="1" applyAlignment="1">
      <alignment horizontal="center" vertical="top" wrapText="1"/>
    </xf>
    <xf numFmtId="165" fontId="9" fillId="8" borderId="21" xfId="7" applyNumberFormat="1" applyFont="1" applyFill="1" applyBorder="1" applyAlignment="1">
      <alignment horizontal="center" vertical="top"/>
    </xf>
    <xf numFmtId="49" fontId="9" fillId="8" borderId="23" xfId="7" applyNumberFormat="1" applyFont="1" applyFill="1" applyBorder="1" applyAlignment="1">
      <alignment vertical="top"/>
    </xf>
    <xf numFmtId="49" fontId="9" fillId="8" borderId="22" xfId="7" applyNumberFormat="1" applyFont="1" applyFill="1" applyBorder="1" applyAlignment="1">
      <alignment vertical="top"/>
    </xf>
    <xf numFmtId="49" fontId="9" fillId="8" borderId="24" xfId="7" applyNumberFormat="1" applyFont="1" applyFill="1" applyBorder="1" applyAlignment="1">
      <alignment vertical="top"/>
    </xf>
    <xf numFmtId="0" fontId="9" fillId="0" borderId="23" xfId="0" applyFont="1" applyBorder="1" applyAlignment="1">
      <alignment horizontal="left" vertical="top"/>
    </xf>
    <xf numFmtId="0" fontId="9" fillId="0" borderId="26" xfId="0" applyFont="1" applyBorder="1" applyAlignment="1">
      <alignment horizontal="left" vertical="top"/>
    </xf>
    <xf numFmtId="0" fontId="42" fillId="0" borderId="13" xfId="0" applyFont="1" applyBorder="1" applyAlignment="1">
      <alignment vertical="top"/>
    </xf>
    <xf numFmtId="0" fontId="8" fillId="0" borderId="56" xfId="0" applyFont="1" applyBorder="1" applyAlignment="1">
      <alignment horizontal="center" vertical="center"/>
    </xf>
    <xf numFmtId="0" fontId="8" fillId="5" borderId="56" xfId="0" applyFont="1" applyFill="1" applyBorder="1" applyAlignment="1">
      <alignment horizontal="left" vertical="top"/>
    </xf>
    <xf numFmtId="0" fontId="8" fillId="5" borderId="57" xfId="0" applyFont="1" applyFill="1" applyBorder="1" applyAlignment="1">
      <alignment horizontal="left" vertical="top"/>
    </xf>
    <xf numFmtId="49" fontId="9" fillId="7" borderId="23" xfId="0" applyNumberFormat="1" applyFont="1" applyFill="1" applyBorder="1" applyAlignment="1">
      <alignment horizontal="center" vertical="top"/>
    </xf>
    <xf numFmtId="0" fontId="9" fillId="7" borderId="11" xfId="0" applyFont="1" applyFill="1" applyBorder="1" applyAlignment="1">
      <alignment vertical="top" wrapText="1"/>
    </xf>
    <xf numFmtId="0" fontId="8" fillId="7" borderId="11" xfId="0" applyFont="1" applyFill="1" applyBorder="1" applyAlignment="1">
      <alignment vertical="top" wrapText="1"/>
    </xf>
    <xf numFmtId="0" fontId="9" fillId="7" borderId="12" xfId="0" applyFont="1" applyFill="1" applyBorder="1" applyAlignment="1">
      <alignment vertical="top" wrapText="1"/>
    </xf>
    <xf numFmtId="0" fontId="9" fillId="0" borderId="11" xfId="0" applyFont="1" applyBorder="1" applyAlignment="1">
      <alignment vertical="top"/>
    </xf>
    <xf numFmtId="0" fontId="9" fillId="0" borderId="11" xfId="0" applyFont="1" applyBorder="1" applyAlignment="1">
      <alignment vertical="top" wrapText="1"/>
    </xf>
    <xf numFmtId="0" fontId="8" fillId="0" borderId="11" xfId="0" applyFont="1" applyBorder="1" applyAlignment="1">
      <alignment vertical="top" wrapText="1"/>
    </xf>
    <xf numFmtId="0" fontId="8" fillId="0" borderId="71" xfId="0" applyFont="1" applyBorder="1" applyAlignment="1">
      <alignment horizontal="left" vertical="top" wrapText="1"/>
    </xf>
    <xf numFmtId="0" fontId="9" fillId="5" borderId="65" xfId="0" applyFont="1" applyFill="1" applyBorder="1" applyAlignment="1">
      <alignment vertical="top" wrapText="1"/>
    </xf>
    <xf numFmtId="0" fontId="8" fillId="5" borderId="65" xfId="0" applyFont="1" applyFill="1" applyBorder="1" applyAlignment="1">
      <alignment horizontal="center" vertical="top" wrapText="1"/>
    </xf>
    <xf numFmtId="0" fontId="8" fillId="5" borderId="66" xfId="0" applyFont="1" applyFill="1" applyBorder="1" applyAlignment="1">
      <alignment horizontal="center" vertical="top" wrapText="1"/>
    </xf>
    <xf numFmtId="0" fontId="8" fillId="0" borderId="6"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5" xfId="0" applyFont="1" applyFill="1" applyBorder="1" applyAlignment="1">
      <alignment horizontal="center" vertical="top"/>
    </xf>
    <xf numFmtId="0" fontId="8" fillId="5" borderId="7" xfId="0" applyFont="1" applyFill="1" applyBorder="1" applyAlignment="1">
      <alignment horizontal="center" vertical="top"/>
    </xf>
    <xf numFmtId="0" fontId="8" fillId="0" borderId="58" xfId="0" applyFont="1" applyBorder="1" applyAlignment="1">
      <alignment horizontal="left" vertical="top" wrapText="1"/>
    </xf>
    <xf numFmtId="0" fontId="39" fillId="0" borderId="17" xfId="0" applyFont="1" applyBorder="1" applyAlignment="1">
      <alignment horizontal="center" vertical="top"/>
    </xf>
    <xf numFmtId="0" fontId="39" fillId="0" borderId="42" xfId="0" applyFont="1" applyBorder="1" applyAlignment="1">
      <alignment horizontal="center" vertical="top"/>
    </xf>
    <xf numFmtId="0" fontId="9" fillId="14" borderId="10" xfId="0" applyFont="1" applyFill="1" applyBorder="1" applyAlignment="1">
      <alignment horizontal="center" vertical="top"/>
    </xf>
    <xf numFmtId="165" fontId="9" fillId="14" borderId="4" xfId="0" applyNumberFormat="1" applyFont="1" applyFill="1" applyBorder="1" applyAlignment="1">
      <alignment horizontal="center" vertical="top"/>
    </xf>
    <xf numFmtId="0" fontId="39" fillId="0" borderId="52" xfId="0" applyFont="1" applyBorder="1" applyAlignment="1">
      <alignment horizontal="left" vertical="top"/>
    </xf>
    <xf numFmtId="0" fontId="39" fillId="0" borderId="53" xfId="0" applyFont="1" applyBorder="1" applyAlignment="1">
      <alignment horizontal="center" vertical="center"/>
    </xf>
    <xf numFmtId="9" fontId="39" fillId="0" borderId="1" xfId="0" applyNumberFormat="1" applyFont="1" applyBorder="1" applyAlignment="1">
      <alignment horizontal="center" vertical="top"/>
    </xf>
    <xf numFmtId="9" fontId="39" fillId="0" borderId="45" xfId="0" applyNumberFormat="1" applyFont="1" applyBorder="1" applyAlignment="1">
      <alignment horizontal="center" vertical="top"/>
    </xf>
    <xf numFmtId="49" fontId="9" fillId="2" borderId="9" xfId="0" applyNumberFormat="1" applyFont="1" applyFill="1" applyBorder="1" applyAlignment="1">
      <alignment vertical="top"/>
    </xf>
    <xf numFmtId="49" fontId="9" fillId="3" borderId="9" xfId="0" applyNumberFormat="1" applyFont="1" applyFill="1" applyBorder="1" applyAlignment="1">
      <alignment vertical="top"/>
    </xf>
    <xf numFmtId="49" fontId="9" fillId="5" borderId="46" xfId="0" applyNumberFormat="1" applyFont="1" applyFill="1" applyBorder="1" applyAlignment="1">
      <alignment vertical="top" wrapText="1"/>
    </xf>
    <xf numFmtId="49" fontId="8" fillId="0" borderId="9" xfId="0" applyNumberFormat="1" applyFont="1" applyBorder="1" applyAlignment="1">
      <alignment horizontal="center" vertical="top"/>
    </xf>
    <xf numFmtId="165" fontId="8" fillId="0" borderId="2" xfId="0" applyNumberFormat="1" applyFont="1" applyBorder="1" applyAlignment="1">
      <alignment horizontal="center" vertical="center"/>
    </xf>
    <xf numFmtId="0" fontId="8" fillId="0" borderId="40" xfId="0" applyFont="1" applyBorder="1" applyAlignment="1">
      <alignment wrapText="1"/>
    </xf>
    <xf numFmtId="0" fontId="8" fillId="0" borderId="5"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49" fontId="9" fillId="2" borderId="21" xfId="0" applyNumberFormat="1" applyFont="1" applyFill="1" applyBorder="1" applyAlignment="1">
      <alignment vertical="top"/>
    </xf>
    <xf numFmtId="49" fontId="9" fillId="3" borderId="21" xfId="0" applyNumberFormat="1" applyFont="1" applyFill="1" applyBorder="1" applyAlignment="1">
      <alignment vertical="top"/>
    </xf>
    <xf numFmtId="49" fontId="9" fillId="5" borderId="18" xfId="0" applyNumberFormat="1" applyFont="1" applyFill="1" applyBorder="1" applyAlignment="1">
      <alignment vertical="top" wrapText="1"/>
    </xf>
    <xf numFmtId="165" fontId="8" fillId="14" borderId="4" xfId="0" applyNumberFormat="1" applyFont="1" applyFill="1" applyBorder="1" applyAlignment="1">
      <alignment horizontal="center" vertical="top"/>
    </xf>
    <xf numFmtId="0" fontId="8" fillId="0" borderId="40" xfId="0" applyFont="1" applyBorder="1" applyAlignment="1">
      <alignment horizontal="justify" vertical="center"/>
    </xf>
    <xf numFmtId="0" fontId="8" fillId="0" borderId="52" xfId="0" applyFont="1" applyBorder="1" applyAlignment="1">
      <alignment horizontal="left" vertical="top"/>
    </xf>
    <xf numFmtId="0" fontId="8" fillId="0" borderId="53" xfId="0" applyFont="1" applyBorder="1" applyAlignment="1">
      <alignment horizontal="center" vertical="center"/>
    </xf>
    <xf numFmtId="49" fontId="9" fillId="2" borderId="29" xfId="0" applyNumberFormat="1" applyFont="1" applyFill="1" applyBorder="1" applyAlignment="1">
      <alignment vertical="top"/>
    </xf>
    <xf numFmtId="49" fontId="9" fillId="3" borderId="29" xfId="0" applyNumberFormat="1" applyFont="1" applyFill="1" applyBorder="1" applyAlignment="1">
      <alignment vertical="top"/>
    </xf>
    <xf numFmtId="49" fontId="9" fillId="5" borderId="55" xfId="0" applyNumberFormat="1" applyFont="1" applyFill="1" applyBorder="1" applyAlignment="1">
      <alignment vertical="top" wrapText="1"/>
    </xf>
    <xf numFmtId="0" fontId="32" fillId="5" borderId="16" xfId="0" applyFont="1" applyFill="1" applyBorder="1" applyAlignment="1">
      <alignment horizontal="center" vertical="top" wrapText="1"/>
    </xf>
    <xf numFmtId="0" fontId="39" fillId="0" borderId="5" xfId="0" applyFont="1" applyBorder="1" applyAlignment="1">
      <alignment horizontal="center" vertical="top"/>
    </xf>
    <xf numFmtId="9" fontId="8" fillId="0" borderId="7" xfId="0" applyNumberFormat="1" applyFont="1" applyBorder="1" applyAlignment="1">
      <alignment horizontal="center" vertical="top"/>
    </xf>
    <xf numFmtId="9" fontId="8" fillId="0" borderId="24" xfId="0" applyNumberFormat="1" applyFont="1" applyBorder="1" applyAlignment="1">
      <alignment horizontal="center" vertical="top"/>
    </xf>
    <xf numFmtId="49" fontId="9" fillId="7" borderId="21" xfId="0" applyNumberFormat="1" applyFont="1" applyFill="1" applyBorder="1" applyAlignment="1">
      <alignment horizontal="center" vertical="top"/>
    </xf>
    <xf numFmtId="0" fontId="9" fillId="0" borderId="39" xfId="0" applyFont="1" applyBorder="1" applyAlignment="1">
      <alignment vertical="top"/>
    </xf>
    <xf numFmtId="0" fontId="9" fillId="0" borderId="40" xfId="0" applyFont="1" applyBorder="1" applyAlignment="1">
      <alignment vertical="top" wrapText="1"/>
    </xf>
    <xf numFmtId="0" fontId="9" fillId="5" borderId="5" xfId="0" applyFont="1" applyFill="1" applyBorder="1" applyAlignment="1">
      <alignment vertical="top" wrapText="1"/>
    </xf>
    <xf numFmtId="0" fontId="8" fillId="5" borderId="5" xfId="0" applyFont="1" applyFill="1" applyBorder="1" applyAlignment="1">
      <alignment horizontal="center" vertical="top" wrapText="1"/>
    </xf>
    <xf numFmtId="0" fontId="9" fillId="5" borderId="7" xfId="0" applyFont="1" applyFill="1" applyBorder="1" applyAlignment="1">
      <alignment vertical="top" wrapText="1"/>
    </xf>
    <xf numFmtId="0" fontId="9" fillId="0" borderId="23" xfId="0" applyFont="1" applyBorder="1" applyAlignment="1">
      <alignment vertical="top"/>
    </xf>
    <xf numFmtId="0" fontId="9" fillId="0" borderId="22" xfId="0" applyFont="1" applyBorder="1" applyAlignment="1">
      <alignment vertical="top" wrapText="1"/>
    </xf>
    <xf numFmtId="0" fontId="8" fillId="0" borderId="52" xfId="0" applyFont="1" applyBorder="1" applyAlignment="1">
      <alignment vertical="top" wrapText="1"/>
    </xf>
    <xf numFmtId="0" fontId="8" fillId="0" borderId="1" xfId="0" applyFont="1" applyBorder="1" applyAlignment="1">
      <alignment horizontal="center" vertical="top" wrapText="1"/>
    </xf>
    <xf numFmtId="0" fontId="9" fillId="5" borderId="1" xfId="0" applyFont="1" applyFill="1" applyBorder="1" applyAlignment="1">
      <alignment vertical="top" wrapText="1"/>
    </xf>
    <xf numFmtId="0" fontId="8" fillId="5" borderId="45" xfId="0" applyFont="1" applyFill="1" applyBorder="1" applyAlignment="1">
      <alignment horizontal="center" vertical="top" wrapText="1"/>
    </xf>
    <xf numFmtId="49" fontId="43" fillId="5" borderId="44" xfId="0" applyNumberFormat="1" applyFont="1" applyFill="1" applyBorder="1" applyAlignment="1">
      <alignment horizontal="center" vertical="top" wrapText="1"/>
    </xf>
    <xf numFmtId="49" fontId="43" fillId="0" borderId="2" xfId="0" applyNumberFormat="1" applyFont="1" applyBorder="1" applyAlignment="1">
      <alignment vertical="top"/>
    </xf>
    <xf numFmtId="165" fontId="8" fillId="12" borderId="6" xfId="0" applyNumberFormat="1" applyFont="1" applyFill="1" applyBorder="1" applyAlignment="1">
      <alignment horizontal="left" vertical="center" wrapText="1"/>
    </xf>
    <xf numFmtId="165" fontId="8" fillId="12" borderId="49" xfId="0" applyNumberFormat="1" applyFont="1" applyFill="1" applyBorder="1" applyAlignment="1">
      <alignment horizontal="center" vertical="center" wrapText="1"/>
    </xf>
    <xf numFmtId="0" fontId="43" fillId="0" borderId="30" xfId="0" applyFont="1" applyBorder="1" applyAlignment="1">
      <alignment horizontal="center" vertical="top"/>
    </xf>
    <xf numFmtId="165" fontId="43" fillId="0" borderId="30" xfId="0" applyNumberFormat="1" applyFont="1" applyBorder="1" applyAlignment="1">
      <alignment horizontal="center" vertical="top"/>
    </xf>
    <xf numFmtId="165" fontId="43" fillId="12" borderId="30" xfId="0" applyNumberFormat="1" applyFont="1" applyFill="1" applyBorder="1" applyAlignment="1">
      <alignment horizontal="center" vertical="top"/>
    </xf>
    <xf numFmtId="165" fontId="43" fillId="0" borderId="41" xfId="0" applyNumberFormat="1" applyFont="1" applyBorder="1" applyAlignment="1">
      <alignment horizontal="center" vertical="top"/>
    </xf>
    <xf numFmtId="0" fontId="8" fillId="0" borderId="35" xfId="0" applyFont="1" applyBorder="1" applyAlignment="1">
      <alignment vertical="top" wrapText="1"/>
    </xf>
    <xf numFmtId="0" fontId="8" fillId="0" borderId="35" xfId="0" applyFont="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left" vertical="top"/>
    </xf>
    <xf numFmtId="2" fontId="43" fillId="0" borderId="30" xfId="0" applyNumberFormat="1" applyFont="1" applyBorder="1" applyAlignment="1">
      <alignment horizontal="center" vertical="top"/>
    </xf>
    <xf numFmtId="0" fontId="32" fillId="5" borderId="20" xfId="0" applyFont="1" applyFill="1" applyBorder="1" applyAlignment="1">
      <alignment vertical="top" wrapText="1"/>
    </xf>
    <xf numFmtId="0" fontId="43" fillId="0" borderId="2" xfId="0" applyFont="1" applyBorder="1" applyAlignment="1">
      <alignment horizontal="center" vertical="top"/>
    </xf>
    <xf numFmtId="165" fontId="43" fillId="0" borderId="2" xfId="0" applyNumberFormat="1" applyFont="1" applyBorder="1" applyAlignment="1">
      <alignment horizontal="center" vertical="top"/>
    </xf>
    <xf numFmtId="165" fontId="43" fillId="12" borderId="2" xfId="0" applyNumberFormat="1" applyFont="1" applyFill="1" applyBorder="1" applyAlignment="1">
      <alignment horizontal="center" vertical="top"/>
    </xf>
    <xf numFmtId="165" fontId="43" fillId="0" borderId="8" xfId="0" applyNumberFormat="1" applyFont="1" applyBorder="1" applyAlignment="1">
      <alignment horizontal="center" vertical="top"/>
    </xf>
    <xf numFmtId="0" fontId="8" fillId="0" borderId="6" xfId="0" applyFont="1" applyBorder="1" applyAlignment="1">
      <alignment horizontal="left" vertical="top"/>
    </xf>
    <xf numFmtId="165" fontId="43" fillId="0" borderId="38" xfId="0" applyNumberFormat="1" applyFont="1" applyBorder="1" applyAlignment="1">
      <alignment horizontal="center" vertical="top"/>
    </xf>
    <xf numFmtId="165" fontId="8" fillId="12" borderId="52" xfId="0" applyNumberFormat="1" applyFont="1" applyFill="1" applyBorder="1" applyAlignment="1">
      <alignment vertical="top" wrapText="1"/>
    </xf>
    <xf numFmtId="49" fontId="45" fillId="2" borderId="36" xfId="0" applyNumberFormat="1" applyFont="1" applyFill="1" applyBorder="1" applyAlignment="1">
      <alignment horizontal="center" vertical="top"/>
    </xf>
    <xf numFmtId="49" fontId="46" fillId="5" borderId="16" xfId="0" applyNumberFormat="1" applyFont="1" applyFill="1" applyBorder="1" applyAlignment="1">
      <alignment horizontal="center" vertical="top" wrapText="1"/>
    </xf>
    <xf numFmtId="0" fontId="43" fillId="5" borderId="2" xfId="0" applyFont="1" applyFill="1" applyBorder="1" applyAlignment="1">
      <alignment horizontal="center" vertical="top"/>
    </xf>
    <xf numFmtId="165" fontId="43" fillId="5" borderId="29" xfId="0" applyNumberFormat="1" applyFont="1" applyFill="1" applyBorder="1" applyAlignment="1">
      <alignment horizontal="center" vertical="top"/>
    </xf>
    <xf numFmtId="165" fontId="43" fillId="5" borderId="39" xfId="0" applyNumberFormat="1" applyFont="1" applyFill="1" applyBorder="1" applyAlignment="1">
      <alignment horizontal="center" vertical="top"/>
    </xf>
    <xf numFmtId="0" fontId="8" fillId="0" borderId="46" xfId="0" applyFont="1" applyBorder="1" applyAlignment="1">
      <alignment vertical="top"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49" fontId="46" fillId="5" borderId="44" xfId="0" applyNumberFormat="1" applyFont="1" applyFill="1" applyBorder="1" applyAlignment="1">
      <alignment horizontal="center" vertical="top" wrapText="1"/>
    </xf>
    <xf numFmtId="0" fontId="43" fillId="0" borderId="59" xfId="0" applyFont="1" applyBorder="1" applyAlignment="1">
      <alignment horizontal="center" vertical="top"/>
    </xf>
    <xf numFmtId="165" fontId="43" fillId="0" borderId="33" xfId="0" applyNumberFormat="1" applyFont="1" applyBorder="1" applyAlignment="1">
      <alignment horizontal="center" vertical="top"/>
    </xf>
    <xf numFmtId="0" fontId="8" fillId="0" borderId="71" xfId="0" applyFont="1" applyBorder="1" applyAlignment="1">
      <alignment vertical="top"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49" fontId="45" fillId="2" borderId="31" xfId="0" applyNumberFormat="1" applyFont="1" applyFill="1" applyBorder="1" applyAlignment="1">
      <alignment horizontal="center" vertical="top"/>
    </xf>
    <xf numFmtId="49" fontId="46" fillId="3" borderId="2" xfId="0" applyNumberFormat="1" applyFont="1" applyFill="1" applyBorder="1" applyAlignment="1">
      <alignment horizontal="center" vertical="top"/>
    </xf>
    <xf numFmtId="49" fontId="46" fillId="5" borderId="48" xfId="0" applyNumberFormat="1" applyFont="1" applyFill="1" applyBorder="1" applyAlignment="1">
      <alignment horizontal="center" vertical="top" wrapText="1"/>
    </xf>
    <xf numFmtId="0" fontId="8" fillId="5" borderId="29" xfId="0" applyFont="1" applyFill="1" applyBorder="1" applyAlignment="1">
      <alignment horizontal="left" vertical="top" wrapText="1"/>
    </xf>
    <xf numFmtId="49" fontId="43" fillId="0" borderId="2" xfId="0" applyNumberFormat="1" applyFont="1" applyBorder="1" applyAlignment="1">
      <alignment horizontal="center" vertical="top"/>
    </xf>
    <xf numFmtId="165" fontId="8" fillId="12" borderId="71" xfId="0" applyNumberFormat="1" applyFont="1" applyFill="1" applyBorder="1" applyAlignment="1">
      <alignment vertical="top" wrapText="1"/>
    </xf>
    <xf numFmtId="165" fontId="8" fillId="12" borderId="65" xfId="0" applyNumberFormat="1" applyFont="1" applyFill="1" applyBorder="1" applyAlignment="1">
      <alignment horizontal="center" vertical="center" wrapText="1"/>
    </xf>
    <xf numFmtId="49" fontId="47" fillId="5" borderId="16" xfId="0" applyNumberFormat="1" applyFont="1" applyFill="1" applyBorder="1" applyAlignment="1">
      <alignment horizontal="center" vertical="top" wrapText="1"/>
    </xf>
    <xf numFmtId="49" fontId="48" fillId="0" borderId="2" xfId="0" applyNumberFormat="1" applyFont="1" applyBorder="1" applyAlignment="1">
      <alignment vertical="top"/>
    </xf>
    <xf numFmtId="0" fontId="48" fillId="0" borderId="2" xfId="0" applyFont="1" applyBorder="1" applyAlignment="1">
      <alignment horizontal="center" vertical="top"/>
    </xf>
    <xf numFmtId="165" fontId="48" fillId="0" borderId="2" xfId="0" applyNumberFormat="1" applyFont="1" applyBorder="1" applyAlignment="1">
      <alignment horizontal="center" vertical="top"/>
    </xf>
    <xf numFmtId="165" fontId="48" fillId="12" borderId="2" xfId="0" applyNumberFormat="1" applyFont="1" applyFill="1" applyBorder="1" applyAlignment="1">
      <alignment horizontal="center" vertical="top"/>
    </xf>
    <xf numFmtId="165" fontId="48" fillId="0" borderId="8" xfId="0" applyNumberFormat="1" applyFont="1" applyBorder="1" applyAlignment="1">
      <alignment horizontal="center" vertical="top"/>
    </xf>
    <xf numFmtId="0" fontId="8" fillId="0" borderId="17" xfId="0" applyFont="1" applyBorder="1" applyAlignment="1">
      <alignment horizontal="left" vertical="top"/>
    </xf>
    <xf numFmtId="0" fontId="8" fillId="0" borderId="17" xfId="0" applyFont="1" applyBorder="1" applyAlignment="1">
      <alignment horizontal="center" vertical="center"/>
    </xf>
    <xf numFmtId="0" fontId="8" fillId="0" borderId="17" xfId="0" applyFont="1" applyBorder="1" applyAlignment="1">
      <alignment horizontal="center" vertical="center" wrapText="1"/>
    </xf>
    <xf numFmtId="0" fontId="8" fillId="0" borderId="42" xfId="0" applyFont="1" applyBorder="1" applyAlignment="1">
      <alignment horizontal="center" vertical="center" wrapText="1"/>
    </xf>
    <xf numFmtId="49" fontId="47" fillId="5" borderId="44" xfId="0" applyNumberFormat="1" applyFont="1" applyFill="1" applyBorder="1" applyAlignment="1">
      <alignment horizontal="center" vertical="top" wrapText="1"/>
    </xf>
    <xf numFmtId="0" fontId="48" fillId="0" borderId="30" xfId="0" applyFont="1" applyBorder="1" applyAlignment="1">
      <alignment horizontal="center" vertical="top"/>
    </xf>
    <xf numFmtId="165" fontId="48" fillId="0" borderId="30" xfId="0" applyNumberFormat="1" applyFont="1" applyBorder="1" applyAlignment="1">
      <alignment horizontal="center" vertical="top"/>
    </xf>
    <xf numFmtId="165" fontId="48" fillId="12" borderId="30" xfId="0" applyNumberFormat="1" applyFont="1" applyFill="1" applyBorder="1" applyAlignment="1">
      <alignment horizontal="center" vertical="top"/>
    </xf>
    <xf numFmtId="165" fontId="48" fillId="0" borderId="38" xfId="0" applyNumberFormat="1" applyFont="1" applyBorder="1" applyAlignment="1">
      <alignment horizontal="center" vertical="top"/>
    </xf>
    <xf numFmtId="0" fontId="48" fillId="0" borderId="4" xfId="0" applyFont="1" applyBorder="1" applyAlignment="1">
      <alignment horizontal="center" vertical="top"/>
    </xf>
    <xf numFmtId="2" fontId="48" fillId="0" borderId="4" xfId="0" applyNumberFormat="1" applyFont="1" applyBorder="1" applyAlignment="1">
      <alignment horizontal="center" vertical="top"/>
    </xf>
    <xf numFmtId="165" fontId="48" fillId="12" borderId="4" xfId="0" applyNumberFormat="1" applyFont="1" applyFill="1" applyBorder="1" applyAlignment="1">
      <alignment horizontal="center" vertical="top"/>
    </xf>
    <xf numFmtId="165" fontId="48" fillId="0" borderId="10" xfId="0" applyNumberFormat="1" applyFont="1" applyBorder="1" applyAlignment="1">
      <alignment horizontal="center" vertical="top"/>
    </xf>
    <xf numFmtId="0" fontId="32" fillId="0" borderId="35" xfId="0" applyFont="1" applyBorder="1" applyAlignment="1">
      <alignment horizontal="center" vertical="center"/>
    </xf>
    <xf numFmtId="0" fontId="32" fillId="0" borderId="34" xfId="0" applyFont="1" applyBorder="1" applyAlignment="1">
      <alignment horizontal="center" vertical="center"/>
    </xf>
    <xf numFmtId="0" fontId="8" fillId="5" borderId="9" xfId="0" applyFont="1" applyFill="1" applyBorder="1" applyAlignment="1">
      <alignment vertical="top" wrapText="1"/>
    </xf>
    <xf numFmtId="2" fontId="48" fillId="0" borderId="30" xfId="0" applyNumberFormat="1" applyFont="1" applyBorder="1" applyAlignment="1">
      <alignment horizontal="center" vertical="top"/>
    </xf>
    <xf numFmtId="0" fontId="32" fillId="0" borderId="64" xfId="0" applyFont="1" applyBorder="1" applyAlignment="1">
      <alignment horizontal="center" vertical="center" wrapText="1"/>
    </xf>
    <xf numFmtId="49" fontId="5" fillId="2" borderId="28" xfId="0" applyNumberFormat="1" applyFont="1" applyFill="1" applyBorder="1" applyAlignment="1">
      <alignment horizontal="center" vertical="top"/>
    </xf>
    <xf numFmtId="49" fontId="3" fillId="3" borderId="28" xfId="0" applyNumberFormat="1" applyFont="1" applyFill="1" applyBorder="1" applyAlignment="1">
      <alignment horizontal="center" vertical="top"/>
    </xf>
    <xf numFmtId="49" fontId="3" fillId="5" borderId="71" xfId="0" applyNumberFormat="1" applyFont="1" applyFill="1" applyBorder="1" applyAlignment="1">
      <alignment horizontal="center" vertical="top" wrapText="1"/>
    </xf>
    <xf numFmtId="49" fontId="47" fillId="5" borderId="66" xfId="0" applyNumberFormat="1" applyFont="1" applyFill="1" applyBorder="1" applyAlignment="1">
      <alignment horizontal="center" vertical="top" wrapText="1"/>
    </xf>
    <xf numFmtId="0" fontId="8" fillId="5" borderId="29" xfId="0" applyFont="1" applyFill="1" applyBorder="1" applyAlignment="1">
      <alignment vertical="top" wrapText="1"/>
    </xf>
    <xf numFmtId="49" fontId="48" fillId="0" borderId="29" xfId="0" applyNumberFormat="1" applyFont="1" applyBorder="1" applyAlignment="1">
      <alignment horizontal="center" vertical="top"/>
    </xf>
    <xf numFmtId="165" fontId="8" fillId="12" borderId="71" xfId="0" applyNumberFormat="1" applyFont="1" applyFill="1" applyBorder="1" applyAlignment="1">
      <alignment horizontal="left" vertical="top" wrapText="1"/>
    </xf>
    <xf numFmtId="49" fontId="47" fillId="5" borderId="54" xfId="0" applyNumberFormat="1" applyFont="1" applyFill="1" applyBorder="1" applyAlignment="1">
      <alignment horizontal="center" vertical="top" wrapText="1"/>
    </xf>
    <xf numFmtId="49" fontId="47" fillId="5" borderId="57" xfId="0" applyNumberFormat="1" applyFont="1" applyFill="1" applyBorder="1" applyAlignment="1">
      <alignment horizontal="center" vertical="top" wrapText="1"/>
    </xf>
    <xf numFmtId="165" fontId="48" fillId="0" borderId="4" xfId="0" applyNumberFormat="1" applyFont="1" applyBorder="1" applyAlignment="1">
      <alignment horizontal="center" vertical="top"/>
    </xf>
    <xf numFmtId="0" fontId="32" fillId="0" borderId="1" xfId="0" applyFont="1" applyBorder="1" applyAlignment="1">
      <alignment horizontal="center" vertical="center"/>
    </xf>
    <xf numFmtId="0" fontId="32" fillId="0" borderId="45" xfId="0" applyFont="1" applyBorder="1" applyAlignment="1">
      <alignment horizontal="center" vertical="center"/>
    </xf>
    <xf numFmtId="49" fontId="5" fillId="2" borderId="15" xfId="0" applyNumberFormat="1" applyFont="1" applyFill="1" applyBorder="1" applyAlignment="1">
      <alignment vertical="top"/>
    </xf>
    <xf numFmtId="49" fontId="3" fillId="3" borderId="15" xfId="0" applyNumberFormat="1" applyFont="1" applyFill="1" applyBorder="1" applyAlignment="1">
      <alignment vertical="top"/>
    </xf>
    <xf numFmtId="49" fontId="3" fillId="5" borderId="15" xfId="0" applyNumberFormat="1" applyFont="1" applyFill="1" applyBorder="1" applyAlignment="1">
      <alignment vertical="top" wrapText="1"/>
    </xf>
    <xf numFmtId="49" fontId="3" fillId="5" borderId="66" xfId="0" applyNumberFormat="1" applyFont="1" applyFill="1" applyBorder="1" applyAlignment="1">
      <alignment horizontal="center" vertical="top" wrapText="1"/>
    </xf>
    <xf numFmtId="0" fontId="8" fillId="5" borderId="28" xfId="0" applyFont="1" applyFill="1" applyBorder="1" applyAlignment="1">
      <alignment vertical="top" wrapText="1"/>
    </xf>
    <xf numFmtId="165" fontId="8" fillId="0" borderId="8" xfId="0" applyNumberFormat="1" applyFont="1" applyBorder="1" applyAlignment="1">
      <alignment horizontal="center" vertical="top"/>
    </xf>
    <xf numFmtId="0" fontId="8" fillId="0" borderId="71" xfId="0" applyFont="1" applyBorder="1" applyAlignment="1">
      <alignment horizontal="justify"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49" fontId="5" fillId="2" borderId="29" xfId="0" applyNumberFormat="1" applyFont="1" applyFill="1" applyBorder="1" applyAlignment="1">
      <alignment horizontal="center" vertical="top"/>
    </xf>
    <xf numFmtId="49" fontId="3" fillId="3" borderId="29" xfId="0" applyNumberFormat="1" applyFont="1" applyFill="1" applyBorder="1" applyAlignment="1">
      <alignment horizontal="center" vertical="top"/>
    </xf>
    <xf numFmtId="49" fontId="3" fillId="5" borderId="55" xfId="0" applyNumberFormat="1" applyFont="1" applyFill="1" applyBorder="1" applyAlignment="1">
      <alignment horizontal="center" vertical="top" wrapText="1"/>
    </xf>
    <xf numFmtId="49" fontId="49" fillId="5" borderId="16" xfId="0" applyNumberFormat="1" applyFont="1" applyFill="1" applyBorder="1" applyAlignment="1">
      <alignment horizontal="center" vertical="top" wrapText="1"/>
    </xf>
    <xf numFmtId="49" fontId="50" fillId="0" borderId="9" xfId="0" applyNumberFormat="1" applyFont="1" applyBorder="1" applyAlignment="1">
      <alignment horizontal="center" vertical="top"/>
    </xf>
    <xf numFmtId="49" fontId="50" fillId="0" borderId="59" xfId="0" applyNumberFormat="1" applyFont="1" applyBorder="1" applyAlignment="1">
      <alignment vertical="top"/>
    </xf>
    <xf numFmtId="0" fontId="50" fillId="0" borderId="59" xfId="0" applyFont="1" applyBorder="1" applyAlignment="1">
      <alignment horizontal="center" vertical="top"/>
    </xf>
    <xf numFmtId="165" fontId="50" fillId="0" borderId="59" xfId="0" applyNumberFormat="1" applyFont="1" applyBorder="1" applyAlignment="1">
      <alignment horizontal="center" vertical="top"/>
    </xf>
    <xf numFmtId="165" fontId="50" fillId="12" borderId="59" xfId="0" applyNumberFormat="1" applyFont="1" applyFill="1" applyBorder="1" applyAlignment="1">
      <alignment horizontal="center" vertical="top"/>
    </xf>
    <xf numFmtId="165" fontId="50" fillId="0" borderId="72" xfId="0" applyNumberFormat="1" applyFont="1" applyBorder="1" applyAlignment="1">
      <alignment horizontal="center" vertical="top"/>
    </xf>
    <xf numFmtId="165" fontId="8" fillId="12" borderId="73" xfId="0" applyNumberFormat="1" applyFont="1" applyFill="1" applyBorder="1" applyAlignment="1">
      <alignment horizontal="left" vertical="top" wrapText="1"/>
    </xf>
    <xf numFmtId="0" fontId="34" fillId="5" borderId="28" xfId="0" applyFont="1" applyFill="1" applyBorder="1" applyAlignment="1">
      <alignment vertical="top" wrapText="1"/>
    </xf>
    <xf numFmtId="49" fontId="51" fillId="0" borderId="28" xfId="0" applyNumberFormat="1" applyFont="1" applyBorder="1" applyAlignment="1">
      <alignment horizontal="center" vertical="top"/>
    </xf>
    <xf numFmtId="49" fontId="51" fillId="0" borderId="28" xfId="0" applyNumberFormat="1" applyFont="1" applyBorder="1" applyAlignment="1">
      <alignment vertical="top"/>
    </xf>
    <xf numFmtId="0" fontId="51" fillId="0" borderId="28" xfId="0" applyFont="1" applyBorder="1" applyAlignment="1">
      <alignment horizontal="center" vertical="top"/>
    </xf>
    <xf numFmtId="165" fontId="51" fillId="0" borderId="28" xfId="0" applyNumberFormat="1" applyFont="1" applyBorder="1" applyAlignment="1">
      <alignment horizontal="center" vertical="top"/>
    </xf>
    <xf numFmtId="165" fontId="51" fillId="12" borderId="28" xfId="0" applyNumberFormat="1" applyFont="1" applyFill="1" applyBorder="1" applyAlignment="1">
      <alignment horizontal="center" vertical="top"/>
    </xf>
    <xf numFmtId="165" fontId="51" fillId="0" borderId="11" xfId="0" applyNumberFormat="1" applyFont="1" applyBorder="1" applyAlignment="1">
      <alignment horizontal="center" vertical="top"/>
    </xf>
    <xf numFmtId="165" fontId="10" fillId="12" borderId="65" xfId="0" applyNumberFormat="1" applyFont="1" applyFill="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8" fillId="0" borderId="6" xfId="0" applyFont="1" applyBorder="1" applyAlignment="1">
      <alignment horizontal="left" vertical="center" wrapText="1"/>
    </xf>
    <xf numFmtId="165" fontId="8" fillId="0" borderId="72" xfId="0" applyNumberFormat="1" applyFont="1" applyBorder="1" applyAlignment="1">
      <alignment horizontal="center" vertical="top"/>
    </xf>
    <xf numFmtId="0" fontId="8" fillId="0" borderId="37" xfId="0" applyFont="1" applyBorder="1" applyAlignment="1">
      <alignment horizontal="left" vertical="center" wrapText="1"/>
    </xf>
    <xf numFmtId="165" fontId="8" fillId="0" borderId="35" xfId="0" applyNumberFormat="1" applyFont="1" applyBorder="1" applyAlignment="1">
      <alignment horizontal="center" vertical="center" wrapText="1"/>
    </xf>
    <xf numFmtId="0" fontId="32" fillId="0" borderId="33" xfId="0" applyFont="1" applyBorder="1"/>
    <xf numFmtId="165" fontId="8" fillId="0" borderId="38" xfId="0" applyNumberFormat="1" applyFont="1" applyBorder="1" applyAlignment="1">
      <alignment horizontal="center" vertical="top"/>
    </xf>
    <xf numFmtId="0" fontId="9" fillId="5" borderId="30" xfId="0" applyFont="1" applyFill="1" applyBorder="1" applyAlignment="1">
      <alignment horizontal="center" vertical="top"/>
    </xf>
    <xf numFmtId="165" fontId="8" fillId="5" borderId="59" xfId="0" applyNumberFormat="1" applyFont="1" applyFill="1" applyBorder="1" applyAlignment="1">
      <alignment horizontal="center" vertical="top"/>
    </xf>
    <xf numFmtId="165" fontId="8" fillId="5" borderId="58" xfId="0" applyNumberFormat="1" applyFont="1" applyFill="1" applyBorder="1" applyAlignment="1">
      <alignment horizontal="center" vertical="top"/>
    </xf>
    <xf numFmtId="49" fontId="9" fillId="8" borderId="21" xfId="0" applyNumberFormat="1" applyFont="1" applyFill="1" applyBorder="1" applyAlignment="1">
      <alignment horizontal="center" vertical="top"/>
    </xf>
    <xf numFmtId="49" fontId="9" fillId="0" borderId="21" xfId="0" applyNumberFormat="1" applyFont="1" applyBorder="1" applyAlignment="1">
      <alignment horizontal="center" vertical="top"/>
    </xf>
    <xf numFmtId="49" fontId="9" fillId="0" borderId="18" xfId="0" applyNumberFormat="1" applyFont="1" applyBorder="1" applyAlignment="1">
      <alignment horizontal="center" vertical="top" wrapText="1"/>
    </xf>
    <xf numFmtId="0" fontId="9" fillId="14" borderId="22" xfId="0" applyFont="1" applyFill="1" applyBorder="1" applyAlignment="1">
      <alignment horizontal="center" vertical="top"/>
    </xf>
    <xf numFmtId="165" fontId="9" fillId="14" borderId="21" xfId="0" applyNumberFormat="1" applyFont="1" applyFill="1" applyBorder="1" applyAlignment="1">
      <alignment horizontal="center" vertical="top"/>
    </xf>
    <xf numFmtId="165" fontId="9" fillId="14" borderId="23" xfId="0" applyNumberFormat="1" applyFont="1" applyFill="1" applyBorder="1" applyAlignment="1">
      <alignment horizontal="center" vertical="top"/>
    </xf>
    <xf numFmtId="0" fontId="8" fillId="0" borderId="52"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8" fillId="0" borderId="45" xfId="0" applyFont="1" applyBorder="1" applyAlignment="1">
      <alignment horizontal="center" vertical="top" wrapText="1"/>
    </xf>
    <xf numFmtId="49" fontId="17" fillId="0" borderId="16" xfId="0" applyNumberFormat="1" applyFont="1" applyBorder="1" applyAlignment="1">
      <alignment horizontal="center" vertical="top" wrapText="1"/>
    </xf>
    <xf numFmtId="0" fontId="34" fillId="0" borderId="2" xfId="0" applyFont="1" applyBorder="1" applyAlignment="1">
      <alignment horizontal="left" vertical="center" wrapText="1"/>
    </xf>
    <xf numFmtId="165" fontId="34" fillId="0" borderId="49" xfId="0" applyNumberFormat="1" applyFont="1" applyBorder="1" applyAlignment="1">
      <alignment horizontal="center" vertical="center" wrapText="1"/>
    </xf>
    <xf numFmtId="0" fontId="34" fillId="0" borderId="5" xfId="0" applyFont="1" applyBorder="1" applyAlignment="1">
      <alignment horizontal="center" vertical="top" wrapText="1"/>
    </xf>
    <xf numFmtId="0" fontId="34" fillId="0" borderId="7" xfId="0" applyFont="1" applyBorder="1" applyAlignment="1">
      <alignment horizontal="center" vertical="top" wrapText="1"/>
    </xf>
    <xf numFmtId="49" fontId="17" fillId="0" borderId="19" xfId="0" applyNumberFormat="1" applyFont="1" applyBorder="1" applyAlignment="1">
      <alignment horizontal="center" vertical="top" wrapText="1"/>
    </xf>
    <xf numFmtId="0" fontId="34" fillId="0" borderId="4" xfId="0" applyFont="1" applyBorder="1" applyAlignment="1">
      <alignment horizontal="left" vertical="center" wrapText="1"/>
    </xf>
    <xf numFmtId="165" fontId="34" fillId="0" borderId="53" xfId="0" applyNumberFormat="1" applyFont="1" applyBorder="1" applyAlignment="1">
      <alignment horizontal="center" vertical="center" wrapText="1"/>
    </xf>
    <xf numFmtId="0" fontId="34" fillId="0" borderId="1" xfId="0" applyFont="1" applyBorder="1" applyAlignment="1">
      <alignment horizontal="center" vertical="top" wrapText="1"/>
    </xf>
    <xf numFmtId="0" fontId="34" fillId="0" borderId="45" xfId="0" applyFont="1" applyBorder="1" applyAlignment="1">
      <alignment horizontal="center" vertical="top" wrapText="1"/>
    </xf>
    <xf numFmtId="49" fontId="5" fillId="8" borderId="9" xfId="0" applyNumberFormat="1" applyFont="1" applyFill="1" applyBorder="1" applyAlignment="1">
      <alignment horizontal="center" vertical="top"/>
    </xf>
    <xf numFmtId="49" fontId="3" fillId="0" borderId="9" xfId="0" applyNumberFormat="1" applyFont="1" applyBorder="1" applyAlignment="1">
      <alignment horizontal="center" vertical="top"/>
    </xf>
    <xf numFmtId="49" fontId="3" fillId="0" borderId="46" xfId="0" applyNumberFormat="1" applyFont="1" applyBorder="1" applyAlignment="1">
      <alignment horizontal="center" vertical="top" wrapText="1"/>
    </xf>
    <xf numFmtId="49" fontId="3" fillId="0" borderId="44" xfId="0" applyNumberFormat="1" applyFont="1" applyBorder="1" applyAlignment="1">
      <alignment horizontal="center" vertical="top" wrapText="1"/>
    </xf>
    <xf numFmtId="49" fontId="34" fillId="0" borderId="28" xfId="0" applyNumberFormat="1" applyFont="1" applyBorder="1" applyAlignment="1">
      <alignment horizontal="center" vertical="top"/>
    </xf>
    <xf numFmtId="0" fontId="34" fillId="0" borderId="28" xfId="0" applyFont="1" applyBorder="1" applyAlignment="1">
      <alignment horizontal="center" vertical="center"/>
    </xf>
    <xf numFmtId="165" fontId="34" fillId="0" borderId="28" xfId="0" applyNumberFormat="1" applyFont="1" applyBorder="1" applyAlignment="1">
      <alignment horizontal="center" vertical="top"/>
    </xf>
    <xf numFmtId="165" fontId="34" fillId="0" borderId="11" xfId="0" applyNumberFormat="1" applyFont="1" applyBorder="1" applyAlignment="1">
      <alignment horizontal="center" vertical="top"/>
    </xf>
    <xf numFmtId="0" fontId="34" fillId="0" borderId="28" xfId="0" applyFont="1" applyBorder="1" applyAlignment="1">
      <alignment horizontal="left" vertical="center" wrapText="1"/>
    </xf>
    <xf numFmtId="165" fontId="34" fillId="0" borderId="70" xfId="0" applyNumberFormat="1" applyFont="1" applyBorder="1" applyAlignment="1">
      <alignment horizontal="center" vertical="center" wrapText="1"/>
    </xf>
    <xf numFmtId="0" fontId="34" fillId="0" borderId="65" xfId="0" applyFont="1" applyBorder="1" applyAlignment="1">
      <alignment horizontal="left" vertical="top" wrapText="1"/>
    </xf>
    <xf numFmtId="0" fontId="34" fillId="0" borderId="66" xfId="0" applyFont="1" applyBorder="1" applyAlignment="1">
      <alignment horizontal="left" vertical="top" wrapText="1"/>
    </xf>
    <xf numFmtId="49" fontId="5" fillId="8" borderId="29" xfId="0" applyNumberFormat="1" applyFont="1" applyFill="1" applyBorder="1" applyAlignment="1">
      <alignment horizontal="center" vertical="top"/>
    </xf>
    <xf numFmtId="49" fontId="3" fillId="0" borderId="29" xfId="0" applyNumberFormat="1" applyFont="1" applyBorder="1" applyAlignment="1">
      <alignment horizontal="center" vertical="top"/>
    </xf>
    <xf numFmtId="49" fontId="3" fillId="0" borderId="55" xfId="0" applyNumberFormat="1" applyFont="1" applyBorder="1" applyAlignment="1">
      <alignment horizontal="center" vertical="top" wrapText="1"/>
    </xf>
    <xf numFmtId="49" fontId="3" fillId="0" borderId="16" xfId="0" applyNumberFormat="1" applyFont="1" applyBorder="1" applyAlignment="1">
      <alignment horizontal="center" vertical="top" wrapText="1"/>
    </xf>
    <xf numFmtId="0" fontId="34" fillId="5" borderId="9" xfId="0" applyFont="1" applyFill="1" applyBorder="1" applyAlignment="1">
      <alignment horizontal="left" vertical="top" wrapText="1"/>
    </xf>
    <xf numFmtId="49" fontId="34" fillId="0" borderId="9" xfId="0" applyNumberFormat="1" applyFont="1" applyBorder="1" applyAlignment="1">
      <alignment horizontal="center" vertical="top"/>
    </xf>
    <xf numFmtId="0" fontId="34" fillId="0" borderId="9" xfId="0" applyFont="1" applyBorder="1" applyAlignment="1">
      <alignment horizontal="center" vertical="center"/>
    </xf>
    <xf numFmtId="165" fontId="34" fillId="0" borderId="59" xfId="0" applyNumberFormat="1" applyFont="1" applyBorder="1" applyAlignment="1">
      <alignment horizontal="center" vertical="top"/>
    </xf>
    <xf numFmtId="165" fontId="34" fillId="0" borderId="72" xfId="0" applyNumberFormat="1" applyFont="1" applyBorder="1" applyAlignment="1">
      <alignment horizontal="center" vertical="top"/>
    </xf>
    <xf numFmtId="0" fontId="34" fillId="0" borderId="59" xfId="0" applyFont="1" applyBorder="1" applyAlignment="1">
      <alignment vertical="top" wrapText="1"/>
    </xf>
    <xf numFmtId="165" fontId="34" fillId="0" borderId="62" xfId="0" applyNumberFormat="1" applyFont="1" applyBorder="1" applyAlignment="1">
      <alignment horizontal="center" vertical="center" wrapText="1"/>
    </xf>
    <xf numFmtId="0" fontId="34" fillId="0" borderId="17" xfId="0" applyFont="1" applyBorder="1" applyAlignment="1">
      <alignment horizontal="left" vertical="top" wrapText="1"/>
    </xf>
    <xf numFmtId="0" fontId="34" fillId="0" borderId="42" xfId="0" applyFont="1" applyBorder="1" applyAlignment="1">
      <alignment horizontal="left" vertical="top" wrapText="1"/>
    </xf>
    <xf numFmtId="0" fontId="34" fillId="5" borderId="29" xfId="0" applyFont="1" applyFill="1" applyBorder="1" applyAlignment="1">
      <alignment horizontal="left" vertical="top" wrapText="1"/>
    </xf>
    <xf numFmtId="49" fontId="34" fillId="0" borderId="29" xfId="0" applyNumberFormat="1" applyFont="1" applyBorder="1" applyAlignment="1">
      <alignment horizontal="center" vertical="top"/>
    </xf>
    <xf numFmtId="0" fontId="34" fillId="0" borderId="29" xfId="0" applyFont="1" applyBorder="1" applyAlignment="1">
      <alignment horizontal="center" vertical="center"/>
    </xf>
    <xf numFmtId="165" fontId="34" fillId="0" borderId="2" xfId="0" applyNumberFormat="1" applyFont="1" applyBorder="1" applyAlignment="1">
      <alignment horizontal="center" vertical="top"/>
    </xf>
    <xf numFmtId="165" fontId="34" fillId="0" borderId="8" xfId="0" applyNumberFormat="1" applyFont="1" applyBorder="1" applyAlignment="1">
      <alignment horizontal="center" vertical="top"/>
    </xf>
    <xf numFmtId="0" fontId="34" fillId="0" borderId="28" xfId="0" applyFont="1" applyBorder="1" applyAlignment="1">
      <alignment vertical="top" wrapText="1"/>
    </xf>
    <xf numFmtId="0" fontId="34" fillId="0" borderId="5" xfId="0" applyFont="1" applyBorder="1" applyAlignment="1">
      <alignment horizontal="left" vertical="top" wrapText="1"/>
    </xf>
    <xf numFmtId="0" fontId="34" fillId="0" borderId="7" xfId="0" applyFont="1" applyBorder="1" applyAlignment="1">
      <alignment horizontal="left" vertical="top" wrapText="1"/>
    </xf>
    <xf numFmtId="49" fontId="9" fillId="2" borderId="28" xfId="0" applyNumberFormat="1" applyFont="1" applyFill="1" applyBorder="1" applyAlignment="1">
      <alignment horizontal="center" vertical="top"/>
    </xf>
    <xf numFmtId="0" fontId="9" fillId="7" borderId="15" xfId="0" applyFont="1" applyFill="1" applyBorder="1" applyAlignment="1">
      <alignment horizontal="center" vertical="top" wrapText="1"/>
    </xf>
    <xf numFmtId="0" fontId="39" fillId="7" borderId="11" xfId="0" applyFont="1" applyFill="1" applyBorder="1" applyAlignment="1">
      <alignment horizontal="center" vertical="top"/>
    </xf>
    <xf numFmtId="0" fontId="39" fillId="7" borderId="12" xfId="0" applyFont="1" applyFill="1" applyBorder="1" applyAlignment="1">
      <alignment horizontal="center" vertical="top"/>
    </xf>
    <xf numFmtId="49" fontId="9" fillId="2" borderId="55" xfId="0" applyNumberFormat="1" applyFont="1" applyFill="1" applyBorder="1" applyAlignment="1">
      <alignment horizontal="center" vertical="top" wrapText="1"/>
    </xf>
    <xf numFmtId="0" fontId="9" fillId="8" borderId="0" xfId="0" applyFont="1" applyFill="1"/>
    <xf numFmtId="49" fontId="9" fillId="8" borderId="40" xfId="7" applyNumberFormat="1" applyFont="1" applyFill="1" applyBorder="1" applyAlignment="1">
      <alignment horizontal="right" vertical="top"/>
    </xf>
    <xf numFmtId="49" fontId="9" fillId="8" borderId="43" xfId="7" applyNumberFormat="1" applyFont="1" applyFill="1" applyBorder="1" applyAlignment="1">
      <alignment horizontal="right" vertical="top"/>
    </xf>
    <xf numFmtId="165" fontId="9" fillId="8" borderId="9" xfId="7" applyNumberFormat="1" applyFont="1" applyFill="1" applyBorder="1" applyAlignment="1">
      <alignment horizontal="center" vertical="top"/>
    </xf>
    <xf numFmtId="49" fontId="9" fillId="8" borderId="0" xfId="7" applyNumberFormat="1" applyFont="1" applyFill="1" applyAlignment="1">
      <alignment vertical="top"/>
    </xf>
    <xf numFmtId="49" fontId="9" fillId="8" borderId="26" xfId="7" applyNumberFormat="1" applyFont="1" applyFill="1" applyBorder="1" applyAlignment="1">
      <alignment vertical="top"/>
    </xf>
    <xf numFmtId="49" fontId="9" fillId="2" borderId="39" xfId="0" applyNumberFormat="1" applyFont="1" applyFill="1" applyBorder="1" applyAlignment="1">
      <alignment horizontal="center" vertical="top" wrapText="1"/>
    </xf>
    <xf numFmtId="49" fontId="9" fillId="0" borderId="15" xfId="7" applyNumberFormat="1" applyFont="1" applyBorder="1" applyAlignment="1">
      <alignment horizontal="right" vertical="top"/>
    </xf>
    <xf numFmtId="49" fontId="9" fillId="0" borderId="11" xfId="7" applyNumberFormat="1" applyFont="1" applyBorder="1" applyAlignment="1">
      <alignment horizontal="right" vertical="top"/>
    </xf>
    <xf numFmtId="165" fontId="9" fillId="0" borderId="11" xfId="7" applyNumberFormat="1" applyFont="1" applyBorder="1" applyAlignment="1">
      <alignment horizontal="center" vertical="top"/>
    </xf>
    <xf numFmtId="165" fontId="9" fillId="0" borderId="12" xfId="7" applyNumberFormat="1" applyFont="1" applyBorder="1" applyAlignment="1">
      <alignment horizontal="center" vertical="top"/>
    </xf>
    <xf numFmtId="0" fontId="8" fillId="5" borderId="15" xfId="7" applyFont="1" applyFill="1" applyBorder="1" applyAlignment="1">
      <alignment horizontal="left" vertical="top" wrapText="1"/>
    </xf>
    <xf numFmtId="49" fontId="8" fillId="0" borderId="71" xfId="7" applyNumberFormat="1" applyFont="1" applyBorder="1" applyAlignment="1">
      <alignment vertical="top" wrapText="1"/>
    </xf>
    <xf numFmtId="49" fontId="8" fillId="0" borderId="65" xfId="7" applyNumberFormat="1" applyFont="1" applyBorder="1" applyAlignment="1">
      <alignment horizontal="center" vertical="top"/>
    </xf>
    <xf numFmtId="49" fontId="9" fillId="0" borderId="65" xfId="7" applyNumberFormat="1" applyFont="1" applyBorder="1" applyAlignment="1">
      <alignment vertical="top"/>
    </xf>
    <xf numFmtId="49" fontId="9" fillId="0" borderId="66" xfId="7" applyNumberFormat="1" applyFont="1" applyBorder="1" applyAlignment="1">
      <alignment vertical="top"/>
    </xf>
    <xf numFmtId="49" fontId="9" fillId="7" borderId="9" xfId="0" applyNumberFormat="1" applyFont="1" applyFill="1" applyBorder="1" applyAlignment="1">
      <alignment horizontal="center" vertical="top" wrapText="1"/>
    </xf>
    <xf numFmtId="0" fontId="52" fillId="7" borderId="21" xfId="0" applyFont="1" applyFill="1" applyBorder="1"/>
    <xf numFmtId="49" fontId="39" fillId="0" borderId="15" xfId="7" applyNumberFormat="1" applyFont="1" applyBorder="1" applyAlignment="1">
      <alignment vertical="top"/>
    </xf>
    <xf numFmtId="49" fontId="17" fillId="5" borderId="16" xfId="0" applyNumberFormat="1" applyFont="1" applyFill="1" applyBorder="1" applyAlignment="1">
      <alignment horizontal="center" vertical="top" wrapText="1"/>
    </xf>
    <xf numFmtId="165" fontId="8" fillId="5" borderId="50" xfId="0" applyNumberFormat="1" applyFont="1" applyFill="1" applyBorder="1" applyAlignment="1">
      <alignment vertical="center" wrapText="1"/>
    </xf>
    <xf numFmtId="0" fontId="8" fillId="5" borderId="50" xfId="0" applyFont="1" applyFill="1" applyBorder="1" applyAlignment="1">
      <alignment vertical="center" wrapText="1"/>
    </xf>
    <xf numFmtId="0" fontId="8" fillId="5" borderId="54" xfId="0" applyFont="1" applyFill="1" applyBorder="1" applyAlignment="1">
      <alignment vertical="center" wrapText="1"/>
    </xf>
    <xf numFmtId="49" fontId="17" fillId="5" borderId="44" xfId="0" applyNumberFormat="1" applyFont="1" applyFill="1" applyBorder="1" applyAlignment="1">
      <alignment horizontal="center" vertical="top" wrapText="1"/>
    </xf>
    <xf numFmtId="2" fontId="8" fillId="0" borderId="59" xfId="0" applyNumberFormat="1" applyFont="1" applyBorder="1" applyAlignment="1">
      <alignment horizontal="center" vertical="top"/>
    </xf>
    <xf numFmtId="49" fontId="5" fillId="2" borderId="23" xfId="0" applyNumberFormat="1" applyFont="1" applyFill="1" applyBorder="1" applyAlignment="1">
      <alignment horizontal="center" vertical="top"/>
    </xf>
    <xf numFmtId="49" fontId="9" fillId="5" borderId="19" xfId="0" applyNumberFormat="1" applyFont="1" applyFill="1" applyBorder="1" applyAlignment="1">
      <alignment horizontal="center" vertical="top" wrapText="1"/>
    </xf>
    <xf numFmtId="0" fontId="8" fillId="5" borderId="18" xfId="0" applyFont="1" applyFill="1" applyBorder="1" applyAlignment="1">
      <alignment horizontal="left" vertical="center" wrapText="1"/>
    </xf>
    <xf numFmtId="165" fontId="8" fillId="5" borderId="51" xfId="0" applyNumberFormat="1"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14" xfId="0" applyFont="1" applyFill="1" applyBorder="1" applyAlignment="1">
      <alignment horizontal="center" vertical="center" wrapText="1"/>
    </xf>
    <xf numFmtId="49" fontId="5" fillId="2" borderId="36" xfId="0" applyNumberFormat="1" applyFont="1" applyFill="1" applyBorder="1" applyAlignment="1">
      <alignment vertical="top"/>
    </xf>
    <xf numFmtId="49" fontId="3" fillId="3" borderId="9" xfId="0" applyNumberFormat="1" applyFont="1" applyFill="1" applyBorder="1" applyAlignment="1">
      <alignment vertical="top"/>
    </xf>
    <xf numFmtId="49" fontId="3" fillId="5" borderId="13" xfId="0" applyNumberFormat="1" applyFont="1" applyFill="1" applyBorder="1" applyAlignment="1">
      <alignment vertical="top" wrapText="1"/>
    </xf>
    <xf numFmtId="0" fontId="34" fillId="5" borderId="59" xfId="0" applyFont="1" applyFill="1" applyBorder="1" applyAlignment="1">
      <alignment vertical="center" wrapText="1"/>
    </xf>
    <xf numFmtId="49" fontId="34" fillId="0" borderId="26" xfId="0" applyNumberFormat="1" applyFont="1" applyBorder="1" applyAlignment="1">
      <alignment vertical="top"/>
    </xf>
    <xf numFmtId="49" fontId="34" fillId="0" borderId="9" xfId="0" applyNumberFormat="1" applyFont="1" applyBorder="1" applyAlignment="1">
      <alignment vertical="top"/>
    </xf>
    <xf numFmtId="0" fontId="17" fillId="5" borderId="2" xfId="0" applyFont="1" applyFill="1" applyBorder="1" applyAlignment="1">
      <alignment horizontal="center" vertical="top"/>
    </xf>
    <xf numFmtId="165" fontId="34" fillId="5" borderId="59" xfId="0" applyNumberFormat="1" applyFont="1" applyFill="1" applyBorder="1" applyAlignment="1">
      <alignment horizontal="center" vertical="top"/>
    </xf>
    <xf numFmtId="0" fontId="34" fillId="5" borderId="46" xfId="0" applyFont="1" applyFill="1" applyBorder="1" applyAlignment="1">
      <alignment vertical="center" wrapText="1"/>
    </xf>
    <xf numFmtId="165" fontId="34" fillId="5" borderId="56" xfId="0" applyNumberFormat="1" applyFont="1" applyFill="1" applyBorder="1" applyAlignment="1">
      <alignment vertical="center" wrapText="1"/>
    </xf>
    <xf numFmtId="0" fontId="34" fillId="5" borderId="56" xfId="0" applyFont="1" applyFill="1" applyBorder="1" applyAlignment="1">
      <alignment vertical="center" wrapText="1"/>
    </xf>
    <xf numFmtId="0" fontId="34" fillId="5" borderId="57" xfId="0" applyFont="1" applyFill="1" applyBorder="1" applyAlignment="1">
      <alignment vertical="center" wrapText="1"/>
    </xf>
    <xf numFmtId="0" fontId="36" fillId="5" borderId="3" xfId="0" applyFont="1" applyFill="1" applyBorder="1" applyAlignment="1">
      <alignment vertical="center" wrapText="1"/>
    </xf>
    <xf numFmtId="0" fontId="34" fillId="5" borderId="59" xfId="0" applyFont="1" applyFill="1" applyBorder="1" applyAlignment="1">
      <alignment horizontal="center" vertical="top"/>
    </xf>
    <xf numFmtId="165" fontId="34" fillId="5" borderId="41" xfId="0" applyNumberFormat="1" applyFont="1" applyFill="1" applyBorder="1" applyAlignment="1">
      <alignment horizontal="center" vertical="top"/>
    </xf>
    <xf numFmtId="165" fontId="34" fillId="5" borderId="30" xfId="0" applyNumberFormat="1" applyFont="1" applyFill="1" applyBorder="1" applyAlignment="1">
      <alignment horizontal="center" vertical="top"/>
    </xf>
    <xf numFmtId="0" fontId="34" fillId="5" borderId="67" xfId="0" applyFont="1" applyFill="1" applyBorder="1" applyAlignment="1">
      <alignment vertical="center" wrapText="1"/>
    </xf>
    <xf numFmtId="165" fontId="34" fillId="5" borderId="64" xfId="0" applyNumberFormat="1" applyFont="1" applyFill="1" applyBorder="1" applyAlignment="1">
      <alignment vertical="center" wrapText="1"/>
    </xf>
    <xf numFmtId="0" fontId="34" fillId="5" borderId="63" xfId="0" applyFont="1" applyFill="1" applyBorder="1" applyAlignment="1">
      <alignment vertical="center" wrapText="1"/>
    </xf>
    <xf numFmtId="0" fontId="34" fillId="5" borderId="3" xfId="0" applyFont="1" applyFill="1" applyBorder="1" applyAlignment="1">
      <alignment vertical="center" wrapText="1"/>
    </xf>
    <xf numFmtId="0" fontId="34" fillId="5" borderId="37" xfId="0" applyFont="1" applyFill="1" applyBorder="1" applyAlignment="1">
      <alignment vertical="center" wrapText="1"/>
    </xf>
    <xf numFmtId="165" fontId="34" fillId="5" borderId="35" xfId="0" applyNumberFormat="1" applyFont="1" applyFill="1" applyBorder="1" applyAlignment="1">
      <alignment vertical="center" wrapText="1"/>
    </xf>
    <xf numFmtId="0" fontId="34" fillId="5" borderId="34" xfId="0" applyFont="1" applyFill="1" applyBorder="1" applyAlignment="1">
      <alignment vertical="center" wrapText="1"/>
    </xf>
    <xf numFmtId="0" fontId="34" fillId="5" borderId="30" xfId="0" applyFont="1" applyFill="1" applyBorder="1" applyAlignment="1">
      <alignment vertical="top" wrapText="1"/>
    </xf>
    <xf numFmtId="0" fontId="34" fillId="5" borderId="73" xfId="0" applyFont="1" applyFill="1" applyBorder="1" applyAlignment="1">
      <alignment horizontal="left" vertical="center" wrapText="1"/>
    </xf>
    <xf numFmtId="165" fontId="34" fillId="5" borderId="62" xfId="0" applyNumberFormat="1"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34" fillId="5" borderId="35" xfId="0" applyFont="1" applyFill="1" applyBorder="1" applyAlignment="1">
      <alignment horizontal="center" vertical="center" wrapText="1"/>
    </xf>
    <xf numFmtId="0" fontId="34" fillId="5" borderId="34" xfId="0" applyFont="1" applyFill="1" applyBorder="1" applyAlignment="1">
      <alignment horizontal="center" vertical="center" wrapText="1"/>
    </xf>
    <xf numFmtId="0" fontId="34" fillId="5" borderId="64" xfId="0" applyFont="1" applyFill="1" applyBorder="1" applyAlignment="1">
      <alignment horizontal="center" vertical="center" wrapText="1"/>
    </xf>
    <xf numFmtId="165" fontId="34" fillId="5" borderId="34" xfId="0" applyNumberFormat="1" applyFont="1" applyFill="1" applyBorder="1" applyAlignment="1">
      <alignment vertical="center" wrapText="1"/>
    </xf>
    <xf numFmtId="0" fontId="34" fillId="5" borderId="30" xfId="0" applyFont="1" applyFill="1" applyBorder="1" applyAlignment="1">
      <alignment horizontal="left" vertical="center" wrapText="1"/>
    </xf>
    <xf numFmtId="165" fontId="34" fillId="5" borderId="17" xfId="0" applyNumberFormat="1" applyFont="1" applyFill="1" applyBorder="1" applyAlignment="1">
      <alignment horizontal="center" vertical="center" wrapText="1"/>
    </xf>
    <xf numFmtId="165" fontId="34" fillId="5" borderId="42" xfId="0" applyNumberFormat="1" applyFont="1" applyFill="1" applyBorder="1" applyAlignment="1">
      <alignment horizontal="center" vertical="center" wrapText="1"/>
    </xf>
    <xf numFmtId="2" fontId="34" fillId="5" borderId="35" xfId="0" applyNumberFormat="1" applyFont="1" applyFill="1" applyBorder="1" applyAlignment="1">
      <alignment horizontal="center" vertical="center" wrapText="1"/>
    </xf>
    <xf numFmtId="165" fontId="34" fillId="5" borderId="34" xfId="0" applyNumberFormat="1" applyFont="1" applyFill="1" applyBorder="1" applyAlignment="1">
      <alignment horizontal="center" vertical="center" wrapText="1"/>
    </xf>
    <xf numFmtId="2" fontId="34" fillId="5" borderId="34" xfId="0" applyNumberFormat="1" applyFont="1" applyFill="1" applyBorder="1" applyAlignment="1">
      <alignment vertical="center" wrapText="1"/>
    </xf>
    <xf numFmtId="165" fontId="36" fillId="5" borderId="30" xfId="0" applyNumberFormat="1" applyFont="1" applyFill="1" applyBorder="1" applyAlignment="1">
      <alignment horizontal="center" vertical="top"/>
    </xf>
    <xf numFmtId="0" fontId="34" fillId="5" borderId="17" xfId="0" applyFont="1" applyFill="1" applyBorder="1" applyAlignment="1">
      <alignment horizontal="left" vertical="top" wrapText="1"/>
    </xf>
    <xf numFmtId="2" fontId="34" fillId="5" borderId="17" xfId="0" applyNumberFormat="1" applyFont="1" applyFill="1" applyBorder="1" applyAlignment="1">
      <alignment horizontal="center" vertical="center" wrapText="1"/>
    </xf>
    <xf numFmtId="0" fontId="34" fillId="5" borderId="35" xfId="0" applyFont="1" applyFill="1" applyBorder="1" applyAlignment="1">
      <alignment horizontal="left" vertical="center" wrapText="1"/>
    </xf>
    <xf numFmtId="165" fontId="34" fillId="5" borderId="13" xfId="0" applyNumberFormat="1" applyFont="1" applyFill="1" applyBorder="1" applyAlignment="1">
      <alignment horizontal="center" vertical="center" wrapText="1"/>
    </xf>
    <xf numFmtId="1" fontId="34" fillId="5" borderId="35" xfId="0" applyNumberFormat="1" applyFont="1" applyFill="1" applyBorder="1" applyAlignment="1">
      <alignment horizontal="center" vertical="center" wrapText="1"/>
    </xf>
    <xf numFmtId="1" fontId="34" fillId="5" borderId="34" xfId="0" applyNumberFormat="1" applyFont="1" applyFill="1" applyBorder="1" applyAlignment="1">
      <alignment horizontal="center" vertical="center" wrapText="1"/>
    </xf>
    <xf numFmtId="0" fontId="34" fillId="5" borderId="9" xfId="0" applyFont="1" applyFill="1" applyBorder="1" applyAlignment="1">
      <alignment horizontal="left" vertical="center" wrapText="1"/>
    </xf>
    <xf numFmtId="165" fontId="34" fillId="5" borderId="69" xfId="0" applyNumberFormat="1" applyFont="1" applyFill="1" applyBorder="1" applyAlignment="1">
      <alignment horizontal="center" vertical="top"/>
    </xf>
    <xf numFmtId="0" fontId="34" fillId="5" borderId="46" xfId="0" applyFont="1" applyFill="1" applyBorder="1" applyAlignment="1">
      <alignment horizontal="left" vertical="center" wrapText="1"/>
    </xf>
    <xf numFmtId="0" fontId="34" fillId="5" borderId="56" xfId="0" applyFont="1" applyFill="1" applyBorder="1" applyAlignment="1">
      <alignment horizontal="left" vertical="top" wrapText="1"/>
    </xf>
    <xf numFmtId="2" fontId="34" fillId="5" borderId="56" xfId="0" applyNumberFormat="1" applyFont="1" applyFill="1" applyBorder="1" applyAlignment="1">
      <alignment horizontal="center" vertical="center" wrapText="1"/>
    </xf>
    <xf numFmtId="165" fontId="34" fillId="5" borderId="57" xfId="0" applyNumberFormat="1" applyFont="1" applyFill="1" applyBorder="1" applyAlignment="1">
      <alignment horizontal="center" vertical="center" wrapText="1"/>
    </xf>
    <xf numFmtId="0" fontId="8" fillId="0" borderId="15" xfId="0" applyFont="1" applyBorder="1" applyAlignment="1">
      <alignment vertical="top" wrapText="1"/>
    </xf>
    <xf numFmtId="49" fontId="9" fillId="2" borderId="36" xfId="0" applyNumberFormat="1" applyFont="1" applyFill="1" applyBorder="1" applyAlignment="1">
      <alignment vertical="top"/>
    </xf>
    <xf numFmtId="49" fontId="9" fillId="5" borderId="13" xfId="0" applyNumberFormat="1" applyFont="1" applyFill="1" applyBorder="1" applyAlignment="1">
      <alignment vertical="top" wrapText="1"/>
    </xf>
    <xf numFmtId="165" fontId="8" fillId="0" borderId="34" xfId="0" applyNumberFormat="1" applyFont="1" applyBorder="1" applyAlignment="1">
      <alignment horizontal="center" vertical="center" wrapText="1"/>
    </xf>
    <xf numFmtId="0" fontId="8" fillId="0" borderId="31" xfId="0" applyFont="1" applyBorder="1" applyAlignment="1">
      <alignment horizontal="left" vertical="center" wrapText="1"/>
    </xf>
    <xf numFmtId="0" fontId="8" fillId="0" borderId="19" xfId="0" applyFont="1" applyBorder="1" applyAlignment="1">
      <alignment vertical="center" wrapText="1"/>
    </xf>
    <xf numFmtId="165" fontId="8" fillId="0" borderId="51" xfId="0" applyNumberFormat="1" applyFont="1" applyBorder="1" applyAlignment="1">
      <alignment horizontal="center" vertical="center" wrapText="1"/>
    </xf>
    <xf numFmtId="0" fontId="8" fillId="0" borderId="51" xfId="0" applyFont="1" applyBorder="1" applyAlignment="1">
      <alignment horizontal="center" vertical="center" wrapText="1"/>
    </xf>
    <xf numFmtId="0" fontId="8" fillId="0" borderId="14" xfId="0" applyFont="1" applyBorder="1" applyAlignment="1">
      <alignment horizontal="center" vertical="center" wrapText="1"/>
    </xf>
    <xf numFmtId="165" fontId="9" fillId="13" borderId="21" xfId="0" applyNumberFormat="1" applyFont="1" applyFill="1" applyBorder="1" applyAlignment="1">
      <alignment horizontal="center" vertical="top"/>
    </xf>
    <xf numFmtId="0" fontId="9" fillId="5" borderId="29" xfId="0" applyFont="1" applyFill="1" applyBorder="1" applyAlignment="1">
      <alignment vertical="top" wrapText="1"/>
    </xf>
    <xf numFmtId="165" fontId="8" fillId="5" borderId="25" xfId="0" applyNumberFormat="1" applyFont="1" applyFill="1" applyBorder="1" applyAlignment="1">
      <alignment horizontal="center" vertical="top"/>
    </xf>
    <xf numFmtId="0" fontId="9" fillId="5" borderId="9" xfId="0" applyFont="1" applyFill="1" applyBorder="1" applyAlignment="1">
      <alignment vertical="top" wrapText="1"/>
    </xf>
    <xf numFmtId="165" fontId="8" fillId="5" borderId="41" xfId="0" applyNumberFormat="1" applyFont="1" applyFill="1" applyBorder="1" applyAlignment="1">
      <alignment horizontal="center" vertical="top"/>
    </xf>
    <xf numFmtId="0" fontId="8" fillId="5" borderId="3" xfId="0" applyFont="1" applyFill="1" applyBorder="1" applyAlignment="1">
      <alignment horizontal="center" vertical="top"/>
    </xf>
    <xf numFmtId="165" fontId="8" fillId="5" borderId="69" xfId="0" applyNumberFormat="1" applyFont="1" applyFill="1" applyBorder="1" applyAlignment="1">
      <alignment horizontal="center" vertical="top"/>
    </xf>
    <xf numFmtId="165" fontId="8" fillId="5" borderId="3" xfId="0" applyNumberFormat="1" applyFont="1" applyFill="1" applyBorder="1" applyAlignment="1">
      <alignment horizontal="center" vertical="top"/>
    </xf>
    <xf numFmtId="0" fontId="9" fillId="14" borderId="15" xfId="0" applyFont="1" applyFill="1" applyBorder="1" applyAlignment="1">
      <alignment horizontal="center" vertical="top"/>
    </xf>
    <xf numFmtId="165" fontId="9" fillId="14" borderId="28" xfId="0" applyNumberFormat="1" applyFont="1" applyFill="1" applyBorder="1" applyAlignment="1">
      <alignment horizontal="center" vertical="top"/>
    </xf>
    <xf numFmtId="0" fontId="41" fillId="5" borderId="21" xfId="0" applyFont="1" applyFill="1" applyBorder="1"/>
    <xf numFmtId="0" fontId="8" fillId="5" borderId="37" xfId="0" applyFont="1" applyFill="1" applyBorder="1" applyAlignment="1">
      <alignment vertical="top" wrapText="1"/>
    </xf>
    <xf numFmtId="0" fontId="8" fillId="5" borderId="61" xfId="0" applyFont="1" applyFill="1" applyBorder="1" applyAlignment="1">
      <alignment horizontal="center" vertical="center" wrapText="1"/>
    </xf>
    <xf numFmtId="0" fontId="8" fillId="5" borderId="6" xfId="0" applyFont="1" applyFill="1" applyBorder="1" applyAlignment="1">
      <alignment vertical="center" wrapText="1"/>
    </xf>
    <xf numFmtId="165" fontId="8" fillId="5" borderId="5" xfId="0" applyNumberFormat="1" applyFont="1" applyFill="1" applyBorder="1" applyAlignment="1">
      <alignment vertical="center" wrapText="1"/>
    </xf>
    <xf numFmtId="0" fontId="8" fillId="5" borderId="7" xfId="0" applyFont="1" applyFill="1" applyBorder="1" applyAlignment="1">
      <alignment horizontal="center" vertical="center" wrapText="1"/>
    </xf>
    <xf numFmtId="0" fontId="8" fillId="5" borderId="64" xfId="0" applyFont="1" applyFill="1" applyBorder="1" applyAlignment="1">
      <alignment horizontal="center" vertical="top"/>
    </xf>
    <xf numFmtId="0" fontId="8" fillId="5" borderId="63" xfId="0" applyFont="1" applyFill="1" applyBorder="1" applyAlignment="1">
      <alignment horizontal="center" vertical="top" wrapText="1"/>
    </xf>
    <xf numFmtId="0" fontId="8" fillId="5" borderId="64" xfId="0" applyFont="1" applyFill="1" applyBorder="1" applyAlignment="1">
      <alignment horizontal="center" vertical="center"/>
    </xf>
    <xf numFmtId="0" fontId="8" fillId="5" borderId="5" xfId="0" applyFont="1" applyFill="1" applyBorder="1" applyAlignment="1">
      <alignment horizontal="left" vertical="top" wrapText="1"/>
    </xf>
    <xf numFmtId="0" fontId="9" fillId="0" borderId="35" xfId="0" applyFont="1" applyBorder="1" applyAlignment="1">
      <alignment horizontal="left" vertical="top"/>
    </xf>
    <xf numFmtId="0" fontId="8" fillId="0" borderId="35" xfId="0" applyFont="1" applyBorder="1" applyAlignment="1">
      <alignment horizontal="left" vertical="center" wrapText="1"/>
    </xf>
    <xf numFmtId="0" fontId="8" fillId="12" borderId="35" xfId="0" applyFont="1" applyFill="1" applyBorder="1" applyAlignment="1">
      <alignment horizontal="center" vertical="center" wrapText="1"/>
    </xf>
    <xf numFmtId="0" fontId="8" fillId="0" borderId="35" xfId="0" applyFont="1" applyBorder="1" applyAlignment="1">
      <alignment vertical="center" wrapText="1"/>
    </xf>
    <xf numFmtId="0" fontId="9" fillId="5" borderId="21" xfId="0" applyFont="1" applyFill="1" applyBorder="1" applyAlignment="1">
      <alignmen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xf>
    <xf numFmtId="0" fontId="9" fillId="0" borderId="45" xfId="0" applyFont="1" applyBorder="1" applyAlignment="1">
      <alignment horizontal="left" vertical="top"/>
    </xf>
    <xf numFmtId="0" fontId="53" fillId="0" borderId="59" xfId="0" applyFont="1" applyBorder="1" applyAlignment="1">
      <alignment vertical="top"/>
    </xf>
    <xf numFmtId="165" fontId="53" fillId="0" borderId="62" xfId="0" applyNumberFormat="1" applyFont="1" applyBorder="1" applyAlignment="1">
      <alignment horizontal="center" vertical="top"/>
    </xf>
    <xf numFmtId="165" fontId="53" fillId="12" borderId="17" xfId="0" applyNumberFormat="1" applyFont="1" applyFill="1" applyBorder="1" applyAlignment="1">
      <alignment horizontal="center" vertical="top"/>
    </xf>
    <xf numFmtId="165" fontId="53" fillId="0" borderId="42" xfId="0" applyNumberFormat="1" applyFont="1" applyBorder="1" applyAlignment="1">
      <alignment horizontal="center" vertical="top"/>
    </xf>
    <xf numFmtId="0" fontId="8" fillId="0" borderId="62" xfId="0" applyFont="1" applyBorder="1" applyAlignment="1">
      <alignment horizontal="left" vertical="center" wrapText="1"/>
    </xf>
    <xf numFmtId="0" fontId="8" fillId="12" borderId="17" xfId="0" applyFont="1" applyFill="1" applyBorder="1" applyAlignment="1">
      <alignment horizontal="center" vertical="center" wrapText="1"/>
    </xf>
    <xf numFmtId="165" fontId="53" fillId="0" borderId="61" xfId="0" applyNumberFormat="1" applyFont="1" applyBorder="1" applyAlignment="1">
      <alignment horizontal="center" vertical="top"/>
    </xf>
    <xf numFmtId="165" fontId="53" fillId="12" borderId="35" xfId="0" applyNumberFormat="1" applyFont="1" applyFill="1" applyBorder="1" applyAlignment="1">
      <alignment horizontal="center" vertical="top"/>
    </xf>
    <xf numFmtId="165" fontId="53" fillId="0" borderId="34" xfId="0" applyNumberFormat="1" applyFont="1" applyBorder="1" applyAlignment="1">
      <alignment horizontal="center" vertical="top"/>
    </xf>
    <xf numFmtId="0" fontId="8" fillId="0" borderId="61" xfId="0" applyFont="1" applyBorder="1" applyAlignment="1">
      <alignment horizontal="left" vertical="center" wrapText="1"/>
    </xf>
    <xf numFmtId="49" fontId="9" fillId="2" borderId="29" xfId="0" applyNumberFormat="1" applyFont="1" applyFill="1" applyBorder="1" applyAlignment="1">
      <alignment horizontal="center" vertical="top"/>
    </xf>
    <xf numFmtId="49" fontId="9" fillId="5" borderId="55" xfId="0" applyNumberFormat="1" applyFont="1" applyFill="1" applyBorder="1" applyAlignment="1">
      <alignment horizontal="center" vertical="top" wrapText="1"/>
    </xf>
    <xf numFmtId="49" fontId="8" fillId="0" borderId="58" xfId="0" applyNumberFormat="1" applyFont="1" applyBorder="1" applyAlignment="1">
      <alignment vertical="top"/>
    </xf>
    <xf numFmtId="0" fontId="53" fillId="0" borderId="28" xfId="0" applyFont="1" applyBorder="1" applyAlignment="1">
      <alignment horizontal="center" vertical="top"/>
    </xf>
    <xf numFmtId="165" fontId="53" fillId="0" borderId="70" xfId="0" applyNumberFormat="1" applyFont="1" applyBorder="1" applyAlignment="1">
      <alignment horizontal="center" vertical="top"/>
    </xf>
    <xf numFmtId="165" fontId="53" fillId="0" borderId="65" xfId="0" applyNumberFormat="1" applyFont="1" applyBorder="1" applyAlignment="1">
      <alignment horizontal="center" vertical="top"/>
    </xf>
    <xf numFmtId="165" fontId="53" fillId="0" borderId="66" xfId="0" applyNumberFormat="1" applyFont="1" applyBorder="1" applyAlignment="1">
      <alignment horizontal="center" vertical="top"/>
    </xf>
    <xf numFmtId="0" fontId="8" fillId="5" borderId="61" xfId="0" applyFont="1" applyFill="1" applyBorder="1" applyAlignment="1">
      <alignment horizontal="left" vertical="top" wrapText="1"/>
    </xf>
    <xf numFmtId="49" fontId="9" fillId="2" borderId="31"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5" borderId="48" xfId="0" applyNumberFormat="1" applyFont="1" applyFill="1" applyBorder="1" applyAlignment="1">
      <alignment horizontal="center" vertical="top" wrapText="1"/>
    </xf>
    <xf numFmtId="49" fontId="8" fillId="0" borderId="2" xfId="0" applyNumberFormat="1" applyFont="1" applyBorder="1" applyAlignment="1">
      <alignment horizontal="center" vertical="top"/>
    </xf>
    <xf numFmtId="0" fontId="53" fillId="0" borderId="9" xfId="0" applyFont="1" applyBorder="1" applyAlignment="1">
      <alignment horizontal="center" vertical="top"/>
    </xf>
    <xf numFmtId="165" fontId="53" fillId="0" borderId="13" xfId="0" applyNumberFormat="1" applyFont="1" applyBorder="1" applyAlignment="1">
      <alignment horizontal="center" vertical="top"/>
    </xf>
    <xf numFmtId="165" fontId="53" fillId="0" borderId="56" xfId="0" applyNumberFormat="1" applyFont="1" applyBorder="1" applyAlignment="1">
      <alignment horizontal="center" vertical="top"/>
    </xf>
    <xf numFmtId="165" fontId="53" fillId="0" borderId="57" xfId="0" applyNumberFormat="1" applyFont="1" applyBorder="1" applyAlignment="1">
      <alignment horizontal="center" vertical="top"/>
    </xf>
    <xf numFmtId="0" fontId="8" fillId="0" borderId="61" xfId="0" applyFont="1" applyBorder="1" applyAlignment="1">
      <alignment vertical="center" wrapText="1"/>
    </xf>
    <xf numFmtId="49" fontId="9" fillId="2" borderId="23" xfId="0" applyNumberFormat="1" applyFont="1" applyFill="1" applyBorder="1" applyAlignment="1">
      <alignment horizontal="center" vertical="top"/>
    </xf>
    <xf numFmtId="0" fontId="53" fillId="0" borderId="20" xfId="0" applyFont="1" applyBorder="1" applyAlignment="1">
      <alignment horizontal="left" vertical="top"/>
    </xf>
    <xf numFmtId="9" fontId="53" fillId="0" borderId="51" xfId="0" applyNumberFormat="1" applyFont="1" applyBorder="1" applyAlignment="1">
      <alignment horizontal="center" vertical="top"/>
    </xf>
    <xf numFmtId="9" fontId="53" fillId="0" borderId="14" xfId="0" applyNumberFormat="1" applyFont="1" applyBorder="1" applyAlignment="1">
      <alignment horizontal="center" vertical="top"/>
    </xf>
    <xf numFmtId="0" fontId="9" fillId="0" borderId="15"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8" fillId="0" borderId="15" xfId="7" applyFont="1" applyBorder="1" applyAlignment="1">
      <alignment vertical="top" wrapText="1"/>
    </xf>
    <xf numFmtId="49" fontId="8" fillId="0" borderId="15" xfId="0" applyNumberFormat="1" applyFont="1" applyBorder="1" applyAlignment="1">
      <alignment horizontal="center" vertical="center"/>
    </xf>
    <xf numFmtId="49" fontId="8" fillId="0" borderId="65" xfId="0" applyNumberFormat="1" applyFont="1" applyBorder="1" applyAlignment="1">
      <alignment horizontal="center" vertical="center"/>
    </xf>
    <xf numFmtId="0" fontId="32" fillId="5" borderId="65" xfId="0" applyFont="1" applyFill="1" applyBorder="1"/>
    <xf numFmtId="0" fontId="9" fillId="5" borderId="66" xfId="0" applyFont="1" applyFill="1" applyBorder="1" applyAlignment="1">
      <alignment horizontal="left" vertical="top"/>
    </xf>
    <xf numFmtId="0" fontId="8" fillId="12" borderId="49" xfId="0" applyFont="1" applyFill="1" applyBorder="1" applyAlignment="1">
      <alignment horizontal="center" vertical="center" wrapText="1"/>
    </xf>
    <xf numFmtId="165" fontId="9" fillId="0" borderId="30" xfId="0" applyNumberFormat="1" applyFont="1" applyBorder="1" applyAlignment="1">
      <alignment horizontal="center" vertical="top"/>
    </xf>
    <xf numFmtId="165" fontId="9" fillId="12" borderId="30" xfId="0" applyNumberFormat="1" applyFont="1" applyFill="1" applyBorder="1" applyAlignment="1">
      <alignment horizontal="center" vertical="top"/>
    </xf>
    <xf numFmtId="165" fontId="9" fillId="0" borderId="41" xfId="0" applyNumberFormat="1" applyFont="1" applyBorder="1" applyAlignment="1">
      <alignment horizontal="center" vertical="top"/>
    </xf>
    <xf numFmtId="0" fontId="53" fillId="0" borderId="37" xfId="0" applyFont="1" applyBorder="1" applyAlignment="1">
      <alignment horizontal="left" vertical="center" wrapText="1"/>
    </xf>
    <xf numFmtId="165" fontId="53" fillId="12" borderId="17" xfId="0" applyNumberFormat="1" applyFont="1" applyFill="1" applyBorder="1" applyAlignment="1">
      <alignment horizontal="center" vertical="center" wrapText="1"/>
    </xf>
    <xf numFmtId="0" fontId="53" fillId="0" borderId="35" xfId="0" applyFont="1" applyBorder="1" applyAlignment="1">
      <alignment horizontal="center" vertical="center" wrapText="1"/>
    </xf>
    <xf numFmtId="0" fontId="53" fillId="0" borderId="34" xfId="0" applyFont="1" applyBorder="1" applyAlignment="1">
      <alignment horizontal="center" vertical="center" wrapText="1"/>
    </xf>
    <xf numFmtId="49" fontId="9" fillId="3" borderId="9" xfId="0" applyNumberFormat="1" applyFont="1" applyFill="1" applyBorder="1" applyAlignment="1">
      <alignment horizontal="center" vertical="top"/>
    </xf>
    <xf numFmtId="49" fontId="9" fillId="5" borderId="13" xfId="0" applyNumberFormat="1" applyFont="1" applyFill="1" applyBorder="1" applyAlignment="1">
      <alignment horizontal="center" vertical="top" wrapText="1"/>
    </xf>
    <xf numFmtId="165" fontId="53" fillId="12" borderId="18" xfId="0" applyNumberFormat="1" applyFont="1" applyFill="1" applyBorder="1" applyAlignment="1">
      <alignment horizontal="left" vertical="center" wrapText="1"/>
    </xf>
    <xf numFmtId="165" fontId="53" fillId="12" borderId="20" xfId="0" applyNumberFormat="1" applyFont="1" applyFill="1" applyBorder="1" applyAlignment="1">
      <alignment horizontal="left" vertical="center" wrapText="1"/>
    </xf>
    <xf numFmtId="0" fontId="53" fillId="0" borderId="51" xfId="0" applyFont="1" applyBorder="1" applyAlignment="1">
      <alignment horizontal="left" vertical="top" wrapText="1"/>
    </xf>
    <xf numFmtId="0" fontId="53" fillId="0" borderId="14" xfId="0" applyFont="1" applyBorder="1" applyAlignment="1">
      <alignment horizontal="left" vertical="top" wrapText="1"/>
    </xf>
    <xf numFmtId="49" fontId="9" fillId="5" borderId="16" xfId="0" applyNumberFormat="1" applyFont="1" applyFill="1" applyBorder="1" applyAlignment="1">
      <alignment vertical="top" wrapText="1"/>
    </xf>
    <xf numFmtId="165" fontId="8" fillId="12" borderId="49" xfId="0" applyNumberFormat="1" applyFont="1" applyFill="1" applyBorder="1" applyAlignment="1">
      <alignment horizontal="center" wrapText="1"/>
    </xf>
    <xf numFmtId="0" fontId="8" fillId="0" borderId="5" xfId="0" applyFont="1" applyBorder="1" applyAlignment="1">
      <alignment horizontal="center"/>
    </xf>
    <xf numFmtId="0" fontId="8" fillId="0" borderId="5" xfId="0" applyFont="1" applyBorder="1" applyAlignment="1">
      <alignment horizontal="center" wrapText="1"/>
    </xf>
    <xf numFmtId="0" fontId="8" fillId="0" borderId="7" xfId="0" applyFont="1" applyBorder="1" applyAlignment="1">
      <alignment horizontal="center" wrapText="1"/>
    </xf>
    <xf numFmtId="49" fontId="9" fillId="5" borderId="44" xfId="0" applyNumberFormat="1" applyFont="1" applyFill="1" applyBorder="1" applyAlignment="1">
      <alignment vertical="top" wrapText="1"/>
    </xf>
    <xf numFmtId="165" fontId="53" fillId="0" borderId="59" xfId="0" applyNumberFormat="1" applyFont="1" applyBorder="1" applyAlignment="1">
      <alignment horizontal="center" vertical="top"/>
    </xf>
    <xf numFmtId="165" fontId="53" fillId="12" borderId="59" xfId="0" applyNumberFormat="1" applyFont="1" applyFill="1" applyBorder="1" applyAlignment="1">
      <alignment horizontal="center" vertical="top"/>
    </xf>
    <xf numFmtId="165" fontId="8" fillId="12" borderId="61" xfId="0" applyNumberFormat="1" applyFont="1" applyFill="1" applyBorder="1" applyAlignment="1">
      <alignment horizontal="center" wrapText="1"/>
    </xf>
    <xf numFmtId="0" fontId="8" fillId="0" borderId="35" xfId="0" applyFont="1" applyBorder="1" applyAlignment="1">
      <alignment horizontal="center" wrapText="1"/>
    </xf>
    <xf numFmtId="0" fontId="8" fillId="0" borderId="34" xfId="0" applyFont="1" applyBorder="1" applyAlignment="1">
      <alignment horizontal="center" wrapText="1"/>
    </xf>
    <xf numFmtId="49" fontId="9" fillId="5" borderId="19" xfId="0" applyNumberFormat="1" applyFont="1" applyFill="1" applyBorder="1" applyAlignment="1">
      <alignment vertical="top" wrapText="1"/>
    </xf>
    <xf numFmtId="0" fontId="54" fillId="0" borderId="53" xfId="0" applyFont="1" applyBorder="1" applyAlignment="1">
      <alignment vertical="top" wrapText="1"/>
    </xf>
    <xf numFmtId="0" fontId="32" fillId="0" borderId="53" xfId="0" applyFont="1" applyBorder="1" applyAlignment="1">
      <alignment horizontal="center" wrapText="1"/>
    </xf>
    <xf numFmtId="0" fontId="8" fillId="0" borderId="1" xfId="0" applyFont="1" applyBorder="1" applyAlignment="1">
      <alignment horizontal="center"/>
    </xf>
    <xf numFmtId="0" fontId="8" fillId="0" borderId="45" xfId="0" applyFont="1" applyBorder="1" applyAlignment="1">
      <alignment horizontal="center" wrapText="1"/>
    </xf>
    <xf numFmtId="0" fontId="8" fillId="0" borderId="17" xfId="0" applyFont="1" applyBorder="1" applyAlignment="1">
      <alignment horizontal="center" wrapText="1"/>
    </xf>
    <xf numFmtId="0" fontId="8" fillId="0" borderId="42" xfId="0" applyFont="1" applyBorder="1" applyAlignment="1">
      <alignment horizontal="center" wrapText="1"/>
    </xf>
    <xf numFmtId="165" fontId="9" fillId="12" borderId="52" xfId="0" applyNumberFormat="1" applyFont="1" applyFill="1" applyBorder="1" applyAlignment="1">
      <alignment horizontal="left" vertical="center" wrapText="1"/>
    </xf>
    <xf numFmtId="165" fontId="8" fillId="12" borderId="53" xfId="0" applyNumberFormat="1" applyFont="1" applyFill="1" applyBorder="1" applyAlignment="1">
      <alignment horizontal="center" wrapText="1"/>
    </xf>
    <xf numFmtId="0" fontId="8" fillId="0" borderId="1" xfId="0" applyFont="1" applyBorder="1" applyAlignment="1">
      <alignment horizontal="center" wrapText="1"/>
    </xf>
    <xf numFmtId="165" fontId="8" fillId="12" borderId="31" xfId="0" applyNumberFormat="1" applyFont="1" applyFill="1" applyBorder="1" applyAlignment="1">
      <alignment horizontal="left" vertical="center" wrapText="1"/>
    </xf>
    <xf numFmtId="165" fontId="8" fillId="12" borderId="6" xfId="0" applyNumberFormat="1" applyFont="1" applyFill="1" applyBorder="1" applyAlignment="1">
      <alignment horizontal="center" wrapText="1"/>
    </xf>
    <xf numFmtId="165" fontId="8" fillId="12" borderId="73" xfId="0" applyNumberFormat="1" applyFont="1" applyFill="1" applyBorder="1" applyAlignment="1">
      <alignment horizontal="center" wrapText="1"/>
    </xf>
    <xf numFmtId="0" fontId="32" fillId="0" borderId="33" xfId="0" applyFont="1" applyBorder="1" applyAlignment="1">
      <alignment vertical="center" wrapText="1"/>
    </xf>
    <xf numFmtId="165" fontId="8" fillId="12" borderId="37" xfId="0" applyNumberFormat="1" applyFont="1" applyFill="1" applyBorder="1" applyAlignment="1">
      <alignment horizontal="center" wrapText="1"/>
    </xf>
    <xf numFmtId="165" fontId="53" fillId="12" borderId="58" xfId="0" applyNumberFormat="1" applyFont="1" applyFill="1" applyBorder="1" applyAlignment="1">
      <alignment horizontal="left" vertical="center" wrapText="1"/>
    </xf>
    <xf numFmtId="165" fontId="53" fillId="12" borderId="37" xfId="0" applyNumberFormat="1" applyFont="1" applyFill="1" applyBorder="1" applyAlignment="1">
      <alignment horizontal="left" vertical="center" wrapText="1"/>
    </xf>
    <xf numFmtId="0" fontId="53" fillId="0" borderId="35" xfId="0" applyFont="1" applyBorder="1" applyAlignment="1">
      <alignment horizontal="left" vertical="top" wrapText="1"/>
    </xf>
    <xf numFmtId="0" fontId="53" fillId="0" borderId="34" xfId="0" applyFont="1" applyBorder="1" applyAlignment="1">
      <alignment horizontal="left" vertical="top" wrapText="1"/>
    </xf>
    <xf numFmtId="165" fontId="53" fillId="12" borderId="32" xfId="0" applyNumberFormat="1" applyFont="1" applyFill="1" applyBorder="1" applyAlignment="1">
      <alignment horizontal="left" vertical="center" wrapText="1"/>
    </xf>
    <xf numFmtId="165" fontId="53" fillId="12" borderId="52" xfId="0" applyNumberFormat="1" applyFont="1" applyFill="1" applyBorder="1" applyAlignment="1">
      <alignment horizontal="left" vertical="center" wrapText="1"/>
    </xf>
    <xf numFmtId="0" fontId="53" fillId="0" borderId="1" xfId="0" applyFont="1" applyBorder="1" applyAlignment="1">
      <alignment horizontal="left" vertical="top" wrapText="1"/>
    </xf>
    <xf numFmtId="0" fontId="53" fillId="0" borderId="45" xfId="0" applyFont="1" applyBorder="1" applyAlignment="1">
      <alignment horizontal="left" vertical="top" wrapText="1"/>
    </xf>
    <xf numFmtId="49" fontId="9" fillId="5" borderId="70" xfId="0" applyNumberFormat="1" applyFont="1" applyFill="1" applyBorder="1" applyAlignment="1">
      <alignment horizontal="center" vertical="top" wrapText="1"/>
    </xf>
    <xf numFmtId="49" fontId="9" fillId="5" borderId="74" xfId="0" applyNumberFormat="1" applyFont="1" applyFill="1" applyBorder="1" applyAlignment="1">
      <alignment horizontal="center" vertical="top" wrapText="1"/>
    </xf>
    <xf numFmtId="49" fontId="8" fillId="0" borderId="28" xfId="0" applyNumberFormat="1" applyFont="1" applyBorder="1" applyAlignment="1">
      <alignment horizontal="center" vertical="top"/>
    </xf>
    <xf numFmtId="49" fontId="8" fillId="0" borderId="15" xfId="0" applyNumberFormat="1" applyFont="1" applyBorder="1" applyAlignment="1">
      <alignment vertical="top"/>
    </xf>
    <xf numFmtId="0" fontId="53" fillId="0" borderId="65" xfId="0" applyFont="1" applyBorder="1" applyAlignment="1">
      <alignment horizontal="center" vertical="top"/>
    </xf>
    <xf numFmtId="165" fontId="53" fillId="0" borderId="74" xfId="0" applyNumberFormat="1" applyFont="1" applyBorder="1" applyAlignment="1">
      <alignment horizontal="center" vertical="top"/>
    </xf>
    <xf numFmtId="0" fontId="8" fillId="0" borderId="28" xfId="0" applyFont="1" applyBorder="1" applyAlignment="1">
      <alignment wrapText="1"/>
    </xf>
    <xf numFmtId="165" fontId="8" fillId="12" borderId="70" xfId="0" applyNumberFormat="1" applyFont="1" applyFill="1" applyBorder="1" applyAlignment="1">
      <alignment horizontal="center" vertical="center" wrapText="1"/>
    </xf>
    <xf numFmtId="0" fontId="32" fillId="0" borderId="11" xfId="0" applyFont="1" applyBorder="1"/>
    <xf numFmtId="0" fontId="8" fillId="0" borderId="28" xfId="0" applyFont="1" applyBorder="1" applyAlignment="1">
      <alignment vertical="center" wrapText="1"/>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0" fontId="8" fillId="5" borderId="28" xfId="0" applyFont="1" applyFill="1" applyBorder="1" applyAlignment="1">
      <alignment horizontal="left" vertical="top" wrapText="1"/>
    </xf>
    <xf numFmtId="9" fontId="8" fillId="0" borderId="66" xfId="0" applyNumberFormat="1" applyFont="1" applyBorder="1" applyAlignment="1">
      <alignment horizontal="center" vertical="top"/>
    </xf>
    <xf numFmtId="9" fontId="8" fillId="0" borderId="65" xfId="0" applyNumberFormat="1" applyFont="1" applyBorder="1" applyAlignment="1">
      <alignment horizontal="center" vertical="top"/>
    </xf>
    <xf numFmtId="0" fontId="53" fillId="0" borderId="56" xfId="0" applyFont="1" applyBorder="1" applyAlignment="1">
      <alignment horizontal="center" vertical="top"/>
    </xf>
    <xf numFmtId="165" fontId="53" fillId="0" borderId="44" xfId="0" applyNumberFormat="1" applyFont="1" applyBorder="1" applyAlignment="1">
      <alignment horizontal="center" vertical="top"/>
    </xf>
    <xf numFmtId="0" fontId="8" fillId="0" borderId="3" xfId="0" applyFont="1" applyBorder="1" applyAlignment="1">
      <alignment vertical="center" wrapText="1"/>
    </xf>
    <xf numFmtId="165" fontId="8" fillId="12" borderId="68"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49" fontId="9" fillId="2" borderId="15" xfId="0" applyNumberFormat="1" applyFont="1" applyFill="1" applyBorder="1" applyAlignment="1">
      <alignment vertical="top"/>
    </xf>
    <xf numFmtId="49" fontId="9" fillId="3" borderId="28" xfId="0" applyNumberFormat="1" applyFont="1" applyFill="1" applyBorder="1" applyAlignment="1">
      <alignment vertical="top"/>
    </xf>
    <xf numFmtId="49" fontId="9" fillId="5" borderId="70" xfId="0" applyNumberFormat="1" applyFont="1" applyFill="1" applyBorder="1" applyAlignment="1">
      <alignment vertical="top" wrapText="1"/>
    </xf>
    <xf numFmtId="49" fontId="9" fillId="5" borderId="66" xfId="0" applyNumberFormat="1" applyFont="1" applyFill="1" applyBorder="1" applyAlignment="1">
      <alignment horizontal="center" vertical="top" wrapText="1"/>
    </xf>
    <xf numFmtId="49" fontId="8" fillId="0" borderId="28" xfId="0" applyNumberFormat="1" applyFont="1" applyBorder="1" applyAlignment="1">
      <alignment vertical="top"/>
    </xf>
    <xf numFmtId="49" fontId="8" fillId="0" borderId="71" xfId="0" applyNumberFormat="1" applyFont="1" applyBorder="1" applyAlignment="1">
      <alignment horizontal="center" vertical="top"/>
    </xf>
    <xf numFmtId="0" fontId="8" fillId="5" borderId="28" xfId="0" applyFont="1" applyFill="1" applyBorder="1" applyAlignment="1">
      <alignment vertical="center" wrapText="1"/>
    </xf>
    <xf numFmtId="165" fontId="8" fillId="5" borderId="70" xfId="0" applyNumberFormat="1" applyFont="1" applyFill="1" applyBorder="1" applyAlignment="1">
      <alignment horizontal="center" vertical="center" wrapText="1"/>
    </xf>
    <xf numFmtId="0" fontId="8" fillId="5" borderId="65" xfId="0" applyFont="1" applyFill="1" applyBorder="1" applyAlignment="1">
      <alignment horizontal="center" vertical="center" wrapText="1"/>
    </xf>
    <xf numFmtId="0" fontId="9" fillId="7" borderId="11" xfId="0" applyFont="1" applyFill="1" applyBorder="1" applyAlignment="1">
      <alignment horizontal="center" vertical="top"/>
    </xf>
    <xf numFmtId="0" fontId="53" fillId="7" borderId="71" xfId="0" applyFont="1" applyFill="1" applyBorder="1" applyAlignment="1">
      <alignment horizontal="left" vertical="top"/>
    </xf>
    <xf numFmtId="165" fontId="9" fillId="6" borderId="21" xfId="7" applyNumberFormat="1" applyFont="1" applyFill="1" applyBorder="1" applyAlignment="1">
      <alignment horizontal="center" vertical="top"/>
    </xf>
    <xf numFmtId="49" fontId="9" fillId="6" borderId="23" xfId="7" applyNumberFormat="1" applyFont="1" applyFill="1" applyBorder="1" applyAlignment="1">
      <alignment vertical="top"/>
    </xf>
    <xf numFmtId="49" fontId="9" fillId="6" borderId="22" xfId="7" applyNumberFormat="1" applyFont="1" applyFill="1" applyBorder="1" applyAlignment="1">
      <alignment vertical="top"/>
    </xf>
    <xf numFmtId="49" fontId="9" fillId="6" borderId="24" xfId="7" applyNumberFormat="1" applyFont="1" applyFill="1" applyBorder="1" applyAlignment="1">
      <alignment vertical="top"/>
    </xf>
    <xf numFmtId="2" fontId="9" fillId="6" borderId="28" xfId="0" applyNumberFormat="1" applyFont="1" applyFill="1" applyBorder="1" applyAlignment="1">
      <alignment horizontal="center" vertical="top"/>
    </xf>
    <xf numFmtId="0" fontId="7" fillId="0" borderId="0" xfId="0" applyFont="1"/>
    <xf numFmtId="165" fontId="0" fillId="0" borderId="0" xfId="0" applyNumberFormat="1"/>
    <xf numFmtId="2" fontId="0" fillId="0" borderId="0" xfId="0" applyNumberFormat="1"/>
    <xf numFmtId="0" fontId="26" fillId="0" borderId="15" xfId="0" applyFont="1" applyBorder="1" applyAlignment="1">
      <alignment vertical="center" wrapText="1"/>
    </xf>
    <xf numFmtId="0" fontId="26" fillId="0" borderId="11" xfId="0" applyFont="1" applyBorder="1" applyAlignment="1">
      <alignment vertical="center" wrapText="1"/>
    </xf>
    <xf numFmtId="0" fontId="55" fillId="0" borderId="11" xfId="0" applyFont="1" applyBorder="1"/>
    <xf numFmtId="0" fontId="30" fillId="0" borderId="30" xfId="33" applyFont="1" applyBorder="1" applyAlignment="1">
      <alignment horizontal="center" vertical="top" wrapText="1"/>
    </xf>
    <xf numFmtId="165" fontId="30" fillId="0" borderId="38" xfId="33" applyNumberFormat="1" applyFont="1" applyBorder="1" applyAlignment="1">
      <alignment horizontal="center" vertical="top" wrapText="1"/>
    </xf>
    <xf numFmtId="165" fontId="30" fillId="0" borderId="30" xfId="33" applyNumberFormat="1" applyFont="1" applyBorder="1" applyAlignment="1">
      <alignment horizontal="center" vertical="top" wrapText="1"/>
    </xf>
    <xf numFmtId="0" fontId="30" fillId="0" borderId="36" xfId="0" applyFont="1" applyBorder="1"/>
    <xf numFmtId="0" fontId="30" fillId="0" borderId="0" xfId="0" applyFont="1"/>
    <xf numFmtId="0" fontId="30" fillId="0" borderId="26" xfId="0" applyFont="1" applyBorder="1"/>
    <xf numFmtId="0" fontId="27" fillId="0" borderId="39" xfId="0" applyFont="1" applyBorder="1" applyAlignment="1">
      <alignment vertical="top"/>
    </xf>
    <xf numFmtId="0" fontId="27" fillId="0" borderId="40" xfId="0" applyFont="1" applyBorder="1" applyAlignment="1">
      <alignment horizontal="left" vertical="top"/>
    </xf>
    <xf numFmtId="0" fontId="28" fillId="0" borderId="40" xfId="0" applyFont="1" applyBorder="1" applyAlignment="1">
      <alignment horizontal="left" vertical="top"/>
    </xf>
    <xf numFmtId="0" fontId="3" fillId="0" borderId="40" xfId="0" applyFont="1" applyBorder="1" applyAlignment="1">
      <alignment horizontal="left" vertical="top"/>
    </xf>
    <xf numFmtId="0" fontId="30" fillId="0" borderId="50" xfId="0" applyFont="1" applyBorder="1" applyAlignment="1">
      <alignment horizontal="center" vertical="center" wrapText="1"/>
    </xf>
    <xf numFmtId="0" fontId="30" fillId="0" borderId="50" xfId="0" applyFont="1" applyBorder="1" applyAlignment="1">
      <alignment horizontal="left" vertical="top"/>
    </xf>
    <xf numFmtId="0" fontId="30" fillId="0" borderId="54" xfId="0" applyFont="1" applyBorder="1" applyAlignment="1">
      <alignment horizontal="left" vertical="top"/>
    </xf>
    <xf numFmtId="0" fontId="10" fillId="0" borderId="51" xfId="0" applyFont="1" applyBorder="1" applyAlignment="1">
      <alignment horizontal="center" vertical="center" wrapText="1"/>
    </xf>
    <xf numFmtId="0" fontId="10" fillId="0" borderId="51" xfId="0" applyFont="1" applyBorder="1" applyAlignment="1">
      <alignment horizontal="left" vertical="top"/>
    </xf>
    <xf numFmtId="0" fontId="10" fillId="0" borderId="14" xfId="0" applyFont="1" applyBorder="1" applyAlignment="1">
      <alignment horizontal="left" vertical="top"/>
    </xf>
    <xf numFmtId="0" fontId="4" fillId="5" borderId="30" xfId="0" applyFont="1" applyFill="1" applyBorder="1" applyAlignment="1">
      <alignment horizontal="center" vertical="top"/>
    </xf>
    <xf numFmtId="165" fontId="4" fillId="5" borderId="59" xfId="0" applyNumberFormat="1" applyFont="1" applyFill="1" applyBorder="1" applyAlignment="1">
      <alignment horizontal="center" vertical="top"/>
    </xf>
    <xf numFmtId="165" fontId="4" fillId="5" borderId="60" xfId="0" applyNumberFormat="1" applyFont="1" applyFill="1" applyBorder="1" applyAlignment="1">
      <alignment horizontal="center" vertical="top"/>
    </xf>
    <xf numFmtId="0" fontId="10" fillId="5" borderId="33" xfId="0" applyFont="1" applyFill="1" applyBorder="1" applyAlignment="1">
      <alignment wrapText="1"/>
    </xf>
    <xf numFmtId="0" fontId="4" fillId="5" borderId="35" xfId="0" applyFont="1" applyFill="1" applyBorder="1" applyAlignment="1">
      <alignment horizontal="center" vertical="center" wrapText="1"/>
    </xf>
    <xf numFmtId="0" fontId="22" fillId="5" borderId="17" xfId="0" applyFont="1" applyFill="1" applyBorder="1" applyAlignment="1">
      <alignment horizontal="center" vertical="top"/>
    </xf>
    <xf numFmtId="0" fontId="22" fillId="5" borderId="52" xfId="0" applyFont="1" applyFill="1" applyBorder="1" applyAlignment="1">
      <alignment horizontal="left" vertical="top"/>
    </xf>
    <xf numFmtId="0" fontId="22" fillId="0" borderId="42" xfId="0" applyFont="1" applyBorder="1" applyAlignment="1">
      <alignment horizontal="center" vertical="top"/>
    </xf>
    <xf numFmtId="0" fontId="10" fillId="5" borderId="9" xfId="0" applyFont="1" applyFill="1" applyBorder="1" applyAlignment="1">
      <alignment vertical="top" wrapText="1"/>
    </xf>
    <xf numFmtId="0" fontId="10" fillId="5" borderId="37" xfId="0" applyFont="1" applyFill="1" applyBorder="1" applyAlignment="1">
      <alignment horizontal="left" vertical="top" wrapText="1"/>
    </xf>
    <xf numFmtId="0" fontId="4" fillId="5" borderId="61" xfId="0" applyFont="1" applyFill="1" applyBorder="1" applyAlignment="1">
      <alignment horizontal="center" vertical="center" wrapText="1"/>
    </xf>
    <xf numFmtId="0" fontId="4" fillId="5" borderId="37" xfId="0" applyFont="1" applyFill="1" applyBorder="1" applyAlignment="1">
      <alignment horizontal="left" vertical="top" wrapText="1"/>
    </xf>
    <xf numFmtId="49" fontId="3" fillId="7" borderId="28" xfId="0" applyNumberFormat="1" applyFont="1" applyFill="1" applyBorder="1" applyAlignment="1">
      <alignment horizontal="center" vertical="top"/>
    </xf>
    <xf numFmtId="0" fontId="3" fillId="10" borderId="28" xfId="0" applyFont="1" applyFill="1" applyBorder="1" applyAlignment="1">
      <alignment horizontal="center" vertical="top"/>
    </xf>
    <xf numFmtId="165" fontId="3" fillId="10" borderId="28" xfId="0" applyNumberFormat="1" applyFont="1" applyFill="1" applyBorder="1" applyAlignment="1">
      <alignment horizontal="center" vertical="top"/>
    </xf>
    <xf numFmtId="0" fontId="22" fillId="10" borderId="11" xfId="0" applyFont="1" applyFill="1" applyBorder="1" applyAlignment="1">
      <alignment horizontal="center" vertical="top"/>
    </xf>
    <xf numFmtId="0" fontId="22" fillId="10" borderId="12" xfId="0" applyFont="1" applyFill="1" applyBorder="1" applyAlignment="1">
      <alignment horizontal="center" vertical="top"/>
    </xf>
    <xf numFmtId="0" fontId="3" fillId="7" borderId="15" xfId="0" applyFont="1" applyFill="1" applyBorder="1" applyAlignment="1">
      <alignment horizontal="center" vertical="top"/>
    </xf>
    <xf numFmtId="165" fontId="11" fillId="7" borderId="28" xfId="0" applyNumberFormat="1" applyFont="1" applyFill="1" applyBorder="1" applyAlignment="1">
      <alignment horizontal="center" vertical="top" wrapText="1"/>
    </xf>
    <xf numFmtId="0" fontId="11" fillId="7" borderId="11" xfId="0" applyFont="1" applyFill="1" applyBorder="1" applyAlignment="1">
      <alignment horizontal="left" vertical="top" wrapText="1"/>
    </xf>
    <xf numFmtId="0" fontId="11" fillId="7" borderId="12" xfId="0" applyFont="1" applyFill="1" applyBorder="1" applyAlignment="1">
      <alignment horizontal="left" vertical="top" wrapText="1"/>
    </xf>
    <xf numFmtId="0" fontId="57" fillId="0" borderId="51" xfId="0" applyFont="1" applyBorder="1" applyAlignment="1">
      <alignment horizontal="center" vertical="center" wrapText="1"/>
    </xf>
    <xf numFmtId="49" fontId="5" fillId="7" borderId="29" xfId="0" applyNumberFormat="1" applyFont="1" applyFill="1" applyBorder="1" applyAlignment="1">
      <alignment horizontal="center" vertical="top"/>
    </xf>
    <xf numFmtId="0" fontId="11" fillId="5" borderId="11" xfId="0" applyFont="1" applyFill="1" applyBorder="1" applyAlignment="1">
      <alignment vertical="top"/>
    </xf>
    <xf numFmtId="0" fontId="11" fillId="5" borderId="65" xfId="0" applyFont="1" applyFill="1" applyBorder="1" applyAlignment="1">
      <alignment vertical="top"/>
    </xf>
    <xf numFmtId="0" fontId="10" fillId="0" borderId="70" xfId="0" applyFont="1" applyBorder="1" applyAlignment="1">
      <alignment horizontal="center" vertical="center" wrapText="1"/>
    </xf>
    <xf numFmtId="0" fontId="10" fillId="0" borderId="65" xfId="0" applyFont="1" applyBorder="1" applyAlignment="1">
      <alignment horizontal="left" vertical="top"/>
    </xf>
    <xf numFmtId="0" fontId="10" fillId="0" borderId="66" xfId="0" applyFont="1" applyBorder="1" applyAlignment="1">
      <alignment horizontal="left" vertical="top"/>
    </xf>
    <xf numFmtId="0" fontId="11" fillId="5" borderId="0" xfId="0" applyFont="1" applyFill="1" applyAlignment="1">
      <alignment horizontal="left" vertical="top"/>
    </xf>
    <xf numFmtId="0" fontId="11" fillId="5" borderId="0" xfId="0" applyFont="1" applyFill="1" applyAlignment="1">
      <alignment vertical="top"/>
    </xf>
    <xf numFmtId="0" fontId="30" fillId="0" borderId="74" xfId="0" applyFont="1" applyBorder="1" applyAlignment="1">
      <alignment wrapText="1"/>
    </xf>
    <xf numFmtId="0" fontId="25" fillId="0" borderId="56" xfId="0" applyFont="1" applyBorder="1" applyAlignment="1">
      <alignment horizontal="left" vertical="top"/>
    </xf>
    <xf numFmtId="0" fontId="10" fillId="0" borderId="56" xfId="0" applyFont="1" applyBorder="1" applyAlignment="1">
      <alignment horizontal="left" vertical="top"/>
    </xf>
    <xf numFmtId="0" fontId="10" fillId="0" borderId="57" xfId="0" applyFont="1" applyBorder="1" applyAlignment="1">
      <alignment horizontal="left" vertical="top"/>
    </xf>
    <xf numFmtId="0" fontId="4" fillId="5" borderId="73" xfId="0" applyFont="1" applyFill="1" applyBorder="1" applyAlignment="1">
      <alignment horizontal="left" vertical="top" wrapText="1"/>
    </xf>
    <xf numFmtId="0" fontId="4" fillId="5" borderId="62" xfId="0" applyFont="1" applyFill="1" applyBorder="1" applyAlignment="1">
      <alignment horizontal="center" vertical="center" wrapText="1"/>
    </xf>
    <xf numFmtId="0" fontId="4" fillId="5" borderId="52" xfId="0" applyFont="1" applyFill="1" applyBorder="1" applyAlignment="1">
      <alignment horizontal="left" vertical="top" wrapText="1"/>
    </xf>
    <xf numFmtId="0" fontId="4" fillId="5" borderId="53" xfId="0" applyFont="1" applyFill="1" applyBorder="1" applyAlignment="1">
      <alignment horizontal="center" vertical="center"/>
    </xf>
    <xf numFmtId="0" fontId="10" fillId="5" borderId="40" xfId="0" applyFont="1" applyFill="1" applyBorder="1" applyAlignment="1">
      <alignment vertical="top" wrapText="1"/>
    </xf>
    <xf numFmtId="0" fontId="4" fillId="5" borderId="5" xfId="0" applyFont="1" applyFill="1" applyBorder="1" applyAlignment="1">
      <alignment horizontal="center" vertical="center" wrapText="1"/>
    </xf>
    <xf numFmtId="0" fontId="10" fillId="5" borderId="31" xfId="0" applyFont="1" applyFill="1" applyBorder="1" applyAlignment="1">
      <alignment vertical="top" wrapText="1"/>
    </xf>
    <xf numFmtId="0" fontId="4" fillId="5" borderId="5" xfId="0" applyFont="1" applyFill="1" applyBorder="1" applyAlignment="1">
      <alignment horizontal="left" vertical="top" wrapText="1"/>
    </xf>
    <xf numFmtId="0" fontId="4" fillId="0" borderId="7" xfId="0" applyFont="1" applyBorder="1" applyAlignment="1">
      <alignment horizontal="left" vertical="top" wrapText="1"/>
    </xf>
    <xf numFmtId="0" fontId="4" fillId="5" borderId="21" xfId="0" applyFont="1" applyFill="1" applyBorder="1" applyAlignment="1">
      <alignment vertical="top" wrapText="1"/>
    </xf>
    <xf numFmtId="0" fontId="4" fillId="5" borderId="52" xfId="0" applyFont="1" applyFill="1" applyBorder="1" applyAlignment="1">
      <alignment horizontal="left" vertical="top"/>
    </xf>
    <xf numFmtId="165" fontId="4" fillId="5" borderId="6" xfId="0" applyNumberFormat="1" applyFont="1" applyFill="1" applyBorder="1" applyAlignment="1">
      <alignment horizontal="left" vertical="center" wrapText="1"/>
    </xf>
    <xf numFmtId="0" fontId="4" fillId="0" borderId="7" xfId="0" applyFont="1" applyBorder="1" applyAlignment="1">
      <alignment horizontal="center" vertical="top" wrapText="1"/>
    </xf>
    <xf numFmtId="165" fontId="10" fillId="5" borderId="37" xfId="0" applyNumberFormat="1" applyFont="1" applyFill="1" applyBorder="1" applyAlignment="1">
      <alignment horizontal="left" vertical="center" wrapText="1"/>
    </xf>
    <xf numFmtId="165" fontId="4" fillId="5" borderId="61" xfId="0" applyNumberFormat="1" applyFont="1" applyFill="1" applyBorder="1" applyAlignment="1">
      <alignment horizontal="left" vertical="center" wrapText="1"/>
    </xf>
    <xf numFmtId="0" fontId="4" fillId="0" borderId="34" xfId="0" applyFont="1" applyBorder="1" applyAlignment="1">
      <alignment horizontal="center" vertical="top" wrapText="1"/>
    </xf>
    <xf numFmtId="0" fontId="4" fillId="5" borderId="47" xfId="0" applyFont="1" applyFill="1" applyBorder="1" applyAlignment="1">
      <alignment horizontal="center" vertical="top"/>
    </xf>
    <xf numFmtId="165" fontId="4" fillId="5" borderId="3" xfId="0" applyNumberFormat="1" applyFont="1" applyFill="1" applyBorder="1" applyAlignment="1">
      <alignment horizontal="center" vertical="top"/>
    </xf>
    <xf numFmtId="165" fontId="4" fillId="5" borderId="69" xfId="0" applyNumberFormat="1" applyFont="1" applyFill="1" applyBorder="1" applyAlignment="1">
      <alignment horizontal="center" vertical="top"/>
    </xf>
    <xf numFmtId="165" fontId="10" fillId="5" borderId="67" xfId="0" applyNumberFormat="1" applyFont="1" applyFill="1" applyBorder="1" applyAlignment="1">
      <alignment horizontal="left" vertical="center" wrapText="1"/>
    </xf>
    <xf numFmtId="165" fontId="4" fillId="5" borderId="68" xfId="0" applyNumberFormat="1" applyFont="1" applyFill="1" applyBorder="1" applyAlignment="1">
      <alignment horizontal="left" vertical="center" wrapText="1"/>
    </xf>
    <xf numFmtId="0" fontId="4" fillId="5" borderId="64" xfId="0" applyFont="1" applyFill="1" applyBorder="1" applyAlignment="1">
      <alignment horizontal="center" vertical="top" wrapText="1"/>
    </xf>
    <xf numFmtId="0" fontId="4" fillId="0" borderId="63" xfId="0" applyFont="1" applyBorder="1" applyAlignment="1">
      <alignment horizontal="center" vertical="top" wrapText="1"/>
    </xf>
    <xf numFmtId="0" fontId="10" fillId="5" borderId="52" xfId="0" applyFont="1" applyFill="1" applyBorder="1" applyAlignment="1">
      <alignment horizontal="left" vertical="top" wrapText="1"/>
    </xf>
    <xf numFmtId="0" fontId="4" fillId="5" borderId="53" xfId="0" applyFont="1" applyFill="1" applyBorder="1" applyAlignment="1">
      <alignment horizontal="left" vertical="top"/>
    </xf>
    <xf numFmtId="0" fontId="22" fillId="10" borderId="22" xfId="0" applyFont="1" applyFill="1" applyBorder="1" applyAlignment="1">
      <alignment horizontal="left" vertical="top" wrapText="1"/>
    </xf>
    <xf numFmtId="0" fontId="25" fillId="0" borderId="65" xfId="0" applyFont="1" applyBorder="1" applyAlignment="1">
      <alignment horizontal="left" vertical="top"/>
    </xf>
    <xf numFmtId="0" fontId="10" fillId="0" borderId="76" xfId="0" applyFont="1" applyBorder="1" applyAlignment="1">
      <alignment vertical="center" wrapText="1"/>
    </xf>
    <xf numFmtId="0" fontId="10" fillId="5" borderId="5" xfId="0" applyFont="1" applyFill="1" applyBorder="1" applyAlignment="1">
      <alignment horizontal="center" vertical="center" wrapText="1"/>
    </xf>
    <xf numFmtId="0" fontId="31" fillId="5" borderId="5" xfId="0" applyFont="1" applyFill="1" applyBorder="1" applyAlignment="1">
      <alignment horizontal="center" vertical="top"/>
    </xf>
    <xf numFmtId="0" fontId="10" fillId="0" borderId="7" xfId="0" applyFont="1" applyBorder="1" applyAlignment="1">
      <alignment horizontal="center" vertical="top"/>
    </xf>
    <xf numFmtId="0" fontId="10" fillId="0" borderId="77" xfId="0" applyFont="1" applyBorder="1" applyAlignment="1">
      <alignment vertical="center" wrapText="1"/>
    </xf>
    <xf numFmtId="0" fontId="10" fillId="5" borderId="61" xfId="0" applyFont="1" applyFill="1" applyBorder="1" applyAlignment="1">
      <alignment horizontal="center" vertical="center" wrapText="1"/>
    </xf>
    <xf numFmtId="0" fontId="31" fillId="5" borderId="35" xfId="0" applyFont="1" applyFill="1" applyBorder="1" applyAlignment="1">
      <alignment horizontal="center" vertical="top"/>
    </xf>
    <xf numFmtId="0" fontId="10" fillId="0" borderId="34" xfId="0" applyFont="1" applyBorder="1" applyAlignment="1">
      <alignment horizontal="center" vertical="top"/>
    </xf>
    <xf numFmtId="0" fontId="10" fillId="0" borderId="78" xfId="0" applyFont="1" applyBorder="1" applyAlignment="1">
      <alignment vertical="center" wrapText="1"/>
    </xf>
    <xf numFmtId="0" fontId="31" fillId="5" borderId="52" xfId="0" applyFont="1" applyFill="1" applyBorder="1" applyAlignment="1">
      <alignment horizontal="left" vertical="top"/>
    </xf>
    <xf numFmtId="0" fontId="31" fillId="5" borderId="53" xfId="0" applyFont="1" applyFill="1" applyBorder="1" applyAlignment="1">
      <alignment horizontal="center" vertical="center"/>
    </xf>
    <xf numFmtId="9" fontId="31" fillId="5" borderId="1" xfId="0" applyNumberFormat="1" applyFont="1" applyFill="1" applyBorder="1" applyAlignment="1">
      <alignment horizontal="center" vertical="top"/>
    </xf>
    <xf numFmtId="9" fontId="31" fillId="0" borderId="45" xfId="0" applyNumberFormat="1" applyFont="1" applyBorder="1" applyAlignment="1">
      <alignment horizontal="center" vertical="top"/>
    </xf>
    <xf numFmtId="0" fontId="10" fillId="5" borderId="49" xfId="0" applyFont="1" applyFill="1" applyBorder="1" applyAlignment="1">
      <alignment horizontal="center" vertical="top" wrapText="1"/>
    </xf>
    <xf numFmtId="0" fontId="31" fillId="0" borderId="7" xfId="0" applyFont="1" applyBorder="1" applyAlignment="1">
      <alignment horizontal="center" vertical="top"/>
    </xf>
    <xf numFmtId="0" fontId="10" fillId="0" borderId="79" xfId="0" applyFont="1" applyBorder="1" applyAlignment="1">
      <alignment vertical="center" wrapText="1"/>
    </xf>
    <xf numFmtId="0" fontId="10" fillId="5" borderId="35" xfId="0" applyFont="1" applyFill="1" applyBorder="1" applyAlignment="1">
      <alignment horizontal="center" vertical="center" wrapText="1"/>
    </xf>
    <xf numFmtId="0" fontId="31" fillId="5" borderId="17" xfId="0" applyFont="1" applyFill="1" applyBorder="1" applyAlignment="1">
      <alignment horizontal="center" vertical="top"/>
    </xf>
    <xf numFmtId="0" fontId="31" fillId="0" borderId="42" xfId="0" applyFont="1" applyBorder="1" applyAlignment="1">
      <alignment horizontal="center" vertical="top"/>
    </xf>
    <xf numFmtId="0" fontId="10" fillId="5" borderId="62" xfId="0" applyFont="1" applyFill="1" applyBorder="1" applyAlignment="1">
      <alignment horizontal="center" vertical="center" wrapText="1"/>
    </xf>
    <xf numFmtId="0" fontId="22" fillId="5" borderId="9" xfId="0" applyFont="1" applyFill="1" applyBorder="1" applyAlignment="1">
      <alignment vertical="top" wrapText="1"/>
    </xf>
    <xf numFmtId="0" fontId="10" fillId="5" borderId="35" xfId="0" applyFont="1" applyFill="1" applyBorder="1" applyAlignment="1">
      <alignment horizontal="center" vertical="top"/>
    </xf>
    <xf numFmtId="49" fontId="22" fillId="0" borderId="0" xfId="0" applyNumberFormat="1" applyFont="1" applyAlignment="1">
      <alignment horizontal="right" vertical="top"/>
    </xf>
    <xf numFmtId="165" fontId="2" fillId="0" borderId="0" xfId="0" applyNumberFormat="1" applyFont="1" applyAlignment="1">
      <alignment vertical="top"/>
    </xf>
    <xf numFmtId="0" fontId="25" fillId="0" borderId="0" xfId="0" applyFont="1"/>
    <xf numFmtId="0" fontId="5" fillId="0" borderId="0" xfId="0" applyFont="1" applyAlignment="1">
      <alignment horizontal="right" vertical="top" wrapText="1"/>
    </xf>
    <xf numFmtId="2" fontId="18" fillId="4" borderId="12" xfId="0" applyNumberFormat="1" applyFont="1" applyFill="1" applyBorder="1" applyAlignment="1">
      <alignment horizontal="center" vertical="top" wrapText="1"/>
    </xf>
    <xf numFmtId="0" fontId="9" fillId="0" borderId="0" xfId="0" applyFont="1" applyAlignment="1">
      <alignment horizontal="center" vertical="center"/>
    </xf>
    <xf numFmtId="49" fontId="3" fillId="8" borderId="15" xfId="0" applyNumberFormat="1" applyFont="1" applyFill="1" applyBorder="1" applyAlignment="1">
      <alignment horizontal="center" vertical="top" wrapText="1"/>
    </xf>
    <xf numFmtId="0" fontId="4" fillId="0" borderId="65" xfId="0" applyFont="1" applyBorder="1" applyAlignment="1">
      <alignment vertical="center" wrapText="1"/>
    </xf>
    <xf numFmtId="0" fontId="4" fillId="0" borderId="65" xfId="0" applyFont="1" applyBorder="1" applyAlignment="1">
      <alignment horizontal="center" vertical="center" wrapText="1"/>
    </xf>
    <xf numFmtId="0" fontId="4" fillId="0" borderId="65" xfId="0" applyFont="1" applyBorder="1" applyAlignment="1">
      <alignment horizontal="left" vertical="top"/>
    </xf>
    <xf numFmtId="0" fontId="4" fillId="0" borderId="66" xfId="0" applyFont="1" applyBorder="1" applyAlignment="1">
      <alignment horizontal="left" vertical="top"/>
    </xf>
    <xf numFmtId="49" fontId="3" fillId="7" borderId="15" xfId="0" applyNumberFormat="1" applyFont="1" applyFill="1" applyBorder="1" applyAlignment="1">
      <alignment horizontal="center" vertical="top"/>
    </xf>
    <xf numFmtId="0" fontId="3" fillId="5" borderId="12" xfId="0" applyFont="1" applyFill="1" applyBorder="1" applyAlignment="1">
      <alignment vertical="top" wrapText="1"/>
    </xf>
    <xf numFmtId="0" fontId="3" fillId="5" borderId="22" xfId="0" applyFont="1" applyFill="1" applyBorder="1" applyAlignment="1">
      <alignment horizontal="left" vertical="top"/>
    </xf>
    <xf numFmtId="0" fontId="3" fillId="5" borderId="0" xfId="0" applyFont="1" applyFill="1" applyAlignment="1">
      <alignment horizontal="left" vertical="top"/>
    </xf>
    <xf numFmtId="0" fontId="4" fillId="0" borderId="51" xfId="0" applyFont="1" applyBorder="1" applyAlignment="1">
      <alignment vertical="center" wrapText="1"/>
    </xf>
    <xf numFmtId="0" fontId="4" fillId="0" borderId="51" xfId="0" applyFont="1" applyBorder="1" applyAlignment="1">
      <alignment horizontal="left" vertical="top"/>
    </xf>
    <xf numFmtId="49" fontId="10" fillId="5" borderId="39" xfId="0" applyNumberFormat="1" applyFont="1" applyFill="1" applyBorder="1" applyAlignment="1">
      <alignment horizontal="center" vertical="top"/>
    </xf>
    <xf numFmtId="0" fontId="10" fillId="5" borderId="6" xfId="0" applyFont="1" applyFill="1" applyBorder="1" applyAlignment="1">
      <alignment horizontal="center" vertical="top"/>
    </xf>
    <xf numFmtId="2" fontId="10" fillId="5" borderId="5" xfId="0" applyNumberFormat="1" applyFont="1" applyFill="1" applyBorder="1" applyAlignment="1">
      <alignment horizontal="center" vertical="top"/>
    </xf>
    <xf numFmtId="2" fontId="10" fillId="5" borderId="7" xfId="0" applyNumberFormat="1" applyFont="1" applyFill="1" applyBorder="1" applyAlignment="1">
      <alignment horizontal="center" vertical="top"/>
    </xf>
    <xf numFmtId="49" fontId="10" fillId="5" borderId="36" xfId="0" applyNumberFormat="1" applyFont="1" applyFill="1" applyBorder="1" applyAlignment="1">
      <alignment vertical="top"/>
    </xf>
    <xf numFmtId="0" fontId="10" fillId="5" borderId="37" xfId="0" applyFont="1" applyFill="1" applyBorder="1" applyAlignment="1">
      <alignment horizontal="center" vertical="top"/>
    </xf>
    <xf numFmtId="2" fontId="10" fillId="5" borderId="35" xfId="0" applyNumberFormat="1" applyFont="1" applyFill="1" applyBorder="1" applyAlignment="1">
      <alignment horizontal="center" vertical="top"/>
    </xf>
    <xf numFmtId="2" fontId="10" fillId="5" borderId="34" xfId="0" applyNumberFormat="1" applyFont="1" applyFill="1" applyBorder="1" applyAlignment="1">
      <alignment horizontal="center" vertical="top"/>
    </xf>
    <xf numFmtId="0" fontId="10" fillId="5" borderId="52" xfId="0" applyFont="1" applyFill="1" applyBorder="1" applyAlignment="1">
      <alignment horizontal="center" vertical="top"/>
    </xf>
    <xf numFmtId="2" fontId="10" fillId="5" borderId="1" xfId="0" applyNumberFormat="1" applyFont="1" applyFill="1" applyBorder="1" applyAlignment="1">
      <alignment horizontal="center" vertical="top"/>
    </xf>
    <xf numFmtId="2" fontId="10" fillId="5" borderId="45" xfId="0" applyNumberFormat="1" applyFont="1" applyFill="1" applyBorder="1" applyAlignment="1">
      <alignment horizontal="center" vertical="top"/>
    </xf>
    <xf numFmtId="49" fontId="5" fillId="2" borderId="21" xfId="0" applyNumberFormat="1" applyFont="1" applyFill="1" applyBorder="1" applyAlignment="1">
      <alignment horizontal="center" vertical="top"/>
    </xf>
    <xf numFmtId="49" fontId="10" fillId="5" borderId="23" xfId="0" applyNumberFormat="1" applyFont="1" applyFill="1" applyBorder="1" applyAlignment="1">
      <alignment vertical="top"/>
    </xf>
    <xf numFmtId="0" fontId="10" fillId="15" borderId="71" xfId="0" applyFont="1" applyFill="1" applyBorder="1" applyAlignment="1">
      <alignment horizontal="center" vertical="top"/>
    </xf>
    <xf numFmtId="2" fontId="10" fillId="15" borderId="65" xfId="0" applyNumberFormat="1" applyFont="1" applyFill="1" applyBorder="1" applyAlignment="1">
      <alignment horizontal="center" vertical="top"/>
    </xf>
    <xf numFmtId="0" fontId="10" fillId="5" borderId="18" xfId="0" applyFont="1" applyFill="1" applyBorder="1" applyAlignment="1">
      <alignment vertical="top" wrapText="1"/>
    </xf>
    <xf numFmtId="0" fontId="4" fillId="5" borderId="46" xfId="0" applyFont="1" applyFill="1" applyBorder="1" applyAlignment="1">
      <alignment horizontal="left" vertical="top" wrapText="1"/>
    </xf>
    <xf numFmtId="0" fontId="4" fillId="5" borderId="56" xfId="0" applyFont="1" applyFill="1" applyBorder="1" applyAlignment="1">
      <alignment horizontal="center" vertical="top"/>
    </xf>
    <xf numFmtId="0" fontId="4" fillId="0" borderId="57" xfId="0" applyFont="1" applyBorder="1" applyAlignment="1">
      <alignment horizontal="center" vertical="top"/>
    </xf>
    <xf numFmtId="0" fontId="10" fillId="5" borderId="71" xfId="0" applyFont="1" applyFill="1" applyBorder="1" applyAlignment="1">
      <alignment horizontal="left" vertical="top"/>
    </xf>
    <xf numFmtId="0" fontId="10" fillId="5" borderId="65" xfId="0" applyFont="1" applyFill="1" applyBorder="1" applyAlignment="1">
      <alignment horizontal="center" vertical="top"/>
    </xf>
    <xf numFmtId="0" fontId="10" fillId="5" borderId="66" xfId="0" applyFont="1" applyFill="1" applyBorder="1" applyAlignment="1">
      <alignment horizontal="center" vertical="top" wrapText="1"/>
    </xf>
    <xf numFmtId="0" fontId="10" fillId="0" borderId="51" xfId="0" applyFont="1" applyBorder="1" applyAlignment="1">
      <alignment horizontal="center" vertical="top"/>
    </xf>
    <xf numFmtId="2" fontId="11" fillId="7" borderId="21" xfId="0" applyNumberFormat="1" applyFont="1" applyFill="1" applyBorder="1" applyAlignment="1">
      <alignment horizontal="center" vertical="top" wrapText="1"/>
    </xf>
    <xf numFmtId="2" fontId="3" fillId="17" borderId="21" xfId="0" applyNumberFormat="1" applyFont="1" applyFill="1" applyBorder="1" applyAlignment="1">
      <alignment horizontal="center" vertical="top"/>
    </xf>
    <xf numFmtId="0" fontId="22" fillId="17" borderId="22" xfId="0" applyFont="1" applyFill="1" applyBorder="1" applyAlignment="1">
      <alignment horizontal="center" vertical="top"/>
    </xf>
    <xf numFmtId="0" fontId="22" fillId="17" borderId="24" xfId="0" applyFont="1" applyFill="1" applyBorder="1" applyAlignment="1">
      <alignment horizontal="center" vertical="top"/>
    </xf>
    <xf numFmtId="2" fontId="3" fillId="5" borderId="21" xfId="0" applyNumberFormat="1" applyFont="1" applyFill="1" applyBorder="1" applyAlignment="1">
      <alignment horizontal="center" vertical="top"/>
    </xf>
    <xf numFmtId="0" fontId="22" fillId="5" borderId="22" xfId="0" applyFont="1" applyFill="1" applyBorder="1" applyAlignment="1">
      <alignment horizontal="center" vertical="top"/>
    </xf>
    <xf numFmtId="0" fontId="22" fillId="5" borderId="24" xfId="0" applyFont="1" applyFill="1" applyBorder="1" applyAlignment="1">
      <alignment horizontal="center" vertical="top"/>
    </xf>
    <xf numFmtId="2" fontId="3" fillId="18" borderId="21" xfId="0" applyNumberFormat="1" applyFont="1" applyFill="1" applyBorder="1" applyAlignment="1">
      <alignment horizontal="center" vertical="top"/>
    </xf>
    <xf numFmtId="0" fontId="22" fillId="18" borderId="22" xfId="0" applyFont="1" applyFill="1" applyBorder="1" applyAlignment="1">
      <alignment horizontal="center" vertical="top"/>
    </xf>
    <xf numFmtId="0" fontId="22" fillId="18" borderId="24" xfId="0" applyFont="1" applyFill="1" applyBorder="1" applyAlignment="1">
      <alignment horizontal="center" vertical="top"/>
    </xf>
    <xf numFmtId="0" fontId="3" fillId="0" borderId="15" xfId="7" applyFont="1" applyBorder="1" applyAlignment="1">
      <alignment vertical="center" wrapText="1"/>
    </xf>
    <xf numFmtId="0" fontId="3" fillId="0" borderId="11" xfId="7" applyFont="1" applyBorder="1" applyAlignment="1">
      <alignment vertical="center" wrapText="1"/>
    </xf>
    <xf numFmtId="0" fontId="7" fillId="0" borderId="11" xfId="7" applyBorder="1"/>
    <xf numFmtId="2" fontId="18" fillId="4" borderId="28" xfId="7" applyNumberFormat="1" applyFont="1" applyFill="1" applyBorder="1" applyAlignment="1">
      <alignment horizontal="center" vertical="top" wrapText="1"/>
    </xf>
    <xf numFmtId="2" fontId="19" fillId="0" borderId="2" xfId="7" applyNumberFormat="1" applyFont="1" applyBorder="1" applyAlignment="1">
      <alignment horizontal="center" vertical="top" wrapText="1"/>
    </xf>
    <xf numFmtId="0" fontId="25" fillId="0" borderId="36" xfId="7" applyFont="1" applyBorder="1"/>
    <xf numFmtId="0" fontId="25" fillId="0" borderId="0" xfId="7" applyFont="1"/>
    <xf numFmtId="0" fontId="25" fillId="0" borderId="26" xfId="7" applyFont="1" applyBorder="1"/>
    <xf numFmtId="2" fontId="18" fillId="4" borderId="28" xfId="7" applyNumberFormat="1" applyFont="1" applyFill="1" applyBorder="1" applyAlignment="1">
      <alignment vertical="top" wrapText="1"/>
    </xf>
    <xf numFmtId="2" fontId="18" fillId="4" borderId="15" xfId="7" applyNumberFormat="1" applyFont="1" applyFill="1" applyBorder="1" applyAlignment="1">
      <alignment vertical="top" wrapText="1"/>
    </xf>
    <xf numFmtId="2" fontId="19" fillId="0" borderId="2" xfId="7" applyNumberFormat="1" applyFont="1" applyBorder="1" applyAlignment="1">
      <alignment vertical="top" wrapText="1"/>
    </xf>
    <xf numFmtId="2" fontId="19" fillId="0" borderId="31" xfId="7" applyNumberFormat="1" applyFont="1" applyBorder="1" applyAlignment="1">
      <alignment vertical="top" wrapText="1"/>
    </xf>
    <xf numFmtId="2" fontId="12" fillId="9" borderId="28" xfId="7" applyNumberFormat="1" applyFont="1" applyFill="1" applyBorder="1" applyAlignment="1">
      <alignment vertical="top" wrapText="1"/>
    </xf>
    <xf numFmtId="2" fontId="12" fillId="9" borderId="15" xfId="7" applyNumberFormat="1" applyFont="1" applyFill="1" applyBorder="1" applyAlignment="1">
      <alignment vertical="top" wrapText="1"/>
    </xf>
    <xf numFmtId="0" fontId="30" fillId="0" borderId="0" xfId="0" applyFont="1" applyAlignment="1">
      <alignment vertical="top" wrapText="1"/>
    </xf>
    <xf numFmtId="0" fontId="30" fillId="0" borderId="0" xfId="0" applyFont="1" applyAlignment="1">
      <alignment vertical="top"/>
    </xf>
    <xf numFmtId="0" fontId="26" fillId="0" borderId="22" xfId="0" applyFont="1" applyBorder="1" applyAlignment="1">
      <alignment horizontal="center" vertical="center"/>
    </xf>
    <xf numFmtId="0" fontId="26" fillId="0" borderId="0" xfId="0" applyFont="1" applyAlignment="1">
      <alignment vertical="top"/>
    </xf>
    <xf numFmtId="0" fontId="30" fillId="0" borderId="1" xfId="0" applyFont="1" applyBorder="1" applyAlignment="1">
      <alignment horizontal="center" vertical="center" textRotation="90"/>
    </xf>
    <xf numFmtId="0" fontId="30" fillId="0" borderId="45" xfId="0" applyFont="1" applyBorder="1" applyAlignment="1">
      <alignment horizontal="center" vertical="center" textRotation="90"/>
    </xf>
    <xf numFmtId="49" fontId="26" fillId="8" borderId="28" xfId="0" applyNumberFormat="1" applyFont="1" applyFill="1" applyBorder="1" applyAlignment="1">
      <alignment horizontal="center" vertical="top" wrapText="1"/>
    </xf>
    <xf numFmtId="0" fontId="26" fillId="8" borderId="0" xfId="0" applyFont="1" applyFill="1" applyAlignment="1">
      <alignment vertical="top"/>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30" fillId="2" borderId="40" xfId="0" applyFont="1" applyFill="1" applyBorder="1" applyAlignment="1">
      <alignment horizontal="left" vertical="top"/>
    </xf>
    <xf numFmtId="0" fontId="30" fillId="8" borderId="40" xfId="0" applyFont="1" applyFill="1" applyBorder="1"/>
    <xf numFmtId="0" fontId="26" fillId="2" borderId="43" xfId="0" applyFont="1" applyFill="1" applyBorder="1" applyAlignment="1">
      <alignment horizontal="left" vertical="top"/>
    </xf>
    <xf numFmtId="49" fontId="26" fillId="8" borderId="39" xfId="0" applyNumberFormat="1" applyFont="1" applyFill="1" applyBorder="1" applyAlignment="1">
      <alignment horizontal="center" vertical="top" wrapText="1"/>
    </xf>
    <xf numFmtId="0" fontId="26" fillId="0" borderId="39" xfId="0" applyFont="1" applyBorder="1" applyAlignment="1">
      <alignment vertical="top"/>
    </xf>
    <xf numFmtId="0" fontId="26" fillId="0" borderId="40" xfId="0" applyFont="1" applyBorder="1" applyAlignment="1">
      <alignment horizontal="left" vertical="top"/>
    </xf>
    <xf numFmtId="0" fontId="30" fillId="0" borderId="40" xfId="0" applyFont="1" applyBorder="1" applyAlignment="1">
      <alignment horizontal="left" vertical="top"/>
    </xf>
    <xf numFmtId="49" fontId="26" fillId="2" borderId="15" xfId="0" applyNumberFormat="1" applyFont="1" applyFill="1" applyBorder="1" applyAlignment="1">
      <alignment horizontal="center" vertical="top"/>
    </xf>
    <xf numFmtId="49" fontId="26" fillId="7" borderId="15" xfId="0" applyNumberFormat="1" applyFont="1" applyFill="1" applyBorder="1" applyAlignment="1">
      <alignment horizontal="center" vertical="top"/>
    </xf>
    <xf numFmtId="0" fontId="26" fillId="5" borderId="12" xfId="0" applyFont="1" applyFill="1" applyBorder="1" applyAlignment="1">
      <alignment vertical="top" wrapText="1"/>
    </xf>
    <xf numFmtId="49" fontId="26" fillId="7" borderId="28" xfId="0" applyNumberFormat="1" applyFont="1" applyFill="1" applyBorder="1" applyAlignment="1">
      <alignment horizontal="center" vertical="top"/>
    </xf>
    <xf numFmtId="0" fontId="26" fillId="5" borderId="22" xfId="0" applyFont="1" applyFill="1" applyBorder="1" applyAlignment="1">
      <alignment horizontal="left" vertical="top"/>
    </xf>
    <xf numFmtId="0" fontId="30" fillId="0" borderId="51" xfId="0" applyFont="1" applyBorder="1" applyAlignment="1">
      <alignment vertical="center" wrapText="1"/>
    </xf>
    <xf numFmtId="0" fontId="30" fillId="0" borderId="51" xfId="0" applyFont="1" applyBorder="1" applyAlignment="1">
      <alignment horizontal="left" vertical="top"/>
    </xf>
    <xf numFmtId="0" fontId="30" fillId="0" borderId="14" xfId="0" applyFont="1" applyBorder="1" applyAlignment="1">
      <alignment horizontal="left" vertical="top"/>
    </xf>
    <xf numFmtId="49" fontId="26" fillId="5" borderId="16" xfId="0" applyNumberFormat="1" applyFont="1" applyFill="1" applyBorder="1" applyAlignment="1">
      <alignment horizontal="center" vertical="top" wrapText="1"/>
    </xf>
    <xf numFmtId="0" fontId="30" fillId="5" borderId="2" xfId="0" applyFont="1" applyFill="1" applyBorder="1" applyAlignment="1">
      <alignment horizontal="center" vertical="top"/>
    </xf>
    <xf numFmtId="165" fontId="30" fillId="5" borderId="2" xfId="0" applyNumberFormat="1" applyFont="1" applyFill="1" applyBorder="1" applyAlignment="1">
      <alignment horizontal="center" vertical="top"/>
    </xf>
    <xf numFmtId="165" fontId="30" fillId="5" borderId="25" xfId="0" applyNumberFormat="1" applyFont="1" applyFill="1" applyBorder="1" applyAlignment="1">
      <alignment horizontal="center" vertical="top"/>
    </xf>
    <xf numFmtId="0" fontId="30" fillId="5" borderId="6" xfId="0" applyFont="1" applyFill="1" applyBorder="1" applyAlignment="1">
      <alignment horizontal="left" vertical="top" wrapText="1"/>
    </xf>
    <xf numFmtId="0" fontId="30" fillId="5" borderId="49" xfId="0" applyFont="1" applyFill="1" applyBorder="1" applyAlignment="1">
      <alignment horizontal="center" vertical="top" wrapText="1"/>
    </xf>
    <xf numFmtId="0" fontId="30" fillId="5" borderId="5" xfId="0" applyFont="1" applyFill="1" applyBorder="1" applyAlignment="1">
      <alignment horizontal="center" vertical="top"/>
    </xf>
    <xf numFmtId="0" fontId="30" fillId="0" borderId="7" xfId="0" applyFont="1" applyBorder="1" applyAlignment="1">
      <alignment horizontal="center" vertical="top"/>
    </xf>
    <xf numFmtId="0" fontId="26" fillId="5" borderId="21" xfId="0" applyFont="1" applyFill="1" applyBorder="1" applyAlignment="1">
      <alignment vertical="top" wrapText="1"/>
    </xf>
    <xf numFmtId="0" fontId="26" fillId="5" borderId="10" xfId="0" applyFont="1" applyFill="1" applyBorder="1" applyAlignment="1">
      <alignment horizontal="center" vertical="top"/>
    </xf>
    <xf numFmtId="165" fontId="26" fillId="5" borderId="4" xfId="0" applyNumberFormat="1" applyFont="1" applyFill="1" applyBorder="1" applyAlignment="1">
      <alignment horizontal="center" vertical="top"/>
    </xf>
    <xf numFmtId="0" fontId="59" fillId="5" borderId="52" xfId="0" applyFont="1" applyFill="1" applyBorder="1" applyAlignment="1">
      <alignment horizontal="left" vertical="top"/>
    </xf>
    <xf numFmtId="0" fontId="59" fillId="5" borderId="53" xfId="0" applyFont="1" applyFill="1" applyBorder="1" applyAlignment="1">
      <alignment horizontal="center" vertical="center"/>
    </xf>
    <xf numFmtId="9" fontId="59" fillId="5" borderId="1" xfId="0" applyNumberFormat="1" applyFont="1" applyFill="1" applyBorder="1" applyAlignment="1">
      <alignment horizontal="center" vertical="top"/>
    </xf>
    <xf numFmtId="9" fontId="59" fillId="0" borderId="45" xfId="0" applyNumberFormat="1" applyFont="1" applyBorder="1" applyAlignment="1">
      <alignment horizontal="center" vertical="top"/>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6" fillId="11" borderId="12" xfId="0" applyFont="1" applyFill="1" applyBorder="1" applyAlignment="1">
      <alignment vertical="top" wrapText="1"/>
    </xf>
    <xf numFmtId="0" fontId="30" fillId="0" borderId="65" xfId="0" applyFont="1" applyBorder="1" applyAlignment="1">
      <alignment vertical="center" wrapText="1"/>
    </xf>
    <xf numFmtId="0" fontId="30" fillId="0" borderId="65" xfId="0" applyFont="1" applyBorder="1" applyAlignment="1">
      <alignment horizontal="center" vertical="center" wrapText="1"/>
    </xf>
    <xf numFmtId="0" fontId="30" fillId="0" borderId="65" xfId="0" applyFont="1" applyBorder="1" applyAlignment="1">
      <alignment horizontal="left" vertical="top"/>
    </xf>
    <xf numFmtId="0" fontId="30" fillId="0" borderId="66" xfId="0" applyFont="1" applyBorder="1" applyAlignment="1">
      <alignment horizontal="left" vertical="top"/>
    </xf>
    <xf numFmtId="0" fontId="59" fillId="5" borderId="5" xfId="0" applyFont="1" applyFill="1" applyBorder="1" applyAlignment="1">
      <alignment horizontal="center" vertical="top"/>
    </xf>
    <xf numFmtId="0" fontId="59" fillId="0" borderId="7" xfId="0" applyFont="1" applyBorder="1" applyAlignment="1">
      <alignment horizontal="center" vertical="top"/>
    </xf>
    <xf numFmtId="0" fontId="30" fillId="5" borderId="40" xfId="0" applyFont="1" applyFill="1" applyBorder="1" applyAlignment="1">
      <alignment vertical="top" wrapText="1"/>
    </xf>
    <xf numFmtId="0" fontId="30" fillId="5" borderId="5" xfId="0" applyFont="1" applyFill="1" applyBorder="1" applyAlignment="1">
      <alignment horizontal="center" vertical="center" wrapText="1"/>
    </xf>
    <xf numFmtId="49" fontId="26" fillId="5" borderId="44" xfId="0" applyNumberFormat="1" applyFont="1" applyFill="1" applyBorder="1" applyAlignment="1">
      <alignment horizontal="center" vertical="top" wrapText="1"/>
    </xf>
    <xf numFmtId="0" fontId="30" fillId="5" borderId="59" xfId="0" applyFont="1" applyFill="1" applyBorder="1" applyAlignment="1">
      <alignment horizontal="center" vertical="top"/>
    </xf>
    <xf numFmtId="165" fontId="30" fillId="5" borderId="30" xfId="0" applyNumberFormat="1" applyFont="1" applyFill="1" applyBorder="1" applyAlignment="1">
      <alignment horizontal="center" vertical="top"/>
    </xf>
    <xf numFmtId="165" fontId="30" fillId="5" borderId="41" xfId="0" applyNumberFormat="1" applyFont="1" applyFill="1" applyBorder="1" applyAlignment="1">
      <alignment horizontal="center" vertical="top"/>
    </xf>
    <xf numFmtId="0" fontId="30" fillId="5" borderId="37" xfId="0" applyFont="1" applyFill="1" applyBorder="1" applyAlignment="1">
      <alignment horizontal="left" vertical="top" wrapText="1"/>
    </xf>
    <xf numFmtId="0" fontId="30" fillId="5" borderId="61" xfId="0" applyFont="1" applyFill="1" applyBorder="1" applyAlignment="1">
      <alignment horizontal="center" vertical="center" wrapText="1"/>
    </xf>
    <xf numFmtId="0" fontId="59" fillId="5" borderId="35" xfId="0" applyFont="1" applyFill="1" applyBorder="1" applyAlignment="1">
      <alignment horizontal="center" vertical="top"/>
    </xf>
    <xf numFmtId="0" fontId="30" fillId="5" borderId="35" xfId="0" applyFont="1" applyFill="1" applyBorder="1" applyAlignment="1">
      <alignment horizontal="center" vertical="top"/>
    </xf>
    <xf numFmtId="0" fontId="30" fillId="0" borderId="34" xfId="0" applyFont="1" applyBorder="1" applyAlignment="1">
      <alignment horizontal="center" vertical="top"/>
    </xf>
    <xf numFmtId="49" fontId="26" fillId="2" borderId="39" xfId="0" applyNumberFormat="1" applyFont="1" applyFill="1" applyBorder="1" applyAlignment="1">
      <alignment horizontal="center" vertical="top"/>
    </xf>
    <xf numFmtId="49" fontId="26" fillId="7" borderId="29" xfId="0" applyNumberFormat="1" applyFont="1" applyFill="1" applyBorder="1" applyAlignment="1">
      <alignment horizontal="center" vertical="top"/>
    </xf>
    <xf numFmtId="0" fontId="26" fillId="5" borderId="11" xfId="0" applyFont="1" applyFill="1" applyBorder="1" applyAlignment="1">
      <alignment vertical="top"/>
    </xf>
    <xf numFmtId="0" fontId="30" fillId="5" borderId="52" xfId="0" applyFont="1" applyFill="1" applyBorder="1" applyAlignment="1">
      <alignment horizontal="left" vertical="top" wrapText="1"/>
    </xf>
    <xf numFmtId="165" fontId="30" fillId="0" borderId="66" xfId="0" applyNumberFormat="1" applyFont="1" applyBorder="1" applyAlignment="1">
      <alignment horizontal="left" vertical="top"/>
    </xf>
    <xf numFmtId="0" fontId="30" fillId="5" borderId="0" xfId="0" applyFont="1" applyFill="1" applyAlignment="1">
      <alignment horizontal="center" vertical="top"/>
    </xf>
    <xf numFmtId="165" fontId="30" fillId="5" borderId="9" xfId="0" applyNumberFormat="1" applyFont="1" applyFill="1" applyBorder="1" applyAlignment="1">
      <alignment horizontal="center" vertical="top"/>
    </xf>
    <xf numFmtId="165" fontId="30" fillId="5" borderId="26" xfId="0" applyNumberFormat="1" applyFont="1" applyFill="1" applyBorder="1" applyAlignment="1">
      <alignment horizontal="center" vertical="top"/>
    </xf>
    <xf numFmtId="0" fontId="30" fillId="5" borderId="35" xfId="0" applyFont="1" applyFill="1" applyBorder="1" applyAlignment="1">
      <alignment horizontal="center" vertical="center" wrapText="1"/>
    </xf>
    <xf numFmtId="0" fontId="30" fillId="5" borderId="20" xfId="0" applyFont="1" applyFill="1" applyBorder="1" applyAlignment="1">
      <alignment horizontal="center" vertical="center"/>
    </xf>
    <xf numFmtId="165" fontId="30" fillId="0" borderId="51" xfId="0" applyNumberFormat="1" applyFont="1" applyBorder="1" applyAlignment="1">
      <alignment horizontal="left" vertical="top"/>
    </xf>
    <xf numFmtId="165" fontId="30" fillId="0" borderId="14" xfId="0" applyNumberFormat="1" applyFont="1" applyBorder="1" applyAlignment="1">
      <alignment horizontal="left" vertical="top"/>
    </xf>
    <xf numFmtId="0" fontId="30" fillId="0" borderId="76" xfId="0" applyFont="1" applyBorder="1" applyAlignment="1">
      <alignment vertical="center" wrapText="1"/>
    </xf>
    <xf numFmtId="0" fontId="30" fillId="5" borderId="53" xfId="0" applyFont="1" applyFill="1" applyBorder="1" applyAlignment="1">
      <alignment horizontal="center" vertical="center"/>
    </xf>
    <xf numFmtId="0" fontId="26" fillId="10" borderId="21" xfId="0" applyFont="1" applyFill="1" applyBorder="1" applyAlignment="1">
      <alignment horizontal="center" vertical="top"/>
    </xf>
    <xf numFmtId="165" fontId="26" fillId="10" borderId="21" xfId="0" applyNumberFormat="1" applyFont="1" applyFill="1" applyBorder="1" applyAlignment="1">
      <alignment horizontal="center" vertical="top"/>
    </xf>
    <xf numFmtId="0" fontId="59" fillId="10" borderId="22" xfId="0" applyFont="1" applyFill="1" applyBorder="1" applyAlignment="1">
      <alignment horizontal="center" vertical="top"/>
    </xf>
    <xf numFmtId="0" fontId="59" fillId="10" borderId="24" xfId="0" applyFont="1" applyFill="1" applyBorder="1" applyAlignment="1">
      <alignment horizontal="center" vertical="top"/>
    </xf>
    <xf numFmtId="0" fontId="30" fillId="0" borderId="65" xfId="0" applyFont="1" applyBorder="1" applyAlignment="1">
      <alignment horizontal="center" vertical="top"/>
    </xf>
    <xf numFmtId="0" fontId="30" fillId="0" borderId="66" xfId="0" applyFont="1" applyBorder="1" applyAlignment="1">
      <alignment horizontal="center" vertical="top"/>
    </xf>
    <xf numFmtId="165" fontId="30" fillId="0" borderId="65" xfId="0" applyNumberFormat="1" applyFont="1" applyBorder="1" applyAlignment="1">
      <alignment horizontal="center" vertical="top"/>
    </xf>
    <xf numFmtId="165" fontId="30" fillId="0" borderId="66" xfId="0" applyNumberFormat="1" applyFont="1" applyBorder="1" applyAlignment="1">
      <alignment horizontal="center" vertical="top"/>
    </xf>
    <xf numFmtId="49" fontId="26" fillId="2" borderId="28" xfId="0" applyNumberFormat="1" applyFont="1" applyFill="1" applyBorder="1" applyAlignment="1">
      <alignment horizontal="center" vertical="top"/>
    </xf>
    <xf numFmtId="0" fontId="30" fillId="0" borderId="51" xfId="0" applyFont="1" applyBorder="1" applyAlignment="1">
      <alignment horizontal="center" vertical="top"/>
    </xf>
    <xf numFmtId="0" fontId="30" fillId="0" borderId="14" xfId="0" applyFont="1" applyBorder="1" applyAlignment="1">
      <alignment horizontal="center" vertical="top"/>
    </xf>
    <xf numFmtId="0" fontId="30" fillId="5" borderId="53" xfId="0" applyFont="1" applyFill="1" applyBorder="1" applyAlignment="1">
      <alignment horizontal="center" vertical="top"/>
    </xf>
    <xf numFmtId="0" fontId="30" fillId="0" borderId="74" xfId="0" applyFont="1" applyBorder="1" applyAlignment="1">
      <alignment vertical="center" wrapText="1"/>
    </xf>
    <xf numFmtId="0" fontId="30" fillId="0" borderId="19" xfId="0" applyFont="1" applyBorder="1" applyAlignment="1">
      <alignment vertical="center" wrapText="1"/>
    </xf>
    <xf numFmtId="0" fontId="30" fillId="0" borderId="31" xfId="0" applyFont="1" applyBorder="1" applyAlignment="1">
      <alignment vertical="center" wrapText="1"/>
    </xf>
    <xf numFmtId="0" fontId="30" fillId="0" borderId="33" xfId="0" applyFont="1" applyBorder="1" applyAlignment="1">
      <alignment vertical="center" wrapText="1"/>
    </xf>
    <xf numFmtId="0" fontId="30" fillId="5" borderId="23" xfId="0" applyFont="1" applyFill="1" applyBorder="1" applyAlignment="1">
      <alignment horizontal="left" vertical="top" wrapText="1"/>
    </xf>
    <xf numFmtId="0" fontId="30" fillId="5" borderId="51" xfId="0" applyFont="1" applyFill="1" applyBorder="1" applyAlignment="1">
      <alignment horizontal="center" vertical="center"/>
    </xf>
    <xf numFmtId="0" fontId="30" fillId="5" borderId="32" xfId="0" applyFont="1" applyFill="1" applyBorder="1" applyAlignment="1">
      <alignment horizontal="left" vertical="top" wrapText="1"/>
    </xf>
    <xf numFmtId="49" fontId="26" fillId="2" borderId="29" xfId="0" applyNumberFormat="1" applyFont="1" applyFill="1" applyBorder="1" applyAlignment="1">
      <alignment vertical="top"/>
    </xf>
    <xf numFmtId="49" fontId="26" fillId="2" borderId="21" xfId="0" applyNumberFormat="1" applyFont="1" applyFill="1" applyBorder="1" applyAlignment="1">
      <alignment vertical="top"/>
    </xf>
    <xf numFmtId="0" fontId="30" fillId="5" borderId="28" xfId="0" applyFont="1" applyFill="1" applyBorder="1" applyAlignment="1">
      <alignment horizontal="center" vertical="top"/>
    </xf>
    <xf numFmtId="165" fontId="30" fillId="5" borderId="28" xfId="0" applyNumberFormat="1" applyFont="1" applyFill="1" applyBorder="1" applyAlignment="1">
      <alignment horizontal="center" vertical="top"/>
    </xf>
    <xf numFmtId="165" fontId="30" fillId="5" borderId="12" xfId="0" applyNumberFormat="1" applyFont="1" applyFill="1" applyBorder="1" applyAlignment="1">
      <alignment horizontal="center" vertical="top"/>
    </xf>
    <xf numFmtId="0" fontId="30" fillId="5" borderId="31" xfId="0" applyFont="1" applyFill="1" applyBorder="1" applyAlignment="1">
      <alignment vertical="top" wrapText="1"/>
    </xf>
    <xf numFmtId="0" fontId="30" fillId="5" borderId="80" xfId="0" applyFont="1" applyFill="1" applyBorder="1" applyAlignment="1">
      <alignment horizontal="center" vertical="center"/>
    </xf>
    <xf numFmtId="0" fontId="30" fillId="0" borderId="80" xfId="0" applyFont="1" applyBorder="1" applyAlignment="1">
      <alignment horizontal="center" vertical="top"/>
    </xf>
    <xf numFmtId="0" fontId="30" fillId="0" borderId="5" xfId="0" applyFont="1" applyBorder="1" applyAlignment="1">
      <alignment horizontal="center" vertical="top"/>
    </xf>
    <xf numFmtId="165" fontId="30" fillId="5" borderId="21" xfId="0" applyNumberFormat="1" applyFont="1" applyFill="1" applyBorder="1" applyAlignment="1">
      <alignment horizontal="center" vertical="top"/>
    </xf>
    <xf numFmtId="165" fontId="30" fillId="5" borderId="24" xfId="0" applyNumberFormat="1" applyFont="1" applyFill="1" applyBorder="1" applyAlignment="1">
      <alignment horizontal="center" vertical="top"/>
    </xf>
    <xf numFmtId="0" fontId="30" fillId="5" borderId="33" xfId="0" applyFont="1" applyFill="1" applyBorder="1" applyAlignment="1">
      <alignment vertical="top" wrapText="1"/>
    </xf>
    <xf numFmtId="0" fontId="30" fillId="5" borderId="81" xfId="0" applyFont="1" applyFill="1" applyBorder="1" applyAlignment="1">
      <alignment horizontal="center" vertical="center"/>
    </xf>
    <xf numFmtId="0" fontId="30" fillId="0" borderId="81" xfId="0" applyFont="1" applyBorder="1" applyAlignment="1">
      <alignment horizontal="center" vertical="top"/>
    </xf>
    <xf numFmtId="0" fontId="30" fillId="0" borderId="35" xfId="0" applyFont="1" applyBorder="1" applyAlignment="1">
      <alignment horizontal="center" vertical="top"/>
    </xf>
    <xf numFmtId="0" fontId="59" fillId="0" borderId="34" xfId="0" applyFont="1" applyBorder="1" applyAlignment="1">
      <alignment horizontal="center" vertical="top"/>
    </xf>
    <xf numFmtId="0" fontId="26" fillId="5" borderId="22" xfId="0" applyFont="1" applyFill="1" applyBorder="1" applyAlignment="1">
      <alignment horizontal="center" vertical="top"/>
    </xf>
    <xf numFmtId="0" fontId="30" fillId="0" borderId="23" xfId="0" applyFont="1" applyBorder="1"/>
    <xf numFmtId="0" fontId="30" fillId="0" borderId="22" xfId="0" applyFont="1" applyBorder="1"/>
    <xf numFmtId="0" fontId="30" fillId="0" borderId="19" xfId="0" applyFont="1" applyBorder="1" applyAlignment="1">
      <alignment horizontal="center" vertical="top"/>
    </xf>
    <xf numFmtId="0" fontId="59" fillId="0" borderId="14" xfId="0" applyFont="1" applyBorder="1" applyAlignment="1">
      <alignment horizontal="center" vertical="top"/>
    </xf>
    <xf numFmtId="0" fontId="30" fillId="5" borderId="1" xfId="0" applyFont="1" applyFill="1" applyBorder="1" applyAlignment="1">
      <alignment horizontal="center" vertical="center"/>
    </xf>
    <xf numFmtId="0" fontId="26" fillId="7" borderId="15" xfId="0" applyFont="1" applyFill="1" applyBorder="1" applyAlignment="1">
      <alignment horizontal="center" vertical="top"/>
    </xf>
    <xf numFmtId="165" fontId="26" fillId="7" borderId="28" xfId="0" applyNumberFormat="1" applyFont="1" applyFill="1" applyBorder="1" applyAlignment="1">
      <alignment horizontal="center" vertical="top" wrapText="1"/>
    </xf>
    <xf numFmtId="0" fontId="26" fillId="7" borderId="12" xfId="0" applyFont="1" applyFill="1" applyBorder="1" applyAlignment="1">
      <alignment horizontal="left" vertical="top" wrapText="1"/>
    </xf>
    <xf numFmtId="1" fontId="30" fillId="0" borderId="65" xfId="0" applyNumberFormat="1" applyFont="1" applyBorder="1" applyAlignment="1">
      <alignment horizontal="center" vertical="top"/>
    </xf>
    <xf numFmtId="1" fontId="30" fillId="0" borderId="66" xfId="0" applyNumberFormat="1" applyFont="1" applyBorder="1" applyAlignment="1">
      <alignment horizontal="center" vertical="top"/>
    </xf>
    <xf numFmtId="0" fontId="30" fillId="0" borderId="8" xfId="0" applyFont="1" applyBorder="1" applyAlignment="1">
      <alignment vertical="center" wrapText="1"/>
    </xf>
    <xf numFmtId="0" fontId="30" fillId="0" borderId="38" xfId="0" applyFont="1" applyBorder="1" applyAlignment="1">
      <alignment vertical="center" wrapText="1"/>
    </xf>
    <xf numFmtId="2" fontId="26" fillId="6" borderId="28" xfId="0" applyNumberFormat="1" applyFont="1" applyFill="1" applyBorder="1" applyAlignment="1">
      <alignment horizontal="center" vertical="top"/>
    </xf>
    <xf numFmtId="49" fontId="30" fillId="0" borderId="40" xfId="0" applyNumberFormat="1" applyFont="1" applyBorder="1" applyAlignment="1">
      <alignment vertical="top"/>
    </xf>
    <xf numFmtId="49" fontId="30" fillId="0" borderId="0" xfId="0" applyNumberFormat="1" applyFont="1" applyAlignment="1">
      <alignment vertical="top"/>
    </xf>
    <xf numFmtId="0" fontId="59" fillId="0" borderId="0" xfId="0" applyFont="1" applyAlignment="1">
      <alignment horizontal="center" vertical="top"/>
    </xf>
    <xf numFmtId="0" fontId="59" fillId="0" borderId="0" xfId="0" applyFont="1" applyAlignment="1">
      <alignment vertical="top"/>
    </xf>
    <xf numFmtId="49" fontId="26" fillId="0" borderId="0" xfId="0" applyNumberFormat="1" applyFont="1" applyAlignment="1">
      <alignment vertical="top" wrapText="1"/>
    </xf>
    <xf numFmtId="0" fontId="30" fillId="0" borderId="11" xfId="0" applyFont="1" applyBorder="1"/>
    <xf numFmtId="2" fontId="26" fillId="4" borderId="28" xfId="0" applyNumberFormat="1" applyFont="1" applyFill="1" applyBorder="1" applyAlignment="1">
      <alignment horizontal="center" vertical="top" wrapText="1"/>
    </xf>
    <xf numFmtId="165" fontId="30" fillId="0" borderId="0" xfId="0" applyNumberFormat="1" applyFont="1" applyAlignment="1">
      <alignment vertical="top"/>
    </xf>
    <xf numFmtId="2" fontId="30" fillId="0" borderId="2" xfId="0" applyNumberFormat="1" applyFont="1" applyBorder="1" applyAlignment="1">
      <alignment horizontal="center" vertical="top" wrapText="1"/>
    </xf>
    <xf numFmtId="2" fontId="30" fillId="0" borderId="8" xfId="0" applyNumberFormat="1" applyFont="1" applyBorder="1" applyAlignment="1">
      <alignment horizontal="center" vertical="top" wrapText="1"/>
    </xf>
    <xf numFmtId="2" fontId="30" fillId="0" borderId="30" xfId="0" applyNumberFormat="1" applyFont="1" applyBorder="1" applyAlignment="1">
      <alignment horizontal="center" vertical="top" wrapText="1"/>
    </xf>
    <xf numFmtId="2" fontId="30" fillId="0" borderId="38" xfId="0" applyNumberFormat="1" applyFont="1" applyBorder="1" applyAlignment="1">
      <alignment horizontal="center" vertical="top" wrapText="1"/>
    </xf>
    <xf numFmtId="2" fontId="30" fillId="0" borderId="30" xfId="0" applyNumberFormat="1" applyFont="1" applyBorder="1" applyAlignment="1">
      <alignment vertical="top" wrapText="1"/>
    </xf>
    <xf numFmtId="2" fontId="30" fillId="0" borderId="38" xfId="0" applyNumberFormat="1" applyFont="1" applyBorder="1" applyAlignment="1">
      <alignment vertical="top" wrapText="1"/>
    </xf>
    <xf numFmtId="0" fontId="59" fillId="0" borderId="30" xfId="33" applyFont="1" applyBorder="1" applyAlignment="1">
      <alignment vertical="top" wrapText="1"/>
    </xf>
    <xf numFmtId="0" fontId="59" fillId="0" borderId="38" xfId="33" applyFont="1" applyBorder="1" applyAlignment="1">
      <alignment vertical="top" wrapText="1"/>
    </xf>
    <xf numFmtId="0" fontId="26" fillId="0" borderId="0" xfId="0" applyFont="1" applyAlignment="1">
      <alignment horizontal="right" vertical="top" wrapText="1"/>
    </xf>
    <xf numFmtId="2" fontId="30" fillId="0" borderId="3" xfId="0" applyNumberFormat="1" applyFont="1" applyBorder="1" applyAlignment="1">
      <alignment vertical="top" wrapText="1"/>
    </xf>
    <xf numFmtId="2" fontId="30" fillId="0" borderId="47" xfId="0" applyNumberFormat="1" applyFont="1" applyBorder="1" applyAlignment="1">
      <alignment vertical="top" wrapText="1"/>
    </xf>
    <xf numFmtId="2" fontId="30" fillId="0" borderId="4" xfId="0" applyNumberFormat="1" applyFont="1" applyBorder="1" applyAlignment="1">
      <alignment vertical="top" wrapText="1"/>
    </xf>
    <xf numFmtId="2" fontId="30" fillId="0" borderId="10" xfId="0" applyNumberFormat="1" applyFont="1" applyBorder="1" applyAlignment="1">
      <alignment vertical="top" wrapText="1"/>
    </xf>
    <xf numFmtId="2" fontId="26" fillId="4" borderId="28" xfId="0" applyNumberFormat="1" applyFont="1" applyFill="1" applyBorder="1" applyAlignment="1">
      <alignment vertical="top" wrapText="1"/>
    </xf>
    <xf numFmtId="2" fontId="26" fillId="4" borderId="12" xfId="0" applyNumberFormat="1" applyFont="1" applyFill="1" applyBorder="1" applyAlignment="1">
      <alignment vertical="top" wrapText="1"/>
    </xf>
    <xf numFmtId="2" fontId="30" fillId="0" borderId="2" xfId="0" applyNumberFormat="1" applyFont="1" applyBorder="1" applyAlignment="1">
      <alignment vertical="top" wrapText="1"/>
    </xf>
    <xf numFmtId="2" fontId="30" fillId="0" borderId="25" xfId="0" applyNumberFormat="1" applyFont="1" applyBorder="1" applyAlignment="1">
      <alignment vertical="top" wrapText="1"/>
    </xf>
    <xf numFmtId="2" fontId="26" fillId="9" borderId="28" xfId="0" applyNumberFormat="1" applyFont="1" applyFill="1" applyBorder="1" applyAlignment="1">
      <alignment vertical="top" wrapText="1"/>
    </xf>
    <xf numFmtId="2" fontId="26" fillId="9" borderId="12" xfId="0" applyNumberFormat="1" applyFont="1" applyFill="1" applyBorder="1" applyAlignment="1">
      <alignment vertical="top" wrapText="1"/>
    </xf>
    <xf numFmtId="0" fontId="4" fillId="5" borderId="23" xfId="0" applyFont="1" applyFill="1" applyBorder="1" applyAlignment="1">
      <alignment horizontal="left" vertical="top" wrapText="1"/>
    </xf>
    <xf numFmtId="0" fontId="30" fillId="0" borderId="33" xfId="0" applyFont="1" applyBorder="1" applyAlignment="1">
      <alignment horizontal="left" vertical="top" wrapText="1"/>
    </xf>
    <xf numFmtId="0" fontId="30" fillId="0" borderId="32" xfId="0" applyFont="1" applyBorder="1" applyAlignment="1">
      <alignment horizontal="left" vertical="top" wrapText="1"/>
    </xf>
    <xf numFmtId="49" fontId="26" fillId="2" borderId="2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0" fontId="30" fillId="0" borderId="50" xfId="0" applyFont="1" applyBorder="1" applyAlignment="1">
      <alignment horizontal="center" vertical="center" wrapText="1"/>
    </xf>
    <xf numFmtId="0" fontId="30" fillId="0" borderId="17" xfId="0" applyFont="1" applyBorder="1" applyAlignment="1">
      <alignment horizontal="center" vertical="center"/>
    </xf>
    <xf numFmtId="0" fontId="30" fillId="0" borderId="42" xfId="0" applyFont="1" applyBorder="1" applyAlignment="1">
      <alignment horizontal="center" vertical="center"/>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0" fontId="25" fillId="0" borderId="50" xfId="0" applyFont="1" applyBorder="1" applyAlignment="1">
      <alignment horizontal="center" vertical="center" wrapText="1"/>
    </xf>
    <xf numFmtId="0" fontId="25" fillId="0" borderId="50" xfId="0" applyFont="1" applyBorder="1" applyAlignment="1">
      <alignment horizontal="left" vertical="top"/>
    </xf>
    <xf numFmtId="0" fontId="25" fillId="0" borderId="54" xfId="0" applyFont="1" applyBorder="1" applyAlignment="1">
      <alignment horizontal="left" vertical="top"/>
    </xf>
    <xf numFmtId="0" fontId="4" fillId="5" borderId="0" xfId="0" applyFont="1" applyFill="1" applyAlignment="1">
      <alignment horizontal="center" vertical="top"/>
    </xf>
    <xf numFmtId="0" fontId="4" fillId="5" borderId="1" xfId="0" applyFont="1" applyFill="1" applyBorder="1" applyAlignment="1">
      <alignment horizontal="center" vertical="center"/>
    </xf>
    <xf numFmtId="0" fontId="10" fillId="0" borderId="6" xfId="0" applyFont="1" applyBorder="1" applyAlignment="1">
      <alignment vertical="top" wrapText="1"/>
    </xf>
    <xf numFmtId="0" fontId="31" fillId="0" borderId="23" xfId="0" applyFont="1" applyBorder="1" applyAlignment="1">
      <alignment horizontal="left" vertical="top"/>
    </xf>
    <xf numFmtId="165" fontId="3" fillId="7" borderId="21" xfId="0" applyNumberFormat="1" applyFont="1" applyFill="1" applyBorder="1" applyAlignment="1">
      <alignment horizontal="center" vertical="top" wrapText="1"/>
    </xf>
    <xf numFmtId="0" fontId="3" fillId="7" borderId="22" xfId="0" applyFont="1" applyFill="1" applyBorder="1" applyAlignment="1">
      <alignment horizontal="left" vertical="top" wrapText="1"/>
    </xf>
    <xf numFmtId="0" fontId="3" fillId="11" borderId="15" xfId="0" applyFont="1" applyFill="1" applyBorder="1" applyAlignment="1">
      <alignment vertical="top"/>
    </xf>
    <xf numFmtId="0" fontId="10" fillId="11" borderId="74" xfId="0" applyFont="1" applyFill="1" applyBorder="1" applyAlignment="1">
      <alignment horizontal="center" vertical="top"/>
    </xf>
    <xf numFmtId="49" fontId="11" fillId="5" borderId="16" xfId="0" applyNumberFormat="1" applyFont="1" applyFill="1" applyBorder="1" applyAlignment="1">
      <alignment horizontal="center" vertical="top" wrapText="1"/>
    </xf>
    <xf numFmtId="0" fontId="10" fillId="5" borderId="2" xfId="0" applyFont="1" applyFill="1" applyBorder="1" applyAlignment="1">
      <alignment horizontal="center" vertical="top"/>
    </xf>
    <xf numFmtId="165" fontId="10" fillId="5" borderId="2" xfId="0" applyNumberFormat="1" applyFont="1" applyFill="1" applyBorder="1" applyAlignment="1">
      <alignment horizontal="center" vertical="top"/>
    </xf>
    <xf numFmtId="165" fontId="10" fillId="5" borderId="25" xfId="0" applyNumberFormat="1" applyFont="1" applyFill="1" applyBorder="1" applyAlignment="1">
      <alignment horizontal="center" vertical="top"/>
    </xf>
    <xf numFmtId="0" fontId="10" fillId="5" borderId="6" xfId="0" applyFont="1" applyFill="1" applyBorder="1" applyAlignment="1">
      <alignment vertical="top" wrapText="1"/>
    </xf>
    <xf numFmtId="49" fontId="11" fillId="5" borderId="44" xfId="0" applyNumberFormat="1" applyFont="1" applyFill="1" applyBorder="1" applyAlignment="1">
      <alignment horizontal="center" vertical="top" wrapText="1"/>
    </xf>
    <xf numFmtId="0" fontId="10" fillId="5" borderId="0" xfId="0" applyFont="1" applyFill="1" applyAlignment="1">
      <alignment horizontal="center" vertical="top"/>
    </xf>
    <xf numFmtId="2" fontId="10" fillId="5" borderId="9" xfId="0" applyNumberFormat="1" applyFont="1" applyFill="1" applyBorder="1" applyAlignment="1">
      <alignment horizontal="center" vertical="top"/>
    </xf>
    <xf numFmtId="165" fontId="10" fillId="5" borderId="9" xfId="0" applyNumberFormat="1" applyFont="1" applyFill="1" applyBorder="1" applyAlignment="1">
      <alignment horizontal="center" vertical="top"/>
    </xf>
    <xf numFmtId="165" fontId="10" fillId="5" borderId="26" xfId="0" applyNumberFormat="1" applyFont="1" applyFill="1" applyBorder="1" applyAlignment="1">
      <alignment horizontal="center" vertical="top"/>
    </xf>
    <xf numFmtId="0" fontId="31" fillId="5" borderId="46" xfId="0" applyFont="1" applyFill="1" applyBorder="1" applyAlignment="1">
      <alignment vertical="top" wrapText="1"/>
    </xf>
    <xf numFmtId="0" fontId="31" fillId="5" borderId="13" xfId="0" applyFont="1" applyFill="1" applyBorder="1" applyAlignment="1">
      <alignment horizontal="center" vertical="top" wrapText="1"/>
    </xf>
    <xf numFmtId="0" fontId="31" fillId="5" borderId="56" xfId="0" applyFont="1" applyFill="1" applyBorder="1" applyAlignment="1">
      <alignment horizontal="center" vertical="top"/>
    </xf>
    <xf numFmtId="0" fontId="7" fillId="5" borderId="19" xfId="0" applyFont="1" applyFill="1" applyBorder="1" applyAlignment="1">
      <alignment horizontal="center" vertical="top" wrapText="1"/>
    </xf>
    <xf numFmtId="0" fontId="11" fillId="5" borderId="10" xfId="0" applyFont="1" applyFill="1" applyBorder="1" applyAlignment="1">
      <alignment horizontal="center" vertical="top"/>
    </xf>
    <xf numFmtId="165" fontId="11" fillId="5" borderId="4" xfId="0" applyNumberFormat="1" applyFont="1" applyFill="1" applyBorder="1" applyAlignment="1">
      <alignment horizontal="center" vertical="top"/>
    </xf>
    <xf numFmtId="0" fontId="31" fillId="5" borderId="18" xfId="0" applyFont="1" applyFill="1" applyBorder="1" applyAlignment="1">
      <alignment vertical="top" wrapText="1"/>
    </xf>
    <xf numFmtId="0" fontId="4" fillId="5" borderId="13" xfId="0" applyFont="1" applyFill="1" applyBorder="1" applyAlignment="1">
      <alignment horizontal="center" vertical="top" wrapText="1"/>
    </xf>
    <xf numFmtId="0" fontId="22" fillId="5" borderId="56" xfId="0" applyFont="1" applyFill="1" applyBorder="1" applyAlignment="1">
      <alignment horizontal="center" vertical="top"/>
    </xf>
    <xf numFmtId="0" fontId="22" fillId="0" borderId="57" xfId="0" applyFont="1" applyBorder="1" applyAlignment="1">
      <alignment horizontal="center" vertical="top"/>
    </xf>
    <xf numFmtId="1" fontId="4" fillId="5" borderId="5" xfId="0" applyNumberFormat="1" applyFont="1" applyFill="1" applyBorder="1" applyAlignment="1">
      <alignment horizontal="center" vertical="top"/>
    </xf>
    <xf numFmtId="1" fontId="4" fillId="0" borderId="7" xfId="0" applyNumberFormat="1" applyFont="1" applyBorder="1" applyAlignment="1">
      <alignment horizontal="center" vertical="top"/>
    </xf>
    <xf numFmtId="1" fontId="4" fillId="5" borderId="17" xfId="0" applyNumberFormat="1" applyFont="1" applyFill="1" applyBorder="1" applyAlignment="1">
      <alignment horizontal="center" vertical="top"/>
    </xf>
    <xf numFmtId="1" fontId="4" fillId="0" borderId="42" xfId="0" applyNumberFormat="1" applyFont="1" applyBorder="1" applyAlignment="1">
      <alignment horizontal="center" vertical="top"/>
    </xf>
    <xf numFmtId="0" fontId="26" fillId="5" borderId="0" xfId="0" applyFont="1" applyFill="1" applyAlignment="1">
      <alignment horizontal="left" vertical="top"/>
    </xf>
    <xf numFmtId="0" fontId="30" fillId="0" borderId="13" xfId="0" applyFont="1" applyBorder="1" applyAlignment="1">
      <alignment horizontal="center" vertical="center" wrapText="1"/>
    </xf>
    <xf numFmtId="0" fontId="30" fillId="0" borderId="56" xfId="0" applyFont="1" applyBorder="1" applyAlignment="1">
      <alignment horizontal="center" vertical="top"/>
    </xf>
    <xf numFmtId="0" fontId="30" fillId="0" borderId="57" xfId="0" applyFont="1" applyBorder="1" applyAlignment="1">
      <alignment horizontal="center" vertical="top"/>
    </xf>
    <xf numFmtId="0" fontId="55" fillId="5" borderId="19" xfId="0" applyFont="1" applyFill="1" applyBorder="1" applyAlignment="1">
      <alignment horizontal="center" vertical="top" wrapText="1"/>
    </xf>
    <xf numFmtId="0" fontId="30" fillId="5" borderId="61" xfId="0" applyFont="1" applyFill="1" applyBorder="1" applyAlignment="1">
      <alignment horizontal="center" vertical="top" wrapText="1"/>
    </xf>
    <xf numFmtId="0" fontId="30" fillId="5" borderId="1" xfId="0" applyFont="1" applyFill="1" applyBorder="1" applyAlignment="1">
      <alignment horizontal="center" vertical="top"/>
    </xf>
    <xf numFmtId="0" fontId="30" fillId="0" borderId="45" xfId="0" applyFont="1" applyBorder="1" applyAlignment="1">
      <alignment horizontal="center" vertical="top"/>
    </xf>
    <xf numFmtId="0" fontId="30" fillId="0" borderId="5" xfId="0" applyFont="1" applyBorder="1" applyAlignment="1">
      <alignment horizontal="center" vertical="center" wrapText="1"/>
    </xf>
    <xf numFmtId="0" fontId="61" fillId="5" borderId="18" xfId="0" applyFont="1" applyFill="1" applyBorder="1" applyAlignment="1">
      <alignment horizontal="left" vertical="top" wrapText="1"/>
    </xf>
    <xf numFmtId="0" fontId="61" fillId="5" borderId="20" xfId="0" applyFont="1" applyFill="1" applyBorder="1" applyAlignment="1">
      <alignment horizontal="center" vertical="center"/>
    </xf>
    <xf numFmtId="2" fontId="19" fillId="0" borderId="8" xfId="0" applyNumberFormat="1" applyFont="1" applyBorder="1" applyAlignment="1">
      <alignment vertical="top" wrapText="1"/>
    </xf>
    <xf numFmtId="2" fontId="19" fillId="0" borderId="30" xfId="0" applyNumberFormat="1" applyFont="1" applyBorder="1" applyAlignment="1">
      <alignment vertical="top" wrapText="1"/>
    </xf>
    <xf numFmtId="2" fontId="19" fillId="0" borderId="38" xfId="0" applyNumberFormat="1" applyFont="1" applyBorder="1" applyAlignment="1">
      <alignment vertical="top" wrapText="1"/>
    </xf>
    <xf numFmtId="0" fontId="24" fillId="0" borderId="30" xfId="33" applyFont="1" applyBorder="1" applyAlignment="1">
      <alignment vertical="top" wrapText="1"/>
    </xf>
    <xf numFmtId="0" fontId="24" fillId="0" borderId="38" xfId="33" applyFont="1" applyBorder="1" applyAlignment="1">
      <alignment vertical="top" wrapText="1"/>
    </xf>
    <xf numFmtId="2" fontId="19" fillId="0" borderId="3" xfId="0" applyNumberFormat="1" applyFont="1" applyBorder="1" applyAlignment="1">
      <alignment vertical="top" wrapText="1"/>
    </xf>
    <xf numFmtId="2" fontId="19" fillId="0" borderId="47" xfId="0" applyNumberFormat="1" applyFont="1" applyBorder="1" applyAlignment="1">
      <alignment vertical="top" wrapText="1"/>
    </xf>
    <xf numFmtId="2" fontId="19" fillId="0" borderId="4" xfId="0" applyNumberFormat="1" applyFont="1" applyBorder="1" applyAlignment="1">
      <alignment vertical="top" wrapText="1"/>
    </xf>
    <xf numFmtId="2" fontId="19" fillId="0" borderId="10" xfId="0" applyNumberFormat="1" applyFont="1" applyBorder="1" applyAlignment="1">
      <alignment vertical="top" wrapText="1"/>
    </xf>
    <xf numFmtId="0" fontId="8" fillId="0" borderId="0" xfId="0" applyFont="1" applyAlignment="1">
      <alignment vertical="center"/>
    </xf>
    <xf numFmtId="0" fontId="62" fillId="8" borderId="11" xfId="0" applyFont="1" applyFill="1" applyBorder="1" applyAlignment="1">
      <alignment vertical="center"/>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55" fillId="8" borderId="11" xfId="0" applyFont="1" applyFill="1" applyBorder="1"/>
    <xf numFmtId="0" fontId="26" fillId="2" borderId="12" xfId="0" applyFont="1" applyFill="1" applyBorder="1" applyAlignment="1">
      <alignment horizontal="left" vertical="top"/>
    </xf>
    <xf numFmtId="0" fontId="26" fillId="0" borderId="43" xfId="0" applyFont="1" applyBorder="1" applyAlignment="1">
      <alignment horizontal="left" vertical="top"/>
    </xf>
    <xf numFmtId="0" fontId="30" fillId="0" borderId="62" xfId="0" applyFont="1" applyBorder="1" applyAlignment="1">
      <alignment vertical="top" wrapText="1"/>
    </xf>
    <xf numFmtId="0" fontId="26" fillId="0" borderId="23" xfId="0" applyFont="1" applyBorder="1" applyAlignment="1">
      <alignment vertical="top"/>
    </xf>
    <xf numFmtId="0" fontId="26" fillId="0" borderId="22" xfId="0" applyFont="1" applyBorder="1" applyAlignment="1">
      <alignment horizontal="left" vertical="top"/>
    </xf>
    <xf numFmtId="0" fontId="30" fillId="0" borderId="22" xfId="0" applyFont="1" applyBorder="1" applyAlignment="1">
      <alignment horizontal="left" vertical="top"/>
    </xf>
    <xf numFmtId="0" fontId="26" fillId="0" borderId="24" xfId="0" applyFont="1" applyBorder="1" applyAlignment="1">
      <alignment horizontal="left" vertical="top"/>
    </xf>
    <xf numFmtId="0" fontId="30" fillId="0" borderId="53" xfId="0" applyFont="1" applyBorder="1" applyAlignment="1">
      <alignment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5" xfId="0" applyFont="1" applyBorder="1" applyAlignment="1">
      <alignment horizontal="center" vertical="center"/>
    </xf>
    <xf numFmtId="0" fontId="26" fillId="7" borderId="15" xfId="0" applyFont="1" applyFill="1" applyBorder="1" applyAlignment="1">
      <alignment vertical="center"/>
    </xf>
    <xf numFmtId="49" fontId="26" fillId="7" borderId="11" xfId="0" applyNumberFormat="1" applyFont="1" applyFill="1" applyBorder="1" applyAlignment="1">
      <alignment vertical="top" wrapText="1"/>
    </xf>
    <xf numFmtId="0" fontId="30" fillId="7" borderId="11" xfId="0" applyFont="1" applyFill="1" applyBorder="1" applyAlignment="1">
      <alignment vertical="top" wrapText="1"/>
    </xf>
    <xf numFmtId="0" fontId="55" fillId="7" borderId="11" xfId="0" applyFont="1" applyFill="1" applyBorder="1" applyAlignment="1">
      <alignment vertical="top" wrapText="1"/>
    </xf>
    <xf numFmtId="0" fontId="7" fillId="7" borderId="11" xfId="0" applyFont="1" applyFill="1" applyBorder="1" applyAlignment="1">
      <alignment vertical="top" wrapText="1"/>
    </xf>
    <xf numFmtId="0" fontId="7" fillId="7" borderId="12" xfId="0" applyFont="1" applyFill="1" applyBorder="1" applyAlignment="1">
      <alignment vertical="top" wrapText="1"/>
    </xf>
    <xf numFmtId="49" fontId="26" fillId="7" borderId="9" xfId="0" applyNumberFormat="1" applyFont="1" applyFill="1" applyBorder="1" applyAlignment="1">
      <alignment horizontal="center" vertical="top"/>
    </xf>
    <xf numFmtId="0" fontId="26" fillId="0" borderId="39" xfId="0" applyFont="1" applyBorder="1" applyAlignment="1">
      <alignment vertical="center"/>
    </xf>
    <xf numFmtId="49" fontId="26" fillId="0" borderId="40" xfId="0" applyNumberFormat="1" applyFont="1" applyBorder="1" applyAlignment="1">
      <alignment vertical="top" wrapText="1"/>
    </xf>
    <xf numFmtId="0" fontId="55" fillId="0" borderId="40" xfId="0" applyFont="1" applyBorder="1" applyAlignment="1">
      <alignment vertical="top" wrapText="1"/>
    </xf>
    <xf numFmtId="0" fontId="55" fillId="0" borderId="43" xfId="0" applyFont="1" applyBorder="1" applyAlignment="1">
      <alignment vertical="top" wrapText="1"/>
    </xf>
    <xf numFmtId="0" fontId="30" fillId="0" borderId="15" xfId="0" applyFont="1" applyBorder="1" applyAlignment="1">
      <alignment vertical="top" wrapText="1"/>
    </xf>
    <xf numFmtId="49" fontId="26" fillId="5" borderId="29" xfId="0" applyNumberFormat="1" applyFont="1" applyFill="1" applyBorder="1" applyAlignment="1">
      <alignment horizontal="center" vertical="top" wrapText="1"/>
    </xf>
    <xf numFmtId="0" fontId="30" fillId="0" borderId="2" xfId="0" applyFont="1" applyBorder="1" applyAlignment="1">
      <alignment horizontal="center" vertical="top"/>
    </xf>
    <xf numFmtId="165" fontId="30" fillId="0" borderId="2" xfId="0" applyNumberFormat="1" applyFont="1" applyBorder="1" applyAlignment="1">
      <alignment horizontal="center" vertical="top"/>
    </xf>
    <xf numFmtId="165" fontId="30" fillId="12" borderId="2" xfId="0" applyNumberFormat="1" applyFont="1" applyFill="1" applyBorder="1" applyAlignment="1">
      <alignment horizontal="center" vertical="top"/>
    </xf>
    <xf numFmtId="165" fontId="30" fillId="0" borderId="25" xfId="0" applyNumberFormat="1" applyFont="1" applyBorder="1" applyAlignment="1">
      <alignment horizontal="center" vertical="top"/>
    </xf>
    <xf numFmtId="0" fontId="30" fillId="0" borderId="6" xfId="0" applyFont="1" applyBorder="1" applyAlignment="1">
      <alignment wrapText="1"/>
    </xf>
    <xf numFmtId="165" fontId="30" fillId="12" borderId="17" xfId="0" applyNumberFormat="1" applyFont="1" applyFill="1" applyBorder="1" applyAlignment="1">
      <alignment horizontal="center" vertical="center" wrapText="1"/>
    </xf>
    <xf numFmtId="49" fontId="30" fillId="5" borderId="17" xfId="0" applyNumberFormat="1" applyFont="1" applyFill="1" applyBorder="1" applyAlignment="1">
      <alignment horizontal="center" vertical="center" wrapText="1"/>
    </xf>
    <xf numFmtId="49" fontId="30" fillId="5" borderId="42" xfId="0" applyNumberFormat="1" applyFont="1" applyFill="1" applyBorder="1" applyAlignment="1">
      <alignment horizontal="center" vertical="center" wrapText="1"/>
    </xf>
    <xf numFmtId="0" fontId="55" fillId="5" borderId="21" xfId="0" applyFont="1" applyFill="1" applyBorder="1" applyAlignment="1">
      <alignment horizontal="center" vertical="top" wrapText="1"/>
    </xf>
    <xf numFmtId="0" fontId="26" fillId="13" borderId="22" xfId="0" applyFont="1" applyFill="1" applyBorder="1" applyAlignment="1">
      <alignment horizontal="center" vertical="top"/>
    </xf>
    <xf numFmtId="165" fontId="26" fillId="13" borderId="21" xfId="0" applyNumberFormat="1" applyFont="1" applyFill="1" applyBorder="1" applyAlignment="1">
      <alignment horizontal="center" vertical="top"/>
    </xf>
    <xf numFmtId="0" fontId="30" fillId="0" borderId="52" xfId="0" applyFont="1" applyBorder="1" applyAlignment="1">
      <alignment horizontal="left" vertical="top"/>
    </xf>
    <xf numFmtId="0" fontId="30" fillId="0" borderId="53" xfId="0" applyFont="1" applyBorder="1" applyAlignment="1">
      <alignment horizontal="left" vertical="top"/>
    </xf>
    <xf numFmtId="9" fontId="30" fillId="0" borderId="1" xfId="0" applyNumberFormat="1" applyFont="1" applyBorder="1" applyAlignment="1">
      <alignment horizontal="center" vertical="top"/>
    </xf>
    <xf numFmtId="9" fontId="30" fillId="0" borderId="45" xfId="0" applyNumberFormat="1" applyFont="1" applyBorder="1" applyAlignment="1">
      <alignment horizontal="center" vertical="top"/>
    </xf>
    <xf numFmtId="0" fontId="30" fillId="0" borderId="49" xfId="0" applyFont="1" applyBorder="1" applyAlignment="1">
      <alignment horizontal="left" vertical="top" wrapText="1"/>
    </xf>
    <xf numFmtId="165" fontId="30" fillId="12" borderId="5" xfId="0" applyNumberFormat="1" applyFont="1" applyFill="1" applyBorder="1" applyAlignment="1">
      <alignment horizontal="center" vertical="center" wrapText="1"/>
    </xf>
    <xf numFmtId="49" fontId="30" fillId="12" borderId="5" xfId="0" applyNumberFormat="1" applyFont="1" applyFill="1" applyBorder="1" applyAlignment="1">
      <alignment horizontal="center" vertical="center" wrapText="1"/>
    </xf>
    <xf numFmtId="49" fontId="30" fillId="12" borderId="7" xfId="0" applyNumberFormat="1" applyFont="1" applyFill="1" applyBorder="1" applyAlignment="1">
      <alignment horizontal="center" vertical="center" wrapText="1"/>
    </xf>
    <xf numFmtId="0" fontId="30" fillId="0" borderId="61" xfId="0" applyFont="1" applyBorder="1" applyAlignment="1">
      <alignment vertical="center" wrapText="1"/>
    </xf>
    <xf numFmtId="165" fontId="30" fillId="12" borderId="35" xfId="0" applyNumberFormat="1" applyFont="1" applyFill="1" applyBorder="1" applyAlignment="1">
      <alignment horizontal="center" vertical="center" wrapText="1"/>
    </xf>
    <xf numFmtId="49" fontId="30" fillId="5" borderId="5" xfId="0" applyNumberFormat="1" applyFont="1" applyFill="1" applyBorder="1" applyAlignment="1">
      <alignment horizontal="center" vertical="center" wrapText="1"/>
    </xf>
    <xf numFmtId="49" fontId="30" fillId="5" borderId="7" xfId="0" applyNumberFormat="1" applyFont="1" applyFill="1" applyBorder="1" applyAlignment="1">
      <alignment horizontal="center" vertical="center" wrapText="1"/>
    </xf>
    <xf numFmtId="49" fontId="26" fillId="5" borderId="9" xfId="0" applyNumberFormat="1" applyFont="1" applyFill="1" applyBorder="1" applyAlignment="1">
      <alignment horizontal="center" vertical="top" wrapText="1"/>
    </xf>
    <xf numFmtId="0" fontId="30" fillId="0" borderId="30" xfId="0" applyFont="1" applyBorder="1" applyAlignment="1">
      <alignment horizontal="center" vertical="top"/>
    </xf>
    <xf numFmtId="165" fontId="30" fillId="0" borderId="59" xfId="0" applyNumberFormat="1" applyFont="1" applyBorder="1" applyAlignment="1">
      <alignment horizontal="center" vertical="top"/>
    </xf>
    <xf numFmtId="165" fontId="30" fillId="12" borderId="59" xfId="0" applyNumberFormat="1" applyFont="1" applyFill="1" applyBorder="1" applyAlignment="1">
      <alignment horizontal="center" vertical="top"/>
    </xf>
    <xf numFmtId="165" fontId="30" fillId="0" borderId="60" xfId="0" applyNumberFormat="1" applyFont="1" applyBorder="1" applyAlignment="1">
      <alignment horizontal="center" vertical="top"/>
    </xf>
    <xf numFmtId="0" fontId="30" fillId="0" borderId="61" xfId="0" applyFont="1" applyBorder="1" applyAlignment="1">
      <alignment wrapText="1"/>
    </xf>
    <xf numFmtId="49" fontId="30" fillId="5" borderId="35" xfId="0" applyNumberFormat="1" applyFont="1" applyFill="1" applyBorder="1" applyAlignment="1">
      <alignment horizontal="center" vertical="center" wrapText="1"/>
    </xf>
    <xf numFmtId="49" fontId="30" fillId="5" borderId="34" xfId="0" applyNumberFormat="1" applyFont="1" applyFill="1" applyBorder="1" applyAlignment="1">
      <alignment horizontal="center" vertical="center" wrapText="1"/>
    </xf>
    <xf numFmtId="0" fontId="30" fillId="5" borderId="6" xfId="0" applyFont="1" applyFill="1" applyBorder="1" applyAlignment="1">
      <alignment vertical="center" wrapText="1"/>
    </xf>
    <xf numFmtId="165" fontId="30" fillId="5" borderId="5" xfId="0" applyNumberFormat="1" applyFont="1" applyFill="1" applyBorder="1" applyAlignment="1">
      <alignment horizontal="center" vertical="center" wrapText="1"/>
    </xf>
    <xf numFmtId="0" fontId="30" fillId="0" borderId="7" xfId="0" applyFont="1" applyBorder="1" applyAlignment="1">
      <alignment horizontal="center" vertical="center" wrapText="1"/>
    </xf>
    <xf numFmtId="0" fontId="30" fillId="5" borderId="58" xfId="0" applyFont="1" applyFill="1" applyBorder="1" applyAlignment="1">
      <alignment vertical="center" wrapText="1"/>
    </xf>
    <xf numFmtId="165" fontId="25" fillId="5" borderId="35" xfId="0" applyNumberFormat="1" applyFont="1" applyFill="1" applyBorder="1" applyAlignment="1">
      <alignment horizontal="center" vertical="center" wrapText="1"/>
    </xf>
    <xf numFmtId="0" fontId="30" fillId="0" borderId="17" xfId="0" applyFont="1" applyBorder="1" applyAlignment="1">
      <alignment horizontal="center" vertical="center" wrapText="1"/>
    </xf>
    <xf numFmtId="0" fontId="30" fillId="0" borderId="42" xfId="0" applyFont="1" applyBorder="1" applyAlignment="1">
      <alignment horizontal="center" vertical="center" wrapText="1"/>
    </xf>
    <xf numFmtId="9" fontId="30" fillId="5" borderId="37" xfId="0" applyNumberFormat="1" applyFont="1" applyFill="1" applyBorder="1" applyAlignment="1">
      <alignment vertical="center" wrapText="1"/>
    </xf>
    <xf numFmtId="165" fontId="30" fillId="5" borderId="35" xfId="0" applyNumberFormat="1" applyFont="1" applyFill="1" applyBorder="1" applyAlignment="1">
      <alignment horizontal="center" vertical="center" wrapText="1"/>
    </xf>
    <xf numFmtId="0" fontId="30" fillId="0" borderId="59" xfId="0" applyFont="1" applyBorder="1" applyAlignment="1">
      <alignment horizontal="center" vertical="top"/>
    </xf>
    <xf numFmtId="9" fontId="30" fillId="5" borderId="46" xfId="0" applyNumberFormat="1" applyFont="1" applyFill="1" applyBorder="1" applyAlignment="1">
      <alignment vertical="center" wrapText="1"/>
    </xf>
    <xf numFmtId="0" fontId="30" fillId="5" borderId="37" xfId="0" applyFont="1" applyFill="1" applyBorder="1" applyAlignment="1">
      <alignment wrapText="1"/>
    </xf>
    <xf numFmtId="165" fontId="30" fillId="0" borderId="30" xfId="0" applyNumberFormat="1" applyFont="1" applyBorder="1" applyAlignment="1">
      <alignment horizontal="center" vertical="top"/>
    </xf>
    <xf numFmtId="165" fontId="30" fillId="12" borderId="30" xfId="0" applyNumberFormat="1" applyFont="1" applyFill="1" applyBorder="1" applyAlignment="1">
      <alignment horizontal="center" vertical="top"/>
    </xf>
    <xf numFmtId="165" fontId="30" fillId="0" borderId="41" xfId="0" applyNumberFormat="1" applyFont="1" applyBorder="1" applyAlignment="1">
      <alignment horizontal="center" vertical="top"/>
    </xf>
    <xf numFmtId="49" fontId="30" fillId="5" borderId="37" xfId="0" applyNumberFormat="1" applyFont="1" applyFill="1" applyBorder="1" applyAlignment="1">
      <alignment vertical="top" wrapText="1"/>
    </xf>
    <xf numFmtId="165" fontId="10" fillId="5" borderId="35" xfId="0" applyNumberFormat="1" applyFont="1" applyFill="1" applyBorder="1" applyAlignment="1">
      <alignment horizontal="center" vertical="center" wrapText="1"/>
    </xf>
    <xf numFmtId="0" fontId="10" fillId="0" borderId="35" xfId="0" applyFont="1" applyBorder="1" applyAlignment="1">
      <alignment horizontal="left" vertical="top" wrapText="1"/>
    </xf>
    <xf numFmtId="0" fontId="10" fillId="0" borderId="34" xfId="0" applyFont="1" applyBorder="1" applyAlignment="1">
      <alignment horizontal="left" vertical="top" wrapText="1"/>
    </xf>
    <xf numFmtId="0" fontId="30" fillId="0" borderId="4" xfId="0" applyFont="1" applyBorder="1" applyAlignment="1">
      <alignment horizontal="center" vertical="top"/>
    </xf>
    <xf numFmtId="165" fontId="30" fillId="0" borderId="4" xfId="0" applyNumberFormat="1" applyFont="1" applyBorder="1" applyAlignment="1">
      <alignment horizontal="center" vertical="top"/>
    </xf>
    <xf numFmtId="165" fontId="30" fillId="12" borderId="4" xfId="0" applyNumberFormat="1" applyFont="1" applyFill="1" applyBorder="1" applyAlignment="1">
      <alignment horizontal="center" vertical="top"/>
    </xf>
    <xf numFmtId="165" fontId="30" fillId="0" borderId="27" xfId="0" applyNumberFormat="1" applyFont="1" applyBorder="1" applyAlignment="1">
      <alignment horizontal="center" vertical="top"/>
    </xf>
    <xf numFmtId="0" fontId="30" fillId="5" borderId="32" xfId="0" applyFont="1" applyFill="1" applyBorder="1" applyAlignment="1">
      <alignment wrapText="1"/>
    </xf>
    <xf numFmtId="0" fontId="10" fillId="5" borderId="1" xfId="0" applyFont="1" applyFill="1" applyBorder="1" applyAlignment="1">
      <alignment horizontal="center" vertical="center" wrapText="1"/>
    </xf>
    <xf numFmtId="0" fontId="55" fillId="0" borderId="15" xfId="0" applyFont="1" applyBorder="1"/>
    <xf numFmtId="9" fontId="30" fillId="0" borderId="65" xfId="0" applyNumberFormat="1" applyFont="1" applyBorder="1" applyAlignment="1">
      <alignment horizontal="center" vertical="top"/>
    </xf>
    <xf numFmtId="9" fontId="30" fillId="0" borderId="66" xfId="0" applyNumberFormat="1" applyFont="1" applyBorder="1" applyAlignment="1">
      <alignment horizontal="center" vertical="top"/>
    </xf>
    <xf numFmtId="0" fontId="30" fillId="5" borderId="73" xfId="0" applyFont="1" applyFill="1" applyBorder="1" applyAlignment="1">
      <alignment vertical="top" wrapText="1"/>
    </xf>
    <xf numFmtId="165" fontId="30" fillId="5" borderId="17" xfId="0" applyNumberFormat="1" applyFont="1" applyFill="1" applyBorder="1" applyAlignment="1">
      <alignment horizontal="center" vertical="center" wrapText="1"/>
    </xf>
    <xf numFmtId="9" fontId="30" fillId="5" borderId="37" xfId="0" applyNumberFormat="1" applyFont="1" applyFill="1" applyBorder="1" applyAlignment="1">
      <alignment horizontal="left" vertical="top" wrapText="1"/>
    </xf>
    <xf numFmtId="0" fontId="30" fillId="5" borderId="37" xfId="0" applyFont="1" applyFill="1" applyBorder="1" applyAlignment="1">
      <alignment vertical="top" wrapText="1"/>
    </xf>
    <xf numFmtId="165" fontId="30" fillId="5" borderId="56" xfId="0" applyNumberFormat="1" applyFont="1" applyFill="1" applyBorder="1" applyAlignment="1">
      <alignment horizontal="center" vertical="center" wrapText="1"/>
    </xf>
    <xf numFmtId="165" fontId="30" fillId="5" borderId="35" xfId="0" applyNumberFormat="1" applyFont="1" applyFill="1" applyBorder="1" applyAlignment="1">
      <alignment horizontal="center" vertical="top" wrapText="1"/>
    </xf>
    <xf numFmtId="0" fontId="30" fillId="0" borderId="35" xfId="0" applyFont="1" applyBorder="1" applyAlignment="1">
      <alignment horizontal="center" vertical="center" wrapText="1"/>
    </xf>
    <xf numFmtId="0" fontId="30" fillId="0" borderId="34" xfId="0" applyFont="1" applyBorder="1" applyAlignment="1">
      <alignment horizontal="center" vertical="center" wrapText="1"/>
    </xf>
    <xf numFmtId="0" fontId="30" fillId="5" borderId="62" xfId="0" applyFont="1" applyFill="1" applyBorder="1" applyAlignment="1">
      <alignment vertical="top" wrapText="1"/>
    </xf>
    <xf numFmtId="0" fontId="30" fillId="5" borderId="17" xfId="0" applyFont="1" applyFill="1" applyBorder="1" applyAlignment="1">
      <alignment horizontal="center" vertical="top" wrapText="1"/>
    </xf>
    <xf numFmtId="49" fontId="25" fillId="0" borderId="21" xfId="0" applyNumberFormat="1" applyFont="1" applyBorder="1" applyAlignment="1">
      <alignment vertical="top"/>
    </xf>
    <xf numFmtId="49" fontId="30" fillId="0" borderId="4" xfId="0" applyNumberFormat="1" applyFont="1" applyBorder="1" applyAlignment="1">
      <alignment vertical="top"/>
    </xf>
    <xf numFmtId="0" fontId="26" fillId="13" borderId="10" xfId="0" applyFont="1" applyFill="1" applyBorder="1" applyAlignment="1">
      <alignment horizontal="center" vertical="top"/>
    </xf>
    <xf numFmtId="165" fontId="26" fillId="13" borderId="4" xfId="0" applyNumberFormat="1" applyFont="1" applyFill="1" applyBorder="1" applyAlignment="1">
      <alignment horizontal="center" vertical="top"/>
    </xf>
    <xf numFmtId="0" fontId="55" fillId="0" borderId="32" xfId="0" applyFont="1" applyBorder="1"/>
    <xf numFmtId="0" fontId="55" fillId="0" borderId="10" xfId="0" applyFont="1" applyBorder="1"/>
    <xf numFmtId="49" fontId="30" fillId="5" borderId="6" xfId="0" applyNumberFormat="1" applyFont="1" applyFill="1" applyBorder="1" applyAlignment="1">
      <alignment vertical="top" wrapText="1"/>
    </xf>
    <xf numFmtId="49" fontId="30" fillId="5" borderId="35" xfId="0" applyNumberFormat="1" applyFont="1" applyFill="1" applyBorder="1" applyAlignment="1">
      <alignment vertical="top" wrapText="1"/>
    </xf>
    <xf numFmtId="0" fontId="30" fillId="5" borderId="35" xfId="0" applyFont="1" applyFill="1" applyBorder="1" applyAlignment="1">
      <alignment wrapText="1"/>
    </xf>
    <xf numFmtId="0" fontId="55" fillId="0" borderId="41" xfId="0" applyFont="1" applyBorder="1"/>
    <xf numFmtId="0" fontId="30" fillId="5" borderId="35" xfId="0" applyFont="1" applyFill="1" applyBorder="1" applyAlignment="1">
      <alignment vertical="top" wrapText="1"/>
    </xf>
    <xf numFmtId="165" fontId="30" fillId="0" borderId="3" xfId="0" applyNumberFormat="1" applyFont="1" applyBorder="1" applyAlignment="1">
      <alignment horizontal="center" vertical="top"/>
    </xf>
    <xf numFmtId="165" fontId="30" fillId="12" borderId="3" xfId="0" applyNumberFormat="1" applyFont="1" applyFill="1" applyBorder="1" applyAlignment="1">
      <alignment horizontal="center" vertical="top"/>
    </xf>
    <xf numFmtId="0" fontId="30" fillId="5" borderId="62" xfId="0" applyFont="1" applyFill="1" applyBorder="1" applyAlignment="1">
      <alignment wrapText="1"/>
    </xf>
    <xf numFmtId="49" fontId="30" fillId="0" borderId="21" xfId="0" applyNumberFormat="1" applyFont="1" applyBorder="1" applyAlignment="1">
      <alignment vertical="top"/>
    </xf>
    <xf numFmtId="0" fontId="55" fillId="0" borderId="1" xfId="0" applyFont="1" applyBorder="1"/>
    <xf numFmtId="49" fontId="30" fillId="5" borderId="55" xfId="9" applyNumberFormat="1" applyFont="1" applyFill="1" applyBorder="1" applyAlignment="1">
      <alignment horizontal="left" vertical="top" wrapText="1"/>
    </xf>
    <xf numFmtId="165" fontId="30" fillId="5" borderId="33" xfId="0" applyNumberFormat="1" applyFont="1" applyFill="1" applyBorder="1" applyAlignment="1">
      <alignment horizontal="left" vertical="top" wrapText="1"/>
    </xf>
    <xf numFmtId="0" fontId="30" fillId="5" borderId="37" xfId="0" applyFont="1" applyFill="1" applyBorder="1" applyAlignment="1">
      <alignment vertical="center" wrapText="1"/>
    </xf>
    <xf numFmtId="0" fontId="30" fillId="0" borderId="30" xfId="0" applyFont="1" applyBorder="1" applyAlignment="1">
      <alignment vertical="top"/>
    </xf>
    <xf numFmtId="165" fontId="30" fillId="0" borderId="30" xfId="0" applyNumberFormat="1" applyFont="1" applyBorder="1" applyAlignment="1">
      <alignment vertical="top"/>
    </xf>
    <xf numFmtId="165" fontId="30" fillId="12" borderId="30" xfId="0" applyNumberFormat="1" applyFont="1" applyFill="1" applyBorder="1" applyAlignment="1">
      <alignment vertical="top"/>
    </xf>
    <xf numFmtId="0" fontId="30" fillId="0" borderId="59" xfId="0" applyFont="1" applyBorder="1" applyAlignment="1">
      <alignment vertical="top"/>
    </xf>
    <xf numFmtId="165" fontId="30" fillId="0" borderId="59" xfId="0" applyNumberFormat="1" applyFont="1" applyBorder="1" applyAlignment="1">
      <alignment vertical="top"/>
    </xf>
    <xf numFmtId="165" fontId="30" fillId="12" borderId="59" xfId="0" applyNumberFormat="1" applyFont="1" applyFill="1" applyBorder="1" applyAlignment="1">
      <alignment vertical="top"/>
    </xf>
    <xf numFmtId="0" fontId="30" fillId="5" borderId="73" xfId="0" applyFont="1" applyFill="1" applyBorder="1" applyAlignment="1">
      <alignment horizontal="left" vertical="top" wrapText="1"/>
    </xf>
    <xf numFmtId="0" fontId="30" fillId="5" borderId="35" xfId="0" applyFont="1" applyFill="1" applyBorder="1" applyAlignment="1">
      <alignment horizontal="center" vertical="top" wrapText="1"/>
    </xf>
    <xf numFmtId="49" fontId="30" fillId="5" borderId="37" xfId="0" applyNumberFormat="1" applyFont="1" applyFill="1" applyBorder="1" applyAlignment="1">
      <alignment horizontal="left" vertical="top" wrapText="1"/>
    </xf>
    <xf numFmtId="0" fontId="55" fillId="0" borderId="52" xfId="0" applyFont="1" applyBorder="1"/>
    <xf numFmtId="0" fontId="55" fillId="0" borderId="22" xfId="0" applyFont="1" applyBorder="1"/>
    <xf numFmtId="9" fontId="30" fillId="0" borderId="51" xfId="0" applyNumberFormat="1" applyFont="1" applyBorder="1" applyAlignment="1">
      <alignment horizontal="center" vertical="top"/>
    </xf>
    <xf numFmtId="9" fontId="30" fillId="0" borderId="14" xfId="0" applyNumberFormat="1" applyFont="1" applyBorder="1" applyAlignment="1">
      <alignment horizontal="center" vertical="top"/>
    </xf>
    <xf numFmtId="165" fontId="30" fillId="5" borderId="38" xfId="0" applyNumberFormat="1" applyFont="1" applyFill="1" applyBorder="1" applyAlignment="1">
      <alignment horizontal="left" vertical="center" wrapText="1"/>
    </xf>
    <xf numFmtId="0" fontId="30" fillId="5" borderId="17" xfId="0" applyFont="1" applyFill="1" applyBorder="1" applyAlignment="1">
      <alignment horizontal="center" vertical="center" wrapText="1"/>
    </xf>
    <xf numFmtId="0" fontId="30" fillId="5" borderId="42" xfId="0" applyFont="1" applyFill="1" applyBorder="1" applyAlignment="1">
      <alignment horizontal="center" vertical="center" wrapText="1"/>
    </xf>
    <xf numFmtId="0" fontId="30" fillId="5" borderId="61" xfId="0" applyFont="1" applyFill="1" applyBorder="1" applyAlignment="1">
      <alignment vertical="center" wrapText="1"/>
    </xf>
    <xf numFmtId="0" fontId="30" fillId="5" borderId="61" xfId="0" applyFont="1" applyFill="1" applyBorder="1" applyAlignment="1">
      <alignment vertical="top" wrapText="1"/>
    </xf>
    <xf numFmtId="0" fontId="30" fillId="5" borderId="62" xfId="0" applyFont="1" applyFill="1" applyBorder="1" applyAlignment="1">
      <alignment horizontal="left" vertical="top" wrapText="1"/>
    </xf>
    <xf numFmtId="0" fontId="10" fillId="5" borderId="35" xfId="0" applyFont="1" applyFill="1" applyBorder="1" applyAlignment="1">
      <alignment horizontal="center" vertical="top" wrapText="1"/>
    </xf>
    <xf numFmtId="0" fontId="10" fillId="0" borderId="35" xfId="0" applyFont="1" applyBorder="1" applyAlignment="1">
      <alignment horizontal="center" vertical="center" wrapText="1"/>
    </xf>
    <xf numFmtId="165" fontId="10" fillId="5" borderId="35" xfId="0" applyNumberFormat="1" applyFont="1" applyFill="1" applyBorder="1" applyAlignment="1">
      <alignment horizontal="center" vertical="top" wrapText="1"/>
    </xf>
    <xf numFmtId="49" fontId="26" fillId="3" borderId="21" xfId="0" applyNumberFormat="1" applyFont="1" applyFill="1" applyBorder="1" applyAlignment="1">
      <alignment vertical="top"/>
    </xf>
    <xf numFmtId="49" fontId="26" fillId="5" borderId="21" xfId="0" applyNumberFormat="1" applyFont="1" applyFill="1" applyBorder="1" applyAlignment="1">
      <alignment vertical="top" wrapText="1"/>
    </xf>
    <xf numFmtId="49" fontId="30" fillId="0" borderId="73" xfId="0" applyNumberFormat="1" applyFont="1" applyBorder="1" applyAlignment="1">
      <alignment vertical="top" wrapText="1"/>
    </xf>
    <xf numFmtId="165" fontId="30" fillId="0" borderId="17" xfId="0" applyNumberFormat="1" applyFont="1" applyBorder="1" applyAlignment="1">
      <alignment horizontal="center" vertical="center" wrapText="1"/>
    </xf>
    <xf numFmtId="0" fontId="65" fillId="5" borderId="17" xfId="0" applyFont="1" applyFill="1" applyBorder="1" applyAlignment="1">
      <alignment horizontal="center" vertical="center" wrapText="1"/>
    </xf>
    <xf numFmtId="0" fontId="65" fillId="5" borderId="42" xfId="0" applyFont="1" applyFill="1" applyBorder="1" applyAlignment="1">
      <alignment horizontal="center" vertical="center" wrapText="1"/>
    </xf>
    <xf numFmtId="49" fontId="30" fillId="0" borderId="37" xfId="0" applyNumberFormat="1" applyFont="1" applyBorder="1" applyAlignment="1">
      <alignment vertical="top" wrapText="1"/>
    </xf>
    <xf numFmtId="165" fontId="30" fillId="0" borderId="35" xfId="0" applyNumberFormat="1" applyFont="1" applyBorder="1" applyAlignment="1">
      <alignment horizontal="center" vertical="center" wrapText="1"/>
    </xf>
    <xf numFmtId="49" fontId="30" fillId="0" borderId="46" xfId="0" applyNumberFormat="1" applyFont="1" applyBorder="1" applyAlignment="1">
      <alignment vertical="top" wrapText="1"/>
    </xf>
    <xf numFmtId="0" fontId="30" fillId="0" borderId="35" xfId="0" applyFont="1" applyBorder="1" applyAlignment="1">
      <alignment vertical="center" wrapText="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165" fontId="30" fillId="0" borderId="56" xfId="0" applyNumberFormat="1" applyFont="1" applyBorder="1" applyAlignment="1">
      <alignment horizontal="center" vertical="center" wrapText="1"/>
    </xf>
    <xf numFmtId="165" fontId="10" fillId="0" borderId="35" xfId="0" applyNumberFormat="1" applyFont="1" applyBorder="1" applyAlignment="1">
      <alignment horizontal="center" vertical="top" wrapText="1"/>
    </xf>
    <xf numFmtId="0" fontId="10" fillId="0" borderId="35" xfId="0" applyFont="1" applyBorder="1" applyAlignment="1">
      <alignment horizontal="center" vertical="top" wrapText="1"/>
    </xf>
    <xf numFmtId="0" fontId="55" fillId="5" borderId="21" xfId="0" applyFont="1" applyFill="1" applyBorder="1" applyAlignment="1">
      <alignment vertical="top" wrapText="1"/>
    </xf>
    <xf numFmtId="49" fontId="26" fillId="2" borderId="23" xfId="0" applyNumberFormat="1" applyFont="1" applyFill="1" applyBorder="1" applyAlignment="1">
      <alignment horizontal="center" vertical="top"/>
    </xf>
    <xf numFmtId="0" fontId="55" fillId="7" borderId="23" xfId="0" applyFont="1" applyFill="1" applyBorder="1" applyAlignment="1">
      <alignment horizontal="center" vertical="top" wrapText="1"/>
    </xf>
    <xf numFmtId="0" fontId="55" fillId="7" borderId="22" xfId="0" applyFont="1" applyFill="1" applyBorder="1" applyAlignment="1">
      <alignment horizontal="center" vertical="top" wrapText="1"/>
    </xf>
    <xf numFmtId="0" fontId="26" fillId="7" borderId="21" xfId="0" applyFont="1" applyFill="1" applyBorder="1" applyAlignment="1">
      <alignment horizontal="center" vertical="top"/>
    </xf>
    <xf numFmtId="165" fontId="26" fillId="7" borderId="21" xfId="0" applyNumberFormat="1" applyFont="1" applyFill="1" applyBorder="1" applyAlignment="1">
      <alignment horizontal="center" vertical="top"/>
    </xf>
    <xf numFmtId="0" fontId="30" fillId="7" borderId="23" xfId="0" applyFont="1" applyFill="1" applyBorder="1" applyAlignment="1">
      <alignment horizontal="left" vertical="top"/>
    </xf>
    <xf numFmtId="0" fontId="30" fillId="7" borderId="22" xfId="0" applyFont="1" applyFill="1" applyBorder="1" applyAlignment="1">
      <alignment horizontal="left" vertical="top"/>
    </xf>
    <xf numFmtId="9" fontId="30" fillId="7" borderId="22" xfId="0" applyNumberFormat="1" applyFont="1" applyFill="1" applyBorder="1" applyAlignment="1">
      <alignment horizontal="center" vertical="top"/>
    </xf>
    <xf numFmtId="9" fontId="30" fillId="7" borderId="24" xfId="0" applyNumberFormat="1" applyFont="1" applyFill="1" applyBorder="1" applyAlignment="1">
      <alignment horizontal="center" vertical="top"/>
    </xf>
    <xf numFmtId="49" fontId="26" fillId="3" borderId="28" xfId="0" applyNumberFormat="1" applyFont="1" applyFill="1" applyBorder="1" applyAlignment="1">
      <alignment horizontal="center" vertical="top"/>
    </xf>
    <xf numFmtId="0" fontId="62" fillId="7" borderId="15" xfId="0" applyFont="1" applyFill="1" applyBorder="1" applyAlignment="1">
      <alignment vertical="top"/>
    </xf>
    <xf numFmtId="0" fontId="56" fillId="7" borderId="11" xfId="0" applyFont="1" applyFill="1" applyBorder="1" applyAlignment="1">
      <alignment vertical="top" wrapText="1"/>
    </xf>
    <xf numFmtId="0" fontId="56" fillId="7" borderId="40" xfId="0" applyFont="1" applyFill="1" applyBorder="1" applyAlignment="1">
      <alignment vertical="top" wrapText="1"/>
    </xf>
    <xf numFmtId="0" fontId="56" fillId="7" borderId="43" xfId="0" applyFont="1" applyFill="1" applyBorder="1" applyAlignment="1">
      <alignment vertical="top" wrapText="1"/>
    </xf>
    <xf numFmtId="0" fontId="26" fillId="0" borderId="15" xfId="0" applyFont="1" applyBorder="1" applyAlignment="1">
      <alignment vertical="top"/>
    </xf>
    <xf numFmtId="49" fontId="26" fillId="0" borderId="11" xfId="0" applyNumberFormat="1" applyFont="1" applyBorder="1" applyAlignment="1">
      <alignment vertical="top" wrapText="1"/>
    </xf>
    <xf numFmtId="0" fontId="56" fillId="0" borderId="11" xfId="0" applyFont="1" applyBorder="1" applyAlignment="1">
      <alignment vertical="top" wrapText="1"/>
    </xf>
    <xf numFmtId="0" fontId="56" fillId="0" borderId="12" xfId="0" applyFont="1" applyBorder="1" applyAlignment="1">
      <alignment vertical="top" wrapText="1"/>
    </xf>
    <xf numFmtId="0" fontId="30" fillId="0" borderId="15" xfId="0" applyFont="1" applyBorder="1" applyAlignment="1">
      <alignment wrapText="1"/>
    </xf>
    <xf numFmtId="0" fontId="30" fillId="0" borderId="65" xfId="0" applyFont="1" applyBorder="1" applyAlignment="1">
      <alignment horizontal="center" vertical="center"/>
    </xf>
    <xf numFmtId="0" fontId="30" fillId="0" borderId="66" xfId="0" applyFont="1" applyBorder="1" applyAlignment="1">
      <alignment horizontal="center" vertical="center" wrapText="1"/>
    </xf>
    <xf numFmtId="0" fontId="30" fillId="5" borderId="7" xfId="0" applyFont="1" applyFill="1" applyBorder="1" applyAlignment="1">
      <alignment horizontal="center" vertical="top"/>
    </xf>
    <xf numFmtId="0" fontId="30" fillId="5" borderId="34" xfId="0" applyFont="1" applyFill="1" applyBorder="1" applyAlignment="1">
      <alignment horizontal="center" vertical="top"/>
    </xf>
    <xf numFmtId="0" fontId="30" fillId="0" borderId="73" xfId="0" applyFont="1" applyBorder="1" applyAlignment="1">
      <alignment horizontal="left" vertical="top" wrapText="1"/>
    </xf>
    <xf numFmtId="0" fontId="26" fillId="13" borderId="32" xfId="0" applyFont="1" applyFill="1" applyBorder="1" applyAlignment="1">
      <alignment horizontal="center" vertical="top"/>
    </xf>
    <xf numFmtId="0" fontId="30" fillId="0" borderId="1" xfId="0" applyFont="1" applyBorder="1" applyAlignment="1">
      <alignment horizontal="center" vertical="center" wrapText="1"/>
    </xf>
    <xf numFmtId="0" fontId="30" fillId="5" borderId="7" xfId="0" applyFont="1" applyFill="1" applyBorder="1" applyAlignment="1">
      <alignment horizontal="center" vertical="center" wrapText="1"/>
    </xf>
    <xf numFmtId="0" fontId="30" fillId="0" borderId="53" xfId="0" applyFont="1" applyBorder="1" applyAlignment="1">
      <alignment horizontal="center" vertical="top"/>
    </xf>
    <xf numFmtId="49" fontId="30" fillId="5" borderId="6" xfId="0" applyNumberFormat="1" applyFont="1" applyFill="1" applyBorder="1" applyAlignment="1">
      <alignment vertical="top"/>
    </xf>
    <xf numFmtId="165" fontId="30" fillId="5" borderId="5" xfId="0" applyNumberFormat="1" applyFont="1" applyFill="1" applyBorder="1" applyAlignment="1">
      <alignment horizontal="center" vertical="top" wrapText="1"/>
    </xf>
    <xf numFmtId="0" fontId="30" fillId="5" borderId="37" xfId="0" applyFont="1" applyFill="1" applyBorder="1"/>
    <xf numFmtId="0" fontId="30" fillId="5" borderId="35" xfId="0" applyFont="1" applyFill="1" applyBorder="1" applyAlignment="1">
      <alignment horizontal="left" vertical="top" wrapText="1"/>
    </xf>
    <xf numFmtId="0" fontId="55" fillId="0" borderId="30" xfId="0" applyFont="1" applyBorder="1"/>
    <xf numFmtId="0" fontId="55" fillId="0" borderId="53" xfId="0" applyFont="1" applyBorder="1"/>
    <xf numFmtId="49" fontId="30" fillId="5" borderId="6" xfId="0" applyNumberFormat="1" applyFont="1" applyFill="1" applyBorder="1" applyAlignment="1">
      <alignment horizontal="left" vertical="top"/>
    </xf>
    <xf numFmtId="0" fontId="30" fillId="5" borderId="37" xfId="0" applyFont="1" applyFill="1" applyBorder="1" applyAlignment="1">
      <alignment horizontal="left"/>
    </xf>
    <xf numFmtId="49" fontId="30" fillId="5" borderId="37" xfId="0" applyNumberFormat="1" applyFont="1" applyFill="1" applyBorder="1" applyAlignment="1">
      <alignment horizontal="left" vertical="top"/>
    </xf>
    <xf numFmtId="0" fontId="26" fillId="7" borderId="28" xfId="0" applyFont="1" applyFill="1" applyBorder="1" applyAlignment="1">
      <alignment horizontal="center" vertical="top"/>
    </xf>
    <xf numFmtId="165" fontId="26" fillId="7" borderId="28" xfId="0" applyNumberFormat="1" applyFont="1" applyFill="1" applyBorder="1" applyAlignment="1">
      <alignment horizontal="center" vertical="top"/>
    </xf>
    <xf numFmtId="0" fontId="26" fillId="7" borderId="15" xfId="0" applyFont="1" applyFill="1" applyBorder="1"/>
    <xf numFmtId="0" fontId="56" fillId="7" borderId="12" xfId="0" applyFont="1" applyFill="1" applyBorder="1" applyAlignment="1">
      <alignment vertical="top" wrapText="1"/>
    </xf>
    <xf numFmtId="0" fontId="26" fillId="0" borderId="15" xfId="0" applyFont="1" applyBorder="1"/>
    <xf numFmtId="0" fontId="25" fillId="0" borderId="65" xfId="0" applyFont="1" applyBorder="1" applyAlignment="1">
      <alignment horizontal="center" vertical="center" wrapText="1"/>
    </xf>
    <xf numFmtId="0" fontId="30" fillId="0" borderId="6" xfId="0" applyFont="1" applyBorder="1" applyAlignment="1">
      <alignment vertical="center" wrapText="1"/>
    </xf>
    <xf numFmtId="0" fontId="30" fillId="0" borderId="35" xfId="0" applyFont="1" applyBorder="1" applyAlignment="1">
      <alignment wrapText="1"/>
    </xf>
    <xf numFmtId="0" fontId="30" fillId="5" borderId="34" xfId="0" applyFont="1" applyFill="1" applyBorder="1" applyAlignment="1">
      <alignment horizontal="center" vertical="center" wrapText="1"/>
    </xf>
    <xf numFmtId="0" fontId="30" fillId="0" borderId="1" xfId="0" applyFont="1" applyBorder="1" applyAlignment="1">
      <alignment horizontal="left" vertical="top"/>
    </xf>
    <xf numFmtId="0" fontId="30" fillId="0" borderId="0" xfId="0" applyFont="1" applyAlignment="1">
      <alignment wrapText="1"/>
    </xf>
    <xf numFmtId="165" fontId="30" fillId="12" borderId="37" xfId="0" applyNumberFormat="1" applyFont="1" applyFill="1" applyBorder="1" applyAlignment="1">
      <alignment horizontal="left" vertical="top" wrapText="1"/>
    </xf>
    <xf numFmtId="165" fontId="30" fillId="12" borderId="61" xfId="0" applyNumberFormat="1" applyFont="1" applyFill="1" applyBorder="1" applyAlignment="1">
      <alignment horizontal="left" vertical="center" wrapText="1"/>
    </xf>
    <xf numFmtId="0" fontId="30" fillId="0" borderId="34" xfId="0" applyFont="1" applyBorder="1" applyAlignment="1">
      <alignment horizontal="left" vertical="top" wrapText="1"/>
    </xf>
    <xf numFmtId="2" fontId="2" fillId="0" borderId="0" xfId="0" applyNumberFormat="1" applyFont="1" applyAlignment="1">
      <alignment vertical="top"/>
    </xf>
    <xf numFmtId="0" fontId="24" fillId="0" borderId="59" xfId="33" applyFont="1" applyBorder="1" applyAlignment="1">
      <alignment vertical="top" wrapText="1"/>
    </xf>
    <xf numFmtId="0" fontId="27" fillId="8" borderId="15" xfId="0" applyFont="1" applyFill="1" applyBorder="1" applyAlignment="1">
      <alignment vertical="top"/>
    </xf>
    <xf numFmtId="0" fontId="27" fillId="8" borderId="11" xfId="0" applyFont="1" applyFill="1" applyBorder="1" applyAlignment="1">
      <alignment horizontal="left" vertical="top"/>
    </xf>
    <xf numFmtId="0" fontId="27" fillId="2" borderId="11" xfId="0" applyFont="1" applyFill="1" applyBorder="1" applyAlignment="1">
      <alignment horizontal="left" vertical="top"/>
    </xf>
    <xf numFmtId="0" fontId="28" fillId="2" borderId="11" xfId="0" applyFont="1" applyFill="1" applyBorder="1" applyAlignment="1">
      <alignment horizontal="left" vertical="top"/>
    </xf>
    <xf numFmtId="0" fontId="3" fillId="2" borderId="11" xfId="0" applyFont="1" applyFill="1" applyBorder="1" applyAlignment="1">
      <alignment horizontal="left" vertical="top"/>
    </xf>
    <xf numFmtId="0" fontId="3" fillId="8" borderId="11" xfId="0" applyFont="1" applyFill="1" applyBorder="1" applyAlignment="1">
      <alignment horizontal="left" vertical="top"/>
    </xf>
    <xf numFmtId="0" fontId="3" fillId="0" borderId="43" xfId="0" applyFont="1" applyBorder="1" applyAlignment="1">
      <alignment horizontal="left" vertical="top"/>
    </xf>
    <xf numFmtId="0" fontId="10" fillId="0" borderId="31" xfId="0" applyFont="1" applyBorder="1" applyAlignment="1">
      <alignment vertical="top" wrapText="1"/>
    </xf>
    <xf numFmtId="0" fontId="10" fillId="0" borderId="5" xfId="0" applyFont="1" applyBorder="1" applyAlignment="1">
      <alignment horizontal="center" vertical="center" wrapText="1"/>
    </xf>
    <xf numFmtId="0" fontId="10" fillId="0" borderId="5" xfId="0" applyFont="1" applyBorder="1" applyAlignment="1">
      <alignment horizontal="left" vertical="top"/>
    </xf>
    <xf numFmtId="0" fontId="10" fillId="0" borderId="7" xfId="0" applyFont="1" applyBorder="1" applyAlignment="1">
      <alignment horizontal="left" vertical="top"/>
    </xf>
    <xf numFmtId="0" fontId="27" fillId="0" borderId="22" xfId="0" applyFont="1" applyBorder="1" applyAlignment="1">
      <alignment horizontal="left" vertical="top"/>
    </xf>
    <xf numFmtId="0" fontId="28" fillId="0" borderId="22" xfId="0" applyFont="1" applyBorder="1" applyAlignment="1">
      <alignment horizontal="left" vertical="top"/>
    </xf>
    <xf numFmtId="0" fontId="3" fillId="0" borderId="22" xfId="0" applyFont="1" applyBorder="1" applyAlignment="1">
      <alignment horizontal="left" vertical="top"/>
    </xf>
    <xf numFmtId="0" fontId="3" fillId="0" borderId="24" xfId="0" applyFont="1" applyBorder="1" applyAlignment="1">
      <alignment horizontal="left" vertical="top"/>
    </xf>
    <xf numFmtId="0" fontId="10" fillId="0" borderId="23" xfId="0" applyFont="1" applyBorder="1" applyAlignment="1">
      <alignment vertical="top" wrapText="1"/>
    </xf>
    <xf numFmtId="0" fontId="10" fillId="0" borderId="1" xfId="0" applyFont="1" applyBorder="1" applyAlignment="1">
      <alignment horizontal="left" vertical="top"/>
    </xf>
    <xf numFmtId="0" fontId="10" fillId="0" borderId="24" xfId="0" applyFont="1" applyBorder="1" applyAlignment="1">
      <alignment horizontal="left" vertical="top"/>
    </xf>
    <xf numFmtId="0" fontId="69" fillId="7" borderId="0" xfId="0" applyFont="1" applyFill="1" applyAlignment="1">
      <alignment vertical="top"/>
    </xf>
    <xf numFmtId="49" fontId="11" fillId="7" borderId="40" xfId="0" applyNumberFormat="1" applyFont="1" applyFill="1" applyBorder="1" applyAlignment="1">
      <alignment vertical="top" wrapText="1"/>
    </xf>
    <xf numFmtId="0" fontId="15" fillId="7" borderId="40" xfId="0" applyFont="1" applyFill="1" applyBorder="1" applyAlignment="1">
      <alignment vertical="top" wrapText="1"/>
    </xf>
    <xf numFmtId="0" fontId="15" fillId="7" borderId="22" xfId="0" applyFont="1" applyFill="1" applyBorder="1" applyAlignment="1">
      <alignment vertical="top" wrapText="1"/>
    </xf>
    <xf numFmtId="0" fontId="15" fillId="7" borderId="24" xfId="0" applyFont="1" applyFill="1" applyBorder="1" applyAlignment="1">
      <alignment vertical="top" wrapText="1"/>
    </xf>
    <xf numFmtId="49" fontId="3" fillId="7" borderId="36" xfId="0" applyNumberFormat="1" applyFont="1" applyFill="1" applyBorder="1" applyAlignment="1">
      <alignment horizontal="center" vertical="top"/>
    </xf>
    <xf numFmtId="0" fontId="11" fillId="0" borderId="39" xfId="0" applyFont="1" applyBorder="1" applyAlignment="1">
      <alignment vertical="center"/>
    </xf>
    <xf numFmtId="49" fontId="11" fillId="0" borderId="40" xfId="0" applyNumberFormat="1" applyFont="1" applyBorder="1" applyAlignment="1">
      <alignment vertical="top" wrapText="1"/>
    </xf>
    <xf numFmtId="0" fontId="15" fillId="0" borderId="40" xfId="0" applyFont="1" applyBorder="1" applyAlignment="1">
      <alignment vertical="top" wrapText="1"/>
    </xf>
    <xf numFmtId="0" fontId="15" fillId="0" borderId="43" xfId="0" applyFont="1" applyBorder="1" applyAlignment="1">
      <alignment vertical="top" wrapText="1"/>
    </xf>
    <xf numFmtId="0" fontId="10" fillId="0" borderId="6" xfId="0" applyFont="1" applyBorder="1" applyAlignment="1">
      <alignment horizontal="justify" vertical="center"/>
    </xf>
    <xf numFmtId="0" fontId="10" fillId="0" borderId="5" xfId="0" applyFont="1" applyBorder="1" applyAlignment="1">
      <alignment horizontal="center" vertical="top" wrapText="1"/>
    </xf>
    <xf numFmtId="165" fontId="10" fillId="0" borderId="5" xfId="0" applyNumberFormat="1" applyFont="1" applyBorder="1" applyAlignment="1">
      <alignment horizontal="center" vertical="top" wrapText="1"/>
    </xf>
    <xf numFmtId="0" fontId="10" fillId="0" borderId="7" xfId="0" applyFont="1" applyBorder="1" applyAlignment="1">
      <alignment horizontal="center" vertical="top" wrapText="1"/>
    </xf>
    <xf numFmtId="0" fontId="11" fillId="0" borderId="36" xfId="0" applyFont="1" applyBorder="1" applyAlignment="1">
      <alignment vertical="center"/>
    </xf>
    <xf numFmtId="49" fontId="11" fillId="0" borderId="0" xfId="0" applyNumberFormat="1" applyFont="1" applyAlignment="1">
      <alignment vertical="top" wrapText="1"/>
    </xf>
    <xf numFmtId="0" fontId="15" fillId="0" borderId="0" xfId="0" applyFont="1" applyAlignment="1">
      <alignment vertical="top" wrapText="1"/>
    </xf>
    <xf numFmtId="0" fontId="15" fillId="0" borderId="26" xfId="0" applyFont="1" applyBorder="1" applyAlignment="1">
      <alignment vertical="top" wrapText="1"/>
    </xf>
    <xf numFmtId="0" fontId="10" fillId="0" borderId="37" xfId="0" applyFont="1" applyBorder="1" applyAlignment="1">
      <alignment horizontal="left" vertical="top" wrapText="1"/>
    </xf>
    <xf numFmtId="0" fontId="57" fillId="0" borderId="35" xfId="0" applyFont="1" applyBorder="1" applyAlignment="1">
      <alignment vertical="top" wrapText="1"/>
    </xf>
    <xf numFmtId="0" fontId="10" fillId="0" borderId="37" xfId="0" applyFont="1" applyBorder="1" applyAlignment="1">
      <alignment horizontal="justify" vertical="center"/>
    </xf>
    <xf numFmtId="165" fontId="10" fillId="0" borderId="34" xfId="0" applyNumberFormat="1" applyFont="1" applyBorder="1" applyAlignment="1">
      <alignment horizontal="center" vertical="top" wrapText="1"/>
    </xf>
    <xf numFmtId="0" fontId="10" fillId="0" borderId="0" xfId="0" applyFont="1" applyAlignment="1">
      <alignment horizontal="left" vertical="top" wrapText="1"/>
    </xf>
    <xf numFmtId="0" fontId="10" fillId="0" borderId="34" xfId="0" applyFont="1" applyBorder="1" applyAlignment="1">
      <alignment horizontal="center" vertical="top" wrapText="1"/>
    </xf>
    <xf numFmtId="0" fontId="10" fillId="0" borderId="37" xfId="0" applyFont="1" applyBorder="1" applyAlignment="1">
      <alignment vertical="center" wrapText="1"/>
    </xf>
    <xf numFmtId="0" fontId="11" fillId="0" borderId="23" xfId="0" applyFont="1" applyBorder="1" applyAlignment="1">
      <alignment vertical="center"/>
    </xf>
    <xf numFmtId="49" fontId="11" fillId="0" borderId="22" xfId="0" applyNumberFormat="1" applyFont="1" applyBorder="1" applyAlignment="1">
      <alignment vertical="top" wrapText="1"/>
    </xf>
    <xf numFmtId="0" fontId="15" fillId="0" borderId="22" xfId="0" applyFont="1" applyBorder="1" applyAlignment="1">
      <alignment vertical="top" wrapText="1"/>
    </xf>
    <xf numFmtId="0" fontId="15" fillId="0" borderId="24" xfId="0" applyFont="1" applyBorder="1" applyAlignment="1">
      <alignment vertical="top" wrapText="1"/>
    </xf>
    <xf numFmtId="0" fontId="10" fillId="0" borderId="0" xfId="0" applyFont="1" applyAlignment="1">
      <alignment horizontal="justify" vertical="center"/>
    </xf>
    <xf numFmtId="0" fontId="10" fillId="0" borderId="56" xfId="0" applyFont="1" applyBorder="1" applyAlignment="1">
      <alignment horizontal="center" vertical="top" wrapText="1"/>
    </xf>
    <xf numFmtId="0" fontId="10" fillId="0" borderId="57" xfId="0" applyFont="1" applyBorder="1" applyAlignment="1">
      <alignment horizontal="center" vertical="top" wrapText="1"/>
    </xf>
    <xf numFmtId="0" fontId="4" fillId="0" borderId="2" xfId="0" applyFont="1" applyBorder="1" applyAlignment="1">
      <alignment horizontal="center" vertical="top"/>
    </xf>
    <xf numFmtId="165" fontId="4" fillId="0" borderId="59" xfId="0" applyNumberFormat="1" applyFont="1" applyBorder="1" applyAlignment="1">
      <alignment horizontal="center" vertical="top"/>
    </xf>
    <xf numFmtId="165" fontId="4" fillId="12" borderId="59" xfId="0" applyNumberFormat="1" applyFont="1" applyFill="1" applyBorder="1" applyAlignment="1">
      <alignment horizontal="center" vertical="top"/>
    </xf>
    <xf numFmtId="165" fontId="4" fillId="0" borderId="60" xfId="0" applyNumberFormat="1" applyFont="1" applyBorder="1" applyAlignment="1">
      <alignment horizontal="center" vertical="top"/>
    </xf>
    <xf numFmtId="0" fontId="10" fillId="0" borderId="49" xfId="0" applyFont="1" applyBorder="1" applyAlignment="1">
      <alignment vertical="top" wrapText="1"/>
    </xf>
    <xf numFmtId="0" fontId="10" fillId="0" borderId="5" xfId="0" applyFont="1" applyBorder="1" applyAlignment="1">
      <alignment horizontal="center" vertical="center"/>
    </xf>
    <xf numFmtId="49" fontId="4" fillId="12" borderId="5" xfId="0" applyNumberFormat="1" applyFont="1" applyFill="1" applyBorder="1" applyAlignment="1">
      <alignment vertical="center" wrapText="1"/>
    </xf>
    <xf numFmtId="49" fontId="4" fillId="12" borderId="7" xfId="0" applyNumberFormat="1" applyFont="1" applyFill="1" applyBorder="1" applyAlignment="1">
      <alignment vertical="center" wrapText="1"/>
    </xf>
    <xf numFmtId="0" fontId="4" fillId="0" borderId="30" xfId="0" applyFont="1" applyBorder="1" applyAlignment="1">
      <alignment horizontal="center" vertical="top"/>
    </xf>
    <xf numFmtId="165" fontId="4" fillId="0" borderId="30" xfId="0" applyNumberFormat="1" applyFont="1" applyBorder="1" applyAlignment="1">
      <alignment horizontal="center" vertical="top"/>
    </xf>
    <xf numFmtId="165" fontId="4" fillId="12" borderId="30" xfId="0" applyNumberFormat="1" applyFont="1" applyFill="1" applyBorder="1" applyAlignment="1">
      <alignment horizontal="center" vertical="top"/>
    </xf>
    <xf numFmtId="165" fontId="4" fillId="0" borderId="41" xfId="0" applyNumberFormat="1" applyFont="1" applyBorder="1" applyAlignment="1">
      <alignment horizontal="center" vertical="top"/>
    </xf>
    <xf numFmtId="0" fontId="10" fillId="0" borderId="61" xfId="0" applyFont="1" applyBorder="1" applyAlignment="1">
      <alignment vertical="top" wrapText="1"/>
    </xf>
    <xf numFmtId="0" fontId="10" fillId="0" borderId="61" xfId="0" applyFont="1" applyBorder="1" applyAlignment="1">
      <alignment horizontal="center" vertical="center"/>
    </xf>
    <xf numFmtId="49" fontId="4" fillId="12" borderId="35" xfId="0" applyNumberFormat="1" applyFont="1" applyFill="1" applyBorder="1" applyAlignment="1">
      <alignment vertical="center" wrapText="1"/>
    </xf>
    <xf numFmtId="49" fontId="4" fillId="12" borderId="34" xfId="0" applyNumberFormat="1" applyFont="1" applyFill="1" applyBorder="1" applyAlignment="1">
      <alignment vertical="center" wrapText="1"/>
    </xf>
    <xf numFmtId="0" fontId="10" fillId="0" borderId="37" xfId="0" applyFont="1" applyBorder="1" applyAlignment="1">
      <alignment vertical="top" wrapText="1"/>
    </xf>
    <xf numFmtId="0" fontId="4" fillId="0" borderId="37" xfId="0" applyFont="1" applyBorder="1" applyAlignment="1">
      <alignment horizontal="left" vertical="top" wrapText="1"/>
    </xf>
    <xf numFmtId="0" fontId="10" fillId="0" borderId="61" xfId="0" applyFont="1" applyBorder="1" applyAlignment="1">
      <alignment horizontal="center" vertical="top"/>
    </xf>
    <xf numFmtId="0" fontId="15" fillId="5" borderId="21" xfId="0" applyFont="1" applyFill="1" applyBorder="1" applyAlignment="1">
      <alignment horizontal="center" vertical="top" wrapText="1"/>
    </xf>
    <xf numFmtId="0" fontId="3" fillId="13" borderId="59" xfId="0" applyFont="1" applyFill="1" applyBorder="1" applyAlignment="1">
      <alignment horizontal="center" vertical="top"/>
    </xf>
    <xf numFmtId="165" fontId="3" fillId="13" borderId="59" xfId="0" applyNumberFormat="1" applyFont="1" applyFill="1" applyBorder="1" applyAlignment="1">
      <alignment horizontal="center" vertical="top"/>
    </xf>
    <xf numFmtId="0" fontId="4" fillId="0" borderId="20" xfId="0" applyFont="1" applyBorder="1" applyAlignment="1">
      <alignment horizontal="left" vertical="top" wrapText="1"/>
    </xf>
    <xf numFmtId="0" fontId="10" fillId="0" borderId="20" xfId="0" applyFont="1" applyBorder="1" applyAlignment="1">
      <alignment horizontal="center" vertical="top"/>
    </xf>
    <xf numFmtId="49" fontId="4" fillId="12" borderId="17" xfId="0" applyNumberFormat="1" applyFont="1" applyFill="1" applyBorder="1" applyAlignment="1">
      <alignment vertical="center" wrapText="1"/>
    </xf>
    <xf numFmtId="49" fontId="4" fillId="12" borderId="42" xfId="0" applyNumberFormat="1" applyFont="1" applyFill="1" applyBorder="1" applyAlignment="1">
      <alignment vertical="center" wrapText="1"/>
    </xf>
    <xf numFmtId="49" fontId="10" fillId="12" borderId="5" xfId="0" applyNumberFormat="1" applyFont="1" applyFill="1" applyBorder="1" applyAlignment="1">
      <alignment vertical="center" wrapText="1"/>
    </xf>
    <xf numFmtId="49" fontId="10" fillId="12" borderId="7" xfId="0" applyNumberFormat="1" applyFont="1" applyFill="1" applyBorder="1" applyAlignment="1">
      <alignment vertical="center" wrapText="1"/>
    </xf>
    <xf numFmtId="0" fontId="4" fillId="0" borderId="5" xfId="0" applyFont="1" applyBorder="1" applyAlignment="1">
      <alignment horizontal="center" vertical="center"/>
    </xf>
    <xf numFmtId="0" fontId="4" fillId="0" borderId="9" xfId="0" applyFont="1" applyBorder="1" applyAlignment="1">
      <alignment horizontal="center" vertical="top"/>
    </xf>
    <xf numFmtId="165" fontId="4" fillId="0" borderId="9" xfId="0" applyNumberFormat="1" applyFont="1" applyBorder="1" applyAlignment="1">
      <alignment horizontal="center" vertical="top"/>
    </xf>
    <xf numFmtId="165" fontId="4" fillId="12" borderId="9" xfId="0" applyNumberFormat="1" applyFont="1" applyFill="1" applyBorder="1" applyAlignment="1">
      <alignment horizontal="center" vertical="top"/>
    </xf>
    <xf numFmtId="165" fontId="4" fillId="0" borderId="26" xfId="0" applyNumberFormat="1" applyFont="1" applyBorder="1" applyAlignment="1">
      <alignment horizontal="center" vertical="top"/>
    </xf>
    <xf numFmtId="0" fontId="4" fillId="0" borderId="61" xfId="0" applyFont="1" applyBorder="1" applyAlignment="1">
      <alignment horizontal="center" vertical="top"/>
    </xf>
    <xf numFmtId="49" fontId="4" fillId="12" borderId="35" xfId="0" applyNumberFormat="1" applyFont="1" applyFill="1" applyBorder="1" applyAlignment="1">
      <alignment horizontal="center" vertical="center" wrapText="1"/>
    </xf>
    <xf numFmtId="49" fontId="4" fillId="12" borderId="34" xfId="0" applyNumberFormat="1" applyFont="1" applyFill="1" applyBorder="1" applyAlignment="1">
      <alignment horizontal="center" vertical="center" wrapText="1"/>
    </xf>
    <xf numFmtId="0" fontId="10" fillId="0" borderId="33" xfId="0" applyFont="1" applyBorder="1" applyAlignment="1">
      <alignment vertical="center" wrapText="1"/>
    </xf>
    <xf numFmtId="0" fontId="10" fillId="0" borderId="58" xfId="0" applyFont="1" applyBorder="1" applyAlignment="1">
      <alignment vertical="center" wrapText="1"/>
    </xf>
    <xf numFmtId="0" fontId="10" fillId="0" borderId="17" xfId="0" applyFont="1" applyBorder="1" applyAlignment="1">
      <alignment horizontal="center" vertical="top" wrapText="1"/>
    </xf>
    <xf numFmtId="0" fontId="10" fillId="0" borderId="73" xfId="0" applyFont="1" applyBorder="1" applyAlignment="1">
      <alignment vertical="center" wrapText="1"/>
    </xf>
    <xf numFmtId="0" fontId="10" fillId="0" borderId="17" xfId="0" applyFont="1" applyBorder="1" applyAlignment="1">
      <alignment horizontal="center" vertical="center" wrapText="1"/>
    </xf>
    <xf numFmtId="0" fontId="4" fillId="0" borderId="59" xfId="0" applyFont="1" applyBorder="1" applyAlignment="1">
      <alignment horizontal="center" vertical="top"/>
    </xf>
    <xf numFmtId="49" fontId="4" fillId="12" borderId="56" xfId="0" applyNumberFormat="1" applyFont="1" applyFill="1" applyBorder="1" applyAlignment="1">
      <alignment vertical="center" wrapText="1"/>
    </xf>
    <xf numFmtId="49" fontId="4" fillId="12" borderId="57" xfId="0" applyNumberFormat="1" applyFont="1" applyFill="1" applyBorder="1" applyAlignment="1">
      <alignment vertical="center" wrapText="1"/>
    </xf>
    <xf numFmtId="165" fontId="4" fillId="0" borderId="25" xfId="0" applyNumberFormat="1" applyFont="1" applyBorder="1" applyAlignment="1">
      <alignment horizontal="center" vertical="top"/>
    </xf>
    <xf numFmtId="0" fontId="10" fillId="0" borderId="6" xfId="0" applyFont="1" applyBorder="1" applyAlignment="1">
      <alignment vertical="center" wrapText="1"/>
    </xf>
    <xf numFmtId="0" fontId="4" fillId="0" borderId="5" xfId="0" applyFont="1" applyBorder="1" applyAlignment="1">
      <alignment horizontal="left" vertical="top" wrapText="1"/>
    </xf>
    <xf numFmtId="0" fontId="10" fillId="0" borderId="33" xfId="0" applyFont="1" applyBorder="1" applyAlignment="1">
      <alignment vertical="top" wrapText="1"/>
    </xf>
    <xf numFmtId="0" fontId="4" fillId="0" borderId="35" xfId="0" applyFont="1" applyBorder="1" applyAlignment="1">
      <alignment horizontal="left" vertical="top" wrapText="1"/>
    </xf>
    <xf numFmtId="0" fontId="4" fillId="0" borderId="34" xfId="0" applyFont="1" applyBorder="1" applyAlignment="1">
      <alignment horizontal="left" vertical="top" wrapText="1"/>
    </xf>
    <xf numFmtId="0" fontId="3" fillId="13" borderId="10" xfId="0" applyFont="1" applyFill="1" applyBorder="1" applyAlignment="1">
      <alignment horizontal="center" vertical="top"/>
    </xf>
    <xf numFmtId="165" fontId="3" fillId="13" borderId="4" xfId="0" applyNumberFormat="1" applyFont="1" applyFill="1" applyBorder="1" applyAlignment="1">
      <alignment horizontal="center" vertical="top"/>
    </xf>
    <xf numFmtId="165" fontId="3" fillId="13" borderId="27" xfId="0" applyNumberFormat="1" applyFont="1" applyFill="1" applyBorder="1" applyAlignment="1">
      <alignment horizontal="center" vertical="top"/>
    </xf>
    <xf numFmtId="0" fontId="4" fillId="0" borderId="53" xfId="0" applyFont="1" applyBorder="1" applyAlignment="1">
      <alignment horizontal="left" vertical="top" wrapText="1"/>
    </xf>
    <xf numFmtId="0" fontId="4" fillId="0" borderId="53" xfId="0" applyFont="1" applyBorder="1" applyAlignment="1">
      <alignment horizontal="left" vertical="top"/>
    </xf>
    <xf numFmtId="9" fontId="4" fillId="0" borderId="1" xfId="0" applyNumberFormat="1" applyFont="1" applyBorder="1" applyAlignment="1">
      <alignment horizontal="center" vertical="top"/>
    </xf>
    <xf numFmtId="2" fontId="4" fillId="0" borderId="30" xfId="0" applyNumberFormat="1" applyFont="1" applyBorder="1" applyAlignment="1">
      <alignment horizontal="center" vertical="top"/>
    </xf>
    <xf numFmtId="0" fontId="25" fillId="0" borderId="35" xfId="0" applyFont="1" applyBorder="1" applyAlignment="1">
      <alignment horizontal="center" vertical="top" wrapText="1"/>
    </xf>
    <xf numFmtId="0" fontId="4" fillId="0" borderId="35" xfId="0" applyFont="1" applyBorder="1" applyAlignment="1">
      <alignment horizontal="center" vertical="top"/>
    </xf>
    <xf numFmtId="0" fontId="10" fillId="0" borderId="26" xfId="0" applyFont="1" applyBorder="1" applyAlignment="1">
      <alignment horizontal="left" vertical="top" wrapText="1"/>
    </xf>
    <xf numFmtId="0" fontId="4" fillId="0" borderId="72" xfId="0" applyFont="1" applyBorder="1" applyAlignment="1">
      <alignment horizontal="center" vertical="top"/>
    </xf>
    <xf numFmtId="2" fontId="4" fillId="0" borderId="59" xfId="0" applyNumberFormat="1" applyFont="1" applyBorder="1" applyAlignment="1">
      <alignment horizontal="center" vertical="top"/>
    </xf>
    <xf numFmtId="0" fontId="10" fillId="0" borderId="72" xfId="0" applyFont="1" applyBorder="1" applyAlignment="1">
      <alignment vertical="center" wrapText="1"/>
    </xf>
    <xf numFmtId="0" fontId="4" fillId="0" borderId="17" xfId="0" applyFont="1" applyBorder="1" applyAlignment="1">
      <alignment horizontal="center" vertical="top"/>
    </xf>
    <xf numFmtId="0" fontId="4" fillId="0" borderId="42" xfId="0" applyFont="1" applyBorder="1" applyAlignment="1">
      <alignment horizontal="center" vertical="top" wrapText="1"/>
    </xf>
    <xf numFmtId="0" fontId="4" fillId="0" borderId="38" xfId="0" applyFont="1" applyBorder="1" applyAlignment="1">
      <alignment horizontal="center" vertical="top"/>
    </xf>
    <xf numFmtId="0" fontId="10" fillId="0" borderId="38" xfId="0" applyFont="1" applyBorder="1" applyAlignment="1">
      <alignment vertical="center" wrapText="1"/>
    </xf>
    <xf numFmtId="0" fontId="10" fillId="0" borderId="24" xfId="0" applyFont="1" applyBorder="1" applyAlignment="1">
      <alignment vertical="top" wrapText="1"/>
    </xf>
    <xf numFmtId="0" fontId="70" fillId="0" borderId="32" xfId="0" applyFont="1" applyBorder="1" applyAlignment="1">
      <alignment horizontal="left" vertical="top" wrapText="1"/>
    </xf>
    <xf numFmtId="0" fontId="4" fillId="0" borderId="1" xfId="0" applyFont="1" applyBorder="1" applyAlignment="1">
      <alignment horizontal="center" vertical="top"/>
    </xf>
    <xf numFmtId="0" fontId="4" fillId="0" borderId="45" xfId="0" applyFont="1" applyBorder="1" applyAlignment="1">
      <alignment horizontal="center" vertical="top" wrapText="1"/>
    </xf>
    <xf numFmtId="0" fontId="3" fillId="7" borderId="21" xfId="0" applyFont="1" applyFill="1" applyBorder="1" applyAlignment="1">
      <alignment horizontal="center" vertical="top"/>
    </xf>
    <xf numFmtId="165" fontId="3" fillId="7" borderId="21" xfId="0" applyNumberFormat="1" applyFont="1" applyFill="1" applyBorder="1" applyAlignment="1">
      <alignment horizontal="center" vertical="top"/>
    </xf>
    <xf numFmtId="0" fontId="69" fillId="7" borderId="15" xfId="0" applyFont="1" applyFill="1" applyBorder="1" applyAlignment="1">
      <alignment vertical="top"/>
    </xf>
    <xf numFmtId="49" fontId="11" fillId="7" borderId="11" xfId="0" applyNumberFormat="1" applyFont="1" applyFill="1" applyBorder="1" applyAlignment="1">
      <alignment vertical="top" wrapText="1"/>
    </xf>
    <xf numFmtId="0" fontId="12" fillId="7" borderId="11" xfId="0" applyFont="1" applyFill="1" applyBorder="1" applyAlignment="1">
      <alignment vertical="top" wrapText="1"/>
    </xf>
    <xf numFmtId="0" fontId="12" fillId="7" borderId="12" xfId="0" applyFont="1" applyFill="1" applyBorder="1" applyAlignment="1">
      <alignment vertical="top" wrapText="1"/>
    </xf>
    <xf numFmtId="0" fontId="12" fillId="0" borderId="22" xfId="0" applyFont="1" applyBorder="1" applyAlignment="1">
      <alignment vertical="top" wrapText="1"/>
    </xf>
    <xf numFmtId="0" fontId="12" fillId="0" borderId="24" xfId="0" applyFont="1" applyBorder="1" applyAlignment="1">
      <alignment vertical="top" wrapText="1"/>
    </xf>
    <xf numFmtId="0" fontId="10" fillId="0" borderId="71" xfId="0" applyFont="1" applyBorder="1" applyAlignment="1">
      <alignment wrapText="1"/>
    </xf>
    <xf numFmtId="0" fontId="11" fillId="0" borderId="0" xfId="0" applyFont="1" applyAlignment="1">
      <alignment vertical="top"/>
    </xf>
    <xf numFmtId="0" fontId="12" fillId="0" borderId="0" xfId="0" applyFont="1" applyAlignment="1">
      <alignment vertical="top" wrapText="1"/>
    </xf>
    <xf numFmtId="0" fontId="12" fillId="0" borderId="26" xfId="0" applyFont="1" applyBorder="1" applyAlignment="1">
      <alignment vertical="top" wrapText="1"/>
    </xf>
    <xf numFmtId="165" fontId="4" fillId="0" borderId="2" xfId="0" applyNumberFormat="1" applyFont="1" applyBorder="1" applyAlignment="1">
      <alignment horizontal="center" vertical="top"/>
    </xf>
    <xf numFmtId="165" fontId="4" fillId="12" borderId="2" xfId="0" applyNumberFormat="1" applyFont="1" applyFill="1" applyBorder="1" applyAlignment="1">
      <alignment horizontal="center" vertical="top"/>
    </xf>
    <xf numFmtId="0" fontId="10" fillId="0" borderId="8" xfId="0" applyFont="1" applyBorder="1" applyAlignment="1">
      <alignment wrapText="1"/>
    </xf>
    <xf numFmtId="0" fontId="4" fillId="0" borderId="5" xfId="0" applyFont="1" applyBorder="1" applyAlignment="1">
      <alignment horizontal="center" vertical="top"/>
    </xf>
    <xf numFmtId="0" fontId="10" fillId="0" borderId="38" xfId="0" applyFont="1" applyBorder="1" applyAlignment="1">
      <alignment wrapText="1"/>
    </xf>
    <xf numFmtId="0" fontId="10" fillId="0" borderId="35" xfId="0" applyFont="1" applyBorder="1" applyAlignment="1">
      <alignment horizontal="center" vertical="top"/>
    </xf>
    <xf numFmtId="0" fontId="4" fillId="0" borderId="35" xfId="0" applyFont="1" applyBorder="1" applyAlignment="1">
      <alignment horizontal="center" vertical="top" wrapText="1"/>
    </xf>
    <xf numFmtId="0" fontId="3" fillId="13" borderId="32" xfId="0" applyFont="1" applyFill="1" applyBorder="1" applyAlignment="1">
      <alignment horizontal="center" vertical="top"/>
    </xf>
    <xf numFmtId="0" fontId="4" fillId="0" borderId="6" xfId="0" applyFont="1" applyBorder="1" applyAlignment="1">
      <alignment vertical="top" wrapText="1"/>
    </xf>
    <xf numFmtId="0" fontId="4" fillId="0" borderId="37" xfId="0" applyFont="1" applyBorder="1" applyAlignment="1">
      <alignment vertical="top" wrapText="1"/>
    </xf>
    <xf numFmtId="165" fontId="3" fillId="13" borderId="21" xfId="0" applyNumberFormat="1" applyFont="1" applyFill="1" applyBorder="1" applyAlignment="1">
      <alignment horizontal="center" vertical="top"/>
    </xf>
    <xf numFmtId="0" fontId="3" fillId="7" borderId="28" xfId="0" applyFont="1" applyFill="1" applyBorder="1" applyAlignment="1">
      <alignment horizontal="center" vertical="top"/>
    </xf>
    <xf numFmtId="165" fontId="3" fillId="7" borderId="28" xfId="0" applyNumberFormat="1" applyFont="1" applyFill="1" applyBorder="1" applyAlignment="1">
      <alignment horizontal="center" vertical="top"/>
    </xf>
    <xf numFmtId="0" fontId="11" fillId="0" borderId="36" xfId="0" applyFont="1" applyBorder="1"/>
    <xf numFmtId="0" fontId="10" fillId="0" borderId="33" xfId="0" applyFont="1" applyBorder="1" applyAlignment="1">
      <alignment wrapText="1"/>
    </xf>
    <xf numFmtId="0" fontId="10" fillId="0" borderId="35" xfId="0" applyFont="1" applyBorder="1" applyAlignment="1">
      <alignment vertical="top" wrapText="1"/>
    </xf>
    <xf numFmtId="0" fontId="10" fillId="0" borderId="34" xfId="0" applyFont="1" applyBorder="1" applyAlignment="1">
      <alignment vertical="top" wrapText="1"/>
    </xf>
    <xf numFmtId="0" fontId="11" fillId="0" borderId="23" xfId="0" applyFont="1" applyBorder="1"/>
    <xf numFmtId="0" fontId="10" fillId="0" borderId="23" xfId="0" applyFont="1" applyBorder="1" applyAlignment="1">
      <alignment vertical="center" wrapText="1"/>
    </xf>
    <xf numFmtId="0" fontId="10" fillId="0" borderId="51" xfId="0" applyFont="1" applyBorder="1" applyAlignment="1">
      <alignment vertical="top" wrapText="1"/>
    </xf>
    <xf numFmtId="0" fontId="10" fillId="0" borderId="14" xfId="0" applyFont="1" applyBorder="1" applyAlignment="1">
      <alignment vertical="top" wrapText="1"/>
    </xf>
    <xf numFmtId="49" fontId="3" fillId="5" borderId="29" xfId="0" applyNumberFormat="1" applyFont="1" applyFill="1" applyBorder="1" applyAlignment="1">
      <alignment vertical="top" wrapText="1"/>
    </xf>
    <xf numFmtId="0" fontId="10" fillId="0" borderId="73" xfId="0" applyFont="1" applyBorder="1" applyAlignment="1">
      <alignment horizontal="left" vertical="top" wrapText="1"/>
    </xf>
    <xf numFmtId="0" fontId="25" fillId="0" borderId="17" xfId="0" applyFont="1" applyBorder="1" applyAlignment="1">
      <alignment horizontal="center" vertical="top" wrapText="1"/>
    </xf>
    <xf numFmtId="0" fontId="4" fillId="0" borderId="17" xfId="0" applyFont="1" applyBorder="1" applyAlignment="1">
      <alignment horizontal="left" vertical="top" wrapText="1"/>
    </xf>
    <xf numFmtId="0" fontId="4" fillId="0" borderId="42" xfId="0" applyFont="1" applyBorder="1" applyAlignment="1">
      <alignment horizontal="left" vertical="top" wrapText="1"/>
    </xf>
    <xf numFmtId="49" fontId="3" fillId="5" borderId="9" xfId="0" applyNumberFormat="1" applyFont="1" applyFill="1" applyBorder="1" applyAlignment="1">
      <alignment vertical="top" wrapText="1"/>
    </xf>
    <xf numFmtId="0" fontId="10" fillId="0" borderId="0" xfId="0" applyFont="1" applyAlignment="1">
      <alignment wrapText="1"/>
    </xf>
    <xf numFmtId="165" fontId="4" fillId="12" borderId="33" xfId="0" applyNumberFormat="1" applyFont="1" applyFill="1" applyBorder="1" applyAlignment="1">
      <alignment horizontal="left" vertical="top" wrapText="1"/>
    </xf>
    <xf numFmtId="165" fontId="4" fillId="12" borderId="17" xfId="0" applyNumberFormat="1" applyFont="1" applyFill="1" applyBorder="1" applyAlignment="1">
      <alignment horizontal="center" vertical="center" wrapText="1"/>
    </xf>
    <xf numFmtId="0" fontId="15" fillId="0" borderId="35" xfId="0" applyFont="1" applyBorder="1" applyAlignment="1">
      <alignment horizontal="center" vertical="top" wrapText="1"/>
    </xf>
    <xf numFmtId="0" fontId="4" fillId="0" borderId="47" xfId="0" applyFont="1" applyBorder="1" applyAlignment="1">
      <alignment horizontal="center" vertical="top"/>
    </xf>
    <xf numFmtId="2" fontId="4" fillId="0" borderId="3" xfId="0" applyNumberFormat="1" applyFont="1" applyBorder="1" applyAlignment="1">
      <alignment horizontal="center" vertical="top"/>
    </xf>
    <xf numFmtId="165" fontId="4" fillId="12" borderId="3" xfId="0" applyNumberFormat="1" applyFont="1" applyFill="1" applyBorder="1" applyAlignment="1">
      <alignment horizontal="center" vertical="top"/>
    </xf>
    <xf numFmtId="165" fontId="4" fillId="0" borderId="69" xfId="0" applyNumberFormat="1" applyFont="1" applyBorder="1" applyAlignment="1">
      <alignment horizontal="center" vertical="top"/>
    </xf>
    <xf numFmtId="0" fontId="10" fillId="0" borderId="83" xfId="0" applyFont="1" applyBorder="1" applyAlignment="1">
      <alignment horizontal="left" vertical="top" wrapText="1"/>
    </xf>
    <xf numFmtId="0" fontId="25" fillId="0" borderId="64" xfId="0" applyFont="1" applyBorder="1" applyAlignment="1">
      <alignment horizontal="center" vertical="top" wrapText="1"/>
    </xf>
    <xf numFmtId="0" fontId="10" fillId="0" borderId="64" xfId="0" applyFont="1" applyBorder="1" applyAlignment="1">
      <alignment horizontal="center" vertical="top"/>
    </xf>
    <xf numFmtId="0" fontId="10" fillId="0" borderId="63" xfId="0" applyFont="1" applyBorder="1" applyAlignment="1">
      <alignment horizontal="center" vertical="top" wrapText="1"/>
    </xf>
    <xf numFmtId="0" fontId="6" fillId="0" borderId="35" xfId="0" applyFont="1" applyBorder="1" applyAlignment="1">
      <alignment horizontal="left" vertical="top" wrapText="1"/>
    </xf>
    <xf numFmtId="0" fontId="3" fillId="5" borderId="33" xfId="0" applyFont="1" applyFill="1" applyBorder="1" applyAlignment="1">
      <alignment horizontal="center" vertical="top"/>
    </xf>
    <xf numFmtId="165" fontId="3" fillId="5" borderId="30" xfId="0" applyNumberFormat="1" applyFont="1" applyFill="1" applyBorder="1" applyAlignment="1">
      <alignment horizontal="center" vertical="top"/>
    </xf>
    <xf numFmtId="165" fontId="3" fillId="5" borderId="41" xfId="0" applyNumberFormat="1" applyFont="1" applyFill="1" applyBorder="1" applyAlignment="1">
      <alignment horizontal="center" vertical="top"/>
    </xf>
    <xf numFmtId="0" fontId="4" fillId="0" borderId="33" xfId="0" applyFont="1" applyBorder="1" applyAlignment="1">
      <alignment horizontal="left" vertical="top" wrapText="1"/>
    </xf>
    <xf numFmtId="0" fontId="4" fillId="5" borderId="33" xfId="0" applyFont="1" applyFill="1" applyBorder="1" applyAlignment="1">
      <alignment horizontal="left" vertical="top" wrapText="1"/>
    </xf>
    <xf numFmtId="0" fontId="6" fillId="0" borderId="81" xfId="0" applyFont="1" applyBorder="1" applyAlignment="1">
      <alignment horizontal="left" vertical="top" wrapText="1"/>
    </xf>
    <xf numFmtId="0" fontId="10" fillId="0" borderId="81" xfId="0" applyFont="1" applyBorder="1" applyAlignment="1">
      <alignment horizontal="center" vertical="top"/>
    </xf>
    <xf numFmtId="49" fontId="3" fillId="5" borderId="21" xfId="0" applyNumberFormat="1" applyFont="1" applyFill="1" applyBorder="1" applyAlignment="1">
      <alignment vertical="top" wrapText="1"/>
    </xf>
    <xf numFmtId="0" fontId="3" fillId="13" borderId="22" xfId="0" applyFont="1" applyFill="1" applyBorder="1" applyAlignment="1">
      <alignment horizontal="center" vertical="top"/>
    </xf>
    <xf numFmtId="0" fontId="6" fillId="0" borderId="19" xfId="0" applyFont="1" applyBorder="1" applyAlignment="1">
      <alignment horizontal="left" vertical="top" wrapText="1"/>
    </xf>
    <xf numFmtId="0" fontId="10" fillId="0" borderId="19" xfId="0" applyFont="1" applyBorder="1" applyAlignment="1">
      <alignment horizontal="center" vertical="top"/>
    </xf>
    <xf numFmtId="0" fontId="10" fillId="0" borderId="14" xfId="0" applyFont="1" applyBorder="1" applyAlignment="1">
      <alignment horizontal="center" vertical="top" wrapText="1"/>
    </xf>
    <xf numFmtId="49" fontId="5" fillId="2" borderId="28" xfId="0" applyNumberFormat="1" applyFont="1" applyFill="1" applyBorder="1" applyAlignment="1">
      <alignment horizontal="center" vertical="top" wrapText="1"/>
    </xf>
    <xf numFmtId="165" fontId="3" fillId="8" borderId="21" xfId="7" applyNumberFormat="1" applyFont="1" applyFill="1" applyBorder="1" applyAlignment="1">
      <alignment horizontal="center" vertical="top"/>
    </xf>
    <xf numFmtId="49" fontId="3" fillId="8" borderId="23" xfId="7" applyNumberFormat="1" applyFont="1" applyFill="1" applyBorder="1" applyAlignment="1">
      <alignment vertical="top"/>
    </xf>
    <xf numFmtId="49" fontId="3" fillId="8" borderId="22" xfId="7" applyNumberFormat="1" applyFont="1" applyFill="1" applyBorder="1" applyAlignment="1">
      <alignment vertical="top"/>
    </xf>
    <xf numFmtId="49" fontId="3" fillId="8" borderId="24" xfId="7" applyNumberFormat="1" applyFont="1" applyFill="1" applyBorder="1" applyAlignment="1">
      <alignment vertical="top"/>
    </xf>
    <xf numFmtId="49" fontId="5" fillId="8" borderId="15" xfId="0" applyNumberFormat="1" applyFont="1" applyFill="1" applyBorder="1" applyAlignment="1">
      <alignment horizontal="center" vertical="top"/>
    </xf>
    <xf numFmtId="0" fontId="11" fillId="8" borderId="15" xfId="0" applyFont="1" applyFill="1" applyBorder="1" applyAlignment="1">
      <alignment vertical="top"/>
    </xf>
    <xf numFmtId="0" fontId="58" fillId="8" borderId="11" xfId="0" applyFont="1" applyFill="1" applyBorder="1" applyAlignment="1">
      <alignment vertical="top"/>
    </xf>
    <xf numFmtId="0" fontId="11" fillId="8" borderId="11" xfId="0" applyFont="1" applyFill="1" applyBorder="1" applyAlignment="1">
      <alignment vertical="top"/>
    </xf>
    <xf numFmtId="0" fontId="26" fillId="8" borderId="11" xfId="0" applyFont="1" applyFill="1" applyBorder="1" applyAlignment="1">
      <alignment vertical="top"/>
    </xf>
    <xf numFmtId="0" fontId="26" fillId="8" borderId="12" xfId="0" applyFont="1" applyFill="1" applyBorder="1" applyAlignment="1">
      <alignment vertical="top"/>
    </xf>
    <xf numFmtId="0" fontId="11" fillId="0" borderId="23" xfId="0" applyFont="1" applyBorder="1" applyAlignment="1">
      <alignment horizontal="left" vertical="top"/>
    </xf>
    <xf numFmtId="0" fontId="11" fillId="0" borderId="0" xfId="0" applyFont="1" applyAlignment="1">
      <alignment horizontal="left" vertical="top"/>
    </xf>
    <xf numFmtId="0" fontId="11" fillId="0" borderId="26" xfId="0" applyFont="1" applyBorder="1" applyAlignment="1">
      <alignment horizontal="left" vertical="top"/>
    </xf>
    <xf numFmtId="0" fontId="10" fillId="0" borderId="56" xfId="0" applyFont="1" applyBorder="1" applyAlignment="1">
      <alignment horizontal="center" vertical="center"/>
    </xf>
    <xf numFmtId="165" fontId="10" fillId="0" borderId="56" xfId="0" applyNumberFormat="1" applyFont="1" applyBorder="1" applyAlignment="1">
      <alignment horizontal="left" vertical="top"/>
    </xf>
    <xf numFmtId="165" fontId="10" fillId="0" borderId="57" xfId="0" applyNumberFormat="1" applyFont="1" applyBorder="1" applyAlignment="1">
      <alignment horizontal="left" vertical="top"/>
    </xf>
    <xf numFmtId="49" fontId="5" fillId="7" borderId="23" xfId="0" applyNumberFormat="1" applyFont="1" applyFill="1" applyBorder="1" applyAlignment="1">
      <alignment horizontal="center" vertical="top"/>
    </xf>
    <xf numFmtId="0" fontId="11" fillId="7" borderId="15" xfId="0" applyFont="1" applyFill="1" applyBorder="1" applyAlignment="1">
      <alignment vertical="top"/>
    </xf>
    <xf numFmtId="0" fontId="11" fillId="7" borderId="11" xfId="0" applyFont="1" applyFill="1" applyBorder="1" applyAlignment="1">
      <alignment vertical="top" wrapText="1"/>
    </xf>
    <xf numFmtId="0" fontId="10" fillId="7" borderId="11" xfId="0" applyFont="1" applyFill="1" applyBorder="1" applyAlignment="1">
      <alignment vertical="top" wrapText="1"/>
    </xf>
    <xf numFmtId="0" fontId="11" fillId="7" borderId="12" xfId="0" applyFont="1" applyFill="1" applyBorder="1" applyAlignment="1">
      <alignment vertical="top" wrapText="1"/>
    </xf>
    <xf numFmtId="0" fontId="11" fillId="0" borderId="15" xfId="0" applyFont="1" applyBorder="1" applyAlignment="1">
      <alignment vertical="top"/>
    </xf>
    <xf numFmtId="0" fontId="11" fillId="0" borderId="11" xfId="0" applyFont="1" applyBorder="1" applyAlignment="1">
      <alignment vertical="top" wrapText="1"/>
    </xf>
    <xf numFmtId="0" fontId="10" fillId="0" borderId="12" xfId="0" applyFont="1" applyBorder="1" applyAlignment="1">
      <alignment vertical="top" wrapText="1"/>
    </xf>
    <xf numFmtId="0" fontId="10" fillId="0" borderId="71" xfId="0" applyFont="1" applyBorder="1" applyAlignment="1">
      <alignment vertical="top" wrapText="1"/>
    </xf>
    <xf numFmtId="0" fontId="25" fillId="0" borderId="65" xfId="0" applyFont="1" applyBorder="1" applyAlignment="1">
      <alignment vertical="center" wrapText="1"/>
    </xf>
    <xf numFmtId="0" fontId="10" fillId="0" borderId="65" xfId="0" applyFont="1" applyBorder="1" applyAlignment="1">
      <alignment horizontal="center" vertical="top" wrapText="1"/>
    </xf>
    <xf numFmtId="0" fontId="10" fillId="0" borderId="66" xfId="0" applyFont="1" applyBorder="1" applyAlignment="1">
      <alignment horizontal="center" vertical="top" wrapText="1"/>
    </xf>
    <xf numFmtId="0" fontId="10" fillId="0" borderId="73" xfId="0" applyFont="1" applyBorder="1" applyAlignment="1">
      <alignment vertical="top" wrapText="1"/>
    </xf>
    <xf numFmtId="0" fontId="10" fillId="0" borderId="42" xfId="0" applyFont="1" applyBorder="1" applyAlignment="1">
      <alignment horizontal="center" vertical="top" wrapText="1"/>
    </xf>
    <xf numFmtId="0" fontId="31" fillId="0" borderId="52" xfId="0" applyFont="1" applyBorder="1" applyAlignment="1">
      <alignment horizontal="left" vertical="top" wrapText="1"/>
    </xf>
    <xf numFmtId="0" fontId="31" fillId="0" borderId="53" xfId="0" applyFont="1" applyBorder="1" applyAlignment="1">
      <alignment horizontal="center" vertical="top" wrapText="1"/>
    </xf>
    <xf numFmtId="9" fontId="31" fillId="0" borderId="1" xfId="0" applyNumberFormat="1" applyFont="1" applyBorder="1" applyAlignment="1">
      <alignment horizontal="center" vertical="top" wrapText="1"/>
    </xf>
    <xf numFmtId="9" fontId="31" fillId="0" borderId="45" xfId="0" applyNumberFormat="1" applyFont="1" applyBorder="1" applyAlignment="1">
      <alignment horizontal="center" vertical="top" wrapText="1"/>
    </xf>
    <xf numFmtId="0" fontId="22" fillId="0" borderId="9" xfId="0" applyFont="1" applyBorder="1" applyAlignment="1">
      <alignment vertical="top" wrapText="1"/>
    </xf>
    <xf numFmtId="0" fontId="11" fillId="0" borderId="21" xfId="0" applyFont="1" applyBorder="1" applyAlignment="1">
      <alignment vertical="top" wrapText="1"/>
    </xf>
    <xf numFmtId="49" fontId="72" fillId="8" borderId="22" xfId="7" applyNumberFormat="1" applyFont="1" applyFill="1" applyBorder="1" applyAlignment="1">
      <alignment vertical="top"/>
    </xf>
    <xf numFmtId="49" fontId="72" fillId="8" borderId="24" xfId="7" applyNumberFormat="1" applyFont="1" applyFill="1" applyBorder="1" applyAlignment="1">
      <alignment vertical="top"/>
    </xf>
    <xf numFmtId="0" fontId="26" fillId="8" borderId="11" xfId="0" applyFont="1" applyFill="1" applyBorder="1"/>
    <xf numFmtId="0" fontId="56" fillId="0" borderId="40" xfId="0" applyFont="1" applyBorder="1" applyAlignment="1">
      <alignment vertical="top" wrapText="1"/>
    </xf>
    <xf numFmtId="0" fontId="30" fillId="0" borderId="31" xfId="0" applyFont="1" applyBorder="1" applyAlignment="1">
      <alignment horizontal="justify" vertical="center"/>
    </xf>
    <xf numFmtId="0" fontId="30" fillId="0" borderId="5" xfId="0" applyFont="1" applyBorder="1" applyAlignment="1">
      <alignment horizontal="center" vertical="center"/>
    </xf>
    <xf numFmtId="0" fontId="56" fillId="5" borderId="5" xfId="0" applyFont="1" applyFill="1" applyBorder="1" applyAlignment="1">
      <alignment vertical="top" wrapText="1"/>
    </xf>
    <xf numFmtId="166" fontId="30" fillId="5" borderId="5" xfId="34" applyNumberFormat="1" applyFont="1" applyFill="1" applyBorder="1" applyAlignment="1">
      <alignment vertical="center" wrapText="1"/>
    </xf>
    <xf numFmtId="0" fontId="56" fillId="5" borderId="7" xfId="0" applyFont="1" applyFill="1" applyBorder="1" applyAlignment="1">
      <alignment vertical="top" wrapText="1"/>
    </xf>
    <xf numFmtId="0" fontId="26" fillId="0" borderId="36" xfId="0" applyFont="1" applyBorder="1" applyAlignment="1">
      <alignment vertical="top"/>
    </xf>
    <xf numFmtId="0" fontId="56" fillId="0" borderId="0" xfId="0" applyFont="1" applyAlignment="1">
      <alignment vertical="top" wrapText="1"/>
    </xf>
    <xf numFmtId="0" fontId="30" fillId="0" borderId="58" xfId="0" applyFont="1" applyBorder="1" applyAlignment="1">
      <alignment horizontal="justify" vertical="center"/>
    </xf>
    <xf numFmtId="49" fontId="26" fillId="8" borderId="9" xfId="0" applyNumberFormat="1" applyFont="1" applyFill="1" applyBorder="1" applyAlignment="1">
      <alignment horizontal="center" vertical="top"/>
    </xf>
    <xf numFmtId="0" fontId="30" fillId="0" borderId="52" xfId="0" applyFont="1" applyBorder="1" applyAlignment="1">
      <alignment horizontal="justify" vertical="center"/>
    </xf>
    <xf numFmtId="0" fontId="30" fillId="5" borderId="1" xfId="0" applyFont="1" applyFill="1" applyBorder="1" applyAlignment="1">
      <alignment horizontal="center" vertical="top" wrapText="1"/>
    </xf>
    <xf numFmtId="0" fontId="30" fillId="5" borderId="45" xfId="0" applyFont="1" applyFill="1" applyBorder="1" applyAlignment="1">
      <alignment horizontal="center" vertical="top" wrapText="1"/>
    </xf>
    <xf numFmtId="49" fontId="26" fillId="8" borderId="36" xfId="0" applyNumberFormat="1" applyFont="1" applyFill="1" applyBorder="1" applyAlignment="1">
      <alignment horizontal="center" vertical="top"/>
    </xf>
    <xf numFmtId="49" fontId="26" fillId="0" borderId="9" xfId="0" applyNumberFormat="1" applyFont="1" applyBorder="1" applyAlignment="1">
      <alignment horizontal="center" vertical="top"/>
    </xf>
    <xf numFmtId="165" fontId="30" fillId="0" borderId="8" xfId="0" applyNumberFormat="1" applyFont="1" applyBorder="1" applyAlignment="1">
      <alignment horizontal="center" vertical="top"/>
    </xf>
    <xf numFmtId="0" fontId="30" fillId="12" borderId="42" xfId="0" applyFont="1" applyFill="1" applyBorder="1" applyAlignment="1">
      <alignment horizontal="center" vertical="center" wrapText="1"/>
    </xf>
    <xf numFmtId="165" fontId="30" fillId="0" borderId="72" xfId="0" applyNumberFormat="1" applyFont="1" applyBorder="1" applyAlignment="1">
      <alignment horizontal="center" vertical="top"/>
    </xf>
    <xf numFmtId="0" fontId="30" fillId="12" borderId="35" xfId="0" applyFont="1" applyFill="1" applyBorder="1" applyAlignment="1">
      <alignment horizontal="center" vertical="center" wrapText="1"/>
    </xf>
    <xf numFmtId="0" fontId="30" fillId="12" borderId="34" xfId="0" applyFont="1" applyFill="1" applyBorder="1" applyAlignment="1">
      <alignment horizontal="center" vertical="center" wrapText="1"/>
    </xf>
    <xf numFmtId="0" fontId="30" fillId="0" borderId="37" xfId="0" applyFont="1" applyBorder="1" applyAlignment="1">
      <alignment wrapText="1"/>
    </xf>
    <xf numFmtId="9" fontId="30" fillId="0" borderId="1" xfId="0" applyNumberFormat="1" applyFont="1" applyBorder="1" applyAlignment="1">
      <alignment horizontal="left" vertical="top"/>
    </xf>
    <xf numFmtId="9" fontId="30" fillId="0" borderId="45" xfId="0" applyNumberFormat="1" applyFont="1" applyBorder="1" applyAlignment="1">
      <alignment horizontal="left" vertical="top"/>
    </xf>
    <xf numFmtId="165" fontId="30" fillId="0" borderId="38" xfId="0" applyNumberFormat="1" applyFont="1" applyBorder="1" applyAlignment="1">
      <alignment horizontal="center" vertical="top"/>
    </xf>
    <xf numFmtId="0" fontId="30" fillId="0" borderId="61" xfId="0" applyFont="1" applyBorder="1" applyAlignment="1">
      <alignment horizontal="center" vertical="center"/>
    </xf>
    <xf numFmtId="0" fontId="30" fillId="0" borderId="35" xfId="0" applyFont="1" applyBorder="1" applyAlignment="1">
      <alignment horizontal="center" vertical="center"/>
    </xf>
    <xf numFmtId="0" fontId="30" fillId="0" borderId="34" xfId="0" applyFont="1" applyBorder="1" applyAlignment="1">
      <alignment horizontal="center" vertical="center"/>
    </xf>
    <xf numFmtId="0" fontId="30" fillId="0" borderId="37" xfId="0" applyFont="1" applyBorder="1" applyAlignment="1">
      <alignment horizontal="justify" vertical="center"/>
    </xf>
    <xf numFmtId="0" fontId="30" fillId="0" borderId="61" xfId="0" applyFont="1" applyBorder="1" applyAlignment="1">
      <alignment horizontal="center" vertical="center" wrapText="1"/>
    </xf>
    <xf numFmtId="165" fontId="30" fillId="0" borderId="47" xfId="0" applyNumberFormat="1" applyFont="1" applyBorder="1" applyAlignment="1">
      <alignment horizontal="center" vertical="top"/>
    </xf>
    <xf numFmtId="0" fontId="30" fillId="0" borderId="46" xfId="0" applyFont="1" applyBorder="1" applyAlignment="1">
      <alignment horizontal="justify" vertical="center"/>
    </xf>
    <xf numFmtId="165" fontId="30" fillId="12" borderId="68" xfId="0" applyNumberFormat="1" applyFont="1" applyFill="1" applyBorder="1" applyAlignment="1">
      <alignment horizontal="center" vertical="center" wrapText="1"/>
    </xf>
    <xf numFmtId="1" fontId="30" fillId="0" borderId="64" xfId="0" applyNumberFormat="1" applyFont="1" applyBorder="1" applyAlignment="1">
      <alignment horizontal="center" vertical="center"/>
    </xf>
    <xf numFmtId="1" fontId="30" fillId="0" borderId="63" xfId="0" applyNumberFormat="1" applyFont="1" applyBorder="1" applyAlignment="1">
      <alignment horizontal="center" vertical="center"/>
    </xf>
    <xf numFmtId="0" fontId="30" fillId="5" borderId="6" xfId="0" applyFont="1" applyFill="1" applyBorder="1" applyAlignment="1">
      <alignment wrapText="1"/>
    </xf>
    <xf numFmtId="0" fontId="30" fillId="5" borderId="49" xfId="0" applyFont="1" applyFill="1" applyBorder="1" applyAlignment="1">
      <alignment horizontal="center" vertical="center" wrapText="1"/>
    </xf>
    <xf numFmtId="0" fontId="30" fillId="5" borderId="46" xfId="0" applyFont="1" applyFill="1" applyBorder="1" applyAlignment="1">
      <alignment wrapText="1"/>
    </xf>
    <xf numFmtId="0" fontId="30" fillId="5" borderId="62" xfId="0" applyFont="1" applyFill="1" applyBorder="1" applyAlignment="1">
      <alignment horizontal="center" vertical="center" wrapText="1"/>
    </xf>
    <xf numFmtId="49" fontId="57" fillId="5" borderId="29" xfId="0" applyNumberFormat="1" applyFont="1" applyFill="1" applyBorder="1" applyAlignment="1">
      <alignment vertical="top"/>
    </xf>
    <xf numFmtId="0" fontId="30" fillId="5" borderId="17" xfId="0" applyFont="1" applyFill="1" applyBorder="1" applyAlignment="1">
      <alignment horizontal="center" vertical="center"/>
    </xf>
    <xf numFmtId="0" fontId="30" fillId="5" borderId="42" xfId="0" applyFont="1" applyFill="1" applyBorder="1" applyAlignment="1">
      <alignment horizontal="center" vertical="center"/>
    </xf>
    <xf numFmtId="49" fontId="57" fillId="5" borderId="9" xfId="0" applyNumberFormat="1" applyFont="1" applyFill="1" applyBorder="1" applyAlignment="1">
      <alignment vertical="top"/>
    </xf>
    <xf numFmtId="0" fontId="30" fillId="0" borderId="73" xfId="0" applyFont="1" applyBorder="1" applyAlignment="1">
      <alignment vertical="center" wrapText="1"/>
    </xf>
    <xf numFmtId="165" fontId="30" fillId="12" borderId="62" xfId="0" applyNumberFormat="1" applyFont="1" applyFill="1" applyBorder="1" applyAlignment="1">
      <alignment horizontal="center" vertical="center" wrapText="1"/>
    </xf>
    <xf numFmtId="49" fontId="59" fillId="5" borderId="9" xfId="0" applyNumberFormat="1" applyFont="1" applyFill="1" applyBorder="1" applyAlignment="1">
      <alignment vertical="top" wrapText="1"/>
    </xf>
    <xf numFmtId="0" fontId="30" fillId="0" borderId="37" xfId="0" applyFont="1" applyBorder="1" applyAlignment="1">
      <alignment vertical="center" wrapText="1"/>
    </xf>
    <xf numFmtId="49" fontId="30" fillId="0" borderId="0" xfId="0" applyNumberFormat="1" applyFont="1" applyAlignment="1">
      <alignment horizontal="center" vertical="center"/>
    </xf>
    <xf numFmtId="49" fontId="30" fillId="0" borderId="81" xfId="0" applyNumberFormat="1" applyFont="1" applyBorder="1" applyAlignment="1">
      <alignment horizontal="center" vertical="center"/>
    </xf>
    <xf numFmtId="49" fontId="30" fillId="0" borderId="34" xfId="0" applyNumberFormat="1" applyFont="1" applyBorder="1" applyAlignment="1">
      <alignment horizontal="center" vertical="center"/>
    </xf>
    <xf numFmtId="49" fontId="59" fillId="5" borderId="9" xfId="0" applyNumberFormat="1" applyFont="1" applyFill="1" applyBorder="1" applyAlignment="1">
      <alignment vertical="top"/>
    </xf>
    <xf numFmtId="165" fontId="30" fillId="12" borderId="61" xfId="0" applyNumberFormat="1" applyFont="1" applyFill="1" applyBorder="1" applyAlignment="1">
      <alignment horizontal="center" vertical="center" wrapText="1"/>
    </xf>
    <xf numFmtId="49" fontId="59" fillId="5" borderId="21" xfId="0" applyNumberFormat="1" applyFont="1" applyFill="1" applyBorder="1" applyAlignment="1">
      <alignment vertical="top"/>
    </xf>
    <xf numFmtId="0" fontId="30" fillId="0" borderId="52" xfId="0" applyFont="1" applyBorder="1" applyAlignment="1">
      <alignment vertical="center" wrapText="1"/>
    </xf>
    <xf numFmtId="165" fontId="30" fillId="12" borderId="53" xfId="0" applyNumberFormat="1" applyFont="1" applyFill="1" applyBorder="1" applyAlignment="1">
      <alignment horizontal="center" vertical="center" wrapText="1"/>
    </xf>
    <xf numFmtId="0" fontId="30" fillId="0" borderId="1" xfId="0" applyFont="1" applyBorder="1" applyAlignment="1">
      <alignment horizontal="center" vertical="center"/>
    </xf>
    <xf numFmtId="0" fontId="30" fillId="0" borderId="45" xfId="0" applyFont="1" applyBorder="1" applyAlignment="1">
      <alignment horizontal="center" vertical="center" wrapText="1"/>
    </xf>
    <xf numFmtId="0" fontId="30" fillId="5" borderId="29" xfId="0" applyFont="1" applyFill="1" applyBorder="1" applyAlignment="1">
      <alignment vertical="top" wrapText="1"/>
    </xf>
    <xf numFmtId="165" fontId="30" fillId="0" borderId="9" xfId="0" applyNumberFormat="1" applyFont="1" applyBorder="1" applyAlignment="1">
      <alignment horizontal="center" vertical="top"/>
    </xf>
    <xf numFmtId="165" fontId="30" fillId="12" borderId="9" xfId="0" applyNumberFormat="1" applyFont="1" applyFill="1" applyBorder="1" applyAlignment="1">
      <alignment horizontal="center" vertical="top"/>
    </xf>
    <xf numFmtId="165" fontId="30" fillId="0" borderId="29" xfId="0" applyNumberFormat="1" applyFont="1" applyBorder="1" applyAlignment="1">
      <alignment horizontal="center" vertical="top"/>
    </xf>
    <xf numFmtId="0" fontId="30" fillId="5" borderId="6" xfId="0" applyFont="1" applyFill="1" applyBorder="1" applyAlignment="1">
      <alignment horizontal="justify" vertical="center"/>
    </xf>
    <xf numFmtId="0" fontId="30" fillId="5" borderId="9" xfId="0" applyFont="1" applyFill="1" applyBorder="1" applyAlignment="1">
      <alignment vertical="top" wrapText="1"/>
    </xf>
    <xf numFmtId="0" fontId="30" fillId="5" borderId="73" xfId="0" applyFont="1" applyFill="1" applyBorder="1" applyAlignment="1">
      <alignment horizontal="justify" vertical="center"/>
    </xf>
    <xf numFmtId="0" fontId="30" fillId="5" borderId="37" xfId="0" applyFont="1" applyFill="1" applyBorder="1" applyAlignment="1">
      <alignment horizontal="justify" vertical="center"/>
    </xf>
    <xf numFmtId="0" fontId="30" fillId="5" borderId="35" xfId="0" applyFont="1" applyFill="1" applyBorder="1" applyAlignment="1">
      <alignment horizontal="center" vertical="center"/>
    </xf>
    <xf numFmtId="0" fontId="30" fillId="5" borderId="34" xfId="0" applyFont="1" applyFill="1" applyBorder="1" applyAlignment="1">
      <alignment horizontal="center" vertical="center"/>
    </xf>
    <xf numFmtId="49" fontId="30" fillId="5" borderId="35" xfId="0" applyNumberFormat="1" applyFont="1" applyFill="1" applyBorder="1" applyAlignment="1">
      <alignment horizontal="center" vertical="center"/>
    </xf>
    <xf numFmtId="49" fontId="30" fillId="5" borderId="34" xfId="0" applyNumberFormat="1" applyFont="1" applyFill="1" applyBorder="1" applyAlignment="1">
      <alignment horizontal="center" vertical="center"/>
    </xf>
    <xf numFmtId="0" fontId="59" fillId="5" borderId="9" xfId="0" applyFont="1" applyFill="1" applyBorder="1" applyAlignment="1">
      <alignment vertical="top" wrapText="1"/>
    </xf>
    <xf numFmtId="0" fontId="30" fillId="0" borderId="83" xfId="0" applyFont="1" applyBorder="1" applyAlignment="1">
      <alignment horizontal="center" vertical="top"/>
    </xf>
    <xf numFmtId="0" fontId="30" fillId="5" borderId="67" xfId="0" applyFont="1" applyFill="1" applyBorder="1" applyAlignment="1">
      <alignment vertical="center" wrapText="1"/>
    </xf>
    <xf numFmtId="165" fontId="30" fillId="5" borderId="68" xfId="0" applyNumberFormat="1" applyFont="1" applyFill="1" applyBorder="1" applyAlignment="1">
      <alignment horizontal="center" vertical="center" wrapText="1"/>
    </xf>
    <xf numFmtId="0" fontId="30" fillId="5" borderId="21" xfId="0" applyFont="1" applyFill="1" applyBorder="1" applyAlignment="1">
      <alignment vertical="top" wrapText="1"/>
    </xf>
    <xf numFmtId="0" fontId="30" fillId="5" borderId="53" xfId="0" applyFont="1" applyFill="1" applyBorder="1" applyAlignment="1">
      <alignment horizontal="center" vertical="center" wrapText="1"/>
    </xf>
    <xf numFmtId="0" fontId="30" fillId="5" borderId="45" xfId="0" applyFont="1" applyFill="1" applyBorder="1" applyAlignment="1">
      <alignment horizontal="center" vertical="center"/>
    </xf>
    <xf numFmtId="49" fontId="26" fillId="3" borderId="15" xfId="0" applyNumberFormat="1" applyFont="1" applyFill="1" applyBorder="1" applyAlignment="1">
      <alignment horizontal="center" vertical="top"/>
    </xf>
    <xf numFmtId="0" fontId="30" fillId="0" borderId="31" xfId="0" applyFont="1" applyBorder="1" applyAlignment="1">
      <alignment horizontal="center" vertical="top"/>
    </xf>
    <xf numFmtId="165" fontId="30" fillId="0" borderId="6" xfId="0" applyNumberFormat="1" applyFont="1" applyBorder="1" applyAlignment="1">
      <alignment horizontal="center" vertical="top"/>
    </xf>
    <xf numFmtId="0" fontId="30" fillId="0" borderId="6" xfId="7" applyFont="1" applyBorder="1" applyAlignment="1">
      <alignment vertical="top" wrapText="1"/>
    </xf>
    <xf numFmtId="165" fontId="30" fillId="0" borderId="5" xfId="7" applyNumberFormat="1" applyFont="1" applyBorder="1" applyAlignment="1">
      <alignment horizontal="center" vertical="center"/>
    </xf>
    <xf numFmtId="0" fontId="30" fillId="0" borderId="7" xfId="0" applyFont="1" applyBorder="1" applyAlignment="1">
      <alignment horizontal="center" vertical="center"/>
    </xf>
    <xf numFmtId="0" fontId="30" fillId="0" borderId="36" xfId="0" applyFont="1" applyBorder="1" applyAlignment="1">
      <alignment horizontal="center" vertical="top"/>
    </xf>
    <xf numFmtId="165" fontId="26" fillId="0" borderId="52" xfId="0" applyNumberFormat="1" applyFont="1" applyBorder="1" applyAlignment="1">
      <alignment horizontal="center" vertical="top"/>
    </xf>
    <xf numFmtId="165" fontId="26" fillId="0" borderId="1" xfId="0" applyNumberFormat="1" applyFont="1" applyBorder="1" applyAlignment="1">
      <alignment horizontal="center" vertical="top"/>
    </xf>
    <xf numFmtId="165" fontId="26" fillId="0" borderId="82" xfId="0" applyNumberFormat="1" applyFont="1" applyBorder="1" applyAlignment="1">
      <alignment horizontal="center" vertical="top"/>
    </xf>
    <xf numFmtId="0" fontId="30" fillId="0" borderId="37" xfId="0" applyFont="1" applyBorder="1" applyAlignment="1">
      <alignment horizontal="center" vertical="top"/>
    </xf>
    <xf numFmtId="0" fontId="26" fillId="13" borderId="4" xfId="0" applyFont="1" applyFill="1" applyBorder="1" applyAlignment="1">
      <alignment horizontal="center" vertical="top"/>
    </xf>
    <xf numFmtId="0" fontId="30" fillId="0" borderId="52" xfId="0" applyFont="1" applyBorder="1" applyAlignment="1">
      <alignment horizontal="center" vertical="top"/>
    </xf>
    <xf numFmtId="0" fontId="30" fillId="0" borderId="1" xfId="0" applyFont="1" applyBorder="1" applyAlignment="1">
      <alignment horizontal="center" vertical="top"/>
    </xf>
    <xf numFmtId="49" fontId="26" fillId="2" borderId="55" xfId="0"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0" fontId="30" fillId="5" borderId="55" xfId="7" applyFont="1" applyFill="1" applyBorder="1" applyAlignment="1">
      <alignment horizontal="justify" vertical="center"/>
    </xf>
    <xf numFmtId="0" fontId="30" fillId="5" borderId="50" xfId="7" applyFont="1" applyFill="1" applyBorder="1" applyAlignment="1">
      <alignment horizontal="center" vertical="center" wrapText="1"/>
    </xf>
    <xf numFmtId="0" fontId="30" fillId="5" borderId="54" xfId="7" applyFont="1" applyFill="1" applyBorder="1" applyAlignment="1">
      <alignment horizontal="center" vertical="center" wrapText="1"/>
    </xf>
    <xf numFmtId="0" fontId="30" fillId="12" borderId="5" xfId="0" applyFont="1" applyFill="1" applyBorder="1" applyAlignment="1">
      <alignment horizontal="center" vertical="center" wrapText="1"/>
    </xf>
    <xf numFmtId="0" fontId="30" fillId="12" borderId="7" xfId="0" applyFont="1" applyFill="1" applyBorder="1" applyAlignment="1">
      <alignment horizontal="center" vertical="center" wrapText="1"/>
    </xf>
    <xf numFmtId="0" fontId="30" fillId="0" borderId="55" xfId="0" applyFont="1" applyBorder="1" applyAlignment="1">
      <alignment vertical="center" wrapText="1"/>
    </xf>
    <xf numFmtId="0" fontId="30" fillId="0" borderId="48" xfId="0" applyFont="1" applyBorder="1" applyAlignment="1">
      <alignment horizontal="center" vertical="center" wrapText="1"/>
    </xf>
    <xf numFmtId="0" fontId="30" fillId="0" borderId="54" xfId="0" applyFont="1" applyBorder="1" applyAlignment="1">
      <alignment horizontal="center" vertical="center" wrapText="1"/>
    </xf>
    <xf numFmtId="0" fontId="8" fillId="8" borderId="11" xfId="0" applyFont="1" applyFill="1" applyBorder="1"/>
    <xf numFmtId="0" fontId="7" fillId="8" borderId="11" xfId="0" applyFont="1" applyFill="1" applyBorder="1"/>
    <xf numFmtId="0" fontId="3" fillId="2" borderId="12" xfId="0" applyFont="1" applyFill="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top"/>
    </xf>
    <xf numFmtId="0" fontId="10" fillId="0" borderId="42" xfId="0" applyFont="1" applyBorder="1" applyAlignment="1">
      <alignment horizontal="center" vertical="top"/>
    </xf>
    <xf numFmtId="0" fontId="27" fillId="0" borderId="23" xfId="0" applyFont="1" applyBorder="1" applyAlignment="1">
      <alignment vertical="top"/>
    </xf>
    <xf numFmtId="0" fontId="10" fillId="0" borderId="1" xfId="0" applyFont="1" applyBorder="1" applyAlignment="1">
      <alignment horizontal="center" vertical="top"/>
    </xf>
    <xf numFmtId="0" fontId="10" fillId="0" borderId="45" xfId="0" applyFont="1" applyBorder="1" applyAlignment="1">
      <alignment horizontal="center" vertical="top"/>
    </xf>
    <xf numFmtId="0" fontId="11" fillId="7" borderId="0" xfId="0" applyFont="1" applyFill="1" applyAlignment="1">
      <alignment vertical="top"/>
    </xf>
    <xf numFmtId="0" fontId="15" fillId="7" borderId="11" xfId="0" applyFont="1" applyFill="1" applyBorder="1" applyAlignment="1">
      <alignment vertical="top" wrapText="1"/>
    </xf>
    <xf numFmtId="0" fontId="15" fillId="7" borderId="12" xfId="0" applyFont="1" applyFill="1" applyBorder="1" applyAlignment="1">
      <alignment vertical="top" wrapText="1"/>
    </xf>
    <xf numFmtId="0" fontId="10" fillId="0" borderId="15" xfId="0" applyFont="1" applyBorder="1" applyAlignment="1">
      <alignment vertical="top" wrapText="1"/>
    </xf>
    <xf numFmtId="0" fontId="10" fillId="0" borderId="65" xfId="0" applyFont="1" applyBorder="1" applyAlignment="1">
      <alignment horizontal="center" vertical="center"/>
    </xf>
    <xf numFmtId="0" fontId="10" fillId="0" borderId="51" xfId="0" applyFont="1" applyBorder="1" applyAlignment="1">
      <alignment horizontal="center" vertical="top" wrapText="1"/>
    </xf>
    <xf numFmtId="0" fontId="10" fillId="0" borderId="23" xfId="0" applyFont="1" applyBorder="1" applyAlignment="1">
      <alignment horizontal="justify" vertical="top"/>
    </xf>
    <xf numFmtId="0" fontId="4" fillId="0" borderId="31" xfId="0" applyFont="1" applyBorder="1" applyAlignment="1">
      <alignment horizontal="left" vertical="top" wrapText="1"/>
    </xf>
    <xf numFmtId="165" fontId="4" fillId="12" borderId="5" xfId="0" applyNumberFormat="1" applyFont="1" applyFill="1" applyBorder="1" applyAlignment="1">
      <alignment horizontal="center" vertical="center" wrapText="1"/>
    </xf>
    <xf numFmtId="49" fontId="4" fillId="12" borderId="5" xfId="0" applyNumberFormat="1" applyFont="1" applyFill="1" applyBorder="1" applyAlignment="1">
      <alignment horizontal="center" vertical="center" wrapText="1"/>
    </xf>
    <xf numFmtId="49" fontId="4" fillId="12" borderId="7" xfId="0" applyNumberFormat="1" applyFont="1" applyFill="1" applyBorder="1" applyAlignment="1">
      <alignment horizontal="center" vertical="center" wrapText="1"/>
    </xf>
    <xf numFmtId="0" fontId="4" fillId="0" borderId="58" xfId="0" applyFont="1" applyBorder="1" applyAlignment="1">
      <alignment vertical="top" wrapText="1"/>
    </xf>
    <xf numFmtId="49" fontId="4" fillId="12" borderId="42" xfId="0" applyNumberFormat="1" applyFont="1" applyFill="1" applyBorder="1" applyAlignment="1">
      <alignment horizontal="center" vertical="center" wrapText="1"/>
    </xf>
    <xf numFmtId="0" fontId="4" fillId="0" borderId="33" xfId="0" applyFont="1" applyBorder="1" applyAlignment="1">
      <alignment vertical="top" wrapText="1"/>
    </xf>
    <xf numFmtId="49" fontId="4" fillId="12" borderId="17" xfId="0" applyNumberFormat="1" applyFont="1" applyFill="1" applyBorder="1" applyAlignment="1">
      <alignment horizontal="center" vertical="center" wrapText="1"/>
    </xf>
    <xf numFmtId="165" fontId="4" fillId="12" borderId="35" xfId="0" applyNumberFormat="1" applyFont="1" applyFill="1" applyBorder="1" applyAlignment="1">
      <alignment horizontal="center" vertical="center" wrapText="1"/>
    </xf>
    <xf numFmtId="165" fontId="4" fillId="12" borderId="72" xfId="0" applyNumberFormat="1" applyFont="1" applyFill="1" applyBorder="1" applyAlignment="1">
      <alignment horizontal="left" vertical="center" wrapText="1"/>
    </xf>
    <xf numFmtId="0" fontId="3" fillId="13" borderId="21" xfId="0" applyFont="1" applyFill="1" applyBorder="1" applyAlignment="1">
      <alignment horizontal="center" vertical="top"/>
    </xf>
    <xf numFmtId="0" fontId="10" fillId="0" borderId="53" xfId="0" applyFont="1" applyBorder="1" applyAlignment="1">
      <alignment horizontal="center" vertical="top"/>
    </xf>
    <xf numFmtId="165" fontId="10" fillId="12" borderId="5" xfId="0" applyNumberFormat="1" applyFont="1" applyFill="1" applyBorder="1" applyAlignment="1">
      <alignment horizontal="center" vertical="center" wrapText="1"/>
    </xf>
    <xf numFmtId="165" fontId="10" fillId="12" borderId="35" xfId="0" applyNumberFormat="1" applyFont="1" applyFill="1" applyBorder="1" applyAlignment="1">
      <alignment horizontal="center" vertical="center" wrapText="1"/>
    </xf>
    <xf numFmtId="0" fontId="10" fillId="0" borderId="52" xfId="0" applyFont="1" applyBorder="1" applyAlignment="1">
      <alignment horizontal="left" vertical="top" wrapText="1"/>
    </xf>
    <xf numFmtId="0" fontId="10" fillId="0" borderId="53" xfId="0" applyFont="1" applyBorder="1" applyAlignment="1">
      <alignment horizontal="left" vertical="top"/>
    </xf>
    <xf numFmtId="9" fontId="10" fillId="0" borderId="1" xfId="0" applyNumberFormat="1" applyFont="1" applyBorder="1" applyAlignment="1">
      <alignment horizontal="center" vertical="top"/>
    </xf>
    <xf numFmtId="9" fontId="10" fillId="0" borderId="45" xfId="0" applyNumberFormat="1" applyFont="1" applyBorder="1" applyAlignment="1">
      <alignment horizontal="center" vertical="top"/>
    </xf>
    <xf numFmtId="49" fontId="10" fillId="12" borderId="33" xfId="0" applyNumberFormat="1" applyFont="1" applyFill="1" applyBorder="1" applyAlignment="1">
      <alignment horizontal="left" vertical="top" wrapText="1" shrinkToFit="1"/>
    </xf>
    <xf numFmtId="0" fontId="10" fillId="0" borderId="35" xfId="0" applyFont="1" applyBorder="1" applyAlignment="1">
      <alignment horizontal="center" vertical="center"/>
    </xf>
    <xf numFmtId="0" fontId="7" fillId="0" borderId="81" xfId="0" applyFont="1" applyBorder="1" applyAlignment="1">
      <alignment horizontal="center" vertical="center"/>
    </xf>
    <xf numFmtId="0" fontId="7" fillId="0" borderId="34" xfId="0" applyFont="1" applyBorder="1" applyAlignment="1">
      <alignment horizontal="center" vertical="center"/>
    </xf>
    <xf numFmtId="49" fontId="10" fillId="0" borderId="33" xfId="0" applyNumberFormat="1" applyFont="1" applyBorder="1" applyAlignment="1">
      <alignment horizontal="left" vertical="top" wrapText="1" shrinkToFit="1"/>
    </xf>
    <xf numFmtId="0" fontId="75" fillId="0" borderId="35" xfId="0" applyFont="1" applyBorder="1" applyAlignment="1">
      <alignment horizontal="center" vertical="center" wrapText="1"/>
    </xf>
    <xf numFmtId="0" fontId="10" fillId="0" borderId="42" xfId="0" applyFont="1" applyBorder="1" applyAlignment="1">
      <alignment horizontal="center" vertical="center" wrapText="1"/>
    </xf>
    <xf numFmtId="49" fontId="10" fillId="0" borderId="83" xfId="0" applyNumberFormat="1" applyFont="1" applyBorder="1" applyAlignment="1">
      <alignment horizontal="left" vertical="top" wrapText="1" shrinkToFit="1"/>
    </xf>
    <xf numFmtId="0" fontId="10" fillId="0" borderId="64" xfId="0" applyFont="1" applyBorder="1" applyAlignment="1">
      <alignment horizontal="left" vertical="center"/>
    </xf>
    <xf numFmtId="9" fontId="10" fillId="0" borderId="64" xfId="0" applyNumberFormat="1" applyFont="1" applyBorder="1" applyAlignment="1">
      <alignment horizontal="center" vertical="center"/>
    </xf>
    <xf numFmtId="9" fontId="10" fillId="0" borderId="63" xfId="0" applyNumberFormat="1" applyFont="1" applyBorder="1" applyAlignment="1">
      <alignment horizontal="center" vertical="center"/>
    </xf>
    <xf numFmtId="0" fontId="0" fillId="0" borderId="1" xfId="0" applyBorder="1"/>
    <xf numFmtId="165" fontId="4" fillId="0" borderId="72" xfId="0" applyNumberFormat="1" applyFont="1" applyBorder="1" applyAlignment="1">
      <alignment horizontal="center" vertical="top"/>
    </xf>
    <xf numFmtId="49" fontId="10" fillId="0" borderId="31" xfId="0" applyNumberFormat="1" applyFont="1" applyBorder="1" applyAlignment="1">
      <alignment horizontal="left" wrapText="1" shrinkToFit="1"/>
    </xf>
    <xf numFmtId="0" fontId="10" fillId="0" borderId="5" xfId="0" applyFont="1" applyBorder="1" applyAlignment="1">
      <alignment horizontal="left" vertic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165" fontId="4" fillId="0" borderId="38" xfId="0" applyNumberFormat="1" applyFont="1" applyBorder="1" applyAlignment="1">
      <alignment horizontal="center" vertical="top"/>
    </xf>
    <xf numFmtId="49" fontId="10" fillId="0" borderId="36" xfId="0" applyNumberFormat="1" applyFont="1" applyBorder="1" applyAlignment="1">
      <alignment vertical="top" wrapText="1" shrinkToFit="1"/>
    </xf>
    <xf numFmtId="0" fontId="10" fillId="0" borderId="57" xfId="0" applyFont="1" applyBorder="1" applyAlignment="1">
      <alignment horizontal="left" vertical="top" wrapText="1"/>
    </xf>
    <xf numFmtId="0" fontId="7" fillId="0" borderId="37" xfId="0" applyFont="1" applyBorder="1"/>
    <xf numFmtId="0" fontId="7" fillId="0" borderId="35" xfId="0" applyFont="1" applyBorder="1"/>
    <xf numFmtId="0" fontId="7" fillId="0" borderId="34" xfId="0" applyFont="1" applyBorder="1"/>
    <xf numFmtId="49" fontId="10" fillId="0" borderId="32" xfId="0" applyNumberFormat="1" applyFont="1" applyBorder="1" applyAlignment="1">
      <alignment horizontal="left" vertical="top" wrapText="1" shrinkToFit="1"/>
    </xf>
    <xf numFmtId="165" fontId="4" fillId="0" borderId="8" xfId="0" applyNumberFormat="1" applyFont="1" applyBorder="1" applyAlignment="1">
      <alignment horizontal="center" vertical="top"/>
    </xf>
    <xf numFmtId="0" fontId="4" fillId="0" borderId="6" xfId="0" applyFont="1" applyBorder="1" applyAlignment="1">
      <alignment horizontal="justify"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13" borderId="53" xfId="0" applyFont="1" applyFill="1" applyBorder="1" applyAlignment="1">
      <alignment horizontal="center" vertical="top"/>
    </xf>
    <xf numFmtId="0" fontId="10" fillId="0" borderId="52" xfId="0" applyFont="1" applyBorder="1" applyAlignment="1">
      <alignment horizontal="justify" vertical="center"/>
    </xf>
    <xf numFmtId="165" fontId="10" fillId="1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5" xfId="0" applyFont="1" applyBorder="1" applyAlignment="1">
      <alignment horizontal="center" vertical="center" wrapText="1"/>
    </xf>
    <xf numFmtId="49" fontId="5" fillId="2" borderId="55" xfId="0" applyNumberFormat="1" applyFont="1" applyFill="1" applyBorder="1" applyAlignment="1">
      <alignment horizontal="center" vertical="top" wrapText="1"/>
    </xf>
    <xf numFmtId="0" fontId="10" fillId="0" borderId="49" xfId="0" applyFont="1" applyBorder="1" applyAlignment="1">
      <alignment horizontal="center" vertical="top"/>
    </xf>
    <xf numFmtId="0" fontId="55" fillId="0" borderId="41" xfId="0" applyFont="1" applyBorder="1" applyAlignment="1">
      <alignment horizontal="center" vertical="top"/>
    </xf>
    <xf numFmtId="0" fontId="4" fillId="0" borderId="42" xfId="0" applyFont="1" applyBorder="1" applyAlignment="1">
      <alignment horizontal="center" vertical="center"/>
    </xf>
    <xf numFmtId="49" fontId="5" fillId="2" borderId="21" xfId="0" applyNumberFormat="1" applyFont="1" applyFill="1" applyBorder="1" applyAlignment="1">
      <alignment horizontal="center" vertical="top"/>
    </xf>
    <xf numFmtId="0" fontId="10" fillId="0" borderId="14" xfId="0" applyFont="1" applyBorder="1" applyAlignment="1">
      <alignment horizontal="center" vertical="top"/>
    </xf>
    <xf numFmtId="49" fontId="26" fillId="2" borderId="21" xfId="0" applyNumberFormat="1" applyFont="1" applyFill="1" applyBorder="1" applyAlignment="1">
      <alignment horizontal="center" vertical="top"/>
    </xf>
    <xf numFmtId="49" fontId="26" fillId="2" borderId="36" xfId="0" applyNumberFormat="1" applyFont="1" applyFill="1" applyBorder="1" applyAlignment="1">
      <alignment horizontal="center" vertical="top"/>
    </xf>
    <xf numFmtId="0" fontId="30" fillId="0" borderId="51" xfId="0" applyFont="1" applyBorder="1" applyAlignment="1">
      <alignment horizontal="center" vertical="center" wrapText="1"/>
    </xf>
    <xf numFmtId="0" fontId="9" fillId="0" borderId="0" xfId="0" applyFont="1" applyAlignment="1">
      <alignment horizontal="center" vertical="center"/>
    </xf>
    <xf numFmtId="0" fontId="26" fillId="7" borderId="15" xfId="0" applyFont="1" applyFill="1" applyBorder="1" applyAlignment="1">
      <alignment horizontal="left" vertical="top" wrapText="1"/>
    </xf>
    <xf numFmtId="0" fontId="26" fillId="7" borderId="11"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49" xfId="0" applyFont="1" applyBorder="1" applyAlignment="1">
      <alignment horizontal="center" vertical="top" wrapText="1"/>
    </xf>
    <xf numFmtId="0" fontId="4" fillId="0" borderId="46" xfId="0" applyFont="1" applyBorder="1" applyAlignment="1">
      <alignment horizontal="left" vertical="top" wrapText="1"/>
    </xf>
    <xf numFmtId="0" fontId="4" fillId="0" borderId="13" xfId="0" applyFont="1" applyBorder="1" applyAlignment="1">
      <alignment horizontal="center" vertical="top" wrapText="1"/>
    </xf>
    <xf numFmtId="0" fontId="4" fillId="0" borderId="35" xfId="0" applyFont="1" applyBorder="1" applyAlignment="1">
      <alignment horizontal="center" vertical="center"/>
    </xf>
    <xf numFmtId="0" fontId="3" fillId="0" borderId="10" xfId="0" applyFont="1" applyBorder="1" applyAlignment="1">
      <alignment horizontal="center" vertical="top"/>
    </xf>
    <xf numFmtId="165" fontId="3" fillId="0" borderId="4" xfId="0" applyNumberFormat="1" applyFont="1" applyBorder="1" applyAlignment="1">
      <alignment horizontal="center" vertical="top"/>
    </xf>
    <xf numFmtId="0" fontId="4" fillId="0" borderId="52" xfId="0" applyFont="1" applyBorder="1" applyAlignment="1">
      <alignment horizontal="left" vertical="top"/>
    </xf>
    <xf numFmtId="0" fontId="4" fillId="0" borderId="53" xfId="0" applyFont="1" applyBorder="1" applyAlignment="1">
      <alignment horizontal="center" vertical="center"/>
    </xf>
    <xf numFmtId="0" fontId="11" fillId="7" borderId="15" xfId="0" applyFont="1" applyFill="1" applyBorder="1" applyAlignment="1">
      <alignment horizontal="left" vertical="top" wrapText="1"/>
    </xf>
    <xf numFmtId="49" fontId="5" fillId="8" borderId="31" xfId="0" applyNumberFormat="1" applyFont="1" applyFill="1" applyBorder="1" applyAlignment="1">
      <alignment horizontal="center" vertical="top"/>
    </xf>
    <xf numFmtId="49" fontId="3" fillId="7" borderId="2" xfId="0" applyNumberFormat="1" applyFont="1" applyFill="1" applyBorder="1" applyAlignment="1">
      <alignment horizontal="center" vertical="top"/>
    </xf>
    <xf numFmtId="49" fontId="3" fillId="0" borderId="48" xfId="0" applyNumberFormat="1" applyFont="1" applyBorder="1" applyAlignment="1">
      <alignment horizontal="center" vertical="top" wrapText="1"/>
    </xf>
    <xf numFmtId="49" fontId="3" fillId="0" borderId="54" xfId="0" applyNumberFormat="1" applyFont="1" applyBorder="1" applyAlignment="1">
      <alignment horizontal="center" vertical="top" wrapText="1"/>
    </xf>
    <xf numFmtId="0" fontId="79" fillId="5" borderId="23" xfId="0" applyFont="1" applyFill="1" applyBorder="1" applyAlignment="1">
      <alignment horizontal="left" vertical="top" wrapText="1"/>
    </xf>
    <xf numFmtId="9" fontId="22" fillId="5" borderId="51" xfId="0" applyNumberFormat="1" applyFont="1" applyFill="1" applyBorder="1" applyAlignment="1">
      <alignment horizontal="center" vertical="top"/>
    </xf>
    <xf numFmtId="1" fontId="10" fillId="0" borderId="14" xfId="0" applyNumberFormat="1" applyFont="1" applyBorder="1" applyAlignment="1">
      <alignment horizontal="center" vertical="top"/>
    </xf>
    <xf numFmtId="0" fontId="78" fillId="5" borderId="35" xfId="0" applyFont="1" applyFill="1" applyBorder="1" applyAlignment="1">
      <alignment horizontal="center" vertical="center" wrapText="1"/>
    </xf>
    <xf numFmtId="0" fontId="78" fillId="0" borderId="33" xfId="0" applyFont="1" applyBorder="1" applyAlignment="1">
      <alignment vertical="center" wrapText="1"/>
    </xf>
    <xf numFmtId="0" fontId="79" fillId="5" borderId="51" xfId="0" applyFont="1" applyFill="1" applyBorder="1" applyAlignment="1">
      <alignment horizontal="center" vertical="top"/>
    </xf>
    <xf numFmtId="165" fontId="10" fillId="0" borderId="51" xfId="0" applyNumberFormat="1" applyFont="1" applyBorder="1" applyAlignment="1">
      <alignment horizontal="left" vertical="top"/>
    </xf>
    <xf numFmtId="165" fontId="10" fillId="0" borderId="14" xfId="0" applyNumberFormat="1" applyFont="1" applyBorder="1" applyAlignment="1">
      <alignment horizontal="left" vertical="top"/>
    </xf>
    <xf numFmtId="165" fontId="4" fillId="0" borderId="29" xfId="0" applyNumberFormat="1" applyFont="1" applyBorder="1" applyAlignment="1">
      <alignment horizontal="center" vertical="top"/>
    </xf>
    <xf numFmtId="0" fontId="4" fillId="0" borderId="75" xfId="0" applyFont="1" applyBorder="1" applyAlignment="1">
      <alignment horizontal="center" vertical="center"/>
    </xf>
    <xf numFmtId="0" fontId="4" fillId="0" borderId="34" xfId="0" applyFont="1" applyBorder="1" applyAlignment="1">
      <alignment horizontal="center" vertical="center"/>
    </xf>
    <xf numFmtId="0" fontId="4" fillId="0" borderId="81" xfId="0" applyFont="1" applyBorder="1" applyAlignment="1">
      <alignment horizontal="center" vertical="center"/>
    </xf>
    <xf numFmtId="0" fontId="78" fillId="5" borderId="36" xfId="0" applyFont="1" applyFill="1" applyBorder="1" applyAlignment="1">
      <alignment vertical="top" wrapText="1"/>
    </xf>
    <xf numFmtId="0" fontId="78" fillId="5" borderId="34" xfId="0" applyFont="1" applyFill="1" applyBorder="1" applyAlignment="1">
      <alignment horizontal="center" vertical="center" wrapText="1"/>
    </xf>
    <xf numFmtId="0" fontId="4" fillId="0" borderId="73" xfId="0" applyFont="1" applyBorder="1" applyAlignment="1">
      <alignment horizontal="left" vertical="top" wrapText="1"/>
    </xf>
    <xf numFmtId="0" fontId="4" fillId="0" borderId="62" xfId="0" applyFont="1" applyBorder="1" applyAlignment="1">
      <alignment horizontal="center" vertical="top" wrapText="1"/>
    </xf>
    <xf numFmtId="0" fontId="4" fillId="0" borderId="61" xfId="0" applyFont="1" applyBorder="1" applyAlignment="1">
      <alignment horizontal="center" vertical="top" wrapText="1"/>
    </xf>
    <xf numFmtId="0" fontId="22" fillId="0" borderId="18" xfId="0" applyFont="1" applyBorder="1" applyAlignment="1">
      <alignment horizontal="left" vertical="top"/>
    </xf>
    <xf numFmtId="0" fontId="22" fillId="0" borderId="20" xfId="0" applyFont="1" applyBorder="1" applyAlignment="1">
      <alignment horizontal="center" vertical="center"/>
    </xf>
    <xf numFmtId="9" fontId="22" fillId="0" borderId="51" xfId="0" applyNumberFormat="1" applyFont="1" applyBorder="1" applyAlignment="1">
      <alignment horizontal="center" vertical="top"/>
    </xf>
    <xf numFmtId="9" fontId="22" fillId="0" borderId="14" xfId="0" applyNumberFormat="1" applyFont="1" applyBorder="1" applyAlignment="1">
      <alignment horizontal="center" vertical="top"/>
    </xf>
    <xf numFmtId="0" fontId="4" fillId="0" borderId="35" xfId="0" applyFont="1" applyBorder="1" applyAlignment="1">
      <alignment horizontal="center" vertical="center" wrapText="1"/>
    </xf>
    <xf numFmtId="0" fontId="4" fillId="5" borderId="17" xfId="0" applyFont="1" applyFill="1" applyBorder="1" applyAlignment="1">
      <alignment horizontal="center" vertical="center" wrapText="1"/>
    </xf>
    <xf numFmtId="0" fontId="79" fillId="5" borderId="51" xfId="0" applyFont="1" applyFill="1" applyBorder="1" applyAlignment="1">
      <alignment horizontal="center" vertical="center"/>
    </xf>
    <xf numFmtId="0" fontId="4" fillId="0" borderId="80" xfId="0" applyFont="1" applyBorder="1" applyAlignment="1">
      <alignment horizontal="center" vertical="top"/>
    </xf>
    <xf numFmtId="9" fontId="22" fillId="5" borderId="19" xfId="0" applyNumberFormat="1" applyFont="1" applyFill="1" applyBorder="1" applyAlignment="1">
      <alignment horizontal="center" vertical="top"/>
    </xf>
    <xf numFmtId="1" fontId="10" fillId="0" borderId="19" xfId="0" applyNumberFormat="1" applyFont="1" applyBorder="1" applyAlignment="1">
      <alignment horizontal="center" vertical="top"/>
    </xf>
    <xf numFmtId="0" fontId="78" fillId="0" borderId="37" xfId="0" applyFont="1" applyBorder="1" applyAlignment="1">
      <alignment vertical="center" wrapText="1"/>
    </xf>
    <xf numFmtId="0" fontId="4" fillId="0" borderId="71" xfId="0" applyFont="1" applyBorder="1" applyAlignment="1">
      <alignment horizontal="left" vertical="top" wrapText="1"/>
    </xf>
    <xf numFmtId="0" fontId="4" fillId="0" borderId="70" xfId="0" applyFont="1" applyBorder="1" applyAlignment="1">
      <alignment horizontal="center" vertical="top" wrapText="1"/>
    </xf>
    <xf numFmtId="0" fontId="4" fillId="0" borderId="65" xfId="0" applyFont="1" applyBorder="1" applyAlignment="1">
      <alignment horizontal="center" vertical="top"/>
    </xf>
    <xf numFmtId="0" fontId="4" fillId="0" borderId="66" xfId="0" applyFont="1" applyBorder="1" applyAlignment="1">
      <alignment horizontal="center" vertical="top"/>
    </xf>
    <xf numFmtId="0" fontId="80" fillId="0" borderId="28" xfId="0" applyFont="1" applyBorder="1" applyAlignment="1">
      <alignment vertical="center" wrapText="1"/>
    </xf>
    <xf numFmtId="0" fontId="80" fillId="0" borderId="15" xfId="0" applyFont="1" applyBorder="1" applyAlignment="1">
      <alignment horizontal="center" vertical="center" wrapText="1"/>
    </xf>
    <xf numFmtId="0" fontId="80" fillId="0" borderId="28" xfId="0" applyFont="1" applyBorder="1" applyAlignment="1">
      <alignment horizontal="center" vertical="center" wrapText="1"/>
    </xf>
    <xf numFmtId="0" fontId="11" fillId="7" borderId="11" xfId="0" applyFont="1" applyFill="1" applyBorder="1" applyAlignment="1">
      <alignment vertical="top"/>
    </xf>
    <xf numFmtId="0" fontId="11" fillId="7" borderId="12" xfId="0" applyFont="1" applyFill="1" applyBorder="1" applyAlignment="1">
      <alignment vertical="top"/>
    </xf>
    <xf numFmtId="49" fontId="5" fillId="7" borderId="39" xfId="0" applyNumberFormat="1" applyFont="1" applyFill="1" applyBorder="1" applyAlignment="1">
      <alignment horizontal="center" vertical="top"/>
    </xf>
    <xf numFmtId="0" fontId="11" fillId="7" borderId="40" xfId="0" applyFont="1" applyFill="1" applyBorder="1" applyAlignment="1">
      <alignment horizontal="left" vertical="top"/>
    </xf>
    <xf numFmtId="0" fontId="11" fillId="7" borderId="74" xfId="0" applyFont="1" applyFill="1" applyBorder="1" applyAlignment="1">
      <alignment vertical="top"/>
    </xf>
    <xf numFmtId="0" fontId="11" fillId="7" borderId="66" xfId="0" applyFont="1" applyFill="1" applyBorder="1" applyAlignment="1">
      <alignment vertical="top"/>
    </xf>
    <xf numFmtId="49" fontId="5" fillId="2" borderId="21" xfId="0" applyNumberFormat="1" applyFont="1" applyFill="1" applyBorder="1" applyAlignment="1">
      <alignment horizontal="center" vertical="top"/>
    </xf>
    <xf numFmtId="0" fontId="4" fillId="0" borderId="17" xfId="0" applyFont="1" applyBorder="1" applyAlignment="1">
      <alignment horizontal="center" vertical="center"/>
    </xf>
    <xf numFmtId="49" fontId="5" fillId="2" borderId="29" xfId="0" applyNumberFormat="1" applyFont="1" applyFill="1" applyBorder="1" applyAlignment="1">
      <alignment horizontal="center" vertical="top"/>
    </xf>
    <xf numFmtId="165" fontId="4" fillId="0" borderId="59" xfId="0" applyNumberFormat="1" applyFont="1" applyBorder="1" applyAlignment="1">
      <alignment horizontal="center" vertical="top"/>
    </xf>
    <xf numFmtId="0" fontId="4" fillId="0" borderId="59" xfId="0" applyFont="1" applyBorder="1" applyAlignment="1">
      <alignment horizontal="center" vertical="top"/>
    </xf>
    <xf numFmtId="0" fontId="9" fillId="8" borderId="11" xfId="0" applyFont="1" applyFill="1" applyBorder="1" applyAlignment="1">
      <alignment horizontal="left"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0" fontId="10" fillId="0" borderId="0" xfId="0" applyFont="1" applyAlignment="1">
      <alignment horizontal="left" vertical="top" wrapText="1"/>
    </xf>
    <xf numFmtId="0" fontId="9" fillId="0" borderId="0" xfId="0" applyFont="1" applyAlignment="1">
      <alignment horizontal="right" vertical="top" wrapText="1"/>
    </xf>
    <xf numFmtId="0" fontId="58" fillId="0" borderId="0" xfId="0" applyFont="1" applyAlignment="1">
      <alignment horizontal="right" vertical="top" wrapText="1"/>
    </xf>
    <xf numFmtId="49" fontId="5" fillId="2" borderId="21" xfId="0" applyNumberFormat="1" applyFont="1" applyFill="1" applyBorder="1" applyAlignment="1">
      <alignment horizontal="center" vertical="top"/>
    </xf>
    <xf numFmtId="0" fontId="4" fillId="5" borderId="64" xfId="0" applyFont="1" applyFill="1" applyBorder="1" applyAlignment="1">
      <alignment horizontal="center" vertical="top"/>
    </xf>
    <xf numFmtId="0" fontId="4" fillId="0" borderId="63" xfId="0" applyFont="1" applyBorder="1" applyAlignment="1">
      <alignment horizontal="center" vertical="top"/>
    </xf>
    <xf numFmtId="49" fontId="30" fillId="5" borderId="21" xfId="0" applyNumberFormat="1" applyFont="1" applyFill="1" applyBorder="1" applyAlignment="1">
      <alignment horizontal="center" vertical="top"/>
    </xf>
    <xf numFmtId="0" fontId="30" fillId="5" borderId="9" xfId="0" applyFont="1" applyFill="1" applyBorder="1" applyAlignment="1">
      <alignment horizontal="left" vertical="top" wrapText="1"/>
    </xf>
    <xf numFmtId="0" fontId="30" fillId="5" borderId="21" xfId="0" applyFont="1" applyFill="1" applyBorder="1" applyAlignment="1">
      <alignment horizontal="left" vertical="top" wrapText="1"/>
    </xf>
    <xf numFmtId="49" fontId="26" fillId="2" borderId="21" xfId="0" applyNumberFormat="1" applyFont="1" applyFill="1" applyBorder="1" applyAlignment="1">
      <alignment horizontal="center" vertical="top"/>
    </xf>
    <xf numFmtId="0" fontId="26" fillId="0" borderId="11" xfId="0" applyFont="1" applyBorder="1" applyAlignment="1">
      <alignment horizontal="left" vertical="top"/>
    </xf>
    <xf numFmtId="0" fontId="9" fillId="0" borderId="0" xfId="0" applyFont="1" applyAlignment="1">
      <alignment horizontal="center" vertical="center"/>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7" fillId="2" borderId="21" xfId="0" applyNumberFormat="1" applyFont="1" applyFill="1" applyBorder="1" applyAlignment="1">
      <alignment horizontal="center" vertical="top"/>
    </xf>
    <xf numFmtId="49" fontId="26" fillId="5" borderId="40" xfId="0" applyNumberFormat="1" applyFont="1" applyFill="1" applyBorder="1" applyAlignment="1">
      <alignment horizontal="center" vertical="top" wrapText="1"/>
    </xf>
    <xf numFmtId="0" fontId="55"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3" fillId="5" borderId="0" xfId="0" applyNumberFormat="1" applyFont="1" applyFill="1" applyAlignment="1">
      <alignment horizontal="center" vertical="top" wrapText="1"/>
    </xf>
    <xf numFmtId="0" fontId="15" fillId="5" borderId="22" xfId="0" applyFont="1" applyFill="1" applyBorder="1" applyAlignment="1">
      <alignment horizontal="center" vertical="top" wrapText="1"/>
    </xf>
    <xf numFmtId="49" fontId="3" fillId="5" borderId="40" xfId="0" applyNumberFormat="1" applyFont="1" applyFill="1" applyBorder="1" applyAlignment="1">
      <alignment horizontal="center" vertical="top" wrapText="1"/>
    </xf>
    <xf numFmtId="49" fontId="3" fillId="5" borderId="21" xfId="0" applyNumberFormat="1" applyFont="1" applyFill="1" applyBorder="1" applyAlignment="1">
      <alignment horizontal="center" vertical="top" wrapText="1"/>
    </xf>
    <xf numFmtId="0" fontId="3" fillId="7" borderId="11" xfId="0" applyFont="1" applyFill="1" applyBorder="1" applyAlignment="1">
      <alignment vertical="top"/>
    </xf>
    <xf numFmtId="0" fontId="10" fillId="7" borderId="28" xfId="0" applyFont="1" applyFill="1" applyBorder="1" applyAlignment="1">
      <alignment vertical="top" wrapText="1"/>
    </xf>
    <xf numFmtId="0" fontId="10" fillId="7" borderId="11" xfId="0" applyFont="1" applyFill="1" applyBorder="1" applyAlignment="1">
      <alignment vertical="top"/>
    </xf>
    <xf numFmtId="0" fontId="10" fillId="7" borderId="74" xfId="0" applyFont="1" applyFill="1" applyBorder="1" applyAlignment="1">
      <alignment horizontal="center" vertical="top"/>
    </xf>
    <xf numFmtId="0" fontId="10" fillId="7" borderId="66" xfId="0" applyFont="1" applyFill="1" applyBorder="1" applyAlignment="1">
      <alignment horizontal="center" vertical="top" wrapText="1"/>
    </xf>
    <xf numFmtId="0" fontId="4" fillId="0" borderId="0" xfId="0" applyFont="1" applyAlignment="1">
      <alignment vertical="center" wrapText="1"/>
    </xf>
    <xf numFmtId="0" fontId="11" fillId="7" borderId="0" xfId="0" applyFont="1" applyFill="1"/>
    <xf numFmtId="0" fontId="10" fillId="0" borderId="15" xfId="0" applyFont="1" applyBorder="1" applyAlignment="1">
      <alignment vertical="top"/>
    </xf>
    <xf numFmtId="0" fontId="10" fillId="0" borderId="65" xfId="0" applyFont="1" applyBorder="1" applyAlignment="1">
      <alignment vertical="top"/>
    </xf>
    <xf numFmtId="165" fontId="4" fillId="0" borderId="59" xfId="0" applyNumberFormat="1" applyFont="1" applyBorder="1" applyAlignment="1">
      <alignment horizontal="center" vertical="center"/>
    </xf>
    <xf numFmtId="165" fontId="4" fillId="12" borderId="59" xfId="0" applyNumberFormat="1" applyFont="1" applyFill="1" applyBorder="1" applyAlignment="1">
      <alignment horizontal="center" vertical="center"/>
    </xf>
    <xf numFmtId="165" fontId="4" fillId="0" borderId="60" xfId="0" applyNumberFormat="1" applyFont="1" applyBorder="1" applyAlignment="1">
      <alignment horizontal="center" vertical="center"/>
    </xf>
    <xf numFmtId="165" fontId="10" fillId="12" borderId="17"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42" xfId="0" applyFont="1" applyBorder="1" applyAlignment="1">
      <alignment horizontal="center" vertical="center" wrapText="1"/>
    </xf>
    <xf numFmtId="165" fontId="4" fillId="5" borderId="59" xfId="0" applyNumberFormat="1" applyFont="1" applyFill="1" applyBorder="1" applyAlignment="1">
      <alignment horizontal="center" vertical="center"/>
    </xf>
    <xf numFmtId="165" fontId="4" fillId="5" borderId="72" xfId="0" applyNumberFormat="1" applyFont="1" applyFill="1" applyBorder="1" applyAlignment="1">
      <alignment horizontal="center" vertical="center"/>
    </xf>
    <xf numFmtId="165" fontId="25" fillId="12" borderId="17" xfId="0" applyNumberFormat="1" applyFont="1" applyFill="1" applyBorder="1" applyAlignment="1">
      <alignment horizontal="center" vertical="center" wrapText="1"/>
    </xf>
    <xf numFmtId="165" fontId="4" fillId="0" borderId="72" xfId="0" applyNumberFormat="1" applyFont="1" applyBorder="1" applyAlignment="1">
      <alignment horizontal="center" vertical="center"/>
    </xf>
    <xf numFmtId="165" fontId="4" fillId="0" borderId="30" xfId="0" applyNumberFormat="1" applyFont="1" applyBorder="1" applyAlignment="1">
      <alignment horizontal="center" vertical="center"/>
    </xf>
    <xf numFmtId="165" fontId="4" fillId="12" borderId="30" xfId="0" applyNumberFormat="1" applyFont="1" applyFill="1" applyBorder="1" applyAlignment="1">
      <alignment horizontal="center" vertical="center"/>
    </xf>
    <xf numFmtId="165" fontId="4" fillId="0" borderId="41" xfId="0" applyNumberFormat="1" applyFont="1" applyBorder="1" applyAlignment="1">
      <alignment horizontal="center" vertical="center"/>
    </xf>
    <xf numFmtId="0" fontId="10" fillId="0" borderId="61" xfId="0" applyFont="1" applyBorder="1" applyAlignment="1">
      <alignment horizontal="left" vertical="top" wrapText="1"/>
    </xf>
    <xf numFmtId="165" fontId="4" fillId="5" borderId="30" xfId="0" applyNumberFormat="1" applyFont="1" applyFill="1" applyBorder="1" applyAlignment="1">
      <alignment horizontal="center" vertical="center"/>
    </xf>
    <xf numFmtId="165" fontId="4" fillId="5" borderId="41" xfId="0" applyNumberFormat="1" applyFont="1" applyFill="1" applyBorder="1" applyAlignment="1">
      <alignment horizontal="center" vertical="center"/>
    </xf>
    <xf numFmtId="0" fontId="10" fillId="0" borderId="61" xfId="0" applyFont="1" applyBorder="1" applyAlignment="1">
      <alignment vertical="center" wrapText="1"/>
    </xf>
    <xf numFmtId="2" fontId="4" fillId="0" borderId="30" xfId="0" applyNumberFormat="1" applyFont="1" applyBorder="1" applyAlignment="1">
      <alignment horizontal="center" vertical="center"/>
    </xf>
    <xf numFmtId="0" fontId="15" fillId="0" borderId="61" xfId="0" applyFont="1" applyBorder="1" applyAlignment="1">
      <alignment vertical="top" wrapText="1"/>
    </xf>
    <xf numFmtId="0" fontId="10" fillId="0" borderId="17" xfId="0" applyFont="1" applyBorder="1" applyAlignment="1">
      <alignment vertical="top"/>
    </xf>
    <xf numFmtId="165" fontId="4" fillId="0" borderId="21" xfId="0" applyNumberFormat="1" applyFont="1" applyBorder="1" applyAlignment="1">
      <alignment horizontal="center" vertical="top"/>
    </xf>
    <xf numFmtId="9" fontId="4" fillId="0" borderId="1" xfId="0" applyNumberFormat="1" applyFont="1" applyBorder="1" applyAlignment="1">
      <alignment horizontal="left" vertical="top"/>
    </xf>
    <xf numFmtId="9" fontId="4" fillId="0" borderId="45" xfId="0" applyNumberFormat="1" applyFont="1" applyBorder="1" applyAlignment="1">
      <alignment horizontal="left" vertical="top"/>
    </xf>
    <xf numFmtId="0" fontId="10" fillId="0" borderId="5" xfId="0" applyFont="1" applyBorder="1" applyAlignment="1">
      <alignment vertical="top"/>
    </xf>
    <xf numFmtId="0" fontId="10" fillId="5" borderId="51"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0" borderId="31" xfId="0" applyFont="1" applyBorder="1" applyAlignment="1">
      <alignment horizontal="left" vertical="top" wrapText="1"/>
    </xf>
    <xf numFmtId="0" fontId="4" fillId="0" borderId="7" xfId="0" applyFont="1" applyBorder="1" applyAlignment="1">
      <alignment horizontal="center" vertical="center"/>
    </xf>
    <xf numFmtId="0" fontId="7" fillId="0" borderId="22" xfId="0" applyFont="1" applyBorder="1" applyAlignment="1">
      <alignment horizontal="left" vertical="top" wrapText="1"/>
    </xf>
    <xf numFmtId="0" fontId="7" fillId="0" borderId="1" xfId="0" applyFont="1" applyBorder="1"/>
    <xf numFmtId="0" fontId="3" fillId="13" borderId="10" xfId="0" applyFont="1" applyFill="1" applyBorder="1" applyAlignment="1">
      <alignment horizontal="center" vertical="center"/>
    </xf>
    <xf numFmtId="165" fontId="3" fillId="13" borderId="4" xfId="0" applyNumberFormat="1" applyFont="1" applyFill="1" applyBorder="1" applyAlignment="1">
      <alignment horizontal="center" vertical="center"/>
    </xf>
    <xf numFmtId="0" fontId="4"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12" borderId="2" xfId="0" applyNumberFormat="1" applyFont="1" applyFill="1" applyBorder="1" applyAlignment="1">
      <alignment horizontal="center" vertical="center"/>
    </xf>
    <xf numFmtId="165" fontId="4" fillId="0" borderId="25" xfId="0" applyNumberFormat="1" applyFont="1" applyBorder="1" applyAlignment="1">
      <alignment horizontal="center" vertical="center"/>
    </xf>
    <xf numFmtId="0" fontId="10" fillId="5" borderId="31" xfId="0" applyFont="1" applyFill="1" applyBorder="1" applyAlignment="1">
      <alignment horizontal="left" vertical="top" wrapText="1"/>
    </xf>
    <xf numFmtId="0" fontId="4" fillId="0" borderId="53" xfId="0" applyFont="1" applyBorder="1" applyAlignment="1">
      <alignment horizontal="center" vertical="top"/>
    </xf>
    <xf numFmtId="49" fontId="3" fillId="7" borderId="23" xfId="0" applyNumberFormat="1" applyFont="1" applyFill="1" applyBorder="1" applyAlignment="1">
      <alignment horizontal="center" vertical="top"/>
    </xf>
    <xf numFmtId="0" fontId="22" fillId="7" borderId="22" xfId="0" applyFont="1" applyFill="1" applyBorder="1" applyAlignment="1">
      <alignment horizontal="center" vertical="top"/>
    </xf>
    <xf numFmtId="0" fontId="22" fillId="7" borderId="24" xfId="0" applyFont="1" applyFill="1" applyBorder="1" applyAlignment="1">
      <alignment horizontal="center" vertical="top"/>
    </xf>
    <xf numFmtId="0" fontId="22" fillId="0" borderId="21" xfId="0" applyFont="1" applyBorder="1" applyAlignment="1">
      <alignment vertical="top" wrapText="1"/>
    </xf>
    <xf numFmtId="0" fontId="10" fillId="5" borderId="0" xfId="0" applyFont="1" applyFill="1" applyAlignment="1">
      <alignment horizontal="left" vertical="top" wrapText="1"/>
    </xf>
    <xf numFmtId="165" fontId="40" fillId="12" borderId="30" xfId="0" applyNumberFormat="1" applyFont="1" applyFill="1" applyBorder="1" applyAlignment="1">
      <alignment horizontal="center" vertical="top"/>
    </xf>
    <xf numFmtId="165" fontId="40" fillId="0" borderId="41" xfId="0" applyNumberFormat="1" applyFont="1" applyBorder="1" applyAlignment="1">
      <alignment horizontal="center" vertical="top"/>
    </xf>
    <xf numFmtId="2" fontId="8" fillId="0" borderId="21" xfId="0" applyNumberFormat="1" applyFont="1" applyBorder="1" applyAlignment="1">
      <alignment horizontal="center" vertical="top"/>
    </xf>
    <xf numFmtId="165" fontId="8" fillId="0" borderId="21" xfId="0" applyNumberFormat="1" applyFont="1" applyBorder="1" applyAlignment="1">
      <alignment horizontal="center" vertical="top"/>
    </xf>
    <xf numFmtId="165" fontId="8" fillId="0" borderId="24" xfId="0" applyNumberFormat="1" applyFont="1" applyBorder="1" applyAlignment="1">
      <alignment horizontal="center" vertical="top"/>
    </xf>
    <xf numFmtId="0" fontId="8" fillId="0" borderId="0" xfId="0" applyFont="1" applyBorder="1" applyAlignment="1">
      <alignment vertical="center" wrapText="1"/>
    </xf>
    <xf numFmtId="165" fontId="8" fillId="0" borderId="56" xfId="0" applyNumberFormat="1" applyFont="1" applyBorder="1" applyAlignment="1">
      <alignment horizontal="center" vertical="center" wrapText="1"/>
    </xf>
    <xf numFmtId="0" fontId="8" fillId="0" borderId="70" xfId="0" applyFont="1" applyBorder="1" applyAlignment="1">
      <alignment wrapText="1"/>
    </xf>
    <xf numFmtId="49" fontId="8" fillId="5" borderId="65" xfId="0" applyNumberFormat="1" applyFont="1" applyFill="1" applyBorder="1" applyAlignment="1">
      <alignment horizontal="center" vertical="top" wrapText="1"/>
    </xf>
    <xf numFmtId="49" fontId="8" fillId="5" borderId="66" xfId="0" applyNumberFormat="1" applyFont="1" applyFill="1" applyBorder="1" applyAlignment="1">
      <alignment horizontal="center" vertical="top" wrapText="1"/>
    </xf>
    <xf numFmtId="49" fontId="43" fillId="5" borderId="16" xfId="0" applyNumberFormat="1" applyFont="1" applyFill="1" applyBorder="1" applyAlignment="1">
      <alignment horizontal="center" vertical="top" wrapText="1"/>
    </xf>
    <xf numFmtId="0" fontId="10" fillId="8" borderId="74" xfId="0" applyFont="1" applyFill="1" applyBorder="1" applyAlignment="1">
      <alignment horizontal="left" vertical="top" wrapText="1"/>
    </xf>
    <xf numFmtId="0" fontId="10" fillId="8" borderId="74" xfId="0" applyFont="1" applyFill="1" applyBorder="1" applyAlignment="1">
      <alignment horizontal="center" vertical="top"/>
    </xf>
    <xf numFmtId="0" fontId="10" fillId="2" borderId="74" xfId="0" applyFont="1" applyFill="1" applyBorder="1" applyAlignment="1">
      <alignment horizontal="center" vertical="top"/>
    </xf>
    <xf numFmtId="0" fontId="10" fillId="2" borderId="66" xfId="0" applyFont="1" applyFill="1" applyBorder="1" applyAlignment="1">
      <alignment horizontal="center" vertical="top"/>
    </xf>
    <xf numFmtId="0" fontId="10" fillId="7" borderId="74" xfId="0" applyFont="1" applyFill="1" applyBorder="1" applyAlignment="1">
      <alignment vertical="top"/>
    </xf>
    <xf numFmtId="0" fontId="10" fillId="7" borderId="65" xfId="0" applyFont="1" applyFill="1" applyBorder="1" applyAlignment="1">
      <alignment horizontal="left" vertical="top" wrapText="1"/>
    </xf>
    <xf numFmtId="0" fontId="10" fillId="7" borderId="65" xfId="0" applyFont="1" applyFill="1" applyBorder="1" applyAlignment="1">
      <alignment horizontal="left" vertical="top"/>
    </xf>
    <xf numFmtId="0" fontId="10" fillId="7" borderId="65" xfId="0" applyFont="1" applyFill="1" applyBorder="1" applyAlignment="1">
      <alignment horizontal="center" vertical="top"/>
    </xf>
    <xf numFmtId="0" fontId="10" fillId="11" borderId="74" xfId="0" applyFont="1" applyFill="1" applyBorder="1" applyAlignment="1">
      <alignment vertical="top" wrapText="1"/>
    </xf>
    <xf numFmtId="0" fontId="10" fillId="11" borderId="66" xfId="0" applyFont="1" applyFill="1" applyBorder="1" applyAlignment="1">
      <alignment horizontal="center" vertical="top"/>
    </xf>
    <xf numFmtId="165" fontId="30" fillId="0" borderId="5" xfId="0" applyNumberFormat="1" applyFont="1" applyBorder="1" applyAlignment="1">
      <alignment horizontal="center" vertical="top"/>
    </xf>
    <xf numFmtId="165" fontId="30" fillId="0" borderId="80" xfId="0" applyNumberFormat="1" applyFont="1" applyBorder="1" applyAlignment="1">
      <alignment horizontal="center" vertical="top"/>
    </xf>
    <xf numFmtId="2" fontId="4" fillId="0" borderId="0" xfId="0" applyNumberFormat="1" applyFont="1" applyBorder="1" applyAlignment="1">
      <alignment horizontal="center" vertical="top"/>
    </xf>
    <xf numFmtId="2" fontId="4" fillId="0" borderId="0" xfId="0" applyNumberFormat="1" applyFont="1" applyAlignment="1">
      <alignment horizontal="center" vertical="top"/>
    </xf>
    <xf numFmtId="0" fontId="4" fillId="0" borderId="13" xfId="0" applyFont="1" applyBorder="1" applyAlignment="1">
      <alignment horizontal="left" vertical="top" wrapText="1"/>
    </xf>
    <xf numFmtId="0" fontId="10" fillId="0" borderId="13" xfId="0" applyFont="1" applyBorder="1" applyAlignment="1">
      <alignment horizontal="center" vertical="top"/>
    </xf>
    <xf numFmtId="165" fontId="22" fillId="0" borderId="59" xfId="0" applyNumberFormat="1" applyFont="1" applyBorder="1" applyAlignment="1">
      <alignment horizontal="center" vertical="top"/>
    </xf>
    <xf numFmtId="165" fontId="22" fillId="12" borderId="59" xfId="0" applyNumberFormat="1" applyFont="1" applyFill="1" applyBorder="1" applyAlignment="1">
      <alignment horizontal="center" vertical="top"/>
    </xf>
    <xf numFmtId="165" fontId="22" fillId="0" borderId="60" xfId="0" applyNumberFormat="1" applyFont="1" applyBorder="1" applyAlignment="1">
      <alignment horizontal="center" vertical="top"/>
    </xf>
    <xf numFmtId="0" fontId="26" fillId="8" borderId="0" xfId="0" applyFont="1" applyFill="1"/>
    <xf numFmtId="0" fontId="9" fillId="2" borderId="40" xfId="0" applyFont="1" applyFill="1" applyBorder="1" applyAlignment="1">
      <alignment horizontal="left" vertical="top"/>
    </xf>
    <xf numFmtId="0" fontId="9" fillId="8" borderId="40" xfId="0" applyFont="1" applyFill="1" applyBorder="1" applyAlignment="1">
      <alignment horizontal="left" vertical="top"/>
    </xf>
    <xf numFmtId="0" fontId="27" fillId="0" borderId="15" xfId="0" applyFont="1" applyBorder="1" applyAlignment="1">
      <alignment vertical="top"/>
    </xf>
    <xf numFmtId="0" fontId="27" fillId="0" borderId="11" xfId="0" applyFont="1" applyBorder="1" applyAlignment="1">
      <alignment horizontal="left" vertical="top"/>
    </xf>
    <xf numFmtId="0" fontId="28" fillId="0" borderId="11"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71" fillId="0" borderId="0" xfId="0" applyFont="1" applyAlignment="1">
      <alignment horizontal="justify" vertical="center"/>
    </xf>
    <xf numFmtId="0" fontId="4" fillId="5" borderId="59" xfId="0" applyFont="1" applyFill="1" applyBorder="1" applyAlignment="1">
      <alignment horizontal="center" vertical="top"/>
    </xf>
    <xf numFmtId="0" fontId="4" fillId="0" borderId="4" xfId="0" applyFont="1" applyBorder="1" applyAlignment="1">
      <alignment horizontal="center" vertical="top"/>
    </xf>
    <xf numFmtId="0" fontId="4" fillId="0" borderId="58" xfId="0" applyFont="1" applyBorder="1" applyAlignment="1">
      <alignment horizontal="center" vertical="top"/>
    </xf>
    <xf numFmtId="0" fontId="4" fillId="0" borderId="33" xfId="0" applyFont="1" applyBorder="1" applyAlignment="1">
      <alignment horizontal="center" vertical="top"/>
    </xf>
    <xf numFmtId="0" fontId="4" fillId="0" borderId="83" xfId="0" applyFont="1" applyBorder="1" applyAlignment="1">
      <alignment horizontal="center" vertical="top"/>
    </xf>
    <xf numFmtId="0" fontId="4" fillId="0" borderId="32" xfId="0" applyFont="1" applyBorder="1" applyAlignment="1">
      <alignment horizontal="center" vertical="top"/>
    </xf>
    <xf numFmtId="0" fontId="10" fillId="0" borderId="73" xfId="0" applyFont="1" applyBorder="1" applyAlignment="1">
      <alignment horizontal="justify" vertical="center"/>
    </xf>
    <xf numFmtId="49" fontId="5" fillId="2" borderId="29" xfId="0" applyNumberFormat="1" applyFont="1" applyFill="1" applyBorder="1" applyAlignment="1">
      <alignment vertical="top"/>
    </xf>
    <xf numFmtId="0" fontId="25" fillId="0" borderId="6" xfId="0" applyFont="1" applyBorder="1" applyAlignment="1">
      <alignment horizontal="justify" vertical="center"/>
    </xf>
    <xf numFmtId="49" fontId="5" fillId="2" borderId="9" xfId="0" applyNumberFormat="1" applyFont="1" applyFill="1" applyBorder="1" applyAlignment="1">
      <alignment vertical="top"/>
    </xf>
    <xf numFmtId="0" fontId="25" fillId="0" borderId="73" xfId="0" applyFont="1" applyBorder="1" applyAlignment="1">
      <alignment horizontal="justify" vertical="center"/>
    </xf>
    <xf numFmtId="0" fontId="25" fillId="0" borderId="58" xfId="0" applyFont="1" applyBorder="1" applyAlignment="1">
      <alignment horizontal="justify" vertical="center"/>
    </xf>
    <xf numFmtId="0" fontId="12" fillId="7" borderId="40" xfId="0" applyFont="1" applyFill="1" applyBorder="1" applyAlignment="1">
      <alignment vertical="top" wrapText="1"/>
    </xf>
    <xf numFmtId="49" fontId="11" fillId="0" borderId="11" xfId="0" applyNumberFormat="1" applyFont="1" applyBorder="1" applyAlignment="1">
      <alignment vertical="top" wrapText="1"/>
    </xf>
    <xf numFmtId="0" fontId="12" fillId="0" borderId="11" xfId="0" applyFont="1" applyBorder="1" applyAlignment="1">
      <alignment vertical="top" wrapText="1"/>
    </xf>
    <xf numFmtId="0" fontId="10" fillId="0" borderId="71" xfId="0" applyFont="1" applyBorder="1" applyAlignment="1">
      <alignment horizontal="justify" vertical="center"/>
    </xf>
    <xf numFmtId="165" fontId="3" fillId="6" borderId="28" xfId="0" applyNumberFormat="1" applyFont="1" applyFill="1" applyBorder="1" applyAlignment="1">
      <alignment horizontal="center" vertical="top"/>
    </xf>
    <xf numFmtId="165" fontId="11" fillId="4" borderId="28" xfId="0" applyNumberFormat="1" applyFont="1" applyFill="1" applyBorder="1" applyAlignment="1">
      <alignment vertical="top" wrapText="1"/>
    </xf>
    <xf numFmtId="165" fontId="10" fillId="0" borderId="2" xfId="0" applyNumberFormat="1" applyFont="1" applyBorder="1" applyAlignment="1">
      <alignment vertical="top" wrapText="1"/>
    </xf>
    <xf numFmtId="165" fontId="10" fillId="0" borderId="30" xfId="0" applyNumberFormat="1" applyFont="1" applyBorder="1" applyAlignment="1">
      <alignment vertical="top" wrapText="1"/>
    </xf>
    <xf numFmtId="165" fontId="10" fillId="0" borderId="30" xfId="33" applyNumberFormat="1" applyFont="1" applyBorder="1" applyAlignment="1">
      <alignment vertical="top" wrapText="1"/>
    </xf>
    <xf numFmtId="165" fontId="10" fillId="0" borderId="3" xfId="0" applyNumberFormat="1" applyFont="1" applyBorder="1" applyAlignment="1">
      <alignment vertical="top" wrapText="1"/>
    </xf>
    <xf numFmtId="165" fontId="10" fillId="0" borderId="4" xfId="0" applyNumberFormat="1" applyFont="1" applyBorder="1" applyAlignment="1">
      <alignment vertical="top" wrapText="1"/>
    </xf>
    <xf numFmtId="165" fontId="11" fillId="9" borderId="28" xfId="0" applyNumberFormat="1" applyFont="1" applyFill="1" applyBorder="1" applyAlignment="1">
      <alignment vertical="top" wrapText="1"/>
    </xf>
    <xf numFmtId="49" fontId="3" fillId="5" borderId="40" xfId="0" applyNumberFormat="1" applyFont="1" applyFill="1" applyBorder="1" applyAlignment="1">
      <alignment vertical="top" wrapText="1"/>
    </xf>
    <xf numFmtId="49" fontId="3" fillId="5" borderId="0" xfId="0" applyNumberFormat="1" applyFont="1" applyFill="1" applyAlignment="1">
      <alignment vertical="top" wrapText="1"/>
    </xf>
    <xf numFmtId="49" fontId="3" fillId="5" borderId="22" xfId="0" applyNumberFormat="1" applyFont="1" applyFill="1" applyBorder="1" applyAlignment="1">
      <alignment vertical="top" wrapText="1"/>
    </xf>
    <xf numFmtId="0" fontId="7" fillId="0" borderId="0" xfId="0" applyFont="1" applyAlignment="1">
      <alignment horizontal="right" vertical="top" wrapText="1"/>
    </xf>
    <xf numFmtId="49" fontId="26" fillId="19" borderId="28" xfId="0" applyNumberFormat="1" applyFont="1" applyFill="1" applyBorder="1" applyAlignment="1">
      <alignment horizontal="center" vertical="top" wrapText="1"/>
    </xf>
    <xf numFmtId="0" fontId="82" fillId="8" borderId="40" xfId="0" applyFont="1" applyFill="1" applyBorder="1" applyAlignment="1">
      <alignment horizontal="left" vertical="top"/>
    </xf>
    <xf numFmtId="0" fontId="83" fillId="2" borderId="40" xfId="0" applyFont="1" applyFill="1" applyBorder="1" applyAlignment="1">
      <alignment horizontal="left" vertical="top"/>
    </xf>
    <xf numFmtId="0" fontId="55" fillId="8" borderId="40" xfId="0" applyFont="1" applyFill="1" applyBorder="1"/>
    <xf numFmtId="49" fontId="26" fillId="8" borderId="15" xfId="0" applyNumberFormat="1" applyFont="1" applyFill="1" applyBorder="1" applyAlignment="1">
      <alignment horizontal="center" vertical="top" wrapText="1"/>
    </xf>
    <xf numFmtId="0" fontId="30" fillId="0" borderId="11" xfId="0" applyFont="1" applyBorder="1" applyAlignment="1">
      <alignment horizontal="left" vertical="top"/>
    </xf>
    <xf numFmtId="0" fontId="30" fillId="5" borderId="65" xfId="0" applyFont="1" applyFill="1" applyBorder="1" applyAlignment="1">
      <alignment vertical="center" wrapText="1"/>
    </xf>
    <xf numFmtId="0" fontId="30" fillId="5" borderId="65" xfId="0" applyFont="1" applyFill="1" applyBorder="1" applyAlignment="1">
      <alignment horizontal="center" vertical="center"/>
    </xf>
    <xf numFmtId="0" fontId="30" fillId="5" borderId="66" xfId="0" applyFont="1" applyFill="1" applyBorder="1" applyAlignment="1">
      <alignment horizontal="center" vertical="center"/>
    </xf>
    <xf numFmtId="49" fontId="26" fillId="20" borderId="39" xfId="0" applyNumberFormat="1" applyFont="1" applyFill="1" applyBorder="1" applyAlignment="1">
      <alignment horizontal="center" vertical="top"/>
    </xf>
    <xf numFmtId="0" fontId="82" fillId="20" borderId="15" xfId="0" applyFont="1" applyFill="1" applyBorder="1" applyAlignment="1">
      <alignment vertical="top"/>
    </xf>
    <xf numFmtId="0" fontId="82" fillId="20" borderId="11" xfId="0" applyFont="1" applyFill="1" applyBorder="1" applyAlignment="1">
      <alignment vertical="top"/>
    </xf>
    <xf numFmtId="49" fontId="26" fillId="5" borderId="40" xfId="0" applyNumberFormat="1" applyFont="1" applyFill="1" applyBorder="1" applyAlignment="1">
      <alignment vertical="top" wrapText="1"/>
    </xf>
    <xf numFmtId="0" fontId="26" fillId="5" borderId="2" xfId="0" applyFont="1" applyFill="1" applyBorder="1" applyAlignment="1">
      <alignment horizontal="center" vertical="top"/>
    </xf>
    <xf numFmtId="0" fontId="30" fillId="5" borderId="6" xfId="0" applyFont="1" applyFill="1" applyBorder="1" applyAlignment="1">
      <alignment vertical="top" wrapText="1"/>
    </xf>
    <xf numFmtId="49" fontId="26" fillId="2" borderId="9" xfId="0" applyNumberFormat="1" applyFont="1" applyFill="1" applyBorder="1" applyAlignment="1">
      <alignment vertical="top"/>
    </xf>
    <xf numFmtId="49" fontId="26" fillId="5" borderId="0" xfId="0" applyNumberFormat="1" applyFont="1" applyFill="1" applyAlignment="1">
      <alignment vertical="top" wrapText="1"/>
    </xf>
    <xf numFmtId="0" fontId="26" fillId="5" borderId="30" xfId="0" applyFont="1" applyFill="1" applyBorder="1" applyAlignment="1">
      <alignment horizontal="center" vertical="top"/>
    </xf>
    <xf numFmtId="165" fontId="30" fillId="5" borderId="59" xfId="0" applyNumberFormat="1" applyFont="1" applyFill="1" applyBorder="1" applyAlignment="1">
      <alignment horizontal="center" vertical="top"/>
    </xf>
    <xf numFmtId="0" fontId="30" fillId="5" borderId="17" xfId="0" applyFont="1" applyFill="1" applyBorder="1" applyAlignment="1">
      <alignment horizontal="center" vertical="top"/>
    </xf>
    <xf numFmtId="0" fontId="30" fillId="0" borderId="42" xfId="0" applyFont="1" applyBorder="1" applyAlignment="1">
      <alignment horizontal="center" vertical="top"/>
    </xf>
    <xf numFmtId="0" fontId="59" fillId="5" borderId="17" xfId="0" applyFont="1" applyFill="1" applyBorder="1" applyAlignment="1">
      <alignment horizontal="center" vertical="top"/>
    </xf>
    <xf numFmtId="0" fontId="59" fillId="0" borderId="42" xfId="0" applyFont="1" applyBorder="1" applyAlignment="1">
      <alignment horizontal="center" vertical="top"/>
    </xf>
    <xf numFmtId="0" fontId="26" fillId="5" borderId="3" xfId="0" applyFont="1" applyFill="1" applyBorder="1" applyAlignment="1">
      <alignment horizontal="center" vertical="top"/>
    </xf>
    <xf numFmtId="165" fontId="30" fillId="5" borderId="3" xfId="0" applyNumberFormat="1" applyFont="1" applyFill="1" applyBorder="1" applyAlignment="1">
      <alignment horizontal="center" vertical="top"/>
    </xf>
    <xf numFmtId="0" fontId="30" fillId="5" borderId="67" xfId="0" applyFont="1" applyFill="1" applyBorder="1" applyAlignment="1">
      <alignment horizontal="left" vertical="top" wrapText="1"/>
    </xf>
    <xf numFmtId="0" fontId="30" fillId="5" borderId="68" xfId="0" applyFont="1" applyFill="1" applyBorder="1" applyAlignment="1">
      <alignment horizontal="center" vertical="center" wrapText="1"/>
    </xf>
    <xf numFmtId="0" fontId="30" fillId="5" borderId="64" xfId="0" applyFont="1" applyFill="1" applyBorder="1" applyAlignment="1">
      <alignment horizontal="center" vertical="top"/>
    </xf>
    <xf numFmtId="0" fontId="30" fillId="0" borderId="63" xfId="0" applyFont="1" applyBorder="1" applyAlignment="1">
      <alignment horizontal="center" vertical="top"/>
    </xf>
    <xf numFmtId="0" fontId="55" fillId="5" borderId="23" xfId="0" applyFont="1" applyFill="1" applyBorder="1" applyAlignment="1">
      <alignment horizontal="center" vertical="top" wrapText="1"/>
    </xf>
    <xf numFmtId="0" fontId="26" fillId="21" borderId="15" xfId="0" applyFont="1" applyFill="1" applyBorder="1" applyAlignment="1">
      <alignment horizontal="center" vertical="top"/>
    </xf>
    <xf numFmtId="165" fontId="26" fillId="21" borderId="28" xfId="0" applyNumberFormat="1" applyFont="1" applyFill="1" applyBorder="1" applyAlignment="1">
      <alignment horizontal="center" vertical="top"/>
    </xf>
    <xf numFmtId="0" fontId="59" fillId="21" borderId="71" xfId="0" applyFont="1" applyFill="1" applyBorder="1" applyAlignment="1">
      <alignment horizontal="left" vertical="top"/>
    </xf>
    <xf numFmtId="0" fontId="59" fillId="21" borderId="70" xfId="0" applyFont="1" applyFill="1" applyBorder="1" applyAlignment="1">
      <alignment horizontal="center" vertical="center"/>
    </xf>
    <xf numFmtId="9" fontId="59" fillId="21" borderId="65" xfId="0" applyNumberFormat="1" applyFont="1" applyFill="1" applyBorder="1" applyAlignment="1">
      <alignment horizontal="center" vertical="top"/>
    </xf>
    <xf numFmtId="9" fontId="59" fillId="21" borderId="66" xfId="0" applyNumberFormat="1" applyFont="1" applyFill="1" applyBorder="1" applyAlignment="1">
      <alignment horizontal="center" vertical="top"/>
    </xf>
    <xf numFmtId="49" fontId="84" fillId="2" borderId="29" xfId="0" applyNumberFormat="1" applyFont="1" applyFill="1" applyBorder="1" applyAlignment="1">
      <alignment horizontal="center" vertical="top"/>
    </xf>
    <xf numFmtId="49" fontId="84" fillId="3" borderId="29" xfId="0" applyNumberFormat="1" applyFont="1" applyFill="1" applyBorder="1" applyAlignment="1">
      <alignment horizontal="center" vertical="top"/>
    </xf>
    <xf numFmtId="0" fontId="83" fillId="5" borderId="5" xfId="0" applyFont="1" applyFill="1" applyBorder="1" applyAlignment="1">
      <alignment horizontal="center" vertical="top"/>
    </xf>
    <xf numFmtId="49" fontId="84" fillId="2" borderId="9" xfId="0" applyNumberFormat="1" applyFont="1" applyFill="1" applyBorder="1" applyAlignment="1">
      <alignment horizontal="center" vertical="top"/>
    </xf>
    <xf numFmtId="49" fontId="84" fillId="3" borderId="9" xfId="0" applyNumberFormat="1" applyFont="1" applyFill="1" applyBorder="1" applyAlignment="1">
      <alignment horizontal="center" vertical="top"/>
    </xf>
    <xf numFmtId="0" fontId="30" fillId="5" borderId="30" xfId="0" applyFont="1" applyFill="1" applyBorder="1" applyAlignment="1">
      <alignment horizontal="center" vertical="top"/>
    </xf>
    <xf numFmtId="165" fontId="30" fillId="5" borderId="60" xfId="0" applyNumberFormat="1" applyFont="1" applyFill="1" applyBorder="1" applyAlignment="1">
      <alignment horizontal="center" vertical="top"/>
    </xf>
    <xf numFmtId="0" fontId="30" fillId="5" borderId="33" xfId="0" applyFont="1" applyFill="1" applyBorder="1" applyAlignment="1">
      <alignment wrapText="1"/>
    </xf>
    <xf numFmtId="0" fontId="30" fillId="5" borderId="3" xfId="0" applyFont="1" applyFill="1" applyBorder="1" applyAlignment="1">
      <alignment horizontal="center" vertical="top"/>
    </xf>
    <xf numFmtId="165" fontId="30" fillId="5" borderId="69" xfId="0" applyNumberFormat="1" applyFont="1" applyFill="1" applyBorder="1" applyAlignment="1">
      <alignment horizontal="center" vertical="top"/>
    </xf>
    <xf numFmtId="49" fontId="84" fillId="2" borderId="21" xfId="0" applyNumberFormat="1" applyFont="1" applyFill="1" applyBorder="1" applyAlignment="1">
      <alignment horizontal="center" vertical="top"/>
    </xf>
    <xf numFmtId="49" fontId="84" fillId="3" borderId="21" xfId="0" applyNumberFormat="1" applyFont="1" applyFill="1" applyBorder="1" applyAlignment="1">
      <alignment horizontal="center" vertical="top"/>
    </xf>
    <xf numFmtId="0" fontId="30" fillId="5" borderId="7" xfId="0" applyFont="1" applyFill="1" applyBorder="1" applyAlignment="1">
      <alignment horizontal="center" vertical="center"/>
    </xf>
    <xf numFmtId="0" fontId="59" fillId="5" borderId="35" xfId="0" applyFont="1" applyFill="1" applyBorder="1" applyAlignment="1">
      <alignment vertical="top"/>
    </xf>
    <xf numFmtId="0" fontId="30" fillId="5" borderId="35" xfId="0" applyFont="1" applyFill="1" applyBorder="1" applyAlignment="1">
      <alignment vertical="top"/>
    </xf>
    <xf numFmtId="0" fontId="30" fillId="5" borderId="73" xfId="0" applyFont="1" applyFill="1" applyBorder="1" applyAlignment="1">
      <alignment wrapText="1"/>
    </xf>
    <xf numFmtId="0" fontId="30" fillId="5" borderId="17" xfId="0" applyFont="1" applyFill="1" applyBorder="1" applyAlignment="1">
      <alignment vertical="center" wrapText="1"/>
    </xf>
    <xf numFmtId="0" fontId="59" fillId="5" borderId="17" xfId="0" applyFont="1" applyFill="1" applyBorder="1" applyAlignment="1">
      <alignment vertical="top"/>
    </xf>
    <xf numFmtId="0" fontId="30" fillId="5" borderId="17" xfId="0" applyFont="1" applyFill="1" applyBorder="1" applyAlignment="1">
      <alignment vertical="top"/>
    </xf>
    <xf numFmtId="0" fontId="83" fillId="0" borderId="42" xfId="0" applyFont="1" applyBorder="1" applyAlignment="1">
      <alignment vertical="top"/>
    </xf>
    <xf numFmtId="9" fontId="59" fillId="21" borderId="12" xfId="0" applyNumberFormat="1" applyFont="1" applyFill="1" applyBorder="1" applyAlignment="1">
      <alignment horizontal="center" vertical="top"/>
    </xf>
    <xf numFmtId="0" fontId="30" fillId="5" borderId="17" xfId="0" applyFont="1" applyFill="1" applyBorder="1" applyAlignment="1">
      <alignment horizontal="left" vertical="top" wrapText="1"/>
    </xf>
    <xf numFmtId="0" fontId="30" fillId="5" borderId="62" xfId="0" applyFont="1" applyFill="1" applyBorder="1" applyAlignment="1">
      <alignment horizontal="center" vertical="top" wrapText="1"/>
    </xf>
    <xf numFmtId="0" fontId="26" fillId="21" borderId="10" xfId="0" applyFont="1" applyFill="1" applyBorder="1" applyAlignment="1">
      <alignment horizontal="center" vertical="top"/>
    </xf>
    <xf numFmtId="165" fontId="26" fillId="21" borderId="4" xfId="0" applyNumberFormat="1" applyFont="1" applyFill="1" applyBorder="1" applyAlignment="1">
      <alignment horizontal="center" vertical="top"/>
    </xf>
    <xf numFmtId="0" fontId="59" fillId="21" borderId="52" xfId="0" applyFont="1" applyFill="1" applyBorder="1" applyAlignment="1">
      <alignment horizontal="left" vertical="top"/>
    </xf>
    <xf numFmtId="0" fontId="59" fillId="21" borderId="53" xfId="0" applyFont="1" applyFill="1" applyBorder="1" applyAlignment="1">
      <alignment horizontal="center" vertical="center"/>
    </xf>
    <xf numFmtId="9" fontId="59" fillId="21" borderId="1" xfId="0" applyNumberFormat="1" applyFont="1" applyFill="1" applyBorder="1" applyAlignment="1">
      <alignment horizontal="center" vertical="top"/>
    </xf>
    <xf numFmtId="9" fontId="59" fillId="21" borderId="45" xfId="0" applyNumberFormat="1" applyFont="1" applyFill="1" applyBorder="1" applyAlignment="1">
      <alignment horizontal="center" vertical="top"/>
    </xf>
    <xf numFmtId="9" fontId="30" fillId="21" borderId="65" xfId="0" applyNumberFormat="1" applyFont="1" applyFill="1" applyBorder="1" applyAlignment="1">
      <alignment horizontal="center" vertical="top"/>
    </xf>
    <xf numFmtId="0" fontId="30" fillId="5" borderId="37" xfId="0" applyFont="1" applyFill="1" applyBorder="1" applyAlignment="1">
      <alignment horizontal="left" vertical="center" wrapText="1"/>
    </xf>
    <xf numFmtId="0" fontId="30" fillId="5" borderId="73" xfId="0" applyFont="1" applyFill="1" applyBorder="1" applyAlignment="1">
      <alignment horizontal="left" vertical="center" wrapText="1"/>
    </xf>
    <xf numFmtId="49" fontId="26" fillId="19" borderId="21" xfId="0" applyNumberFormat="1" applyFont="1" applyFill="1" applyBorder="1" applyAlignment="1">
      <alignment horizontal="center" vertical="top"/>
    </xf>
    <xf numFmtId="0" fontId="26" fillId="19" borderId="23" xfId="0" applyFont="1" applyFill="1" applyBorder="1" applyAlignment="1">
      <alignment horizontal="center" vertical="top"/>
    </xf>
    <xf numFmtId="165" fontId="26" fillId="19" borderId="21" xfId="0" applyNumberFormat="1" applyFont="1" applyFill="1" applyBorder="1" applyAlignment="1">
      <alignment horizontal="center" vertical="top" wrapText="1"/>
    </xf>
    <xf numFmtId="0" fontId="26" fillId="19" borderId="22" xfId="0" applyFont="1" applyFill="1" applyBorder="1" applyAlignment="1">
      <alignment horizontal="left" vertical="top" wrapText="1"/>
    </xf>
    <xf numFmtId="0" fontId="26" fillId="19" borderId="24" xfId="0" applyFont="1" applyFill="1" applyBorder="1" applyAlignment="1">
      <alignment horizontal="left" vertical="top" wrapText="1"/>
    </xf>
    <xf numFmtId="0" fontId="30" fillId="0" borderId="65" xfId="0" applyFont="1" applyBorder="1" applyAlignment="1">
      <alignment horizontal="left" vertical="top" wrapText="1"/>
    </xf>
    <xf numFmtId="0" fontId="30" fillId="0" borderId="65" xfId="0" applyFont="1" applyBorder="1" applyAlignment="1">
      <alignment horizontal="center" wrapText="1"/>
    </xf>
    <xf numFmtId="9" fontId="59" fillId="21" borderId="27" xfId="0" applyNumberFormat="1" applyFont="1" applyFill="1" applyBorder="1" applyAlignment="1">
      <alignment horizontal="center" vertical="top"/>
    </xf>
    <xf numFmtId="49" fontId="30" fillId="5" borderId="29" xfId="0" applyNumberFormat="1" applyFont="1" applyFill="1" applyBorder="1" applyAlignment="1">
      <alignment vertical="top"/>
    </xf>
    <xf numFmtId="49" fontId="30" fillId="5" borderId="9" xfId="0" applyNumberFormat="1" applyFont="1" applyFill="1" applyBorder="1" applyAlignment="1">
      <alignment vertical="top"/>
    </xf>
    <xf numFmtId="49" fontId="5" fillId="19" borderId="21" xfId="0" applyNumberFormat="1" applyFont="1" applyFill="1" applyBorder="1" applyAlignment="1">
      <alignment horizontal="center" vertical="top"/>
    </xf>
    <xf numFmtId="0" fontId="3" fillId="19" borderId="23" xfId="0" applyFont="1" applyFill="1" applyBorder="1" applyAlignment="1">
      <alignment horizontal="center" vertical="top"/>
    </xf>
    <xf numFmtId="165" fontId="11" fillId="19" borderId="21" xfId="0" applyNumberFormat="1" applyFont="1" applyFill="1" applyBorder="1" applyAlignment="1">
      <alignment horizontal="center" vertical="top" wrapText="1"/>
    </xf>
    <xf numFmtId="0" fontId="11" fillId="19" borderId="22" xfId="0" applyFont="1" applyFill="1" applyBorder="1" applyAlignment="1">
      <alignment horizontal="left" vertical="top" wrapText="1"/>
    </xf>
    <xf numFmtId="0" fontId="11" fillId="19" borderId="24" xfId="0" applyFont="1" applyFill="1" applyBorder="1" applyAlignment="1">
      <alignment horizontal="left" vertical="top" wrapText="1"/>
    </xf>
    <xf numFmtId="49" fontId="87" fillId="2" borderId="29" xfId="0" applyNumberFormat="1" applyFont="1" applyFill="1" applyBorder="1" applyAlignment="1">
      <alignment horizontal="center" vertical="top"/>
    </xf>
    <xf numFmtId="49" fontId="87" fillId="2" borderId="9" xfId="0" applyNumberFormat="1" applyFont="1" applyFill="1" applyBorder="1" applyAlignment="1">
      <alignment horizontal="center" vertical="top"/>
    </xf>
    <xf numFmtId="49" fontId="87" fillId="2" borderId="21" xfId="0" applyNumberFormat="1" applyFont="1" applyFill="1" applyBorder="1" applyAlignment="1">
      <alignment horizontal="center" vertical="top"/>
    </xf>
    <xf numFmtId="49" fontId="5" fillId="20" borderId="39" xfId="0" applyNumberFormat="1" applyFont="1" applyFill="1" applyBorder="1" applyAlignment="1">
      <alignment horizontal="center" vertical="top"/>
    </xf>
    <xf numFmtId="0" fontId="88" fillId="20" borderId="15" xfId="0" applyFont="1" applyFill="1" applyBorder="1" applyAlignment="1">
      <alignment vertical="top"/>
    </xf>
    <xf numFmtId="0" fontId="88" fillId="20" borderId="11" xfId="0" applyFont="1" applyFill="1" applyBorder="1" applyAlignment="1">
      <alignment vertical="top"/>
    </xf>
    <xf numFmtId="0" fontId="10" fillId="0" borderId="65" xfId="0" applyFont="1" applyBorder="1" applyAlignment="1">
      <alignment vertical="center" wrapText="1"/>
    </xf>
    <xf numFmtId="0" fontId="57" fillId="0" borderId="65" xfId="0" applyFont="1" applyBorder="1" applyAlignment="1">
      <alignment horizontal="center" vertical="center" wrapText="1"/>
    </xf>
    <xf numFmtId="0" fontId="10" fillId="0" borderId="65" xfId="0" applyFont="1" applyBorder="1" applyAlignment="1">
      <alignment horizontal="center" vertical="top"/>
    </xf>
    <xf numFmtId="0" fontId="11" fillId="5" borderId="2" xfId="0" applyFont="1" applyFill="1" applyBorder="1" applyAlignment="1">
      <alignment horizontal="center" vertical="top"/>
    </xf>
    <xf numFmtId="0" fontId="11" fillId="5" borderId="30" xfId="0" applyFont="1" applyFill="1" applyBorder="1" applyAlignment="1">
      <alignment horizontal="center" vertical="top"/>
    </xf>
    <xf numFmtId="0" fontId="11" fillId="5" borderId="3" xfId="0" applyFont="1" applyFill="1" applyBorder="1" applyAlignment="1">
      <alignment horizontal="center" vertical="top"/>
    </xf>
    <xf numFmtId="0" fontId="4" fillId="5" borderId="67" xfId="0" applyFont="1" applyFill="1" applyBorder="1" applyAlignment="1">
      <alignment horizontal="left" vertical="top" wrapText="1"/>
    </xf>
    <xf numFmtId="0" fontId="4" fillId="5" borderId="68" xfId="0" applyFont="1" applyFill="1" applyBorder="1" applyAlignment="1">
      <alignment horizontal="center" vertical="center" wrapText="1"/>
    </xf>
    <xf numFmtId="0" fontId="15" fillId="5" borderId="23" xfId="0" applyFont="1" applyFill="1" applyBorder="1" applyAlignment="1">
      <alignment horizontal="center" vertical="top" wrapText="1"/>
    </xf>
    <xf numFmtId="0" fontId="3" fillId="21" borderId="15" xfId="0" applyFont="1" applyFill="1" applyBorder="1" applyAlignment="1">
      <alignment horizontal="center" vertical="top"/>
    </xf>
    <xf numFmtId="165" fontId="3" fillId="21" borderId="28" xfId="0" applyNumberFormat="1" applyFont="1" applyFill="1" applyBorder="1" applyAlignment="1">
      <alignment horizontal="center" vertical="top"/>
    </xf>
    <xf numFmtId="0" fontId="22" fillId="21" borderId="71" xfId="0" applyFont="1" applyFill="1" applyBorder="1" applyAlignment="1">
      <alignment horizontal="left" vertical="top"/>
    </xf>
    <xf numFmtId="0" fontId="22" fillId="21" borderId="70" xfId="0" applyFont="1" applyFill="1" applyBorder="1" applyAlignment="1">
      <alignment horizontal="center" vertical="center"/>
    </xf>
    <xf numFmtId="9" fontId="22" fillId="21" borderId="65" xfId="0" applyNumberFormat="1" applyFont="1" applyFill="1" applyBorder="1" applyAlignment="1">
      <alignment horizontal="center" vertical="top"/>
    </xf>
    <xf numFmtId="9" fontId="22" fillId="21" borderId="66" xfId="0" applyNumberFormat="1" applyFont="1" applyFill="1" applyBorder="1" applyAlignment="1">
      <alignment horizontal="center" vertical="top"/>
    </xf>
    <xf numFmtId="49" fontId="72" fillId="3" borderId="29" xfId="0" applyNumberFormat="1" applyFont="1" applyFill="1" applyBorder="1" applyAlignment="1">
      <alignment horizontal="center" vertical="top"/>
    </xf>
    <xf numFmtId="49" fontId="72" fillId="3" borderId="9" xfId="0" applyNumberFormat="1" applyFont="1" applyFill="1" applyBorder="1" applyAlignment="1">
      <alignment horizontal="center" vertical="top"/>
    </xf>
    <xf numFmtId="0" fontId="4" fillId="5" borderId="3" xfId="0" applyFont="1" applyFill="1" applyBorder="1" applyAlignment="1">
      <alignment horizontal="center" vertical="top"/>
    </xf>
    <xf numFmtId="49" fontId="72" fillId="3" borderId="21" xfId="0" applyNumberFormat="1" applyFont="1" applyFill="1" applyBorder="1" applyAlignment="1">
      <alignment horizontal="center" vertical="top"/>
    </xf>
    <xf numFmtId="49" fontId="3" fillId="19" borderId="28" xfId="0" applyNumberFormat="1" applyFont="1" applyFill="1" applyBorder="1" applyAlignment="1">
      <alignment horizontal="center" vertical="top" wrapText="1"/>
    </xf>
    <xf numFmtId="0" fontId="3" fillId="8" borderId="0" xfId="0" applyFont="1" applyFill="1" applyAlignment="1">
      <alignment vertical="top"/>
    </xf>
    <xf numFmtId="0" fontId="90" fillId="8" borderId="40" xfId="0" applyFont="1" applyFill="1" applyBorder="1" applyAlignment="1">
      <alignment horizontal="left" vertical="top"/>
    </xf>
    <xf numFmtId="0" fontId="91" fillId="2" borderId="40" xfId="0" applyFont="1" applyFill="1" applyBorder="1" applyAlignment="1">
      <alignment horizontal="left" vertical="top"/>
    </xf>
    <xf numFmtId="0" fontId="59" fillId="5" borderId="67" xfId="0" applyFont="1" applyFill="1" applyBorder="1" applyAlignment="1">
      <alignment horizontal="left" vertical="top" wrapText="1"/>
    </xf>
    <xf numFmtId="0" fontId="65" fillId="5" borderId="9" xfId="0" applyFont="1" applyFill="1" applyBorder="1" applyAlignment="1">
      <alignment horizontal="left" vertical="top" wrapText="1"/>
    </xf>
    <xf numFmtId="0" fontId="10" fillId="5" borderId="65" xfId="0" applyFont="1" applyFill="1" applyBorder="1" applyAlignment="1">
      <alignment vertical="center" wrapText="1"/>
    </xf>
    <xf numFmtId="49" fontId="27" fillId="2" borderId="39" xfId="0" applyNumberFormat="1" applyFont="1" applyFill="1" applyBorder="1" applyAlignment="1">
      <alignment horizontal="center" vertical="top"/>
    </xf>
    <xf numFmtId="49" fontId="27" fillId="7" borderId="28" xfId="0" applyNumberFormat="1" applyFont="1" applyFill="1" applyBorder="1" applyAlignment="1">
      <alignment horizontal="center" vertical="top"/>
    </xf>
    <xf numFmtId="49" fontId="27" fillId="2" borderId="29" xfId="0" applyNumberFormat="1" applyFont="1" applyFill="1" applyBorder="1" applyAlignment="1">
      <alignment vertical="top"/>
    </xf>
    <xf numFmtId="49" fontId="27" fillId="5" borderId="40" xfId="0" applyNumberFormat="1" applyFont="1" applyFill="1" applyBorder="1" applyAlignment="1">
      <alignment vertical="top" wrapText="1"/>
    </xf>
    <xf numFmtId="49" fontId="27" fillId="5" borderId="29" xfId="0" applyNumberFormat="1" applyFont="1" applyFill="1" applyBorder="1" applyAlignment="1">
      <alignment horizontal="center" vertical="top" wrapText="1"/>
    </xf>
    <xf numFmtId="165" fontId="28" fillId="5" borderId="2" xfId="0" applyNumberFormat="1" applyFont="1" applyFill="1" applyBorder="1" applyAlignment="1">
      <alignment horizontal="center" vertical="top"/>
    </xf>
    <xf numFmtId="0" fontId="28" fillId="5" borderId="6" xfId="0" applyFont="1" applyFill="1" applyBorder="1" applyAlignment="1">
      <alignment horizontal="left" vertical="top" wrapText="1"/>
    </xf>
    <xf numFmtId="0" fontId="28" fillId="5" borderId="49" xfId="0" applyFont="1" applyFill="1" applyBorder="1" applyAlignment="1">
      <alignment horizontal="center" vertical="top" wrapText="1"/>
    </xf>
    <xf numFmtId="0" fontId="28" fillId="5" borderId="5" xfId="0" applyFont="1" applyFill="1" applyBorder="1" applyAlignment="1">
      <alignment horizontal="center" vertical="top"/>
    </xf>
    <xf numFmtId="0" fontId="92" fillId="5" borderId="5" xfId="0" applyFont="1" applyFill="1" applyBorder="1" applyAlignment="1">
      <alignment horizontal="center" vertical="top"/>
    </xf>
    <xf numFmtId="0" fontId="92" fillId="0" borderId="7" xfId="0" applyFont="1" applyBorder="1" applyAlignment="1">
      <alignment horizontal="center" vertical="top"/>
    </xf>
    <xf numFmtId="49" fontId="27" fillId="2" borderId="9" xfId="0" applyNumberFormat="1" applyFont="1" applyFill="1" applyBorder="1" applyAlignment="1">
      <alignment vertical="top"/>
    </xf>
    <xf numFmtId="49" fontId="27" fillId="5" borderId="0" xfId="0" applyNumberFormat="1" applyFont="1" applyFill="1" applyAlignment="1">
      <alignment vertical="top" wrapText="1"/>
    </xf>
    <xf numFmtId="49" fontId="27" fillId="5" borderId="9" xfId="0" applyNumberFormat="1" applyFont="1" applyFill="1" applyBorder="1" applyAlignment="1">
      <alignment horizontal="center" vertical="top" wrapText="1"/>
    </xf>
    <xf numFmtId="165" fontId="28" fillId="5" borderId="59" xfId="0" applyNumberFormat="1" applyFont="1" applyFill="1" applyBorder="1" applyAlignment="1">
      <alignment horizontal="center" vertical="top"/>
    </xf>
    <xf numFmtId="0" fontId="28" fillId="5" borderId="73" xfId="0" applyFont="1" applyFill="1" applyBorder="1" applyAlignment="1">
      <alignment horizontal="left" vertical="top" wrapText="1"/>
    </xf>
    <xf numFmtId="0" fontId="28" fillId="5" borderId="62" xfId="0" applyFont="1" applyFill="1" applyBorder="1" applyAlignment="1">
      <alignment horizontal="center" vertical="center" wrapText="1"/>
    </xf>
    <xf numFmtId="0" fontId="28" fillId="5" borderId="17" xfId="0" applyFont="1" applyFill="1" applyBorder="1" applyAlignment="1">
      <alignment horizontal="center" vertical="top"/>
    </xf>
    <xf numFmtId="0" fontId="92" fillId="5" borderId="17" xfId="0" applyFont="1" applyFill="1" applyBorder="1" applyAlignment="1">
      <alignment horizontal="center" vertical="top"/>
    </xf>
    <xf numFmtId="0" fontId="92" fillId="0" borderId="42" xfId="0" applyFont="1" applyBorder="1" applyAlignment="1">
      <alignment horizontal="center" vertical="top"/>
    </xf>
    <xf numFmtId="165" fontId="28" fillId="5" borderId="3" xfId="0" applyNumberFormat="1" applyFont="1" applyFill="1" applyBorder="1" applyAlignment="1">
      <alignment horizontal="center" vertical="top"/>
    </xf>
    <xf numFmtId="0" fontId="28" fillId="5" borderId="67" xfId="0" applyFont="1" applyFill="1" applyBorder="1" applyAlignment="1">
      <alignment horizontal="left" vertical="top" wrapText="1"/>
    </xf>
    <xf numFmtId="0" fontId="28" fillId="5" borderId="68" xfId="0" applyFont="1" applyFill="1" applyBorder="1" applyAlignment="1">
      <alignment horizontal="center" vertical="center" wrapText="1"/>
    </xf>
    <xf numFmtId="0" fontId="28" fillId="5" borderId="64" xfId="0" applyFont="1" applyFill="1" applyBorder="1" applyAlignment="1">
      <alignment horizontal="center" vertical="top"/>
    </xf>
    <xf numFmtId="0" fontId="28" fillId="0" borderId="63" xfId="0" applyFont="1" applyBorder="1" applyAlignment="1">
      <alignment horizontal="center" vertical="top"/>
    </xf>
    <xf numFmtId="0" fontId="93" fillId="5" borderId="23" xfId="0" applyFont="1" applyFill="1" applyBorder="1" applyAlignment="1">
      <alignment horizontal="center" vertical="top" wrapText="1"/>
    </xf>
    <xf numFmtId="0" fontId="93" fillId="5" borderId="21" xfId="0" applyFont="1" applyFill="1" applyBorder="1" applyAlignment="1">
      <alignment horizontal="center" vertical="top" wrapText="1"/>
    </xf>
    <xf numFmtId="165" fontId="27" fillId="21" borderId="28" xfId="0" applyNumberFormat="1" applyFont="1" applyFill="1" applyBorder="1" applyAlignment="1">
      <alignment horizontal="center" vertical="top"/>
    </xf>
    <xf numFmtId="0" fontId="92" fillId="21" borderId="71" xfId="0" applyFont="1" applyFill="1" applyBorder="1" applyAlignment="1">
      <alignment horizontal="left" vertical="top"/>
    </xf>
    <xf numFmtId="0" fontId="92" fillId="21" borderId="70" xfId="0" applyFont="1" applyFill="1" applyBorder="1" applyAlignment="1">
      <alignment horizontal="center" vertical="center"/>
    </xf>
    <xf numFmtId="9" fontId="92" fillId="21" borderId="65" xfId="0" applyNumberFormat="1" applyFont="1" applyFill="1" applyBorder="1" applyAlignment="1">
      <alignment horizontal="center" vertical="top"/>
    </xf>
    <xf numFmtId="9" fontId="92" fillId="21" borderId="66" xfId="0" applyNumberFormat="1" applyFont="1" applyFill="1" applyBorder="1" applyAlignment="1">
      <alignment horizontal="center" vertical="top"/>
    </xf>
    <xf numFmtId="49" fontId="94" fillId="2" borderId="29" xfId="0" applyNumberFormat="1" applyFont="1" applyFill="1" applyBorder="1" applyAlignment="1">
      <alignment horizontal="center" vertical="top"/>
    </xf>
    <xf numFmtId="49" fontId="94" fillId="3" borderId="29" xfId="0" applyNumberFormat="1" applyFont="1" applyFill="1" applyBorder="1" applyAlignment="1">
      <alignment horizontal="center" vertical="top"/>
    </xf>
    <xf numFmtId="49" fontId="27" fillId="5" borderId="40" xfId="0" applyNumberFormat="1" applyFont="1" applyFill="1" applyBorder="1" applyAlignment="1">
      <alignment horizontal="center" vertical="top" wrapText="1"/>
    </xf>
    <xf numFmtId="0" fontId="28" fillId="5" borderId="2" xfId="0" applyFont="1" applyFill="1" applyBorder="1" applyAlignment="1">
      <alignment horizontal="center" vertical="top"/>
    </xf>
    <xf numFmtId="165" fontId="28" fillId="5" borderId="25" xfId="0" applyNumberFormat="1" applyFont="1" applyFill="1" applyBorder="1" applyAlignment="1">
      <alignment horizontal="center" vertical="top"/>
    </xf>
    <xf numFmtId="49" fontId="94" fillId="2" borderId="9" xfId="0" applyNumberFormat="1" applyFont="1" applyFill="1" applyBorder="1" applyAlignment="1">
      <alignment horizontal="center" vertical="top"/>
    </xf>
    <xf numFmtId="49" fontId="94" fillId="3" borderId="9" xfId="0" applyNumberFormat="1" applyFont="1" applyFill="1" applyBorder="1" applyAlignment="1">
      <alignment horizontal="center" vertical="top"/>
    </xf>
    <xf numFmtId="49" fontId="27" fillId="5" borderId="0" xfId="0" applyNumberFormat="1" applyFont="1" applyFill="1" applyAlignment="1">
      <alignment horizontal="center" vertical="top" wrapText="1"/>
    </xf>
    <xf numFmtId="0" fontId="28" fillId="5" borderId="30" xfId="0" applyFont="1" applyFill="1" applyBorder="1" applyAlignment="1">
      <alignment horizontal="center" vertical="top"/>
    </xf>
    <xf numFmtId="165" fontId="28" fillId="5" borderId="60" xfId="0" applyNumberFormat="1" applyFont="1" applyFill="1" applyBorder="1" applyAlignment="1">
      <alignment horizontal="center" vertical="top"/>
    </xf>
    <xf numFmtId="0" fontId="28" fillId="5" borderId="35" xfId="0" applyFont="1" applyFill="1" applyBorder="1" applyAlignment="1">
      <alignment horizontal="center" vertical="center" wrapText="1"/>
    </xf>
    <xf numFmtId="0" fontId="28" fillId="5" borderId="3" xfId="0" applyFont="1" applyFill="1" applyBorder="1" applyAlignment="1">
      <alignment horizontal="center" vertical="top"/>
    </xf>
    <xf numFmtId="165" fontId="28" fillId="5" borderId="69" xfId="0" applyNumberFormat="1" applyFont="1" applyFill="1" applyBorder="1" applyAlignment="1">
      <alignment horizontal="center" vertical="top"/>
    </xf>
    <xf numFmtId="49" fontId="94" fillId="2" borderId="21" xfId="0" applyNumberFormat="1" applyFont="1" applyFill="1" applyBorder="1" applyAlignment="1">
      <alignment horizontal="center" vertical="top"/>
    </xf>
    <xf numFmtId="49" fontId="94" fillId="3" borderId="21" xfId="0" applyNumberFormat="1" applyFont="1" applyFill="1" applyBorder="1" applyAlignment="1">
      <alignment horizontal="center" vertical="top"/>
    </xf>
    <xf numFmtId="49" fontId="27" fillId="5" borderId="21" xfId="0" applyNumberFormat="1" applyFont="1" applyFill="1" applyBorder="1" applyAlignment="1">
      <alignment horizontal="center" vertical="top" wrapText="1"/>
    </xf>
    <xf numFmtId="0" fontId="93" fillId="5" borderId="22" xfId="0" applyFont="1" applyFill="1" applyBorder="1" applyAlignment="1">
      <alignment horizontal="center" vertical="top" wrapText="1"/>
    </xf>
    <xf numFmtId="0" fontId="27" fillId="21" borderId="15" xfId="0" applyFont="1" applyFill="1" applyBorder="1" applyAlignment="1">
      <alignment horizontal="center" vertical="top"/>
    </xf>
    <xf numFmtId="0" fontId="10" fillId="5" borderId="5" xfId="0" applyFont="1" applyFill="1" applyBorder="1" applyAlignment="1">
      <alignment horizontal="center" vertical="top"/>
    </xf>
    <xf numFmtId="0" fontId="10" fillId="5" borderId="17" xfId="0" applyFont="1" applyFill="1" applyBorder="1" applyAlignment="1">
      <alignment horizontal="center" vertical="top"/>
    </xf>
    <xf numFmtId="49" fontId="26" fillId="20" borderId="28" xfId="0" applyNumberFormat="1" applyFont="1" applyFill="1" applyBorder="1" applyAlignment="1">
      <alignment horizontal="center" vertical="top"/>
    </xf>
    <xf numFmtId="0" fontId="83" fillId="0" borderId="7" xfId="0" applyFont="1" applyBorder="1" applyAlignment="1">
      <alignment horizontal="center" vertical="top"/>
    </xf>
    <xf numFmtId="49" fontId="27" fillId="7" borderId="21" xfId="0" applyNumberFormat="1" applyFont="1" applyFill="1" applyBorder="1" applyAlignment="1">
      <alignment horizontal="center" vertical="top"/>
    </xf>
    <xf numFmtId="0" fontId="27" fillId="7" borderId="23" xfId="0" applyFont="1" applyFill="1" applyBorder="1" applyAlignment="1">
      <alignment horizontal="center" vertical="top"/>
    </xf>
    <xf numFmtId="49" fontId="27" fillId="2" borderId="15" xfId="0" applyNumberFormat="1" applyFont="1" applyFill="1" applyBorder="1" applyAlignment="1">
      <alignment horizontal="center" vertical="top"/>
    </xf>
    <xf numFmtId="49" fontId="27" fillId="20" borderId="28" xfId="0" applyNumberFormat="1" applyFont="1" applyFill="1" applyBorder="1" applyAlignment="1">
      <alignment horizontal="center" vertical="top"/>
    </xf>
    <xf numFmtId="0" fontId="91" fillId="0" borderId="7" xfId="0" applyFont="1" applyBorder="1" applyAlignment="1">
      <alignment horizontal="center" vertical="top"/>
    </xf>
    <xf numFmtId="0" fontId="28" fillId="5" borderId="17" xfId="0" applyFont="1" applyFill="1" applyBorder="1" applyAlignment="1">
      <alignment horizontal="center" vertical="center"/>
    </xf>
    <xf numFmtId="0" fontId="27" fillId="22" borderId="15" xfId="0" applyFont="1" applyFill="1" applyBorder="1" applyAlignment="1">
      <alignment horizontal="center" vertical="top"/>
    </xf>
    <xf numFmtId="165" fontId="27" fillId="22" borderId="28" xfId="0" applyNumberFormat="1" applyFont="1" applyFill="1" applyBorder="1" applyAlignment="1">
      <alignment horizontal="center" vertical="top"/>
    </xf>
    <xf numFmtId="0" fontId="92" fillId="22" borderId="71" xfId="0" applyFont="1" applyFill="1" applyBorder="1" applyAlignment="1">
      <alignment horizontal="left" vertical="top"/>
    </xf>
    <xf numFmtId="0" fontId="92" fillId="22" borderId="70" xfId="0" applyFont="1" applyFill="1" applyBorder="1" applyAlignment="1">
      <alignment horizontal="center" vertical="center"/>
    </xf>
    <xf numFmtId="9" fontId="92" fillId="22" borderId="65" xfId="0" applyNumberFormat="1" applyFont="1" applyFill="1" applyBorder="1" applyAlignment="1">
      <alignment horizontal="center" vertical="top"/>
    </xf>
    <xf numFmtId="9" fontId="92" fillId="22" borderId="74" xfId="0" applyNumberFormat="1" applyFont="1" applyFill="1" applyBorder="1" applyAlignment="1">
      <alignment horizontal="center" vertical="top"/>
    </xf>
    <xf numFmtId="9" fontId="92" fillId="22" borderId="66" xfId="0" applyNumberFormat="1" applyFont="1" applyFill="1" applyBorder="1" applyAlignment="1">
      <alignment horizontal="center" vertical="top"/>
    </xf>
    <xf numFmtId="0" fontId="28" fillId="5" borderId="62" xfId="0" applyFont="1" applyFill="1" applyBorder="1" applyAlignment="1">
      <alignment horizontal="center" vertical="top" wrapText="1"/>
    </xf>
    <xf numFmtId="165" fontId="28" fillId="5" borderId="30" xfId="0" applyNumberFormat="1" applyFont="1" applyFill="1" applyBorder="1" applyAlignment="1">
      <alignment horizontal="center" vertical="top"/>
    </xf>
    <xf numFmtId="165" fontId="28" fillId="5" borderId="41" xfId="0" applyNumberFormat="1" applyFont="1" applyFill="1" applyBorder="1" applyAlignment="1">
      <alignment horizontal="center" vertical="top"/>
    </xf>
    <xf numFmtId="0" fontId="28" fillId="5" borderId="35" xfId="0" applyFont="1" applyFill="1" applyBorder="1" applyAlignment="1">
      <alignment horizontal="center" vertical="top"/>
    </xf>
    <xf numFmtId="0" fontId="92" fillId="0" borderId="34" xfId="0" applyFont="1" applyBorder="1" applyAlignment="1">
      <alignment horizontal="center" vertical="top"/>
    </xf>
    <xf numFmtId="0" fontId="83" fillId="5" borderId="17" xfId="0" applyFont="1" applyFill="1" applyBorder="1" applyAlignment="1">
      <alignment horizontal="center" vertical="top"/>
    </xf>
    <xf numFmtId="0" fontId="83" fillId="0" borderId="42" xfId="0" applyFont="1" applyBorder="1" applyAlignment="1">
      <alignment horizontal="center" vertical="top"/>
    </xf>
    <xf numFmtId="0" fontId="84" fillId="5" borderId="9" xfId="0" applyFont="1" applyFill="1" applyBorder="1" applyAlignment="1">
      <alignment vertical="top" wrapText="1"/>
    </xf>
    <xf numFmtId="0" fontId="26" fillId="19" borderId="0" xfId="0" applyFont="1" applyFill="1" applyAlignment="1">
      <alignment vertical="top"/>
    </xf>
    <xf numFmtId="0" fontId="82" fillId="19" borderId="40" xfId="0" applyFont="1" applyFill="1" applyBorder="1" applyAlignment="1">
      <alignment horizontal="left" vertical="top"/>
    </xf>
    <xf numFmtId="0" fontId="26" fillId="19" borderId="40" xfId="0" applyFont="1" applyFill="1" applyBorder="1" applyAlignment="1">
      <alignment horizontal="left" vertical="top"/>
    </xf>
    <xf numFmtId="0" fontId="83" fillId="19" borderId="40" xfId="0" applyFont="1" applyFill="1" applyBorder="1" applyAlignment="1">
      <alignment horizontal="left" vertical="top"/>
    </xf>
    <xf numFmtId="0" fontId="55" fillId="19" borderId="40" xfId="0" applyFont="1" applyFill="1" applyBorder="1"/>
    <xf numFmtId="0" fontId="26" fillId="19" borderId="43" xfId="0" applyFont="1" applyFill="1" applyBorder="1" applyAlignment="1">
      <alignment horizontal="left" vertical="top"/>
    </xf>
    <xf numFmtId="0" fontId="28" fillId="5" borderId="33" xfId="0" applyFont="1" applyFill="1" applyBorder="1" applyAlignment="1">
      <alignment wrapText="1"/>
    </xf>
    <xf numFmtId="0" fontId="30" fillId="0" borderId="66" xfId="0" applyFont="1" applyBorder="1" applyAlignment="1">
      <alignment horizontal="center" vertical="center"/>
    </xf>
    <xf numFmtId="2" fontId="30" fillId="5" borderId="59" xfId="0" applyNumberFormat="1" applyFont="1" applyFill="1" applyBorder="1" applyAlignment="1">
      <alignment horizontal="center" vertical="top"/>
    </xf>
    <xf numFmtId="0" fontId="31" fillId="0" borderId="65" xfId="0" applyFont="1" applyBorder="1" applyAlignment="1">
      <alignment horizontal="left" vertical="top"/>
    </xf>
    <xf numFmtId="0" fontId="26" fillId="20" borderId="15" xfId="0" applyFont="1" applyFill="1" applyBorder="1" applyAlignment="1">
      <alignment vertical="top"/>
    </xf>
    <xf numFmtId="0" fontId="26" fillId="20" borderId="11" xfId="0" applyFont="1" applyFill="1" applyBorder="1" applyAlignment="1">
      <alignment vertical="top"/>
    </xf>
    <xf numFmtId="0" fontId="59" fillId="5" borderId="73" xfId="0" applyFont="1" applyFill="1" applyBorder="1" applyAlignment="1">
      <alignment horizontal="left" vertical="top" wrapText="1"/>
    </xf>
    <xf numFmtId="0" fontId="26" fillId="22" borderId="15" xfId="0" applyFont="1" applyFill="1" applyBorder="1" applyAlignment="1">
      <alignment horizontal="center" vertical="top"/>
    </xf>
    <xf numFmtId="165" fontId="26" fillId="22" borderId="28" xfId="0" applyNumberFormat="1" applyFont="1" applyFill="1" applyBorder="1" applyAlignment="1">
      <alignment horizontal="center" vertical="top"/>
    </xf>
    <xf numFmtId="0" fontId="59" fillId="22" borderId="71" xfId="0" applyFont="1" applyFill="1" applyBorder="1" applyAlignment="1">
      <alignment horizontal="left" vertical="top"/>
    </xf>
    <xf numFmtId="0" fontId="59" fillId="22" borderId="70" xfId="0" applyFont="1" applyFill="1" applyBorder="1" applyAlignment="1">
      <alignment horizontal="center" vertical="center"/>
    </xf>
    <xf numFmtId="9" fontId="59" fillId="22" borderId="65" xfId="0" applyNumberFormat="1" applyFont="1" applyFill="1" applyBorder="1" applyAlignment="1">
      <alignment horizontal="center" vertical="top"/>
    </xf>
    <xf numFmtId="9" fontId="59" fillId="22" borderId="66" xfId="0" applyNumberFormat="1" applyFont="1" applyFill="1" applyBorder="1" applyAlignment="1">
      <alignment horizontal="center" vertical="top"/>
    </xf>
    <xf numFmtId="0" fontId="59" fillId="5" borderId="21" xfId="0" applyFont="1" applyFill="1" applyBorder="1" applyAlignment="1">
      <alignment vertical="top" wrapText="1"/>
    </xf>
    <xf numFmtId="0" fontId="30" fillId="5" borderId="36" xfId="0" applyFont="1" applyFill="1" applyBorder="1" applyAlignment="1">
      <alignment horizontal="center" vertical="top"/>
    </xf>
    <xf numFmtId="0" fontId="30" fillId="5" borderId="36" xfId="0" applyFont="1" applyFill="1" applyBorder="1" applyAlignment="1">
      <alignment wrapText="1"/>
    </xf>
    <xf numFmtId="0" fontId="30" fillId="5" borderId="13" xfId="0" applyFont="1" applyFill="1" applyBorder="1" applyAlignment="1">
      <alignment horizontal="center" vertical="center" wrapText="1"/>
    </xf>
    <xf numFmtId="0" fontId="59" fillId="5" borderId="56" xfId="0" applyFont="1" applyFill="1" applyBorder="1" applyAlignment="1">
      <alignment horizontal="center" vertical="top"/>
    </xf>
    <xf numFmtId="0" fontId="30" fillId="5" borderId="56" xfId="0" applyFont="1" applyFill="1" applyBorder="1" applyAlignment="1">
      <alignment horizontal="center" vertical="top"/>
    </xf>
    <xf numFmtId="0" fontId="59" fillId="0" borderId="57" xfId="0" applyFont="1" applyBorder="1" applyAlignment="1">
      <alignment horizontal="center" vertical="top"/>
    </xf>
    <xf numFmtId="0" fontId="84" fillId="5" borderId="21" xfId="0" applyFont="1" applyFill="1" applyBorder="1" applyAlignment="1">
      <alignment vertical="top" wrapText="1"/>
    </xf>
    <xf numFmtId="0" fontId="30" fillId="5" borderId="46" xfId="0" applyFont="1" applyFill="1" applyBorder="1" applyAlignment="1">
      <alignment horizontal="left" vertical="top" wrapText="1"/>
    </xf>
    <xf numFmtId="165" fontId="95" fillId="0" borderId="0" xfId="0" applyNumberFormat="1" applyFont="1"/>
    <xf numFmtId="165" fontId="96" fillId="0" borderId="0" xfId="0" applyNumberFormat="1" applyFont="1"/>
    <xf numFmtId="0" fontId="97" fillId="0" borderId="0" xfId="0" applyFont="1" applyAlignment="1">
      <alignment horizontal="center"/>
    </xf>
    <xf numFmtId="0" fontId="98" fillId="0" borderId="0" xfId="0" applyFont="1"/>
    <xf numFmtId="0" fontId="65" fillId="0" borderId="0" xfId="0" applyFont="1"/>
    <xf numFmtId="2" fontId="10" fillId="0" borderId="0" xfId="0" applyNumberFormat="1" applyFont="1"/>
    <xf numFmtId="165" fontId="89" fillId="0" borderId="0" xfId="0" applyNumberFormat="1" applyFont="1"/>
    <xf numFmtId="165" fontId="10" fillId="0" borderId="0" xfId="0" applyNumberFormat="1" applyFont="1"/>
    <xf numFmtId="0" fontId="10" fillId="0" borderId="0" xfId="0" applyFont="1"/>
    <xf numFmtId="165" fontId="88" fillId="0" borderId="0" xfId="0" applyNumberFormat="1" applyFont="1"/>
    <xf numFmtId="0" fontId="82" fillId="0" borderId="0" xfId="0" applyFont="1"/>
    <xf numFmtId="0" fontId="27" fillId="0" borderId="15" xfId="0" applyFont="1" applyBorder="1" applyAlignment="1">
      <alignment vertical="center" wrapText="1"/>
    </xf>
    <xf numFmtId="0" fontId="27" fillId="0" borderId="11" xfId="0" applyFont="1" applyBorder="1" applyAlignment="1">
      <alignment vertical="center" wrapText="1"/>
    </xf>
    <xf numFmtId="165" fontId="99" fillId="4" borderId="28" xfId="0" applyNumberFormat="1" applyFont="1" applyFill="1" applyBorder="1" applyAlignment="1">
      <alignment horizontal="right" vertical="top" wrapText="1"/>
    </xf>
    <xf numFmtId="165" fontId="30" fillId="0" borderId="2" xfId="0" applyNumberFormat="1" applyFont="1" applyBorder="1" applyAlignment="1">
      <alignment vertical="top" wrapText="1"/>
    </xf>
    <xf numFmtId="165" fontId="30" fillId="0" borderId="8" xfId="0" applyNumberFormat="1" applyFont="1" applyBorder="1" applyAlignment="1">
      <alignment vertical="top" wrapText="1"/>
    </xf>
    <xf numFmtId="165" fontId="30" fillId="0" borderId="30" xfId="0" applyNumberFormat="1" applyFont="1" applyBorder="1" applyAlignment="1">
      <alignment vertical="top" wrapText="1"/>
    </xf>
    <xf numFmtId="165" fontId="30" fillId="0" borderId="3" xfId="0" applyNumberFormat="1" applyFont="1" applyBorder="1" applyAlignment="1">
      <alignment vertical="top" wrapText="1"/>
    </xf>
    <xf numFmtId="165" fontId="30" fillId="0" borderId="47" xfId="0" applyNumberFormat="1" applyFont="1" applyBorder="1" applyAlignment="1">
      <alignment vertical="top" wrapText="1"/>
    </xf>
    <xf numFmtId="165" fontId="30" fillId="0" borderId="4" xfId="0" applyNumberFormat="1" applyFont="1" applyBorder="1" applyAlignment="1">
      <alignment vertical="top" wrapText="1"/>
    </xf>
    <xf numFmtId="165" fontId="30" fillId="0" borderId="10" xfId="0" applyNumberFormat="1" applyFont="1" applyBorder="1" applyAlignment="1">
      <alignment vertical="top" wrapText="1"/>
    </xf>
    <xf numFmtId="2" fontId="99" fillId="9" borderId="28" xfId="0" applyNumberFormat="1" applyFont="1" applyFill="1" applyBorder="1" applyAlignment="1">
      <alignment vertical="top" wrapText="1"/>
    </xf>
    <xf numFmtId="2" fontId="99" fillId="9" borderId="12" xfId="0" applyNumberFormat="1" applyFont="1" applyFill="1" applyBorder="1" applyAlignment="1">
      <alignment vertical="top" wrapText="1"/>
    </xf>
    <xf numFmtId="49" fontId="26" fillId="23" borderId="21" xfId="0" applyNumberFormat="1" applyFont="1" applyFill="1" applyBorder="1" applyAlignment="1">
      <alignment horizontal="center" vertical="top"/>
    </xf>
    <xf numFmtId="0" fontId="26" fillId="23" borderId="23" xfId="0" applyFont="1" applyFill="1" applyBorder="1" applyAlignment="1">
      <alignment horizontal="center" vertical="top"/>
    </xf>
    <xf numFmtId="165" fontId="26" fillId="23" borderId="21" xfId="0" applyNumberFormat="1" applyFont="1" applyFill="1" applyBorder="1" applyAlignment="1">
      <alignment horizontal="center" vertical="top" wrapText="1"/>
    </xf>
    <xf numFmtId="0" fontId="26" fillId="23" borderId="22" xfId="0" applyFont="1" applyFill="1" applyBorder="1" applyAlignment="1">
      <alignment horizontal="left" vertical="top" wrapText="1"/>
    </xf>
    <xf numFmtId="0" fontId="26" fillId="23" borderId="24" xfId="0" applyFont="1" applyFill="1" applyBorder="1" applyAlignment="1">
      <alignment horizontal="left" vertical="top" wrapText="1"/>
    </xf>
    <xf numFmtId="2" fontId="7" fillId="0" borderId="0" xfId="0" applyNumberFormat="1" applyFont="1" applyAlignment="1">
      <alignment horizontal="center"/>
    </xf>
    <xf numFmtId="49" fontId="5" fillId="2" borderId="36" xfId="0" applyNumberFormat="1" applyFont="1" applyFill="1" applyBorder="1" applyAlignment="1">
      <alignment horizontal="center" vertical="top"/>
    </xf>
    <xf numFmtId="49" fontId="3" fillId="3" borderId="29" xfId="0" applyNumberFormat="1" applyFont="1" applyFill="1" applyBorder="1" applyAlignment="1">
      <alignment horizontal="center" vertical="top"/>
    </xf>
    <xf numFmtId="0" fontId="3" fillId="7" borderId="11" xfId="0" applyFont="1" applyFill="1" applyBorder="1" applyAlignment="1">
      <alignment horizontal="center" vertical="top" wrapText="1"/>
    </xf>
    <xf numFmtId="49" fontId="5" fillId="2" borderId="21" xfId="0" applyNumberFormat="1" applyFont="1" applyFill="1" applyBorder="1" applyAlignment="1">
      <alignment horizontal="center" vertical="top"/>
    </xf>
    <xf numFmtId="0" fontId="10" fillId="5" borderId="51" xfId="0" applyFont="1" applyFill="1" applyBorder="1" applyAlignment="1">
      <alignment horizontal="center" vertical="top" wrapText="1"/>
    </xf>
    <xf numFmtId="165" fontId="4" fillId="0" borderId="59" xfId="0" applyNumberFormat="1" applyFont="1" applyBorder="1" applyAlignment="1">
      <alignment horizontal="center" vertical="top"/>
    </xf>
    <xf numFmtId="49" fontId="3" fillId="7" borderId="9" xfId="0" applyNumberFormat="1" applyFont="1" applyFill="1" applyBorder="1" applyAlignment="1">
      <alignment horizontal="center" vertical="top"/>
    </xf>
    <xf numFmtId="0" fontId="4" fillId="0" borderId="59" xfId="0" applyFont="1" applyBorder="1" applyAlignment="1">
      <alignment horizontal="center"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49" fontId="3" fillId="5" borderId="21" xfId="0" applyNumberFormat="1" applyFont="1" applyFill="1" applyBorder="1" applyAlignment="1">
      <alignment horizontal="center" vertical="top" wrapText="1"/>
    </xf>
    <xf numFmtId="49" fontId="3" fillId="8" borderId="21" xfId="0" applyNumberFormat="1" applyFont="1" applyFill="1" applyBorder="1" applyAlignment="1">
      <alignment horizontal="center" vertical="top" wrapText="1"/>
    </xf>
    <xf numFmtId="49" fontId="84" fillId="3" borderId="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30" fillId="5" borderId="67" xfId="0" applyFont="1" applyFill="1" applyBorder="1" applyAlignment="1">
      <alignment horizontal="left" vertical="top" wrapText="1"/>
    </xf>
    <xf numFmtId="0" fontId="30" fillId="5" borderId="73" xfId="0" applyFont="1" applyFill="1" applyBorder="1" applyAlignment="1">
      <alignment horizontal="left" vertical="top" wrapText="1"/>
    </xf>
    <xf numFmtId="0" fontId="30" fillId="5" borderId="46" xfId="0" applyFont="1" applyFill="1" applyBorder="1" applyAlignment="1">
      <alignment horizontal="left" vertical="top" wrapText="1"/>
    </xf>
    <xf numFmtId="49" fontId="26" fillId="5" borderId="40" xfId="0" applyNumberFormat="1" applyFont="1" applyFill="1" applyBorder="1" applyAlignment="1">
      <alignment horizontal="center" vertical="top" wrapText="1"/>
    </xf>
    <xf numFmtId="0" fontId="55"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1" xfId="0" applyNumberFormat="1" applyFont="1" applyFill="1" applyBorder="1" applyAlignment="1">
      <alignment horizontal="center" vertical="top" wrapText="1"/>
    </xf>
    <xf numFmtId="165" fontId="10" fillId="0" borderId="5" xfId="0" applyNumberFormat="1" applyFont="1" applyBorder="1" applyAlignment="1">
      <alignment horizontal="center" vertical="top"/>
    </xf>
    <xf numFmtId="165" fontId="10" fillId="13" borderId="1" xfId="0" applyNumberFormat="1" applyFont="1" applyFill="1" applyBorder="1" applyAlignment="1">
      <alignment horizontal="center" vertical="top"/>
    </xf>
    <xf numFmtId="0" fontId="10" fillId="5" borderId="1" xfId="0" applyFont="1" applyFill="1" applyBorder="1" applyAlignment="1">
      <alignment horizontal="center" vertical="top"/>
    </xf>
    <xf numFmtId="0" fontId="10" fillId="5" borderId="45" xfId="0" applyFont="1" applyFill="1" applyBorder="1" applyAlignment="1">
      <alignment horizontal="center" vertical="top"/>
    </xf>
    <xf numFmtId="0" fontId="10" fillId="5" borderId="14" xfId="0" applyFont="1" applyFill="1" applyBorder="1" applyAlignment="1">
      <alignment horizontal="center" vertical="top" wrapText="1"/>
    </xf>
    <xf numFmtId="165" fontId="10" fillId="0" borderId="59" xfId="0" applyNumberFormat="1" applyFont="1" applyBorder="1" applyAlignment="1">
      <alignment horizontal="center" vertical="top"/>
    </xf>
    <xf numFmtId="165" fontId="10" fillId="0" borderId="21" xfId="0" applyNumberFormat="1" applyFont="1" applyBorder="1" applyAlignment="1">
      <alignment horizontal="center" vertical="top"/>
    </xf>
    <xf numFmtId="165" fontId="10" fillId="0" borderId="2" xfId="0" applyNumberFormat="1" applyFont="1" applyBorder="1" applyAlignment="1">
      <alignment horizontal="center" vertical="top"/>
    </xf>
    <xf numFmtId="165" fontId="10" fillId="0" borderId="30" xfId="0" applyNumberFormat="1" applyFont="1" applyBorder="1" applyAlignment="1">
      <alignment horizontal="center" vertical="top"/>
    </xf>
    <xf numFmtId="165" fontId="10" fillId="12" borderId="59" xfId="0" applyNumberFormat="1" applyFont="1" applyFill="1" applyBorder="1" applyAlignment="1">
      <alignment horizontal="center" vertical="top"/>
    </xf>
    <xf numFmtId="165" fontId="10" fillId="12" borderId="21" xfId="0" applyNumberFormat="1" applyFont="1" applyFill="1" applyBorder="1" applyAlignment="1">
      <alignment horizontal="center" vertical="top"/>
    </xf>
    <xf numFmtId="49" fontId="4" fillId="5" borderId="35" xfId="0" applyNumberFormat="1" applyFont="1" applyFill="1" applyBorder="1" applyAlignment="1">
      <alignment horizontal="center" vertical="center" wrapText="1"/>
    </xf>
    <xf numFmtId="49" fontId="4" fillId="5" borderId="34"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165" fontId="11" fillId="13" borderId="4" xfId="0" applyNumberFormat="1" applyFont="1" applyFill="1" applyBorder="1" applyAlignment="1">
      <alignment horizontal="center" vertical="top"/>
    </xf>
    <xf numFmtId="0" fontId="4" fillId="5" borderId="34" xfId="0" applyFont="1" applyFill="1" applyBorder="1" applyAlignment="1">
      <alignment horizontal="center" vertical="center" wrapText="1"/>
    </xf>
    <xf numFmtId="0" fontId="100" fillId="7" borderId="40" xfId="0" applyFont="1" applyFill="1" applyBorder="1" applyAlignment="1">
      <alignment vertical="top" wrapText="1"/>
    </xf>
    <xf numFmtId="0" fontId="100" fillId="0" borderId="11" xfId="0" applyFont="1" applyBorder="1" applyAlignment="1">
      <alignment vertical="top" wrapText="1"/>
    </xf>
    <xf numFmtId="0" fontId="100" fillId="0" borderId="12" xfId="0" applyFont="1" applyBorder="1" applyAlignment="1">
      <alignment vertical="top" wrapText="1"/>
    </xf>
    <xf numFmtId="165" fontId="10" fillId="5" borderId="59" xfId="0" applyNumberFormat="1" applyFont="1" applyFill="1" applyBorder="1" applyAlignment="1">
      <alignment horizontal="center" vertical="top"/>
    </xf>
    <xf numFmtId="165" fontId="10" fillId="5" borderId="30" xfId="0" applyNumberFormat="1" applyFont="1" applyFill="1" applyBorder="1" applyAlignment="1">
      <alignment horizontal="center" vertical="top"/>
    </xf>
    <xf numFmtId="165" fontId="11" fillId="15" borderId="4" xfId="0" applyNumberFormat="1" applyFont="1" applyFill="1" applyBorder="1" applyAlignment="1">
      <alignment horizontal="center" vertical="top"/>
    </xf>
    <xf numFmtId="165" fontId="11" fillId="7" borderId="28" xfId="0" applyNumberFormat="1" applyFont="1" applyFill="1" applyBorder="1" applyAlignment="1">
      <alignment horizontal="center" vertical="top"/>
    </xf>
    <xf numFmtId="165" fontId="11" fillId="7" borderId="12" xfId="0" applyNumberFormat="1" applyFont="1" applyFill="1" applyBorder="1" applyAlignment="1">
      <alignment horizontal="center" vertical="top"/>
    </xf>
    <xf numFmtId="165" fontId="101" fillId="7" borderId="21" xfId="0" applyNumberFormat="1" applyFont="1" applyFill="1" applyBorder="1" applyAlignment="1">
      <alignment horizontal="center" vertical="top"/>
    </xf>
    <xf numFmtId="165" fontId="101" fillId="7" borderId="24" xfId="0" applyNumberFormat="1" applyFont="1" applyFill="1" applyBorder="1" applyAlignment="1">
      <alignment horizontal="center" vertical="top"/>
    </xf>
    <xf numFmtId="165" fontId="11" fillId="8" borderId="21" xfId="7" applyNumberFormat="1" applyFont="1" applyFill="1" applyBorder="1" applyAlignment="1">
      <alignment horizontal="center" vertical="top"/>
    </xf>
    <xf numFmtId="165" fontId="11" fillId="6" borderId="28" xfId="0" applyNumberFormat="1" applyFont="1" applyFill="1" applyBorder="1" applyAlignment="1">
      <alignment horizontal="center" vertical="top"/>
    </xf>
    <xf numFmtId="165" fontId="4" fillId="0" borderId="59" xfId="0" applyNumberFormat="1" applyFont="1" applyBorder="1" applyAlignment="1">
      <alignment horizontal="center" vertical="top"/>
    </xf>
    <xf numFmtId="49" fontId="3" fillId="7" borderId="9" xfId="0" applyNumberFormat="1" applyFont="1" applyFill="1" applyBorder="1" applyAlignment="1">
      <alignment horizontal="center" vertical="top"/>
    </xf>
    <xf numFmtId="49" fontId="4" fillId="0" borderId="29" xfId="0" applyNumberFormat="1" applyFont="1" applyBorder="1" applyAlignment="1">
      <alignment horizontal="center" vertical="top"/>
    </xf>
    <xf numFmtId="0" fontId="4" fillId="0" borderId="59" xfId="0" applyFont="1" applyBorder="1" applyAlignment="1">
      <alignment horizontal="center" vertical="top"/>
    </xf>
    <xf numFmtId="0" fontId="9" fillId="8" borderId="11" xfId="0" applyFont="1" applyFill="1" applyBorder="1" applyAlignment="1">
      <alignment horizontal="left" vertical="top"/>
    </xf>
    <xf numFmtId="49" fontId="3" fillId="5" borderId="9" xfId="0" applyNumberFormat="1" applyFont="1" applyFill="1" applyBorder="1" applyAlignment="1">
      <alignment horizontal="center" vertical="top" wrapText="1"/>
    </xf>
    <xf numFmtId="49" fontId="2" fillId="0" borderId="2" xfId="0" applyNumberFormat="1" applyFont="1" applyBorder="1" applyAlignment="1">
      <alignment horizontal="center" vertical="top"/>
    </xf>
    <xf numFmtId="0" fontId="9" fillId="0" borderId="0" xfId="0" applyFont="1" applyAlignment="1">
      <alignment horizontal="center" vertical="center"/>
    </xf>
    <xf numFmtId="0" fontId="30" fillId="21" borderId="71" xfId="0" applyFont="1" applyFill="1" applyBorder="1" applyAlignment="1">
      <alignment horizontal="left" vertical="top"/>
    </xf>
    <xf numFmtId="0" fontId="30" fillId="21" borderId="70" xfId="0" applyFont="1" applyFill="1" applyBorder="1" applyAlignment="1">
      <alignment horizontal="center" vertical="center"/>
    </xf>
    <xf numFmtId="9" fontId="30" fillId="21" borderId="66" xfId="0" applyNumberFormat="1" applyFont="1" applyFill="1" applyBorder="1" applyAlignment="1">
      <alignment horizontal="center" vertical="top"/>
    </xf>
    <xf numFmtId="0" fontId="26" fillId="5" borderId="36" xfId="0" applyFont="1" applyFill="1" applyBorder="1" applyAlignment="1">
      <alignment horizontal="center" vertical="top"/>
    </xf>
    <xf numFmtId="165" fontId="30" fillId="0" borderId="30" xfId="33" applyNumberFormat="1" applyFont="1" applyBorder="1" applyAlignment="1">
      <alignment vertical="top" wrapText="1"/>
    </xf>
    <xf numFmtId="49" fontId="30" fillId="0" borderId="0" xfId="0" applyNumberFormat="1" applyFont="1" applyBorder="1" applyAlignment="1">
      <alignment vertical="top"/>
    </xf>
    <xf numFmtId="0" fontId="9" fillId="0" borderId="65" xfId="0" applyFont="1" applyBorder="1" applyAlignment="1">
      <alignment horizontal="center" vertical="top"/>
    </xf>
    <xf numFmtId="165" fontId="9" fillId="0" borderId="65" xfId="0" applyNumberFormat="1" applyFont="1" applyBorder="1" applyAlignment="1">
      <alignment horizontal="center" vertical="top"/>
    </xf>
    <xf numFmtId="165" fontId="9" fillId="0" borderId="74" xfId="0" applyNumberFormat="1" applyFont="1" applyBorder="1" applyAlignment="1">
      <alignment horizontal="center" vertical="top"/>
    </xf>
    <xf numFmtId="0" fontId="4" fillId="0" borderId="29" xfId="0" applyFont="1" applyBorder="1" applyAlignment="1">
      <alignment vertical="top" wrapText="1"/>
    </xf>
    <xf numFmtId="0" fontId="4" fillId="5" borderId="29" xfId="0" applyFont="1" applyFill="1" applyBorder="1" applyAlignment="1">
      <alignment vertical="top" wrapText="1"/>
    </xf>
    <xf numFmtId="165" fontId="4" fillId="0" borderId="47" xfId="0" applyNumberFormat="1" applyFont="1" applyBorder="1" applyAlignment="1">
      <alignment horizontal="center" vertical="top"/>
    </xf>
    <xf numFmtId="165" fontId="3" fillId="13" borderId="32" xfId="0" applyNumberFormat="1" applyFont="1" applyFill="1" applyBorder="1" applyAlignment="1">
      <alignment horizontal="center" vertical="top"/>
    </xf>
    <xf numFmtId="0" fontId="30" fillId="5" borderId="73" xfId="0" applyFont="1" applyFill="1" applyBorder="1" applyAlignment="1">
      <alignment horizontal="left" vertical="top" wrapText="1"/>
    </xf>
    <xf numFmtId="165" fontId="4" fillId="0" borderId="59" xfId="0" applyNumberFormat="1" applyFont="1" applyBorder="1" applyAlignment="1">
      <alignment horizontal="center" vertical="top"/>
    </xf>
    <xf numFmtId="0" fontId="8" fillId="0" borderId="22" xfId="0" applyFont="1" applyBorder="1" applyAlignment="1">
      <alignment horizontal="center"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30" fillId="0" borderId="59" xfId="0" applyFont="1" applyBorder="1" applyAlignment="1">
      <alignment horizontal="center" vertical="top"/>
    </xf>
    <xf numFmtId="165" fontId="30" fillId="0" borderId="59" xfId="0" applyNumberFormat="1" applyFont="1" applyBorder="1" applyAlignment="1">
      <alignment horizontal="center" vertical="top"/>
    </xf>
    <xf numFmtId="165" fontId="30" fillId="12" borderId="59" xfId="0" applyNumberFormat="1" applyFont="1" applyFill="1" applyBorder="1" applyAlignment="1">
      <alignment horizontal="center" vertical="top"/>
    </xf>
    <xf numFmtId="49" fontId="3" fillId="5" borderId="21" xfId="0" applyNumberFormat="1" applyFont="1" applyFill="1" applyBorder="1" applyAlignment="1">
      <alignment horizontal="center" vertical="top" wrapText="1"/>
    </xf>
    <xf numFmtId="0" fontId="10" fillId="0" borderId="40" xfId="0" applyFont="1" applyBorder="1" applyAlignment="1">
      <alignment horizontal="left" vertical="top" wrapText="1"/>
    </xf>
    <xf numFmtId="165" fontId="10" fillId="0" borderId="59" xfId="0" applyNumberFormat="1" applyFont="1" applyBorder="1" applyAlignment="1">
      <alignment horizontal="center" vertical="top"/>
    </xf>
    <xf numFmtId="0" fontId="25" fillId="0" borderId="65" xfId="0" applyFont="1" applyBorder="1" applyAlignment="1">
      <alignment horizontal="center" vertical="top" wrapText="1"/>
    </xf>
    <xf numFmtId="165" fontId="9" fillId="8" borderId="28" xfId="7" applyNumberFormat="1" applyFont="1" applyFill="1" applyBorder="1" applyAlignment="1">
      <alignment horizontal="center" vertical="top"/>
    </xf>
    <xf numFmtId="49" fontId="9" fillId="8" borderId="15" xfId="7" applyNumberFormat="1" applyFont="1" applyFill="1" applyBorder="1" applyAlignment="1">
      <alignment vertical="top"/>
    </xf>
    <xf numFmtId="49" fontId="9" fillId="8" borderId="11" xfId="7" applyNumberFormat="1" applyFont="1" applyFill="1" applyBorder="1" applyAlignment="1">
      <alignment vertical="top"/>
    </xf>
    <xf numFmtId="49" fontId="9" fillId="8" borderId="12" xfId="7" applyNumberFormat="1" applyFont="1" applyFill="1" applyBorder="1" applyAlignment="1">
      <alignment vertical="top"/>
    </xf>
    <xf numFmtId="165" fontId="8" fillId="5" borderId="20"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0" borderId="0" xfId="0" applyFont="1" applyBorder="1" applyAlignment="1">
      <alignment horizontal="justify" vertical="center" wrapText="1"/>
    </xf>
    <xf numFmtId="0" fontId="8" fillId="0" borderId="23" xfId="0" applyFont="1" applyBorder="1" applyAlignment="1">
      <alignment horizontal="left" vertical="top" wrapText="1"/>
    </xf>
    <xf numFmtId="0" fontId="8" fillId="0" borderId="51" xfId="0" applyFont="1" applyBorder="1" applyAlignment="1">
      <alignment horizontal="left" vertical="top"/>
    </xf>
    <xf numFmtId="9" fontId="8" fillId="0" borderId="51" xfId="0" applyNumberFormat="1" applyFont="1" applyBorder="1" applyAlignment="1">
      <alignment horizontal="center" vertical="top"/>
    </xf>
    <xf numFmtId="9" fontId="8" fillId="0" borderId="14" xfId="0" applyNumberFormat="1" applyFont="1" applyBorder="1" applyAlignment="1">
      <alignment horizontal="center" vertical="top"/>
    </xf>
    <xf numFmtId="0" fontId="15" fillId="7" borderId="15" xfId="0" applyFont="1" applyFill="1" applyBorder="1" applyAlignment="1">
      <alignment horizontal="center" vertical="top" wrapText="1"/>
    </xf>
    <xf numFmtId="0" fontId="15" fillId="7" borderId="11" xfId="0" applyFont="1" applyFill="1" applyBorder="1" applyAlignment="1">
      <alignment horizontal="center" vertical="top" wrapText="1"/>
    </xf>
    <xf numFmtId="0" fontId="4" fillId="7" borderId="15" xfId="0" applyFont="1" applyFill="1" applyBorder="1" applyAlignment="1">
      <alignment horizontal="left" vertical="top"/>
    </xf>
    <xf numFmtId="0" fontId="4" fillId="7" borderId="11" xfId="0" applyFont="1" applyFill="1" applyBorder="1" applyAlignment="1">
      <alignment horizontal="left" vertical="top"/>
    </xf>
    <xf numFmtId="9" fontId="4" fillId="7" borderId="11" xfId="0" applyNumberFormat="1" applyFont="1" applyFill="1" applyBorder="1" applyAlignment="1">
      <alignment horizontal="center" vertical="top"/>
    </xf>
    <xf numFmtId="9" fontId="4" fillId="7" borderId="12" xfId="0" applyNumberFormat="1" applyFont="1" applyFill="1" applyBorder="1" applyAlignment="1">
      <alignment horizontal="center" vertical="top"/>
    </xf>
    <xf numFmtId="0" fontId="25" fillId="0" borderId="71" xfId="0" applyFont="1" applyBorder="1" applyAlignment="1">
      <alignment vertical="center" wrapText="1"/>
    </xf>
    <xf numFmtId="0" fontId="4" fillId="0" borderId="31" xfId="0" applyFont="1" applyBorder="1" applyAlignment="1">
      <alignment horizontal="center" vertical="top"/>
    </xf>
    <xf numFmtId="49" fontId="3" fillId="5" borderId="0" xfId="0" applyNumberFormat="1" applyFont="1" applyFill="1" applyBorder="1" applyAlignment="1">
      <alignment vertical="top" wrapText="1"/>
    </xf>
    <xf numFmtId="165" fontId="4" fillId="0" borderId="3" xfId="0" applyNumberFormat="1" applyFont="1" applyBorder="1" applyAlignment="1">
      <alignment horizontal="center" vertical="top"/>
    </xf>
    <xf numFmtId="0" fontId="4" fillId="5" borderId="56" xfId="0" applyFont="1" applyFill="1" applyBorder="1" applyAlignment="1">
      <alignment horizontal="center" vertical="top"/>
    </xf>
    <xf numFmtId="0" fontId="4" fillId="0" borderId="57" xfId="0" applyFont="1" applyBorder="1" applyAlignment="1">
      <alignment horizontal="center" vertical="top"/>
    </xf>
    <xf numFmtId="49" fontId="3" fillId="8" borderId="21" xfId="0" applyNumberFormat="1" applyFont="1" applyFill="1" applyBorder="1" applyAlignment="1">
      <alignment horizontal="center" vertical="top" wrapText="1"/>
    </xf>
    <xf numFmtId="0" fontId="8" fillId="5" borderId="3" xfId="0" applyFont="1" applyFill="1" applyBorder="1" applyAlignment="1">
      <alignment vertical="top" wrapText="1"/>
    </xf>
    <xf numFmtId="49" fontId="11" fillId="5" borderId="29" xfId="0" applyNumberFormat="1" applyFont="1" applyFill="1" applyBorder="1" applyAlignment="1">
      <alignment horizontal="center" vertical="top" wrapText="1"/>
    </xf>
    <xf numFmtId="49" fontId="11" fillId="5" borderId="9" xfId="0" applyNumberFormat="1" applyFont="1" applyFill="1" applyBorder="1" applyAlignment="1">
      <alignment horizontal="center" vertical="top" wrapText="1"/>
    </xf>
    <xf numFmtId="0" fontId="7" fillId="5" borderId="21" xfId="0" applyFont="1" applyFill="1" applyBorder="1" applyAlignment="1">
      <alignment horizontal="center" vertical="top" wrapText="1"/>
    </xf>
    <xf numFmtId="49" fontId="10" fillId="0" borderId="58" xfId="0" applyNumberFormat="1" applyFont="1" applyBorder="1" applyAlignment="1">
      <alignment horizontal="justify" vertical="center" wrapText="1" shrinkToFit="1"/>
    </xf>
    <xf numFmtId="0" fontId="10" fillId="0" borderId="57" xfId="0" applyFont="1" applyBorder="1" applyAlignment="1">
      <alignment horizontal="center" vertical="center" wrapText="1"/>
    </xf>
    <xf numFmtId="2" fontId="18" fillId="4" borderId="15" xfId="0" applyNumberFormat="1" applyFont="1" applyFill="1" applyBorder="1" applyAlignment="1">
      <alignment horizontal="center" vertical="top" wrapText="1"/>
    </xf>
    <xf numFmtId="165" fontId="8" fillId="0" borderId="4" xfId="0" applyNumberFormat="1" applyFont="1" applyBorder="1" applyAlignment="1">
      <alignment horizontal="center" vertical="top"/>
    </xf>
    <xf numFmtId="0" fontId="8" fillId="0" borderId="0" xfId="0" applyFont="1" applyBorder="1" applyAlignment="1">
      <alignment horizontal="left" vertical="top" wrapText="1"/>
    </xf>
    <xf numFmtId="165" fontId="39" fillId="0" borderId="41" xfId="0" applyNumberFormat="1" applyFont="1" applyBorder="1" applyAlignment="1">
      <alignment horizontal="center" vertical="top"/>
    </xf>
    <xf numFmtId="2" fontId="26" fillId="4" borderId="15" xfId="0" applyNumberFormat="1" applyFont="1" applyFill="1" applyBorder="1" applyAlignment="1">
      <alignment horizontal="center" vertical="top" wrapText="1"/>
    </xf>
    <xf numFmtId="2" fontId="26" fillId="4" borderId="29" xfId="0" applyNumberFormat="1" applyFont="1" applyFill="1" applyBorder="1" applyAlignment="1">
      <alignment horizontal="center" vertical="top" wrapText="1"/>
    </xf>
    <xf numFmtId="2" fontId="30" fillId="0" borderId="3" xfId="0" applyNumberFormat="1" applyFont="1" applyBorder="1" applyAlignment="1">
      <alignment horizontal="center" vertical="top" wrapText="1"/>
    </xf>
    <xf numFmtId="2" fontId="30" fillId="0" borderId="47" xfId="0" applyNumberFormat="1" applyFont="1" applyBorder="1" applyAlignment="1">
      <alignment horizontal="center" vertical="top" wrapText="1"/>
    </xf>
    <xf numFmtId="2" fontId="30" fillId="0" borderId="4" xfId="0" applyNumberFormat="1" applyFont="1" applyBorder="1" applyAlignment="1">
      <alignment horizontal="center" vertical="top" wrapText="1"/>
    </xf>
    <xf numFmtId="2" fontId="30" fillId="0" borderId="10" xfId="0" applyNumberFormat="1" applyFont="1" applyBorder="1" applyAlignment="1">
      <alignment horizontal="center" vertical="top" wrapText="1"/>
    </xf>
    <xf numFmtId="2" fontId="26" fillId="4" borderId="24" xfId="0" applyNumberFormat="1" applyFont="1" applyFill="1" applyBorder="1" applyAlignment="1">
      <alignment vertical="top" wrapText="1"/>
    </xf>
    <xf numFmtId="0" fontId="4" fillId="0" borderId="14" xfId="0" applyFont="1" applyBorder="1" applyAlignment="1">
      <alignment horizontal="left" vertical="top"/>
    </xf>
    <xf numFmtId="0" fontId="4" fillId="6" borderId="15" xfId="0" applyFont="1" applyFill="1" applyBorder="1" applyAlignment="1">
      <alignment horizontal="center" vertical="top"/>
    </xf>
    <xf numFmtId="0" fontId="4" fillId="6" borderId="11" xfId="0" applyFont="1" applyFill="1" applyBorder="1" applyAlignment="1">
      <alignment horizontal="center" vertical="top"/>
    </xf>
    <xf numFmtId="0" fontId="4" fillId="6" borderId="12" xfId="0" applyFont="1" applyFill="1" applyBorder="1" applyAlignment="1">
      <alignment horizontal="center" vertical="top"/>
    </xf>
    <xf numFmtId="0" fontId="10" fillId="5" borderId="9" xfId="0" applyFont="1" applyFill="1" applyBorder="1" applyAlignment="1">
      <alignment vertical="top" wrapText="1"/>
    </xf>
    <xf numFmtId="49" fontId="5" fillId="2" borderId="21" xfId="0" applyNumberFormat="1" applyFont="1" applyFill="1" applyBorder="1" applyAlignment="1">
      <alignment horizontal="center" vertical="top"/>
    </xf>
    <xf numFmtId="0" fontId="10" fillId="5" borderId="29" xfId="0" applyFont="1" applyFill="1" applyBorder="1" applyAlignment="1">
      <alignment vertical="top" wrapText="1"/>
    </xf>
    <xf numFmtId="0" fontId="10" fillId="5" borderId="56" xfId="0" applyFont="1" applyFill="1" applyBorder="1" applyAlignment="1">
      <alignment horizontal="center" vertical="top"/>
    </xf>
    <xf numFmtId="0" fontId="10" fillId="5" borderId="51" xfId="0" applyFont="1" applyFill="1" applyBorder="1" applyAlignment="1">
      <alignment horizontal="center" vertical="top"/>
    </xf>
    <xf numFmtId="0" fontId="10" fillId="5" borderId="56" xfId="0" applyFont="1" applyFill="1" applyBorder="1" applyAlignment="1">
      <alignment horizontal="center" vertical="top" wrapText="1"/>
    </xf>
    <xf numFmtId="0" fontId="10" fillId="5" borderId="51" xfId="0" applyFont="1" applyFill="1" applyBorder="1" applyAlignment="1">
      <alignment horizontal="center" vertical="top" wrapText="1"/>
    </xf>
    <xf numFmtId="0" fontId="10" fillId="5" borderId="57" xfId="0" applyFont="1" applyFill="1" applyBorder="1" applyAlignment="1">
      <alignment horizontal="center" vertical="top"/>
    </xf>
    <xf numFmtId="0" fontId="10" fillId="5" borderId="14" xfId="0" applyFont="1" applyFill="1" applyBorder="1" applyAlignment="1">
      <alignment horizontal="center" vertical="top"/>
    </xf>
    <xf numFmtId="0" fontId="9" fillId="0" borderId="0" xfId="0" applyFont="1" applyAlignment="1">
      <alignment horizontal="center" vertical="center"/>
    </xf>
    <xf numFmtId="0" fontId="4" fillId="0" borderId="51" xfId="0" applyFont="1" applyBorder="1" applyAlignment="1">
      <alignment horizontal="center" vertical="center" wrapText="1"/>
    </xf>
    <xf numFmtId="0" fontId="10" fillId="5" borderId="21" xfId="0" applyFont="1" applyFill="1" applyBorder="1" applyAlignment="1">
      <alignment vertical="top" wrapText="1"/>
    </xf>
    <xf numFmtId="0" fontId="30" fillId="5" borderId="0" xfId="0" applyFont="1" applyFill="1" applyBorder="1" applyAlignment="1">
      <alignment horizontal="center" vertical="top"/>
    </xf>
    <xf numFmtId="0" fontId="10" fillId="5" borderId="6" xfId="0" applyFont="1" applyFill="1" applyBorder="1" applyAlignment="1">
      <alignment vertical="top"/>
    </xf>
    <xf numFmtId="0" fontId="10" fillId="5" borderId="5" xfId="0" applyFont="1" applyFill="1" applyBorder="1" applyAlignment="1">
      <alignment horizontal="center" vertical="top" wrapText="1"/>
    </xf>
    <xf numFmtId="0" fontId="10" fillId="5" borderId="37" xfId="0" applyFont="1" applyFill="1" applyBorder="1" applyAlignment="1">
      <alignment vertical="top" wrapText="1"/>
    </xf>
    <xf numFmtId="0" fontId="10" fillId="5" borderId="46" xfId="0" applyFont="1" applyFill="1" applyBorder="1" applyAlignment="1">
      <alignment vertical="top"/>
    </xf>
    <xf numFmtId="0" fontId="10" fillId="5" borderId="67" xfId="0" applyFont="1" applyFill="1" applyBorder="1" applyAlignment="1">
      <alignment vertical="top" wrapText="1"/>
    </xf>
    <xf numFmtId="0" fontId="10" fillId="5" borderId="51" xfId="0" applyFont="1" applyFill="1" applyBorder="1" applyAlignment="1">
      <alignment vertical="top" wrapText="1"/>
    </xf>
    <xf numFmtId="2" fontId="19" fillId="0" borderId="30" xfId="7" applyNumberFormat="1" applyFont="1" applyBorder="1" applyAlignment="1">
      <alignment horizontal="center" vertical="top" wrapText="1"/>
    </xf>
    <xf numFmtId="2" fontId="19" fillId="0" borderId="38" xfId="7" applyNumberFormat="1" applyFont="1" applyBorder="1" applyAlignment="1">
      <alignment horizontal="center" vertical="top" wrapText="1"/>
    </xf>
    <xf numFmtId="2" fontId="19" fillId="0" borderId="3" xfId="7" applyNumberFormat="1" applyFont="1" applyBorder="1" applyAlignment="1">
      <alignment horizontal="center" vertical="top" wrapText="1"/>
    </xf>
    <xf numFmtId="2" fontId="19" fillId="0" borderId="47" xfId="7" applyNumberFormat="1" applyFont="1" applyBorder="1" applyAlignment="1">
      <alignment horizontal="center" vertical="top" wrapText="1"/>
    </xf>
    <xf numFmtId="2" fontId="19" fillId="0" borderId="4" xfId="7" applyNumberFormat="1" applyFont="1" applyBorder="1" applyAlignment="1">
      <alignment horizontal="center" vertical="top" wrapText="1"/>
    </xf>
    <xf numFmtId="2" fontId="19" fillId="0" borderId="32" xfId="7" applyNumberFormat="1" applyFont="1" applyBorder="1" applyAlignment="1">
      <alignment horizontal="center" vertical="top" wrapText="1"/>
    </xf>
    <xf numFmtId="49" fontId="21" fillId="2" borderId="29" xfId="0" applyNumberFormat="1" applyFont="1" applyFill="1" applyBorder="1" applyAlignment="1">
      <alignment vertical="top"/>
    </xf>
    <xf numFmtId="49" fontId="11" fillId="3" borderId="29" xfId="0" applyNumberFormat="1" applyFont="1" applyFill="1" applyBorder="1" applyAlignment="1">
      <alignment vertical="top"/>
    </xf>
    <xf numFmtId="49" fontId="11" fillId="5" borderId="55" xfId="0" applyNumberFormat="1" applyFont="1" applyFill="1" applyBorder="1" applyAlignment="1">
      <alignment vertical="top" wrapText="1"/>
    </xf>
    <xf numFmtId="49" fontId="21" fillId="2" borderId="9" xfId="0" applyNumberFormat="1" applyFont="1" applyFill="1" applyBorder="1" applyAlignment="1">
      <alignment vertical="top"/>
    </xf>
    <xf numFmtId="49" fontId="11" fillId="3" borderId="9" xfId="0" applyNumberFormat="1" applyFont="1" applyFill="1" applyBorder="1" applyAlignment="1">
      <alignment vertical="top"/>
    </xf>
    <xf numFmtId="49" fontId="11" fillId="5" borderId="46" xfId="0" applyNumberFormat="1" applyFont="1" applyFill="1" applyBorder="1" applyAlignment="1">
      <alignment vertical="top" wrapText="1"/>
    </xf>
    <xf numFmtId="2" fontId="10" fillId="5" borderId="56" xfId="0" applyNumberFormat="1" applyFont="1" applyFill="1" applyBorder="1" applyAlignment="1">
      <alignment vertical="top"/>
    </xf>
    <xf numFmtId="2" fontId="10" fillId="5" borderId="57" xfId="0" applyNumberFormat="1" applyFont="1" applyFill="1" applyBorder="1" applyAlignment="1">
      <alignment vertical="top"/>
    </xf>
    <xf numFmtId="49" fontId="21" fillId="2" borderId="21" xfId="0" applyNumberFormat="1" applyFont="1" applyFill="1" applyBorder="1" applyAlignment="1">
      <alignment vertical="top"/>
    </xf>
    <xf numFmtId="49" fontId="11" fillId="3" borderId="21" xfId="0" applyNumberFormat="1" applyFont="1" applyFill="1" applyBorder="1" applyAlignment="1">
      <alignment vertical="top"/>
    </xf>
    <xf numFmtId="49" fontId="11" fillId="5" borderId="18" xfId="0" applyNumberFormat="1" applyFont="1" applyFill="1" applyBorder="1" applyAlignment="1">
      <alignment vertical="top" wrapText="1"/>
    </xf>
    <xf numFmtId="49" fontId="57" fillId="5" borderId="21" xfId="0" applyNumberFormat="1" applyFont="1" applyFill="1" applyBorder="1" applyAlignment="1">
      <alignment vertical="top"/>
    </xf>
    <xf numFmtId="0" fontId="10" fillId="5" borderId="73" xfId="0" applyFont="1" applyFill="1" applyBorder="1" applyAlignment="1">
      <alignment horizontal="center" vertical="top"/>
    </xf>
    <xf numFmtId="2" fontId="10" fillId="5" borderId="17" xfId="0" applyNumberFormat="1" applyFont="1" applyFill="1" applyBorder="1" applyAlignment="1">
      <alignment horizontal="center" vertical="top"/>
    </xf>
    <xf numFmtId="2" fontId="10" fillId="5" borderId="42" xfId="0" applyNumberFormat="1" applyFont="1" applyFill="1" applyBorder="1" applyAlignment="1">
      <alignment horizontal="center" vertical="top"/>
    </xf>
    <xf numFmtId="165" fontId="10" fillId="5" borderId="35" xfId="0" applyNumberFormat="1" applyFont="1" applyFill="1" applyBorder="1" applyAlignment="1">
      <alignment horizontal="center" vertical="top"/>
    </xf>
    <xf numFmtId="165" fontId="10" fillId="5" borderId="34" xfId="0" applyNumberFormat="1" applyFont="1" applyFill="1" applyBorder="1" applyAlignment="1">
      <alignment horizontal="center" vertical="top"/>
    </xf>
    <xf numFmtId="165" fontId="10" fillId="5" borderId="1" xfId="0" applyNumberFormat="1" applyFont="1" applyFill="1" applyBorder="1" applyAlignment="1">
      <alignment horizontal="center" vertical="top"/>
    </xf>
    <xf numFmtId="165" fontId="10" fillId="5" borderId="45" xfId="0" applyNumberFormat="1" applyFont="1" applyFill="1" applyBorder="1" applyAlignment="1">
      <alignment horizontal="center" vertical="top"/>
    </xf>
    <xf numFmtId="0" fontId="10" fillId="16" borderId="55" xfId="0" applyFont="1" applyFill="1" applyBorder="1" applyAlignment="1">
      <alignment horizontal="center" vertical="top"/>
    </xf>
    <xf numFmtId="2" fontId="10" fillId="16" borderId="50" xfId="0" applyNumberFormat="1" applyFont="1" applyFill="1" applyBorder="1" applyAlignment="1">
      <alignment horizontal="center" vertical="top"/>
    </xf>
    <xf numFmtId="2" fontId="10" fillId="16" borderId="54" xfId="0" applyNumberFormat="1" applyFont="1" applyFill="1" applyBorder="1" applyAlignment="1">
      <alignment horizontal="center" vertical="top"/>
    </xf>
    <xf numFmtId="0" fontId="10" fillId="5" borderId="61" xfId="0" applyFont="1" applyFill="1" applyBorder="1" applyAlignment="1">
      <alignment horizontal="left" vertical="top" wrapText="1"/>
    </xf>
    <xf numFmtId="0" fontId="10" fillId="5" borderId="61" xfId="0" applyFont="1" applyFill="1" applyBorder="1" applyAlignment="1">
      <alignment horizontal="center" vertical="top" wrapText="1"/>
    </xf>
    <xf numFmtId="0" fontId="10" fillId="16" borderId="51" xfId="0" applyFont="1" applyFill="1" applyBorder="1" applyAlignment="1">
      <alignment horizontal="center" vertical="top"/>
    </xf>
    <xf numFmtId="2" fontId="10" fillId="16" borderId="51" xfId="0" applyNumberFormat="1" applyFont="1" applyFill="1" applyBorder="1" applyAlignment="1">
      <alignment horizontal="center" vertical="top"/>
    </xf>
    <xf numFmtId="2" fontId="10" fillId="16" borderId="14" xfId="0" applyNumberFormat="1" applyFont="1" applyFill="1" applyBorder="1" applyAlignment="1">
      <alignment horizontal="center" vertical="top"/>
    </xf>
    <xf numFmtId="49" fontId="21" fillId="2" borderId="21" xfId="0" applyNumberFormat="1" applyFont="1" applyFill="1" applyBorder="1" applyAlignment="1">
      <alignment horizontal="center" vertical="top"/>
    </xf>
    <xf numFmtId="49" fontId="21" fillId="7" borderId="21" xfId="0" applyNumberFormat="1" applyFont="1" applyFill="1" applyBorder="1" applyAlignment="1">
      <alignment horizontal="center" vertical="top"/>
    </xf>
    <xf numFmtId="0" fontId="11" fillId="7" borderId="23" xfId="0"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7" borderId="15" xfId="0" applyNumberFormat="1" applyFont="1" applyFill="1" applyBorder="1" applyAlignment="1">
      <alignment horizontal="center" vertical="top"/>
    </xf>
    <xf numFmtId="0" fontId="11" fillId="16" borderId="0" xfId="0" applyFont="1" applyFill="1" applyAlignment="1">
      <alignment horizontal="center" vertical="top"/>
    </xf>
    <xf numFmtId="2" fontId="11" fillId="16" borderId="9" xfId="0" applyNumberFormat="1" applyFont="1" applyFill="1" applyBorder="1" applyAlignment="1">
      <alignment horizontal="center" vertical="top"/>
    </xf>
    <xf numFmtId="2" fontId="11" fillId="16" borderId="28" xfId="0" applyNumberFormat="1" applyFont="1" applyFill="1" applyBorder="1" applyAlignment="1">
      <alignment horizontal="center" vertical="top"/>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49" fontId="26" fillId="2" borderId="36" xfId="0" applyNumberFormat="1" applyFont="1" applyFill="1" applyBorder="1" applyAlignment="1">
      <alignment horizontal="center" vertical="top"/>
    </xf>
    <xf numFmtId="0" fontId="30" fillId="5" borderId="17" xfId="0" applyFont="1" applyFill="1" applyBorder="1" applyAlignment="1">
      <alignment horizontal="center" vertical="center" wrapText="1"/>
    </xf>
    <xf numFmtId="0" fontId="26" fillId="0" borderId="0" xfId="0" applyFont="1" applyAlignment="1">
      <alignment horizontal="center" vertical="center"/>
    </xf>
    <xf numFmtId="0" fontId="26" fillId="5" borderId="11" xfId="0" applyFont="1" applyFill="1" applyBorder="1" applyAlignment="1">
      <alignment horizontal="left" vertical="top"/>
    </xf>
    <xf numFmtId="0" fontId="26" fillId="11" borderId="15" xfId="0" applyFont="1" applyFill="1" applyBorder="1" applyAlignment="1">
      <alignment horizontal="left" vertical="top"/>
    </xf>
    <xf numFmtId="49" fontId="26" fillId="2" borderId="2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30" fillId="5" borderId="19" xfId="0" applyFont="1" applyFill="1" applyBorder="1" applyAlignment="1">
      <alignment horizontal="center" vertical="top" wrapText="1"/>
    </xf>
    <xf numFmtId="0" fontId="30" fillId="0" borderId="23" xfId="0" applyFont="1" applyBorder="1" applyAlignment="1">
      <alignment wrapText="1"/>
    </xf>
    <xf numFmtId="0" fontId="26" fillId="7" borderId="11" xfId="0" applyFont="1" applyFill="1" applyBorder="1" applyAlignment="1">
      <alignment horizontal="left" vertical="top" wrapText="1"/>
    </xf>
    <xf numFmtId="0" fontId="30" fillId="5" borderId="67" xfId="0" applyFont="1" applyFill="1" applyBorder="1" applyAlignment="1">
      <alignment horizontal="left" vertical="top" wrapText="1"/>
    </xf>
    <xf numFmtId="0" fontId="30" fillId="5" borderId="17" xfId="0" applyFont="1" applyFill="1" applyBorder="1" applyAlignment="1">
      <alignment horizontal="center" vertical="center" wrapText="1"/>
    </xf>
    <xf numFmtId="0" fontId="10" fillId="5" borderId="9" xfId="0" applyFont="1" applyFill="1" applyBorder="1" applyAlignment="1">
      <alignment vertical="top" wrapText="1"/>
    </xf>
    <xf numFmtId="0" fontId="10" fillId="0" borderId="14" xfId="0" applyFont="1" applyBorder="1" applyAlignment="1">
      <alignment horizontal="center" vertical="top"/>
    </xf>
    <xf numFmtId="0" fontId="26" fillId="5" borderId="11" xfId="0" applyFont="1" applyFill="1" applyBorder="1" applyAlignment="1">
      <alignment horizontal="left" vertical="top"/>
    </xf>
    <xf numFmtId="0" fontId="30" fillId="5" borderId="19" xfId="0" applyFont="1" applyFill="1" applyBorder="1" applyAlignment="1">
      <alignment horizontal="center" vertical="top" wrapText="1"/>
    </xf>
    <xf numFmtId="0" fontId="8" fillId="5" borderId="55" xfId="0" applyFont="1" applyFill="1" applyBorder="1" applyAlignment="1">
      <alignment vertical="center" wrapText="1"/>
    </xf>
    <xf numFmtId="0" fontId="10" fillId="0" borderId="18" xfId="0" applyFont="1" applyBorder="1" applyAlignment="1">
      <alignment vertical="center" wrapText="1"/>
    </xf>
    <xf numFmtId="0" fontId="30" fillId="0" borderId="36" xfId="0" applyFont="1" applyBorder="1" applyAlignment="1">
      <alignment vertical="center" wrapText="1"/>
    </xf>
    <xf numFmtId="0" fontId="30" fillId="5" borderId="56" xfId="0" applyFont="1" applyFill="1" applyBorder="1" applyAlignment="1">
      <alignment horizontal="center" vertical="center" wrapText="1"/>
    </xf>
    <xf numFmtId="165" fontId="30" fillId="5" borderId="8" xfId="0" applyNumberFormat="1" applyFont="1" applyFill="1" applyBorder="1" applyAlignment="1">
      <alignment horizontal="center" vertical="top"/>
    </xf>
    <xf numFmtId="165" fontId="30" fillId="5" borderId="38" xfId="0" applyNumberFormat="1" applyFont="1" applyFill="1" applyBorder="1" applyAlignment="1">
      <alignment horizontal="center" vertical="top"/>
    </xf>
    <xf numFmtId="165" fontId="30" fillId="5" borderId="47" xfId="0" applyNumberFormat="1" applyFont="1" applyFill="1" applyBorder="1" applyAlignment="1">
      <alignment horizontal="center" vertical="top"/>
    </xf>
    <xf numFmtId="0" fontId="30" fillId="5" borderId="33" xfId="0" applyFont="1" applyFill="1" applyBorder="1" applyAlignment="1">
      <alignment horizontal="left" vertical="top" wrapText="1"/>
    </xf>
    <xf numFmtId="0" fontId="30" fillId="5" borderId="9" xfId="0" applyFont="1" applyFill="1" applyBorder="1" applyAlignment="1">
      <alignment horizontal="center" vertical="top"/>
    </xf>
    <xf numFmtId="0" fontId="26" fillId="5" borderId="4" xfId="0" applyFont="1" applyFill="1" applyBorder="1" applyAlignment="1">
      <alignment horizontal="center" vertical="top"/>
    </xf>
    <xf numFmtId="0" fontId="26" fillId="14" borderId="10" xfId="0" applyFont="1" applyFill="1" applyBorder="1" applyAlignment="1">
      <alignment horizontal="center" vertical="top"/>
    </xf>
    <xf numFmtId="165" fontId="26" fillId="14" borderId="4" xfId="0" applyNumberFormat="1" applyFont="1" applyFill="1" applyBorder="1" applyAlignment="1">
      <alignment horizontal="center" vertical="top"/>
    </xf>
    <xf numFmtId="0" fontId="30" fillId="5" borderId="58" xfId="0" applyFont="1" applyFill="1" applyBorder="1" applyAlignment="1">
      <alignment horizontal="left" vertical="top" wrapText="1"/>
    </xf>
    <xf numFmtId="0" fontId="30" fillId="5" borderId="61" xfId="0" applyFont="1" applyFill="1" applyBorder="1" applyAlignment="1">
      <alignment horizontal="center" vertical="center"/>
    </xf>
    <xf numFmtId="9" fontId="59" fillId="5" borderId="35" xfId="0" applyNumberFormat="1" applyFont="1" applyFill="1" applyBorder="1" applyAlignment="1">
      <alignment horizontal="center" vertical="top"/>
    </xf>
    <xf numFmtId="165" fontId="30" fillId="0" borderId="35" xfId="0" applyNumberFormat="1" applyFont="1" applyBorder="1" applyAlignment="1">
      <alignment horizontal="left" vertical="top"/>
    </xf>
    <xf numFmtId="165" fontId="30" fillId="0" borderId="34" xfId="0" applyNumberFormat="1" applyFont="1" applyBorder="1" applyAlignment="1">
      <alignment horizontal="left" vertical="top"/>
    </xf>
    <xf numFmtId="165" fontId="26" fillId="14" borderId="21" xfId="0" applyNumberFormat="1" applyFont="1" applyFill="1" applyBorder="1" applyAlignment="1">
      <alignment horizontal="center" vertical="top"/>
    </xf>
    <xf numFmtId="0" fontId="30" fillId="0" borderId="58" xfId="0" applyFont="1" applyBorder="1" applyAlignment="1">
      <alignment vertical="center" wrapText="1"/>
    </xf>
    <xf numFmtId="165" fontId="26" fillId="14" borderId="10" xfId="0" applyNumberFormat="1" applyFont="1" applyFill="1" applyBorder="1" applyAlignment="1">
      <alignment horizontal="center" vertical="top"/>
    </xf>
    <xf numFmtId="0" fontId="25" fillId="0" borderId="51" xfId="0" applyFont="1" applyBorder="1" applyAlignment="1">
      <alignment horizontal="center" vertical="center" wrapText="1"/>
    </xf>
    <xf numFmtId="2" fontId="10" fillId="5" borderId="44" xfId="0" applyNumberFormat="1" applyFont="1" applyFill="1" applyBorder="1" applyAlignment="1">
      <alignment vertical="top"/>
    </xf>
    <xf numFmtId="0" fontId="10" fillId="5" borderId="35" xfId="0" applyFont="1" applyFill="1" applyBorder="1" applyAlignment="1">
      <alignment vertical="top" wrapText="1"/>
    </xf>
    <xf numFmtId="0" fontId="10" fillId="5" borderId="51" xfId="0" applyFont="1" applyFill="1" applyBorder="1" applyAlignment="1">
      <alignment vertical="top"/>
    </xf>
    <xf numFmtId="0" fontId="10" fillId="0" borderId="14" xfId="0" applyFont="1" applyBorder="1" applyAlignment="1">
      <alignment vertical="top"/>
    </xf>
    <xf numFmtId="0" fontId="10" fillId="5" borderId="35" xfId="0" applyFont="1" applyFill="1" applyBorder="1" applyAlignment="1">
      <alignment vertical="top"/>
    </xf>
    <xf numFmtId="0" fontId="10" fillId="0" borderId="34" xfId="0" applyFont="1" applyBorder="1" applyAlignment="1">
      <alignment vertical="top"/>
    </xf>
    <xf numFmtId="165" fontId="25" fillId="5" borderId="62" xfId="0" applyNumberFormat="1" applyFont="1" applyFill="1" applyBorder="1" applyAlignment="1">
      <alignment horizontal="left" vertical="center" wrapText="1"/>
    </xf>
    <xf numFmtId="165" fontId="57" fillId="5" borderId="62" xfId="0" applyNumberFormat="1" applyFont="1" applyFill="1" applyBorder="1" applyAlignment="1">
      <alignment horizontal="left" vertical="center" wrapText="1"/>
    </xf>
    <xf numFmtId="49" fontId="17" fillId="5" borderId="55" xfId="0" applyNumberFormat="1" applyFont="1" applyFill="1" applyBorder="1" applyAlignment="1">
      <alignment vertical="top" wrapText="1"/>
    </xf>
    <xf numFmtId="49" fontId="17" fillId="5" borderId="46" xfId="0" applyNumberFormat="1" applyFont="1" applyFill="1" applyBorder="1" applyAlignment="1">
      <alignment vertical="top" wrapText="1"/>
    </xf>
    <xf numFmtId="0" fontId="4" fillId="5" borderId="56" xfId="0" applyFont="1" applyFill="1" applyBorder="1" applyAlignment="1">
      <alignment horizontal="center" vertical="center"/>
    </xf>
    <xf numFmtId="2" fontId="4" fillId="5" borderId="9" xfId="0" applyNumberFormat="1" applyFont="1" applyFill="1" applyBorder="1" applyAlignment="1">
      <alignment horizontal="center" vertical="top"/>
    </xf>
    <xf numFmtId="49" fontId="11" fillId="5" borderId="54" xfId="0" applyNumberFormat="1" applyFont="1" applyFill="1" applyBorder="1" applyAlignment="1">
      <alignment horizontal="center" vertical="top" wrapText="1"/>
    </xf>
    <xf numFmtId="49" fontId="11" fillId="5" borderId="57" xfId="0" applyNumberFormat="1" applyFont="1" applyFill="1" applyBorder="1" applyAlignment="1">
      <alignment horizontal="center" vertical="top" wrapText="1"/>
    </xf>
    <xf numFmtId="49" fontId="3" fillId="5" borderId="54" xfId="0" applyNumberFormat="1" applyFont="1" applyFill="1" applyBorder="1" applyAlignment="1">
      <alignment horizontal="center" vertical="top" wrapText="1"/>
    </xf>
    <xf numFmtId="49" fontId="3" fillId="5" borderId="57" xfId="0" applyNumberFormat="1" applyFont="1" applyFill="1" applyBorder="1" applyAlignment="1">
      <alignment horizontal="center" vertical="top" wrapText="1"/>
    </xf>
    <xf numFmtId="0" fontId="15" fillId="5" borderId="14" xfId="0" applyFont="1" applyFill="1" applyBorder="1" applyAlignment="1">
      <alignment horizontal="center" vertical="top" wrapText="1"/>
    </xf>
    <xf numFmtId="0" fontId="7" fillId="5" borderId="14" xfId="0" applyFont="1" applyFill="1" applyBorder="1" applyAlignment="1">
      <alignment horizontal="center" vertical="top" wrapText="1"/>
    </xf>
    <xf numFmtId="0" fontId="10" fillId="5" borderId="6" xfId="0" applyFont="1" applyFill="1" applyBorder="1" applyAlignment="1">
      <alignment horizontal="left" vertical="top" wrapText="1"/>
    </xf>
    <xf numFmtId="0" fontId="10" fillId="5" borderId="53" xfId="0" applyFont="1" applyFill="1" applyBorder="1" applyAlignment="1">
      <alignment horizontal="center" vertical="center"/>
    </xf>
    <xf numFmtId="9" fontId="10" fillId="5" borderId="1" xfId="0" applyNumberFormat="1" applyFont="1" applyFill="1" applyBorder="1" applyAlignment="1">
      <alignment horizontal="center" vertical="top"/>
    </xf>
    <xf numFmtId="0" fontId="103" fillId="0" borderId="0" xfId="0" applyFont="1" applyAlignment="1">
      <alignment horizontal="right" vertical="center"/>
    </xf>
    <xf numFmtId="0" fontId="104" fillId="24" borderId="24" xfId="0" applyFont="1" applyFill="1" applyBorder="1" applyAlignment="1">
      <alignment horizontal="center" vertical="center" wrapText="1"/>
    </xf>
    <xf numFmtId="0" fontId="89" fillId="24" borderId="21" xfId="0" applyFont="1" applyFill="1" applyBorder="1" applyAlignment="1">
      <alignment horizontal="center" vertical="center" wrapText="1"/>
    </xf>
    <xf numFmtId="0" fontId="89" fillId="24" borderId="24" xfId="0" applyFont="1" applyFill="1" applyBorder="1" applyAlignment="1">
      <alignment horizontal="center" vertical="center" wrapText="1"/>
    </xf>
    <xf numFmtId="0" fontId="89" fillId="0" borderId="24" xfId="0" applyFont="1" applyBorder="1" applyAlignment="1">
      <alignment horizontal="center" vertical="center" wrapText="1"/>
    </xf>
    <xf numFmtId="0" fontId="89" fillId="0" borderId="24" xfId="0" applyFont="1" applyBorder="1" applyAlignment="1">
      <alignment horizontal="left" vertical="center" wrapText="1"/>
    </xf>
    <xf numFmtId="0" fontId="89" fillId="0" borderId="21" xfId="0" applyFont="1" applyBorder="1" applyAlignment="1">
      <alignment vertical="center" wrapText="1"/>
    </xf>
    <xf numFmtId="0" fontId="89" fillId="0" borderId="24" xfId="0" applyFont="1" applyBorder="1" applyAlignment="1">
      <alignment vertical="center" wrapText="1"/>
    </xf>
    <xf numFmtId="0" fontId="89" fillId="0" borderId="60" xfId="0" applyFont="1" applyBorder="1" applyAlignment="1">
      <alignment horizontal="left" vertical="center" wrapText="1"/>
    </xf>
    <xf numFmtId="0" fontId="89" fillId="0" borderId="60" xfId="0" applyFont="1" applyBorder="1" applyAlignment="1">
      <alignment horizontal="center" vertical="center" wrapText="1"/>
    </xf>
    <xf numFmtId="0" fontId="89" fillId="0" borderId="0" xfId="0" applyFont="1" applyAlignment="1">
      <alignment horizontal="center" vertical="center" wrapText="1"/>
    </xf>
    <xf numFmtId="0" fontId="103" fillId="0" borderId="0" xfId="0" applyFont="1" applyAlignment="1">
      <alignment horizontal="justify" vertical="center"/>
    </xf>
    <xf numFmtId="0" fontId="89" fillId="0" borderId="28" xfId="0" applyFont="1" applyBorder="1" applyAlignment="1">
      <alignment horizontal="left" vertical="top" wrapText="1"/>
    </xf>
    <xf numFmtId="0" fontId="89" fillId="0" borderId="28" xfId="0" applyFont="1" applyBorder="1" applyAlignment="1">
      <alignment vertical="top" wrapText="1"/>
    </xf>
    <xf numFmtId="0" fontId="89" fillId="0" borderId="15" xfId="0" applyFont="1" applyBorder="1" applyAlignment="1">
      <alignment horizontal="center" vertical="top" wrapText="1"/>
    </xf>
    <xf numFmtId="0" fontId="89" fillId="0" borderId="28" xfId="0" applyFont="1" applyBorder="1" applyAlignment="1">
      <alignment horizontal="center" vertical="top" wrapText="1"/>
    </xf>
    <xf numFmtId="0" fontId="89" fillId="0" borderId="12" xfId="0" applyFont="1" applyBorder="1" applyAlignment="1">
      <alignment horizontal="center" vertical="top" wrapText="1"/>
    </xf>
    <xf numFmtId="0" fontId="89" fillId="0" borderId="12" xfId="0" applyFont="1" applyBorder="1" applyAlignment="1">
      <alignment horizontal="center" vertical="center" wrapText="1"/>
    </xf>
    <xf numFmtId="0" fontId="89" fillId="0" borderId="28" xfId="0" applyFont="1" applyBorder="1" applyAlignment="1">
      <alignment horizontal="center" vertical="center" wrapText="1"/>
    </xf>
    <xf numFmtId="0" fontId="89" fillId="0" borderId="35" xfId="0" applyFont="1" applyBorder="1" applyAlignment="1">
      <alignment horizontal="center" vertical="center" wrapText="1"/>
    </xf>
    <xf numFmtId="0" fontId="89" fillId="0" borderId="35" xfId="0" applyFont="1" applyBorder="1" applyAlignment="1">
      <alignment horizontal="center" vertical="center"/>
    </xf>
    <xf numFmtId="0" fontId="89" fillId="0" borderId="34" xfId="0" applyFont="1" applyBorder="1" applyAlignment="1">
      <alignment horizontal="center" vertical="center"/>
    </xf>
    <xf numFmtId="0" fontId="89" fillId="0" borderId="34"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45" xfId="0" applyFont="1" applyBorder="1" applyAlignment="1">
      <alignment horizontal="center" vertical="center" wrapText="1"/>
    </xf>
    <xf numFmtId="0" fontId="89" fillId="0" borderId="5" xfId="0" applyFont="1" applyBorder="1" applyAlignment="1">
      <alignment horizontal="center" vertical="center" wrapText="1"/>
    </xf>
    <xf numFmtId="0" fontId="89" fillId="0" borderId="7" xfId="0" applyFont="1" applyBorder="1" applyAlignment="1">
      <alignment horizontal="center" vertical="center" wrapText="1"/>
    </xf>
    <xf numFmtId="0" fontId="30" fillId="5" borderId="17" xfId="35" applyFont="1" applyFill="1" applyBorder="1" applyAlignment="1">
      <alignment horizontal="center" vertical="top" wrapText="1"/>
    </xf>
    <xf numFmtId="0" fontId="30" fillId="5" borderId="17" xfId="35" applyFont="1" applyFill="1" applyBorder="1" applyAlignment="1">
      <alignment horizontal="center" vertical="top"/>
    </xf>
    <xf numFmtId="0" fontId="110" fillId="5" borderId="42" xfId="35" applyFont="1" applyFill="1" applyBorder="1" applyAlignment="1">
      <alignment horizontal="center" vertical="top"/>
    </xf>
    <xf numFmtId="0" fontId="8" fillId="5" borderId="62" xfId="35" applyFont="1" applyFill="1" applyBorder="1" applyAlignment="1">
      <alignment vertical="top" wrapText="1"/>
    </xf>
    <xf numFmtId="0" fontId="30" fillId="5" borderId="29" xfId="0" applyFont="1" applyFill="1" applyBorder="1" applyAlignment="1">
      <alignment horizontal="left" vertical="top" wrapText="1"/>
    </xf>
    <xf numFmtId="49" fontId="26" fillId="2" borderId="36" xfId="0" applyNumberFormat="1" applyFont="1" applyFill="1" applyBorder="1" applyAlignment="1">
      <alignment horizontal="center" vertical="top"/>
    </xf>
    <xf numFmtId="0" fontId="30" fillId="0" borderId="33" xfId="0" applyFont="1" applyBorder="1" applyAlignment="1">
      <alignment horizontal="left" vertical="top" wrapText="1"/>
    </xf>
    <xf numFmtId="49" fontId="26" fillId="2" borderId="21" xfId="0" applyNumberFormat="1" applyFont="1" applyFill="1" applyBorder="1" applyAlignment="1">
      <alignment horizontal="center" vertical="top"/>
    </xf>
    <xf numFmtId="49" fontId="84" fillId="3" borderId="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5" fillId="5" borderId="21" xfId="0" applyFont="1" applyFill="1" applyBorder="1" applyAlignment="1">
      <alignment horizontal="center" vertical="top" wrapText="1"/>
    </xf>
    <xf numFmtId="0" fontId="30" fillId="5" borderId="9" xfId="0" applyFont="1" applyFill="1" applyBorder="1" applyAlignment="1">
      <alignment horizontal="left" vertical="top" wrapText="1"/>
    </xf>
    <xf numFmtId="0" fontId="30" fillId="5" borderId="67" xfId="0" applyFont="1" applyFill="1" applyBorder="1" applyAlignment="1">
      <alignment horizontal="left" vertical="top" wrapText="1"/>
    </xf>
    <xf numFmtId="0" fontId="30" fillId="5" borderId="73" xfId="0" applyFont="1" applyFill="1" applyBorder="1" applyAlignment="1">
      <alignment horizontal="left" vertical="top" wrapText="1"/>
    </xf>
    <xf numFmtId="0" fontId="30" fillId="5" borderId="17" xfId="0" applyFont="1" applyFill="1" applyBorder="1" applyAlignment="1">
      <alignment horizontal="center" vertical="center" wrapText="1"/>
    </xf>
    <xf numFmtId="0" fontId="59" fillId="0" borderId="42" xfId="0" applyFont="1" applyBorder="1" applyAlignment="1">
      <alignment horizontal="center" vertical="top"/>
    </xf>
    <xf numFmtId="0" fontId="30" fillId="5" borderId="46" xfId="0" applyFont="1" applyFill="1" applyBorder="1" applyAlignment="1">
      <alignment horizontal="left" vertical="top" wrapText="1"/>
    </xf>
    <xf numFmtId="0" fontId="26" fillId="5" borderId="11" xfId="0" applyFont="1" applyFill="1" applyBorder="1" applyAlignment="1">
      <alignment horizontal="left" vertical="top"/>
    </xf>
    <xf numFmtId="49" fontId="26" fillId="2" borderId="21" xfId="0" applyNumberFormat="1" applyFont="1" applyFill="1" applyBorder="1" applyAlignment="1">
      <alignment horizontal="center" vertical="top"/>
    </xf>
    <xf numFmtId="165" fontId="4" fillId="0" borderId="59" xfId="0" applyNumberFormat="1" applyFont="1" applyBorder="1" applyAlignment="1">
      <alignment horizontal="center" vertical="top"/>
    </xf>
    <xf numFmtId="0" fontId="4" fillId="0" borderId="59" xfId="0" applyFont="1" applyBorder="1" applyAlignment="1">
      <alignment horizontal="center" vertical="top"/>
    </xf>
    <xf numFmtId="0" fontId="9" fillId="5" borderId="21" xfId="0" applyFont="1" applyFill="1" applyBorder="1" applyAlignment="1">
      <alignment horizontal="left" vertical="top" wrapText="1"/>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8" fillId="5" borderId="63" xfId="0" applyFont="1" applyFill="1" applyBorder="1" applyAlignment="1">
      <alignment horizontal="center" vertical="center" wrapText="1"/>
    </xf>
    <xf numFmtId="0" fontId="32" fillId="5" borderId="20" xfId="0" applyFont="1" applyFill="1" applyBorder="1" applyAlignment="1">
      <alignment horizontal="center" vertical="top" wrapText="1"/>
    </xf>
    <xf numFmtId="49" fontId="26" fillId="5" borderId="40" xfId="0" applyNumberFormat="1" applyFont="1" applyFill="1" applyBorder="1" applyAlignment="1">
      <alignment horizontal="center" vertical="top" wrapText="1"/>
    </xf>
    <xf numFmtId="0" fontId="55" fillId="5" borderId="22" xfId="0"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165" fontId="30" fillId="0" borderId="59" xfId="0" applyNumberFormat="1" applyFont="1" applyBorder="1" applyAlignment="1">
      <alignment horizontal="center" vertical="top"/>
    </xf>
    <xf numFmtId="165" fontId="30" fillId="12" borderId="59" xfId="0" applyNumberFormat="1" applyFont="1" applyFill="1" applyBorder="1" applyAlignment="1">
      <alignment horizontal="center" vertical="top"/>
    </xf>
    <xf numFmtId="0" fontId="30" fillId="0" borderId="59" xfId="0" applyFont="1" applyBorder="1" applyAlignment="1">
      <alignment horizontal="center" vertical="top"/>
    </xf>
    <xf numFmtId="49" fontId="5" fillId="2" borderId="21" xfId="0" applyNumberFormat="1" applyFont="1" applyFill="1" applyBorder="1" applyAlignment="1">
      <alignment horizontal="center" vertical="top"/>
    </xf>
    <xf numFmtId="49" fontId="26" fillId="5" borderId="0" xfId="0" applyNumberFormat="1" applyFont="1" applyFill="1" applyBorder="1" applyAlignment="1">
      <alignment horizontal="center" vertical="top" wrapText="1"/>
    </xf>
    <xf numFmtId="49" fontId="5" fillId="2" borderId="29" xfId="0" applyNumberFormat="1" applyFont="1" applyFill="1" applyBorder="1" applyAlignment="1">
      <alignment vertical="top"/>
    </xf>
    <xf numFmtId="49" fontId="5" fillId="2" borderId="9" xfId="0" applyNumberFormat="1" applyFont="1" applyFill="1" applyBorder="1" applyAlignment="1">
      <alignment vertical="top"/>
    </xf>
    <xf numFmtId="0" fontId="4" fillId="0" borderId="17" xfId="0" applyFont="1" applyBorder="1" applyAlignment="1">
      <alignment horizontal="center" vertical="center"/>
    </xf>
    <xf numFmtId="0" fontId="26" fillId="0" borderId="39" xfId="0" applyFont="1" applyFill="1" applyBorder="1" applyAlignment="1">
      <alignment vertical="top"/>
    </xf>
    <xf numFmtId="0" fontId="26" fillId="0" borderId="40" xfId="0" applyFont="1" applyFill="1" applyBorder="1" applyAlignment="1">
      <alignment horizontal="left" vertical="top"/>
    </xf>
    <xf numFmtId="0" fontId="30" fillId="0" borderId="40" xfId="0" applyFont="1" applyFill="1" applyBorder="1" applyAlignment="1">
      <alignment horizontal="left" vertical="top"/>
    </xf>
    <xf numFmtId="0" fontId="30" fillId="0" borderId="51" xfId="0" applyFont="1" applyFill="1" applyBorder="1" applyAlignment="1">
      <alignment horizontal="center" vertical="center" wrapText="1"/>
    </xf>
    <xf numFmtId="0" fontId="30" fillId="0" borderId="51" xfId="0" applyFont="1" applyFill="1" applyBorder="1" applyAlignment="1">
      <alignment horizontal="left" vertical="top"/>
    </xf>
    <xf numFmtId="0" fontId="30" fillId="0" borderId="14" xfId="0" applyFont="1" applyFill="1" applyBorder="1" applyAlignment="1">
      <alignment horizontal="left" vertical="top"/>
    </xf>
    <xf numFmtId="165" fontId="30" fillId="12" borderId="31" xfId="0" applyNumberFormat="1" applyFont="1" applyFill="1" applyBorder="1" applyAlignment="1">
      <alignment horizontal="left" vertical="center" wrapText="1"/>
    </xf>
    <xf numFmtId="0" fontId="30" fillId="5" borderId="5" xfId="0" applyFont="1" applyFill="1" applyBorder="1" applyAlignment="1">
      <alignment horizontal="center" vertical="top" wrapText="1"/>
    </xf>
    <xf numFmtId="0" fontId="30" fillId="5" borderId="33" xfId="0" applyFont="1" applyFill="1" applyBorder="1" applyAlignment="1">
      <alignment horizontal="center" vertical="top"/>
    </xf>
    <xf numFmtId="165" fontId="30" fillId="12" borderId="36" xfId="0" applyNumberFormat="1" applyFont="1" applyFill="1" applyBorder="1" applyAlignment="1">
      <alignment horizontal="left" vertical="center" wrapText="1"/>
    </xf>
    <xf numFmtId="165" fontId="30" fillId="0" borderId="33" xfId="0" applyNumberFormat="1" applyFont="1" applyBorder="1" applyAlignment="1">
      <alignment horizontal="left" vertical="center" wrapText="1"/>
    </xf>
    <xf numFmtId="165" fontId="30" fillId="12" borderId="37" xfId="0" applyNumberFormat="1" applyFont="1" applyFill="1" applyBorder="1" applyAlignment="1">
      <alignment horizontal="left" vertical="center" wrapText="1"/>
    </xf>
    <xf numFmtId="165" fontId="30" fillId="12" borderId="33" xfId="0" applyNumberFormat="1" applyFont="1" applyFill="1" applyBorder="1" applyAlignment="1">
      <alignment horizontal="left" vertical="center" wrapText="1"/>
    </xf>
    <xf numFmtId="0" fontId="30" fillId="5" borderId="36" xfId="0" applyFont="1" applyFill="1" applyBorder="1" applyAlignment="1">
      <alignment horizontal="left" vertical="top" wrapText="1"/>
    </xf>
    <xf numFmtId="0" fontId="30" fillId="5" borderId="56" xfId="0" applyFont="1" applyFill="1" applyBorder="1" applyAlignment="1">
      <alignment horizontal="center" vertical="top" wrapText="1"/>
    </xf>
    <xf numFmtId="0" fontId="59" fillId="5" borderId="32" xfId="0" applyFont="1" applyFill="1" applyBorder="1" applyAlignment="1">
      <alignment horizontal="left" vertical="top"/>
    </xf>
    <xf numFmtId="0" fontId="59" fillId="5" borderId="1" xfId="0" applyFont="1" applyFill="1" applyBorder="1" applyAlignment="1">
      <alignment horizontal="center" vertical="center"/>
    </xf>
    <xf numFmtId="165" fontId="30" fillId="12" borderId="58" xfId="0" applyNumberFormat="1" applyFont="1" applyFill="1" applyBorder="1" applyAlignment="1">
      <alignment horizontal="left" vertical="center" wrapText="1"/>
    </xf>
    <xf numFmtId="49" fontId="30" fillId="5" borderId="17" xfId="0" applyNumberFormat="1" applyFont="1" applyFill="1" applyBorder="1" applyAlignment="1">
      <alignment horizontal="center" vertical="top"/>
    </xf>
    <xf numFmtId="16" fontId="30" fillId="5" borderId="56" xfId="0" applyNumberFormat="1" applyFont="1" applyFill="1" applyBorder="1" applyAlignment="1">
      <alignment horizontal="center" vertical="top"/>
    </xf>
    <xf numFmtId="0" fontId="30" fillId="0" borderId="6" xfId="0" applyFont="1" applyBorder="1" applyAlignment="1">
      <alignment horizontal="left" vertical="top" wrapText="1"/>
    </xf>
    <xf numFmtId="49" fontId="30" fillId="5" borderId="56" xfId="0" applyNumberFormat="1" applyFont="1" applyFill="1" applyBorder="1" applyAlignment="1">
      <alignment horizontal="center" vertical="top"/>
    </xf>
    <xf numFmtId="49" fontId="30" fillId="0" borderId="57" xfId="0" applyNumberFormat="1" applyFont="1" applyBorder="1" applyAlignment="1">
      <alignment horizontal="center" vertical="top"/>
    </xf>
    <xf numFmtId="0" fontId="30" fillId="5" borderId="18" xfId="0" applyFont="1" applyFill="1" applyBorder="1" applyAlignment="1">
      <alignment horizontal="left" vertical="top" wrapText="1"/>
    </xf>
    <xf numFmtId="165" fontId="30" fillId="12" borderId="52" xfId="0" applyNumberFormat="1" applyFont="1" applyFill="1" applyBorder="1" applyAlignment="1">
      <alignment horizontal="left" vertical="center" wrapText="1"/>
    </xf>
    <xf numFmtId="0" fontId="30" fillId="5" borderId="51" xfId="0" applyFont="1" applyFill="1" applyBorder="1" applyAlignment="1">
      <alignment horizontal="center" vertical="top" wrapText="1"/>
    </xf>
    <xf numFmtId="49" fontId="30" fillId="5" borderId="51" xfId="0" applyNumberFormat="1" applyFont="1" applyFill="1" applyBorder="1" applyAlignment="1">
      <alignment horizontal="center" vertical="top"/>
    </xf>
    <xf numFmtId="49" fontId="30" fillId="0" borderId="14" xfId="0" applyNumberFormat="1" applyFont="1" applyBorder="1" applyAlignment="1">
      <alignment horizontal="center" vertical="top"/>
    </xf>
    <xf numFmtId="9" fontId="30" fillId="5" borderId="1" xfId="0" applyNumberFormat="1" applyFont="1" applyFill="1" applyBorder="1" applyAlignment="1">
      <alignment horizontal="center" vertical="top"/>
    </xf>
    <xf numFmtId="0" fontId="59" fillId="5" borderId="52" xfId="0" applyFont="1" applyFill="1" applyBorder="1" applyAlignment="1">
      <alignment horizontal="left" vertical="top" wrapText="1"/>
    </xf>
    <xf numFmtId="165" fontId="30" fillId="5" borderId="5" xfId="0" applyNumberFormat="1" applyFont="1" applyFill="1" applyBorder="1" applyAlignment="1">
      <alignment horizontal="center" vertical="top"/>
    </xf>
    <xf numFmtId="165" fontId="30" fillId="0" borderId="7" xfId="0" applyNumberFormat="1" applyFont="1" applyBorder="1" applyAlignment="1">
      <alignment horizontal="center" vertical="top"/>
    </xf>
    <xf numFmtId="0" fontId="30" fillId="5" borderId="18" xfId="0" applyFont="1" applyFill="1" applyBorder="1" applyAlignment="1">
      <alignment vertical="top" wrapText="1"/>
    </xf>
    <xf numFmtId="165" fontId="30" fillId="5" borderId="17" xfId="0" applyNumberFormat="1" applyFont="1" applyFill="1" applyBorder="1" applyAlignment="1">
      <alignment horizontal="center" vertical="top"/>
    </xf>
    <xf numFmtId="165" fontId="30" fillId="0" borderId="42" xfId="0" applyNumberFormat="1" applyFont="1" applyBorder="1" applyAlignment="1">
      <alignment horizontal="center" vertical="top"/>
    </xf>
    <xf numFmtId="0" fontId="55" fillId="0" borderId="0" xfId="0" applyFont="1"/>
    <xf numFmtId="0" fontId="30" fillId="0" borderId="0" xfId="0" applyFont="1" applyBorder="1" applyAlignment="1">
      <alignment vertical="top"/>
    </xf>
    <xf numFmtId="2" fontId="56" fillId="4" borderId="28" xfId="0" applyNumberFormat="1" applyFont="1" applyFill="1" applyBorder="1" applyAlignment="1">
      <alignment horizontal="center" vertical="top" wrapText="1"/>
    </xf>
    <xf numFmtId="165" fontId="30" fillId="0" borderId="0" xfId="0" applyNumberFormat="1" applyFont="1" applyBorder="1" applyAlignment="1">
      <alignment vertical="top"/>
    </xf>
    <xf numFmtId="2" fontId="55" fillId="0" borderId="2" xfId="0" applyNumberFormat="1" applyFont="1" applyBorder="1" applyAlignment="1">
      <alignment horizontal="center" vertical="top" wrapText="1"/>
    </xf>
    <xf numFmtId="2" fontId="55" fillId="0" borderId="8" xfId="0" applyNumberFormat="1" applyFont="1" applyBorder="1" applyAlignment="1">
      <alignment horizontal="center" vertical="top" wrapText="1"/>
    </xf>
    <xf numFmtId="2" fontId="55" fillId="0" borderId="30" xfId="0" applyNumberFormat="1" applyFont="1" applyBorder="1" applyAlignment="1">
      <alignment horizontal="center" vertical="top" wrapText="1"/>
    </xf>
    <xf numFmtId="2" fontId="55" fillId="0" borderId="38" xfId="0" applyNumberFormat="1" applyFont="1" applyBorder="1" applyAlignment="1">
      <alignment horizontal="center" vertical="top" wrapText="1"/>
    </xf>
    <xf numFmtId="0" fontId="59" fillId="0" borderId="30" xfId="33" applyFont="1" applyBorder="1" applyAlignment="1">
      <alignment horizontal="center" vertical="top" wrapText="1"/>
    </xf>
    <xf numFmtId="0" fontId="59" fillId="0" borderId="38" xfId="33" applyFont="1" applyBorder="1" applyAlignment="1">
      <alignment horizontal="center" vertical="top" wrapText="1"/>
    </xf>
    <xf numFmtId="0" fontId="30" fillId="0" borderId="0" xfId="0" applyFont="1" applyBorder="1"/>
    <xf numFmtId="0" fontId="26" fillId="0" borderId="0" xfId="0" applyFont="1" applyFill="1" applyBorder="1" applyAlignment="1">
      <alignment horizontal="right" vertical="top" wrapText="1"/>
    </xf>
    <xf numFmtId="2" fontId="55" fillId="0" borderId="3" xfId="0" applyNumberFormat="1" applyFont="1" applyBorder="1" applyAlignment="1">
      <alignment horizontal="center" vertical="top" wrapText="1"/>
    </xf>
    <xf numFmtId="2" fontId="55" fillId="0" borderId="47" xfId="0" applyNumberFormat="1" applyFont="1" applyBorder="1" applyAlignment="1">
      <alignment horizontal="center" vertical="top" wrapText="1"/>
    </xf>
    <xf numFmtId="2" fontId="55" fillId="0" borderId="4" xfId="0" applyNumberFormat="1" applyFont="1" applyBorder="1" applyAlignment="1">
      <alignment horizontal="center" vertical="top" wrapText="1"/>
    </xf>
    <xf numFmtId="2" fontId="55" fillId="0" borderId="10" xfId="0" applyNumberFormat="1" applyFont="1" applyBorder="1" applyAlignment="1">
      <alignment horizontal="center" vertical="top" wrapText="1"/>
    </xf>
    <xf numFmtId="2" fontId="56" fillId="4" borderId="28" xfId="0" applyNumberFormat="1" applyFont="1" applyFill="1" applyBorder="1" applyAlignment="1">
      <alignment vertical="top" wrapText="1"/>
    </xf>
    <xf numFmtId="2" fontId="56" fillId="4" borderId="12" xfId="0" applyNumberFormat="1" applyFont="1" applyFill="1" applyBorder="1" applyAlignment="1">
      <alignment vertical="top" wrapText="1"/>
    </xf>
    <xf numFmtId="2" fontId="55" fillId="0" borderId="2" xfId="0" applyNumberFormat="1" applyFont="1" applyBorder="1" applyAlignment="1">
      <alignment vertical="top" wrapText="1"/>
    </xf>
    <xf numFmtId="2" fontId="55" fillId="0" borderId="25" xfId="0" applyNumberFormat="1" applyFont="1" applyBorder="1" applyAlignment="1">
      <alignment vertical="top" wrapText="1"/>
    </xf>
    <xf numFmtId="2" fontId="56" fillId="9" borderId="28" xfId="0" applyNumberFormat="1" applyFont="1" applyFill="1" applyBorder="1" applyAlignment="1">
      <alignment vertical="top" wrapText="1"/>
    </xf>
    <xf numFmtId="2" fontId="56" fillId="9" borderId="12" xfId="0" applyNumberFormat="1" applyFont="1" applyFill="1" applyBorder="1" applyAlignment="1">
      <alignment vertical="top" wrapText="1"/>
    </xf>
    <xf numFmtId="0" fontId="11" fillId="0" borderId="28" xfId="0" applyFont="1" applyBorder="1" applyAlignment="1">
      <alignment vertical="center" wrapText="1"/>
    </xf>
    <xf numFmtId="0" fontId="11" fillId="0" borderId="15" xfId="0" applyFont="1" applyBorder="1" applyAlignment="1">
      <alignment horizontal="center" vertical="center" wrapText="1"/>
    </xf>
    <xf numFmtId="0" fontId="11" fillId="0" borderId="28" xfId="0" applyFont="1" applyBorder="1" applyAlignment="1">
      <alignment horizontal="center" vertical="center" wrapText="1"/>
    </xf>
    <xf numFmtId="0" fontId="10" fillId="0" borderId="50" xfId="0" applyFont="1" applyFill="1" applyBorder="1" applyAlignment="1">
      <alignment horizontal="center" vertical="center" wrapText="1"/>
    </xf>
    <xf numFmtId="0" fontId="10" fillId="0" borderId="50" xfId="0" applyFont="1" applyFill="1" applyBorder="1" applyAlignment="1">
      <alignment horizontal="left" vertical="top"/>
    </xf>
    <xf numFmtId="0" fontId="10" fillId="0" borderId="54" xfId="0" applyFont="1" applyFill="1" applyBorder="1" applyAlignment="1">
      <alignment horizontal="left" vertical="top"/>
    </xf>
    <xf numFmtId="49" fontId="26" fillId="5" borderId="0" xfId="0" applyNumberFormat="1" applyFont="1" applyFill="1" applyBorder="1" applyAlignment="1">
      <alignment vertical="top" wrapText="1"/>
    </xf>
    <xf numFmtId="0" fontId="8" fillId="0" borderId="31" xfId="0" applyFont="1" applyBorder="1" applyAlignment="1">
      <alignment horizontal="center" vertical="top"/>
    </xf>
    <xf numFmtId="165" fontId="8" fillId="0" borderId="2" xfId="0" applyNumberFormat="1" applyFont="1" applyBorder="1" applyAlignment="1">
      <alignment horizontal="center"/>
    </xf>
    <xf numFmtId="0" fontId="8" fillId="0" borderId="49" xfId="0" applyFont="1" applyBorder="1" applyAlignment="1">
      <alignment vertical="center" wrapText="1"/>
    </xf>
    <xf numFmtId="49" fontId="47" fillId="5" borderId="74" xfId="0" applyNumberFormat="1" applyFont="1" applyFill="1" applyBorder="1" applyAlignment="1">
      <alignment horizontal="center" vertical="top" wrapText="1"/>
    </xf>
    <xf numFmtId="0" fontId="39" fillId="5" borderId="21" xfId="0" applyFont="1" applyFill="1" applyBorder="1" applyAlignment="1">
      <alignment vertical="top" wrapText="1"/>
    </xf>
    <xf numFmtId="0" fontId="8" fillId="5" borderId="52" xfId="0" applyFont="1" applyFill="1" applyBorder="1" applyAlignment="1">
      <alignment vertical="top" wrapText="1"/>
    </xf>
    <xf numFmtId="0" fontId="8" fillId="5" borderId="53" xfId="0" applyFont="1" applyFill="1" applyBorder="1" applyAlignment="1">
      <alignment horizontal="center" vertical="center" wrapText="1"/>
    </xf>
    <xf numFmtId="0" fontId="8" fillId="5" borderId="1" xfId="0" applyFont="1" applyFill="1" applyBorder="1" applyAlignment="1">
      <alignment horizontal="center" vertical="top"/>
    </xf>
    <xf numFmtId="49" fontId="9" fillId="5" borderId="71" xfId="0" applyNumberFormat="1" applyFont="1" applyFill="1" applyBorder="1" applyAlignment="1">
      <alignment horizontal="center" vertical="top" wrapText="1"/>
    </xf>
    <xf numFmtId="0" fontId="25" fillId="5" borderId="35" xfId="0" applyFont="1" applyFill="1" applyBorder="1" applyAlignment="1">
      <alignment horizontal="center" vertical="top" wrapText="1"/>
    </xf>
    <xf numFmtId="0" fontId="25" fillId="0" borderId="35" xfId="0" applyFont="1" applyBorder="1" applyAlignment="1">
      <alignment horizontal="center" vertical="center" wrapText="1"/>
    </xf>
    <xf numFmtId="0" fontId="25" fillId="0" borderId="34" xfId="0" applyFont="1" applyBorder="1" applyAlignment="1">
      <alignment horizontal="center" vertical="center" wrapText="1"/>
    </xf>
    <xf numFmtId="165" fontId="25" fillId="5" borderId="35" xfId="0" applyNumberFormat="1" applyFont="1" applyFill="1" applyBorder="1" applyAlignment="1">
      <alignment horizontal="center" vertical="top" wrapText="1"/>
    </xf>
    <xf numFmtId="0" fontId="25" fillId="0" borderId="66" xfId="0" applyFont="1" applyBorder="1" applyAlignment="1">
      <alignment horizontal="center" vertical="center" wrapText="1"/>
    </xf>
    <xf numFmtId="0" fontId="25" fillId="0" borderId="35" xfId="0" applyFont="1" applyBorder="1" applyAlignment="1">
      <alignment horizontal="left" vertical="top" wrapText="1"/>
    </xf>
    <xf numFmtId="0" fontId="25" fillId="0" borderId="34" xfId="0" applyFont="1" applyBorder="1" applyAlignment="1">
      <alignment horizontal="left" vertical="top" wrapText="1"/>
    </xf>
    <xf numFmtId="0" fontId="25" fillId="0" borderId="1" xfId="0" applyFont="1" applyBorder="1" applyAlignment="1">
      <alignment horizontal="center" vertical="center"/>
    </xf>
    <xf numFmtId="0" fontId="25" fillId="0" borderId="45" xfId="0" applyFont="1" applyBorder="1" applyAlignment="1">
      <alignment horizontal="center" vertical="center"/>
    </xf>
    <xf numFmtId="0" fontId="12" fillId="0" borderId="12" xfId="0" applyFont="1" applyBorder="1" applyAlignment="1">
      <alignment vertical="top" wrapText="1"/>
    </xf>
    <xf numFmtId="0" fontId="10" fillId="0" borderId="11" xfId="0" applyFont="1" applyBorder="1" applyAlignment="1">
      <alignment wrapText="1"/>
    </xf>
    <xf numFmtId="0" fontId="10" fillId="5" borderId="65" xfId="0" applyFont="1" applyFill="1" applyBorder="1" applyAlignment="1">
      <alignment horizontal="center" vertical="center" wrapText="1"/>
    </xf>
    <xf numFmtId="0" fontId="10" fillId="5" borderId="66" xfId="0" applyFont="1" applyFill="1" applyBorder="1" applyAlignment="1">
      <alignment horizontal="center" vertical="center" wrapText="1"/>
    </xf>
    <xf numFmtId="49" fontId="4" fillId="12" borderId="51" xfId="0" applyNumberFormat="1" applyFont="1" applyFill="1" applyBorder="1" applyAlignment="1">
      <alignment vertical="center" wrapText="1"/>
    </xf>
    <xf numFmtId="49" fontId="4" fillId="12" borderId="14" xfId="0" applyNumberFormat="1" applyFont="1" applyFill="1" applyBorder="1" applyAlignment="1">
      <alignment vertical="center" wrapText="1"/>
    </xf>
    <xf numFmtId="0" fontId="10" fillId="0" borderId="62" xfId="0" applyFont="1" applyBorder="1" applyAlignment="1">
      <alignment vertical="top" wrapText="1"/>
    </xf>
    <xf numFmtId="49" fontId="10" fillId="12" borderId="51" xfId="0" applyNumberFormat="1" applyFont="1" applyFill="1" applyBorder="1" applyAlignment="1">
      <alignment vertical="center" wrapText="1"/>
    </xf>
    <xf numFmtId="49" fontId="10" fillId="12" borderId="14" xfId="0" applyNumberFormat="1" applyFont="1" applyFill="1" applyBorder="1" applyAlignment="1">
      <alignment vertical="center" wrapText="1"/>
    </xf>
    <xf numFmtId="0" fontId="7" fillId="0" borderId="65" xfId="0" applyFont="1" applyBorder="1" applyAlignment="1">
      <alignment horizontal="center" vertical="top" wrapText="1"/>
    </xf>
    <xf numFmtId="0" fontId="7" fillId="0" borderId="66" xfId="0" applyFont="1" applyBorder="1" applyAlignment="1">
      <alignment horizontal="center" vertical="top" wrapText="1"/>
    </xf>
    <xf numFmtId="0" fontId="11" fillId="0" borderId="11" xfId="0" applyFont="1" applyBorder="1" applyAlignment="1">
      <alignment vertical="top"/>
    </xf>
    <xf numFmtId="0" fontId="10" fillId="5" borderId="11" xfId="0" applyFont="1" applyFill="1" applyBorder="1" applyAlignment="1">
      <alignment wrapText="1"/>
    </xf>
    <xf numFmtId="0" fontId="10" fillId="0" borderId="52" xfId="0" applyFont="1" applyBorder="1" applyAlignment="1">
      <alignment vertical="top" wrapText="1"/>
    </xf>
    <xf numFmtId="49" fontId="4" fillId="12" borderId="1" xfId="0" applyNumberFormat="1" applyFont="1" applyFill="1" applyBorder="1" applyAlignment="1">
      <alignment vertical="center" wrapText="1"/>
    </xf>
    <xf numFmtId="49" fontId="4" fillId="12" borderId="45" xfId="0" applyNumberFormat="1" applyFont="1" applyFill="1" applyBorder="1" applyAlignment="1">
      <alignment vertical="center" wrapText="1"/>
    </xf>
    <xf numFmtId="49" fontId="3" fillId="5" borderId="9" xfId="0" applyNumberFormat="1" applyFont="1" applyFill="1" applyBorder="1" applyAlignment="1">
      <alignment horizontal="center" vertical="top" wrapText="1"/>
    </xf>
    <xf numFmtId="0" fontId="4" fillId="0" borderId="22" xfId="0" applyFont="1" applyBorder="1" applyAlignment="1">
      <alignment horizontal="center" vertical="top"/>
    </xf>
    <xf numFmtId="165" fontId="10" fillId="12" borderId="30" xfId="0" applyNumberFormat="1" applyFont="1" applyFill="1" applyBorder="1" applyAlignment="1">
      <alignment horizontal="center" vertical="top"/>
    </xf>
    <xf numFmtId="0" fontId="26" fillId="10" borderId="22" xfId="0" applyFont="1" applyFill="1" applyBorder="1" applyAlignment="1">
      <alignment horizontal="right" vertical="top" wrapText="1"/>
    </xf>
    <xf numFmtId="0" fontId="26" fillId="10" borderId="24" xfId="0" applyFont="1" applyFill="1" applyBorder="1" applyAlignment="1">
      <alignment horizontal="right" vertical="top" wrapText="1"/>
    </xf>
    <xf numFmtId="49" fontId="26" fillId="2" borderId="31"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49" fontId="26" fillId="5" borderId="48" xfId="0" applyNumberFormat="1" applyFont="1" applyFill="1" applyBorder="1" applyAlignment="1">
      <alignment horizontal="center" vertical="top" wrapText="1"/>
    </xf>
    <xf numFmtId="0" fontId="55" fillId="5" borderId="20" xfId="0" applyFont="1" applyFill="1" applyBorder="1" applyAlignment="1">
      <alignment horizontal="center" vertical="top" wrapText="1"/>
    </xf>
    <xf numFmtId="0" fontId="30" fillId="5" borderId="29" xfId="0" applyFont="1" applyFill="1" applyBorder="1" applyAlignment="1">
      <alignment horizontal="left" vertical="top" wrapText="1"/>
    </xf>
    <xf numFmtId="0" fontId="30" fillId="5" borderId="21" xfId="0" applyFont="1" applyFill="1" applyBorder="1" applyAlignment="1">
      <alignment horizontal="left" vertical="top" wrapText="1"/>
    </xf>
    <xf numFmtId="49" fontId="30" fillId="5" borderId="2" xfId="0" applyNumberFormat="1" applyFont="1" applyFill="1" applyBorder="1" applyAlignment="1">
      <alignment horizontal="center" vertical="top"/>
    </xf>
    <xf numFmtId="49" fontId="30" fillId="5" borderId="4" xfId="0" applyNumberFormat="1" applyFont="1" applyFill="1" applyBorder="1" applyAlignment="1">
      <alignment horizontal="center" vertical="top"/>
    </xf>
    <xf numFmtId="49" fontId="30" fillId="5" borderId="29" xfId="0" applyNumberFormat="1" applyFont="1" applyFill="1" applyBorder="1" applyAlignment="1">
      <alignment horizontal="center" vertical="top"/>
    </xf>
    <xf numFmtId="49" fontId="30" fillId="5" borderId="21" xfId="0" applyNumberFormat="1" applyFont="1" applyFill="1" applyBorder="1" applyAlignment="1">
      <alignment horizontal="center" vertical="top"/>
    </xf>
    <xf numFmtId="0" fontId="30" fillId="5" borderId="55" xfId="0" applyFont="1" applyFill="1" applyBorder="1" applyAlignment="1">
      <alignment horizontal="left" vertical="top" wrapText="1"/>
    </xf>
    <xf numFmtId="0" fontId="30" fillId="5" borderId="18" xfId="0" applyFont="1" applyFill="1" applyBorder="1" applyAlignment="1">
      <alignment horizontal="left" vertical="top" wrapText="1"/>
    </xf>
    <xf numFmtId="0" fontId="30" fillId="0" borderId="54" xfId="0" applyFont="1" applyBorder="1" applyAlignment="1">
      <alignment vertical="top" wrapText="1"/>
    </xf>
    <xf numFmtId="0" fontId="30" fillId="0" borderId="14" xfId="0" applyFont="1" applyBorder="1" applyAlignment="1">
      <alignment vertical="top" wrapText="1"/>
    </xf>
    <xf numFmtId="0" fontId="30" fillId="5" borderId="50" xfId="0" applyFont="1" applyFill="1" applyBorder="1" applyAlignment="1">
      <alignment horizontal="left" vertical="top" wrapText="1"/>
    </xf>
    <xf numFmtId="0" fontId="30" fillId="5" borderId="51" xfId="0" applyFont="1" applyFill="1" applyBorder="1" applyAlignment="1">
      <alignment horizontal="left" vertical="top" wrapText="1"/>
    </xf>
    <xf numFmtId="0" fontId="30" fillId="5" borderId="50" xfId="0" applyFont="1" applyFill="1" applyBorder="1" applyAlignment="1">
      <alignment horizontal="center" vertical="top" wrapText="1"/>
    </xf>
    <xf numFmtId="0" fontId="30" fillId="5" borderId="51" xfId="0" applyFont="1" applyFill="1" applyBorder="1" applyAlignment="1">
      <alignment horizontal="center" vertical="top" wrapText="1"/>
    </xf>
    <xf numFmtId="0" fontId="30" fillId="5" borderId="50" xfId="0" applyFont="1" applyFill="1" applyBorder="1" applyAlignment="1">
      <alignment horizontal="left" vertical="top"/>
    </xf>
    <xf numFmtId="0" fontId="30" fillId="5" borderId="51" xfId="0" applyFont="1" applyFill="1" applyBorder="1" applyAlignment="1">
      <alignment horizontal="left" vertical="top"/>
    </xf>
    <xf numFmtId="0" fontId="30" fillId="0" borderId="54" xfId="0" applyFont="1" applyBorder="1" applyAlignment="1">
      <alignment horizontal="left" vertical="top"/>
    </xf>
    <xf numFmtId="0" fontId="30" fillId="0" borderId="14" xfId="0" applyFont="1" applyBorder="1" applyAlignment="1">
      <alignment horizontal="left" vertical="top"/>
    </xf>
    <xf numFmtId="0" fontId="30" fillId="5" borderId="9" xfId="0" applyFont="1" applyFill="1" applyBorder="1" applyAlignment="1">
      <alignment horizontal="left" vertical="top" wrapText="1"/>
    </xf>
    <xf numFmtId="0" fontId="8" fillId="0" borderId="0" xfId="0" applyFont="1" applyAlignment="1">
      <alignment horizontal="left" vertical="top" wrapText="1"/>
    </xf>
    <xf numFmtId="0" fontId="27" fillId="0" borderId="0" xfId="0" applyFont="1" applyAlignment="1">
      <alignment horizontal="center" vertical="top" wrapText="1"/>
    </xf>
    <xf numFmtId="0" fontId="30" fillId="0" borderId="2" xfId="0" applyFont="1" applyBorder="1" applyAlignment="1">
      <alignment horizontal="center" vertical="center" textRotation="90" wrapText="1"/>
    </xf>
    <xf numFmtId="0" fontId="30" fillId="0" borderId="30" xfId="0" applyFont="1" applyBorder="1" applyAlignment="1">
      <alignment horizontal="center" vertical="center" textRotation="90" wrapText="1"/>
    </xf>
    <xf numFmtId="0" fontId="30" fillId="0" borderId="4" xfId="0" applyFont="1" applyBorder="1" applyAlignment="1">
      <alignment horizontal="center" vertical="center" textRotation="90" wrapText="1"/>
    </xf>
    <xf numFmtId="0" fontId="30" fillId="0" borderId="8" xfId="0" applyFont="1" applyBorder="1" applyAlignment="1">
      <alignment horizontal="center" vertical="center" textRotation="90" wrapText="1"/>
    </xf>
    <xf numFmtId="0" fontId="30" fillId="0" borderId="38" xfId="0" applyFont="1" applyBorder="1" applyAlignment="1">
      <alignment horizontal="center" vertical="center" textRotation="90" wrapText="1"/>
    </xf>
    <xf numFmtId="0" fontId="30" fillId="0" borderId="10" xfId="0" applyFont="1" applyBorder="1" applyAlignment="1">
      <alignment horizontal="center" vertical="center" textRotation="90" wrapText="1"/>
    </xf>
    <xf numFmtId="0" fontId="30" fillId="0" borderId="43"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9" xfId="0" applyFont="1" applyBorder="1" applyAlignment="1">
      <alignment horizontal="center" vertical="center" textRotation="90" wrapText="1"/>
    </xf>
    <xf numFmtId="0" fontId="30" fillId="0" borderId="9" xfId="0" applyFont="1" applyBorder="1" applyAlignment="1">
      <alignment horizontal="center" vertical="center" textRotation="90" wrapText="1"/>
    </xf>
    <xf numFmtId="0" fontId="30" fillId="0" borderId="21" xfId="0" applyFont="1" applyBorder="1" applyAlignment="1">
      <alignment horizontal="center" vertical="center" textRotation="90" wrapText="1"/>
    </xf>
    <xf numFmtId="0" fontId="30" fillId="0" borderId="17" xfId="0" applyFont="1" applyBorder="1" applyAlignment="1">
      <alignment horizontal="center" vertical="center"/>
    </xf>
    <xf numFmtId="0" fontId="30" fillId="0" borderId="42" xfId="0" applyFont="1" applyBorder="1" applyAlignment="1">
      <alignment horizontal="center" vertical="center"/>
    </xf>
    <xf numFmtId="0" fontId="26" fillId="0" borderId="0" xfId="0" applyFont="1" applyBorder="1" applyAlignment="1">
      <alignment horizontal="center" vertical="center"/>
    </xf>
    <xf numFmtId="0" fontId="0" fillId="0" borderId="22" xfId="0" applyBorder="1" applyAlignment="1">
      <alignment horizontal="center"/>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30" fillId="6" borderId="15" xfId="0" applyFont="1" applyFill="1" applyBorder="1" applyAlignment="1">
      <alignment horizontal="center" vertical="top"/>
    </xf>
    <xf numFmtId="0" fontId="30" fillId="6" borderId="11" xfId="0" applyFont="1" applyFill="1" applyBorder="1" applyAlignment="1">
      <alignment horizontal="center" vertical="top"/>
    </xf>
    <xf numFmtId="0" fontId="30" fillId="6" borderId="12" xfId="0" applyFont="1" applyFill="1" applyBorder="1" applyAlignment="1">
      <alignment horizontal="center" vertical="top"/>
    </xf>
    <xf numFmtId="49" fontId="26" fillId="0" borderId="22" xfId="0" applyNumberFormat="1" applyFont="1" applyBorder="1" applyAlignment="1">
      <alignment horizontal="center" vertical="top" wrapText="1"/>
    </xf>
    <xf numFmtId="0" fontId="30" fillId="0" borderId="46" xfId="0" applyFont="1" applyBorder="1" applyAlignment="1">
      <alignment horizontal="center" vertical="center" wrapText="1"/>
    </xf>
    <xf numFmtId="0" fontId="30" fillId="0" borderId="18" xfId="0" applyFont="1" applyBorder="1" applyAlignment="1">
      <alignment horizontal="center" vertical="center" wrapText="1"/>
    </xf>
    <xf numFmtId="0" fontId="26" fillId="11" borderId="15" xfId="0" applyFont="1" applyFill="1" applyBorder="1" applyAlignment="1">
      <alignment horizontal="left" vertical="top"/>
    </xf>
    <xf numFmtId="0" fontId="26" fillId="11" borderId="11" xfId="0" applyFont="1" applyFill="1" applyBorder="1" applyAlignment="1">
      <alignment horizontal="left" vertical="top"/>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6" fillId="5" borderId="15" xfId="0" applyFont="1" applyFill="1" applyBorder="1" applyAlignment="1">
      <alignment horizontal="left" vertical="top"/>
    </xf>
    <xf numFmtId="0" fontId="26" fillId="5" borderId="11" xfId="0" applyFont="1" applyFill="1" applyBorder="1" applyAlignment="1">
      <alignment horizontal="left" vertical="top"/>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49" fontId="26" fillId="2" borderId="36"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5" borderId="13" xfId="0" applyNumberFormat="1" applyFont="1" applyFill="1" applyBorder="1" applyAlignment="1">
      <alignment horizontal="center" vertical="top" wrapText="1"/>
    </xf>
    <xf numFmtId="0" fontId="30" fillId="4" borderId="15" xfId="0" applyFont="1" applyFill="1" applyBorder="1" applyAlignment="1">
      <alignment horizontal="right" vertical="top" wrapText="1"/>
    </xf>
    <xf numFmtId="0" fontId="30" fillId="4" borderId="11" xfId="0" applyFont="1" applyFill="1" applyBorder="1" applyAlignment="1">
      <alignment horizontal="right" vertical="top" wrapText="1"/>
    </xf>
    <xf numFmtId="0" fontId="30" fillId="0" borderId="33" xfId="0" applyFont="1" applyBorder="1" applyAlignment="1">
      <alignment horizontal="left" vertical="top" wrapText="1"/>
    </xf>
    <xf numFmtId="0" fontId="30" fillId="0" borderId="38" xfId="0" applyFont="1" applyBorder="1" applyAlignment="1">
      <alignment horizontal="left" vertical="top" wrapText="1"/>
    </xf>
    <xf numFmtId="0" fontId="30" fillId="0" borderId="41" xfId="0" applyFont="1" applyBorder="1" applyAlignment="1">
      <alignment horizontal="left" vertical="top" wrapText="1"/>
    </xf>
    <xf numFmtId="0" fontId="30" fillId="0" borderId="33" xfId="33" applyFont="1" applyBorder="1" applyAlignment="1">
      <alignment horizontal="left" vertical="top" wrapText="1"/>
    </xf>
    <xf numFmtId="0" fontId="30" fillId="0" borderId="38" xfId="33" applyFont="1" applyBorder="1" applyAlignment="1">
      <alignment horizontal="left" vertical="top" wrapText="1"/>
    </xf>
    <xf numFmtId="0" fontId="30" fillId="0" borderId="41" xfId="33" applyFont="1" applyBorder="1" applyAlignment="1">
      <alignment horizontal="left" vertical="top" wrapText="1"/>
    </xf>
    <xf numFmtId="0" fontId="30" fillId="0" borderId="31" xfId="0" applyFont="1" applyBorder="1" applyAlignment="1">
      <alignment horizontal="left" vertical="top" wrapText="1"/>
    </xf>
    <xf numFmtId="0" fontId="30" fillId="0" borderId="8" xfId="0" applyFont="1" applyBorder="1" applyAlignment="1">
      <alignment horizontal="left" vertical="top" wrapText="1"/>
    </xf>
    <xf numFmtId="0" fontId="30" fillId="0" borderId="25" xfId="0" applyFont="1" applyBorder="1" applyAlignment="1">
      <alignment horizontal="left" vertical="top" wrapText="1"/>
    </xf>
    <xf numFmtId="0" fontId="55" fillId="9" borderId="15" xfId="0" applyFont="1" applyFill="1" applyBorder="1" applyAlignment="1">
      <alignment horizontal="center" vertical="top" wrapText="1"/>
    </xf>
    <xf numFmtId="0" fontId="55" fillId="9" borderId="11" xfId="0" applyFont="1" applyFill="1" applyBorder="1" applyAlignment="1">
      <alignment horizontal="center" vertical="top" wrapText="1"/>
    </xf>
    <xf numFmtId="0" fontId="55" fillId="9" borderId="12" xfId="0" applyFont="1" applyFill="1" applyBorder="1" applyAlignment="1">
      <alignment horizontal="center" vertical="top" wrapText="1"/>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49" fontId="30" fillId="5" borderId="9" xfId="0" applyNumberFormat="1" applyFont="1" applyFill="1" applyBorder="1" applyAlignment="1">
      <alignment horizontal="center" vertical="top"/>
    </xf>
    <xf numFmtId="0" fontId="55" fillId="0" borderId="9" xfId="0" applyFont="1" applyBorder="1" applyAlignment="1">
      <alignment vertical="top" wrapText="1"/>
    </xf>
    <xf numFmtId="0" fontId="55" fillId="0" borderId="21" xfId="0" applyFont="1" applyBorder="1" applyAlignment="1">
      <alignment vertical="top" wrapText="1"/>
    </xf>
    <xf numFmtId="0" fontId="30" fillId="0" borderId="32" xfId="0" applyFont="1" applyBorder="1" applyAlignment="1">
      <alignment horizontal="left" vertical="top" wrapText="1"/>
    </xf>
    <xf numFmtId="0" fontId="30" fillId="0" borderId="10" xfId="0" applyFont="1" applyBorder="1" applyAlignment="1">
      <alignment horizontal="left" vertical="top" wrapText="1"/>
    </xf>
    <xf numFmtId="0" fontId="30" fillId="0" borderId="27" xfId="0" applyFont="1" applyBorder="1" applyAlignment="1">
      <alignment horizontal="left" vertical="top" wrapText="1"/>
    </xf>
    <xf numFmtId="0" fontId="30" fillId="0" borderId="33" xfId="0" applyFont="1" applyFill="1" applyBorder="1" applyAlignment="1">
      <alignment horizontal="left" vertical="top" wrapText="1"/>
    </xf>
    <xf numFmtId="0" fontId="30" fillId="0" borderId="38" xfId="0" applyFont="1" applyFill="1" applyBorder="1" applyAlignment="1">
      <alignment horizontal="left" vertical="top" wrapText="1"/>
    </xf>
    <xf numFmtId="0" fontId="30" fillId="0" borderId="41" xfId="0" applyFont="1" applyFill="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center" vertical="center"/>
    </xf>
    <xf numFmtId="0" fontId="81" fillId="0" borderId="22" xfId="0" applyFont="1" applyBorder="1" applyAlignment="1">
      <alignment horizontal="center"/>
    </xf>
    <xf numFmtId="49" fontId="57" fillId="5" borderId="29" xfId="0" applyNumberFormat="1" applyFont="1" applyFill="1" applyBorder="1" applyAlignment="1">
      <alignment horizontal="center" vertical="center" textRotation="90"/>
    </xf>
    <xf numFmtId="49" fontId="57" fillId="5" borderId="9" xfId="0" applyNumberFormat="1" applyFont="1" applyFill="1" applyBorder="1" applyAlignment="1">
      <alignment horizontal="center" vertical="center" textRotation="90"/>
    </xf>
    <xf numFmtId="49" fontId="57" fillId="5" borderId="21" xfId="0" applyNumberFormat="1" applyFont="1" applyFill="1" applyBorder="1" applyAlignment="1">
      <alignment horizontal="center" vertical="center" textRotation="90"/>
    </xf>
    <xf numFmtId="0" fontId="65" fillId="5" borderId="29" xfId="0" applyFont="1" applyFill="1" applyBorder="1" applyAlignment="1">
      <alignment horizontal="left" vertical="top" wrapText="1"/>
    </xf>
    <xf numFmtId="0" fontId="65" fillId="5" borderId="9" xfId="0" applyFont="1" applyFill="1" applyBorder="1" applyAlignment="1">
      <alignment horizontal="left" vertical="top" wrapText="1"/>
    </xf>
    <xf numFmtId="0" fontId="65" fillId="5" borderId="21" xfId="0" applyFont="1" applyFill="1" applyBorder="1" applyAlignment="1">
      <alignment horizontal="left" vertical="top" wrapText="1"/>
    </xf>
    <xf numFmtId="49" fontId="10" fillId="5" borderId="29" xfId="0" applyNumberFormat="1" applyFont="1" applyFill="1" applyBorder="1" applyAlignment="1">
      <alignment horizontal="center" vertical="center" textRotation="90"/>
    </xf>
    <xf numFmtId="49" fontId="10" fillId="5" borderId="9" xfId="0" applyNumberFormat="1" applyFont="1" applyFill="1" applyBorder="1" applyAlignment="1">
      <alignment horizontal="center" vertical="center" textRotation="90"/>
    </xf>
    <xf numFmtId="49" fontId="10" fillId="5" borderId="21" xfId="0" applyNumberFormat="1" applyFont="1" applyFill="1" applyBorder="1" applyAlignment="1">
      <alignment horizontal="center" vertical="center" textRotation="90"/>
    </xf>
    <xf numFmtId="0" fontId="82" fillId="20" borderId="11" xfId="0" applyFont="1" applyFill="1" applyBorder="1" applyAlignment="1">
      <alignment horizontal="center" vertical="top"/>
    </xf>
    <xf numFmtId="0" fontId="82" fillId="20" borderId="12" xfId="0"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0" fontId="30" fillId="5" borderId="46" xfId="0" applyFont="1" applyFill="1" applyBorder="1" applyAlignment="1">
      <alignment horizontal="left" vertical="top" wrapText="1"/>
    </xf>
    <xf numFmtId="0" fontId="30" fillId="5" borderId="73" xfId="0" applyFont="1" applyFill="1" applyBorder="1" applyAlignment="1">
      <alignment horizontal="left" vertical="top" wrapText="1"/>
    </xf>
    <xf numFmtId="0" fontId="26" fillId="19" borderId="22" xfId="0" applyFont="1" applyFill="1" applyBorder="1" applyAlignment="1">
      <alignment horizontal="right" vertical="top" wrapText="1"/>
    </xf>
    <xf numFmtId="0" fontId="26" fillId="19" borderId="24" xfId="0" applyFont="1" applyFill="1" applyBorder="1" applyAlignment="1">
      <alignment horizontal="right" vertical="top" wrapText="1"/>
    </xf>
    <xf numFmtId="49" fontId="10" fillId="5" borderId="29" xfId="0" applyNumberFormat="1" applyFont="1" applyFill="1" applyBorder="1" applyAlignment="1">
      <alignment horizontal="center" vertical="center" textRotation="89"/>
    </xf>
    <xf numFmtId="49" fontId="10" fillId="5" borderId="9" xfId="0" applyNumberFormat="1" applyFont="1" applyFill="1" applyBorder="1" applyAlignment="1">
      <alignment horizontal="center" vertical="center" textRotation="89"/>
    </xf>
    <xf numFmtId="49" fontId="10" fillId="5" borderId="21" xfId="0" applyNumberFormat="1" applyFont="1" applyFill="1" applyBorder="1" applyAlignment="1">
      <alignment horizontal="center" vertical="center" textRotation="89"/>
    </xf>
    <xf numFmtId="0" fontId="3" fillId="7" borderId="22" xfId="0" applyFont="1" applyFill="1" applyBorder="1" applyAlignment="1">
      <alignment horizontal="right" vertical="top" wrapText="1"/>
    </xf>
    <xf numFmtId="0" fontId="3" fillId="7" borderId="24" xfId="0" applyFont="1" applyFill="1" applyBorder="1" applyAlignment="1">
      <alignment horizontal="right" vertical="top" wrapText="1"/>
    </xf>
    <xf numFmtId="0" fontId="3" fillId="19" borderId="22" xfId="0" applyFont="1" applyFill="1" applyBorder="1" applyAlignment="1">
      <alignment horizontal="right" vertical="top" wrapText="1"/>
    </xf>
    <xf numFmtId="0" fontId="3" fillId="19" borderId="24" xfId="0" applyFont="1" applyFill="1" applyBorder="1" applyAlignment="1">
      <alignment horizontal="right" vertical="top" wrapText="1"/>
    </xf>
    <xf numFmtId="49" fontId="3" fillId="3" borderId="29" xfId="0" applyNumberFormat="1" applyFont="1" applyFill="1" applyBorder="1" applyAlignment="1">
      <alignment horizontal="center" vertical="top"/>
    </xf>
    <xf numFmtId="49" fontId="3" fillId="3" borderId="9" xfId="0" applyNumberFormat="1" applyFont="1" applyFill="1" applyBorder="1" applyAlignment="1">
      <alignment horizontal="center" vertical="top"/>
    </xf>
    <xf numFmtId="49" fontId="3" fillId="3" borderId="21" xfId="0" applyNumberFormat="1" applyFont="1" applyFill="1" applyBorder="1" applyAlignment="1">
      <alignment horizontal="center" vertical="top"/>
    </xf>
    <xf numFmtId="0" fontId="89" fillId="5" borderId="29" xfId="0" applyFont="1" applyFill="1" applyBorder="1" applyAlignment="1">
      <alignment horizontal="left" vertical="top" wrapText="1"/>
    </xf>
    <xf numFmtId="0" fontId="89" fillId="5" borderId="9" xfId="0" applyFont="1" applyFill="1" applyBorder="1" applyAlignment="1">
      <alignment horizontal="left" vertical="top" wrapText="1"/>
    </xf>
    <xf numFmtId="0" fontId="89" fillId="5" borderId="21" xfId="0" applyFont="1" applyFill="1" applyBorder="1" applyAlignment="1">
      <alignment horizontal="left" vertical="top" wrapText="1"/>
    </xf>
    <xf numFmtId="49" fontId="4" fillId="5" borderId="29" xfId="0" applyNumberFormat="1" applyFont="1" applyFill="1" applyBorder="1" applyAlignment="1">
      <alignment horizontal="center" vertical="center" textRotation="90"/>
    </xf>
    <xf numFmtId="49" fontId="4" fillId="5" borderId="9" xfId="0" applyNumberFormat="1" applyFont="1" applyFill="1" applyBorder="1" applyAlignment="1">
      <alignment horizontal="center" vertical="center" textRotation="90"/>
    </xf>
    <xf numFmtId="49" fontId="4" fillId="5" borderId="21" xfId="0" applyNumberFormat="1" applyFont="1" applyFill="1" applyBorder="1" applyAlignment="1">
      <alignment horizontal="center" vertical="center" textRotation="90"/>
    </xf>
    <xf numFmtId="49" fontId="4" fillId="5" borderId="29" xfId="0" applyNumberFormat="1" applyFont="1" applyFill="1" applyBorder="1" applyAlignment="1">
      <alignment horizontal="center" vertical="top"/>
    </xf>
    <xf numFmtId="49" fontId="4" fillId="5" borderId="9"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49" fontId="30" fillId="5" borderId="29" xfId="0" applyNumberFormat="1" applyFont="1" applyFill="1" applyBorder="1" applyAlignment="1">
      <alignment horizontal="center" vertical="center" textRotation="90"/>
    </xf>
    <xf numFmtId="49" fontId="30" fillId="5" borderId="9" xfId="0" applyNumberFormat="1" applyFont="1" applyFill="1" applyBorder="1" applyAlignment="1">
      <alignment horizontal="center" vertical="center" textRotation="90"/>
    </xf>
    <xf numFmtId="49" fontId="30" fillId="5" borderId="21" xfId="0" applyNumberFormat="1" applyFont="1" applyFill="1" applyBorder="1" applyAlignment="1">
      <alignment horizontal="center" vertical="center" textRotation="90"/>
    </xf>
    <xf numFmtId="0" fontId="88" fillId="20" borderId="11" xfId="0" applyFont="1" applyFill="1" applyBorder="1" applyAlignment="1">
      <alignment horizontal="center" vertical="top"/>
    </xf>
    <xf numFmtId="0" fontId="88" fillId="20" borderId="12" xfId="0" applyFont="1" applyFill="1" applyBorder="1" applyAlignment="1">
      <alignment horizontal="center" vertical="top"/>
    </xf>
    <xf numFmtId="0" fontId="88" fillId="5" borderId="29" xfId="0" applyFont="1" applyFill="1" applyBorder="1" applyAlignment="1">
      <alignment horizontal="left" vertical="top" wrapText="1"/>
    </xf>
    <xf numFmtId="0" fontId="88" fillId="5" borderId="9" xfId="0" applyFont="1" applyFill="1" applyBorder="1" applyAlignment="1">
      <alignment horizontal="left" vertical="top" wrapText="1"/>
    </xf>
    <xf numFmtId="0" fontId="88" fillId="5" borderId="21" xfId="0" applyFont="1" applyFill="1" applyBorder="1" applyAlignment="1">
      <alignment horizontal="left" vertical="top" wrapText="1"/>
    </xf>
    <xf numFmtId="49" fontId="2" fillId="5" borderId="29" xfId="0" applyNumberFormat="1" applyFont="1" applyFill="1" applyBorder="1" applyAlignment="1">
      <alignment horizontal="center" vertical="center" textRotation="90"/>
    </xf>
    <xf numFmtId="49" fontId="2" fillId="5" borderId="9"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49" fontId="27" fillId="3" borderId="29" xfId="0" applyNumberFormat="1" applyFont="1" applyFill="1" applyBorder="1" applyAlignment="1">
      <alignment horizontal="center" vertical="top"/>
    </xf>
    <xf numFmtId="49" fontId="27" fillId="3" borderId="9" xfId="0" applyNumberFormat="1" applyFont="1" applyFill="1" applyBorder="1" applyAlignment="1">
      <alignment horizontal="center" vertical="top"/>
    </xf>
    <xf numFmtId="49" fontId="27" fillId="3" borderId="21" xfId="0" applyNumberFormat="1" applyFont="1" applyFill="1" applyBorder="1" applyAlignment="1">
      <alignment horizontal="center" vertical="top"/>
    </xf>
    <xf numFmtId="49" fontId="28" fillId="5" borderId="29" xfId="0" applyNumberFormat="1" applyFont="1" applyFill="1" applyBorder="1" applyAlignment="1">
      <alignment horizontal="center" vertical="top"/>
    </xf>
    <xf numFmtId="49" fontId="28" fillId="5" borderId="9" xfId="0" applyNumberFormat="1" applyFont="1" applyFill="1" applyBorder="1" applyAlignment="1">
      <alignment horizontal="center" vertical="top"/>
    </xf>
    <xf numFmtId="49" fontId="28" fillId="5" borderId="21" xfId="0" applyNumberFormat="1" applyFont="1" applyFill="1" applyBorder="1" applyAlignment="1">
      <alignment horizontal="center" vertical="top"/>
    </xf>
    <xf numFmtId="0" fontId="10" fillId="5" borderId="29"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5" borderId="21" xfId="0" applyFont="1" applyFill="1" applyBorder="1" applyAlignment="1">
      <alignment horizontal="left" vertical="top" wrapText="1"/>
    </xf>
    <xf numFmtId="0" fontId="0" fillId="0" borderId="9" xfId="0" applyBorder="1" applyAlignment="1">
      <alignment vertical="top" wrapText="1"/>
    </xf>
    <xf numFmtId="0" fontId="0" fillId="0" borderId="21" xfId="0" applyBorder="1" applyAlignment="1">
      <alignment vertical="top" wrapText="1"/>
    </xf>
    <xf numFmtId="0" fontId="30" fillId="5" borderId="67" xfId="0" applyFont="1" applyFill="1" applyBorder="1" applyAlignment="1">
      <alignment horizontal="left" vertical="top" wrapText="1"/>
    </xf>
    <xf numFmtId="0" fontId="30" fillId="5" borderId="64"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30" fillId="5" borderId="64" xfId="0" applyFont="1" applyFill="1" applyBorder="1" applyAlignment="1">
      <alignment horizontal="center" vertical="center"/>
    </xf>
    <xf numFmtId="0" fontId="30" fillId="5" borderId="17" xfId="0" applyFont="1" applyFill="1" applyBorder="1" applyAlignment="1">
      <alignment horizontal="center" vertical="center"/>
    </xf>
    <xf numFmtId="0" fontId="59" fillId="0" borderId="63" xfId="0" applyFont="1" applyBorder="1" applyAlignment="1">
      <alignment horizontal="center" vertical="top"/>
    </xf>
    <xf numFmtId="0" fontId="59" fillId="0" borderId="42" xfId="0" applyFont="1" applyBorder="1" applyAlignment="1">
      <alignment horizontal="center" vertical="top"/>
    </xf>
    <xf numFmtId="49" fontId="84" fillId="2" borderId="31" xfId="0" applyNumberFormat="1" applyFont="1" applyFill="1" applyBorder="1" applyAlignment="1">
      <alignment horizontal="center" vertical="top"/>
    </xf>
    <xf numFmtId="49" fontId="84" fillId="2" borderId="36" xfId="0" applyNumberFormat="1" applyFont="1" applyFill="1" applyBorder="1" applyAlignment="1">
      <alignment horizontal="center" vertical="top"/>
    </xf>
    <xf numFmtId="49" fontId="84" fillId="2" borderId="32" xfId="0" applyNumberFormat="1" applyFont="1" applyFill="1" applyBorder="1" applyAlignment="1">
      <alignment horizontal="center" vertical="top"/>
    </xf>
    <xf numFmtId="49" fontId="84" fillId="3" borderId="2" xfId="0" applyNumberFormat="1" applyFont="1" applyFill="1" applyBorder="1" applyAlignment="1">
      <alignment horizontal="center" vertical="top"/>
    </xf>
    <xf numFmtId="49" fontId="84" fillId="3" borderId="9" xfId="0" applyNumberFormat="1" applyFont="1" applyFill="1" applyBorder="1" applyAlignment="1">
      <alignment horizontal="center" vertical="top"/>
    </xf>
    <xf numFmtId="49" fontId="84" fillId="3" borderId="4"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5" fillId="5" borderId="21" xfId="0" applyFont="1" applyFill="1" applyBorder="1" applyAlignment="1">
      <alignment horizontal="center" vertical="top" wrapText="1"/>
    </xf>
    <xf numFmtId="49" fontId="10" fillId="5" borderId="2" xfId="0" applyNumberFormat="1" applyFont="1" applyFill="1" applyBorder="1" applyAlignment="1">
      <alignment horizontal="center" vertical="center" textRotation="87"/>
    </xf>
    <xf numFmtId="49" fontId="10" fillId="5" borderId="9" xfId="0" applyNumberFormat="1" applyFont="1" applyFill="1" applyBorder="1" applyAlignment="1">
      <alignment horizontal="center" vertical="center" textRotation="87"/>
    </xf>
    <xf numFmtId="49" fontId="10" fillId="5" borderId="4" xfId="0" applyNumberFormat="1" applyFont="1" applyFill="1" applyBorder="1" applyAlignment="1">
      <alignment horizontal="center" vertical="center" textRotation="87"/>
    </xf>
    <xf numFmtId="49" fontId="10" fillId="5" borderId="2" xfId="0" applyNumberFormat="1" applyFont="1" applyFill="1" applyBorder="1" applyAlignment="1">
      <alignment horizontal="center" vertical="center" textRotation="90"/>
    </xf>
    <xf numFmtId="49" fontId="10" fillId="5" borderId="4" xfId="0" applyNumberFormat="1" applyFont="1" applyFill="1" applyBorder="1" applyAlignment="1">
      <alignment horizontal="center" vertical="center" textRotation="90"/>
    </xf>
    <xf numFmtId="0" fontId="27" fillId="7" borderId="22" xfId="0" applyFont="1" applyFill="1" applyBorder="1" applyAlignment="1">
      <alignment horizontal="right" vertical="top" wrapText="1"/>
    </xf>
    <xf numFmtId="0" fontId="27" fillId="7" borderId="24" xfId="0" applyFont="1" applyFill="1" applyBorder="1" applyAlignment="1">
      <alignment horizontal="right" vertical="top" wrapText="1"/>
    </xf>
    <xf numFmtId="49" fontId="27" fillId="2" borderId="31" xfId="0" applyNumberFormat="1" applyFont="1" applyFill="1" applyBorder="1" applyAlignment="1">
      <alignment horizontal="center" vertical="top"/>
    </xf>
    <xf numFmtId="49" fontId="27" fillId="2" borderId="36" xfId="0" applyNumberFormat="1" applyFont="1" applyFill="1" applyBorder="1" applyAlignment="1">
      <alignment horizontal="center" vertical="top"/>
    </xf>
    <xf numFmtId="49" fontId="27" fillId="2" borderId="32" xfId="0" applyNumberFormat="1" applyFont="1" applyFill="1" applyBorder="1" applyAlignment="1">
      <alignment horizontal="center" vertical="top"/>
    </xf>
    <xf numFmtId="49" fontId="27" fillId="3" borderId="2" xfId="0" applyNumberFormat="1" applyFont="1" applyFill="1" applyBorder="1" applyAlignment="1">
      <alignment horizontal="center" vertical="top"/>
    </xf>
    <xf numFmtId="49" fontId="27" fillId="3" borderId="4" xfId="0" applyNumberFormat="1" applyFont="1" applyFill="1" applyBorder="1" applyAlignment="1">
      <alignment horizontal="center" vertical="top"/>
    </xf>
    <xf numFmtId="49" fontId="27" fillId="5" borderId="29" xfId="0" applyNumberFormat="1" applyFont="1" applyFill="1" applyBorder="1" applyAlignment="1">
      <alignment horizontal="center" vertical="top" wrapText="1"/>
    </xf>
    <xf numFmtId="49" fontId="27" fillId="5" borderId="9" xfId="0" applyNumberFormat="1" applyFont="1" applyFill="1" applyBorder="1" applyAlignment="1">
      <alignment horizontal="center" vertical="top" wrapText="1"/>
    </xf>
    <xf numFmtId="0" fontId="93" fillId="5" borderId="21" xfId="0" applyFont="1" applyFill="1" applyBorder="1" applyAlignment="1">
      <alignment horizontal="center" vertical="top" wrapText="1"/>
    </xf>
    <xf numFmtId="49" fontId="4" fillId="5" borderId="2" xfId="0" applyNumberFormat="1" applyFont="1" applyFill="1" applyBorder="1" applyAlignment="1">
      <alignment horizontal="center" vertical="center" textRotation="90"/>
    </xf>
    <xf numFmtId="49" fontId="4" fillId="5" borderId="4" xfId="0" applyNumberFormat="1" applyFont="1" applyFill="1" applyBorder="1" applyAlignment="1">
      <alignment horizontal="center" vertical="center" textRotation="90"/>
    </xf>
    <xf numFmtId="0" fontId="28" fillId="5" borderId="67" xfId="0" applyFont="1" applyFill="1" applyBorder="1" applyAlignment="1">
      <alignment horizontal="left" vertical="top" wrapText="1"/>
    </xf>
    <xf numFmtId="0" fontId="28" fillId="5" borderId="73" xfId="0" applyFont="1" applyFill="1" applyBorder="1" applyAlignment="1">
      <alignment horizontal="left" vertical="top" wrapText="1"/>
    </xf>
    <xf numFmtId="49" fontId="94" fillId="2" borderId="31" xfId="0" applyNumberFormat="1" applyFont="1" applyFill="1" applyBorder="1" applyAlignment="1">
      <alignment horizontal="center" vertical="top"/>
    </xf>
    <xf numFmtId="49" fontId="94" fillId="2" borderId="36" xfId="0" applyNumberFormat="1" applyFont="1" applyFill="1" applyBorder="1" applyAlignment="1">
      <alignment horizontal="center" vertical="top"/>
    </xf>
    <xf numFmtId="49" fontId="94" fillId="2" borderId="32" xfId="0" applyNumberFormat="1" applyFont="1" applyFill="1" applyBorder="1" applyAlignment="1">
      <alignment horizontal="center" vertical="top"/>
    </xf>
    <xf numFmtId="49" fontId="94" fillId="3" borderId="2" xfId="0" applyNumberFormat="1" applyFont="1" applyFill="1" applyBorder="1" applyAlignment="1">
      <alignment horizontal="center" vertical="top"/>
    </xf>
    <xf numFmtId="49" fontId="94" fillId="3" borderId="9" xfId="0" applyNumberFormat="1" applyFont="1" applyFill="1" applyBorder="1" applyAlignment="1">
      <alignment horizontal="center" vertical="top"/>
    </xf>
    <xf numFmtId="49" fontId="94" fillId="3" borderId="4" xfId="0" applyNumberFormat="1" applyFont="1" applyFill="1" applyBorder="1" applyAlignment="1">
      <alignment horizontal="center" vertical="top"/>
    </xf>
    <xf numFmtId="49" fontId="10" fillId="5" borderId="2" xfId="0" applyNumberFormat="1" applyFont="1" applyFill="1" applyBorder="1" applyAlignment="1">
      <alignment horizontal="center" vertical="center" textRotation="89"/>
    </xf>
    <xf numFmtId="49" fontId="10" fillId="5" borderId="4" xfId="0" applyNumberFormat="1" applyFont="1" applyFill="1" applyBorder="1" applyAlignment="1">
      <alignment horizontal="center" vertical="center" textRotation="89"/>
    </xf>
    <xf numFmtId="0" fontId="26" fillId="20" borderId="11" xfId="0" applyFont="1" applyFill="1" applyBorder="1" applyAlignment="1">
      <alignment horizontal="center" vertical="top"/>
    </xf>
    <xf numFmtId="0" fontId="26" fillId="20" borderId="12" xfId="0" applyFont="1" applyFill="1" applyBorder="1" applyAlignment="1">
      <alignment horizontal="center" vertical="top"/>
    </xf>
    <xf numFmtId="49" fontId="10" fillId="5" borderId="29" xfId="0" applyNumberFormat="1" applyFont="1" applyFill="1" applyBorder="1" applyAlignment="1">
      <alignment horizontal="center" vertical="center" textRotation="88"/>
    </xf>
    <xf numFmtId="49" fontId="10" fillId="5" borderId="9" xfId="0" applyNumberFormat="1" applyFont="1" applyFill="1" applyBorder="1" applyAlignment="1">
      <alignment horizontal="center" vertical="center" textRotation="88"/>
    </xf>
    <xf numFmtId="49" fontId="10" fillId="5" borderId="21" xfId="0" applyNumberFormat="1" applyFont="1" applyFill="1" applyBorder="1" applyAlignment="1">
      <alignment horizontal="center" vertical="center" textRotation="88"/>
    </xf>
    <xf numFmtId="0" fontId="26" fillId="23" borderId="22" xfId="0" applyFont="1" applyFill="1" applyBorder="1" applyAlignment="1">
      <alignment horizontal="right" vertical="top" wrapText="1"/>
    </xf>
    <xf numFmtId="0" fontId="26" fillId="23" borderId="24" xfId="0" applyFont="1" applyFill="1" applyBorder="1" applyAlignment="1">
      <alignment horizontal="right" vertical="top" wrapText="1"/>
    </xf>
    <xf numFmtId="0" fontId="82" fillId="0" borderId="0" xfId="0" applyFont="1" applyAlignment="1">
      <alignment horizontal="center"/>
    </xf>
    <xf numFmtId="0" fontId="27" fillId="4" borderId="31" xfId="0" applyFont="1" applyFill="1" applyBorder="1" applyAlignment="1">
      <alignment horizontal="right" vertical="top" wrapText="1"/>
    </xf>
    <xf numFmtId="0" fontId="27" fillId="4" borderId="8" xfId="0" applyFont="1" applyFill="1" applyBorder="1" applyAlignment="1">
      <alignment horizontal="right" vertical="top" wrapText="1"/>
    </xf>
    <xf numFmtId="0" fontId="27" fillId="4" borderId="25" xfId="0" applyFont="1" applyFill="1" applyBorder="1" applyAlignment="1">
      <alignment horizontal="right" vertical="top" wrapText="1"/>
    </xf>
    <xf numFmtId="0" fontId="28" fillId="0" borderId="31" xfId="0" applyFont="1" applyBorder="1" applyAlignment="1">
      <alignment horizontal="left" vertical="top" wrapText="1"/>
    </xf>
    <xf numFmtId="0" fontId="28" fillId="0" borderId="8" xfId="0" applyFont="1" applyBorder="1" applyAlignment="1">
      <alignment horizontal="left" vertical="top" wrapText="1"/>
    </xf>
    <xf numFmtId="0" fontId="28" fillId="0" borderId="25" xfId="0" applyFont="1" applyBorder="1" applyAlignment="1">
      <alignment horizontal="left" vertical="top" wrapText="1"/>
    </xf>
    <xf numFmtId="0" fontId="26" fillId="0" borderId="0" xfId="0" applyFont="1" applyAlignment="1">
      <alignment horizontal="center" vertical="center"/>
    </xf>
    <xf numFmtId="0" fontId="11" fillId="5" borderId="15" xfId="0" applyFont="1" applyFill="1" applyBorder="1" applyAlignment="1">
      <alignment horizontal="left" vertical="top"/>
    </xf>
    <xf numFmtId="0" fontId="11" fillId="5" borderId="11" xfId="0" applyFont="1" applyFill="1" applyBorder="1" applyAlignment="1">
      <alignment horizontal="left" vertical="top"/>
    </xf>
    <xf numFmtId="49" fontId="5" fillId="2" borderId="31"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49" fontId="3" fillId="3" borderId="2"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49" fontId="3" fillId="5" borderId="48" xfId="0" applyNumberFormat="1" applyFont="1" applyFill="1" applyBorder="1" applyAlignment="1">
      <alignment horizontal="center" vertical="top" wrapText="1"/>
    </xf>
    <xf numFmtId="49" fontId="3" fillId="5" borderId="13" xfId="0" applyNumberFormat="1" applyFont="1" applyFill="1" applyBorder="1" applyAlignment="1">
      <alignment horizontal="center" vertical="top" wrapText="1"/>
    </xf>
    <xf numFmtId="0" fontId="15" fillId="5" borderId="20" xfId="0" applyFont="1" applyFill="1" applyBorder="1" applyAlignment="1">
      <alignment horizontal="center" vertical="top" wrapText="1"/>
    </xf>
    <xf numFmtId="49" fontId="2" fillId="5" borderId="2" xfId="0" applyNumberFormat="1" applyFont="1" applyFill="1" applyBorder="1" applyAlignment="1">
      <alignment horizontal="center" vertical="top"/>
    </xf>
    <xf numFmtId="49" fontId="2" fillId="5" borderId="9" xfId="0" applyNumberFormat="1" applyFont="1" applyFill="1" applyBorder="1" applyAlignment="1">
      <alignment horizontal="center" vertical="top"/>
    </xf>
    <xf numFmtId="49" fontId="2" fillId="5" borderId="4" xfId="0" applyNumberFormat="1" applyFont="1" applyFill="1" applyBorder="1" applyAlignment="1">
      <alignment horizontal="center" vertical="top"/>
    </xf>
    <xf numFmtId="0" fontId="10" fillId="5" borderId="9" xfId="0" applyFont="1" applyFill="1" applyBorder="1" applyAlignment="1">
      <alignment vertical="top" wrapText="1"/>
    </xf>
    <xf numFmtId="0" fontId="7" fillId="0" borderId="21" xfId="0" applyFont="1" applyBorder="1" applyAlignment="1">
      <alignment vertical="top" wrapText="1"/>
    </xf>
    <xf numFmtId="0" fontId="3" fillId="10" borderId="11" xfId="0" applyFont="1" applyFill="1" applyBorder="1" applyAlignment="1">
      <alignment horizontal="center" vertical="top" wrapText="1"/>
    </xf>
    <xf numFmtId="0" fontId="3" fillId="10" borderId="12" xfId="0" applyFont="1" applyFill="1" applyBorder="1" applyAlignment="1">
      <alignment horizontal="center" vertical="top" wrapText="1"/>
    </xf>
    <xf numFmtId="0" fontId="3" fillId="7" borderId="11" xfId="0" applyFont="1" applyFill="1" applyBorder="1" applyAlignment="1">
      <alignment horizontal="center" vertical="top" wrapText="1"/>
    </xf>
    <xf numFmtId="0" fontId="3" fillId="7" borderId="12" xfId="0" applyFont="1" applyFill="1" applyBorder="1" applyAlignment="1">
      <alignment horizontal="center" vertical="top" wrapText="1"/>
    </xf>
    <xf numFmtId="0" fontId="11" fillId="11" borderId="15" xfId="0" applyFont="1" applyFill="1" applyBorder="1" applyAlignment="1">
      <alignment horizontal="left" vertical="top"/>
    </xf>
    <xf numFmtId="0" fontId="11" fillId="11" borderId="11" xfId="0" applyFont="1" applyFill="1" applyBorder="1" applyAlignment="1">
      <alignment horizontal="left" vertical="top"/>
    </xf>
    <xf numFmtId="0" fontId="3" fillId="10" borderId="22" xfId="0" applyFont="1" applyFill="1" applyBorder="1" applyAlignment="1">
      <alignment horizontal="center" vertical="top" wrapText="1"/>
    </xf>
    <xf numFmtId="0" fontId="3" fillId="10" borderId="24" xfId="0" applyFont="1" applyFill="1" applyBorder="1" applyAlignment="1">
      <alignment horizontal="center" vertical="top" wrapText="1"/>
    </xf>
    <xf numFmtId="0" fontId="3" fillId="7" borderId="22" xfId="0" applyFont="1" applyFill="1" applyBorder="1" applyAlignment="1">
      <alignment horizontal="center" vertical="top" wrapText="1"/>
    </xf>
    <xf numFmtId="0" fontId="3" fillId="7" borderId="24" xfId="0" applyFont="1" applyFill="1" applyBorder="1" applyAlignment="1">
      <alignment horizontal="center" vertical="top" wrapText="1"/>
    </xf>
    <xf numFmtId="49" fontId="3" fillId="6" borderId="15" xfId="0" applyNumberFormat="1" applyFont="1" applyFill="1" applyBorder="1" applyAlignment="1">
      <alignment horizontal="right" vertical="top"/>
    </xf>
    <xf numFmtId="49" fontId="3" fillId="6" borderId="11" xfId="0" applyNumberFormat="1" applyFont="1" applyFill="1" applyBorder="1" applyAlignment="1">
      <alignment horizontal="right" vertical="top"/>
    </xf>
    <xf numFmtId="49" fontId="3" fillId="6" borderId="12" xfId="0" applyNumberFormat="1" applyFont="1" applyFill="1" applyBorder="1" applyAlignment="1">
      <alignment horizontal="right" vertical="top"/>
    </xf>
    <xf numFmtId="0" fontId="4" fillId="6" borderId="15" xfId="0" applyFont="1" applyFill="1" applyBorder="1" applyAlignment="1">
      <alignment horizontal="center" vertical="top"/>
    </xf>
    <xf numFmtId="0" fontId="4" fillId="6" borderId="11" xfId="0" applyFont="1" applyFill="1" applyBorder="1" applyAlignment="1">
      <alignment horizontal="center" vertical="top"/>
    </xf>
    <xf numFmtId="0" fontId="4" fillId="6" borderId="12" xfId="0" applyFont="1" applyFill="1" applyBorder="1" applyAlignment="1">
      <alignment horizontal="center" vertical="top"/>
    </xf>
    <xf numFmtId="49" fontId="17" fillId="0" borderId="22" xfId="0" applyNumberFormat="1" applyFont="1" applyBorder="1" applyAlignment="1">
      <alignment horizontal="center" vertical="top" wrapText="1"/>
    </xf>
    <xf numFmtId="0" fontId="6" fillId="0" borderId="31" xfId="0" applyFont="1" applyBorder="1" applyAlignment="1">
      <alignment horizontal="left" vertical="top" wrapText="1"/>
    </xf>
    <xf numFmtId="0" fontId="6" fillId="0" borderId="8" xfId="0" applyFont="1" applyBorder="1" applyAlignment="1">
      <alignment horizontal="left" vertical="top" wrapText="1"/>
    </xf>
    <xf numFmtId="0" fontId="6" fillId="0" borderId="25" xfId="0" applyFont="1" applyBorder="1" applyAlignment="1">
      <alignment horizontal="left" vertical="top" wrapText="1"/>
    </xf>
    <xf numFmtId="0" fontId="7" fillId="9" borderId="15" xfId="0" applyFont="1" applyFill="1" applyBorder="1" applyAlignment="1">
      <alignment horizontal="center" vertical="top" wrapText="1"/>
    </xf>
    <xf numFmtId="0" fontId="7" fillId="9" borderId="11" xfId="0" applyFont="1" applyFill="1" applyBorder="1" applyAlignment="1">
      <alignment horizontal="center" vertical="top" wrapText="1"/>
    </xf>
    <xf numFmtId="0" fontId="7" fillId="9" borderId="12" xfId="0" applyFont="1" applyFill="1" applyBorder="1" applyAlignment="1">
      <alignment horizontal="center" vertical="top" wrapText="1"/>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10" fillId="4" borderId="15" xfId="0" applyFont="1" applyFill="1" applyBorder="1" applyAlignment="1">
      <alignment horizontal="right" vertical="top" wrapText="1"/>
    </xf>
    <xf numFmtId="0" fontId="10" fillId="4" borderId="11" xfId="0" applyFont="1" applyFill="1" applyBorder="1" applyAlignment="1">
      <alignment horizontal="right" vertical="top" wrapText="1"/>
    </xf>
    <xf numFmtId="0" fontId="3" fillId="4" borderId="31" xfId="0" applyFont="1" applyFill="1" applyBorder="1" applyAlignment="1">
      <alignment horizontal="right" vertical="top" wrapText="1"/>
    </xf>
    <xf numFmtId="0" fontId="3" fillId="4" borderId="8" xfId="0" applyFont="1" applyFill="1" applyBorder="1" applyAlignment="1">
      <alignment horizontal="right" vertical="top" wrapText="1"/>
    </xf>
    <xf numFmtId="0" fontId="3" fillId="4" borderId="25" xfId="0" applyFont="1" applyFill="1" applyBorder="1" applyAlignment="1">
      <alignment horizontal="righ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49" fontId="21" fillId="2" borderId="29" xfId="0" applyNumberFormat="1" applyFont="1" applyFill="1" applyBorder="1" applyAlignment="1">
      <alignment horizontal="center" vertical="top"/>
    </xf>
    <xf numFmtId="49" fontId="21" fillId="2" borderId="21" xfId="0" applyNumberFormat="1" applyFont="1" applyFill="1" applyBorder="1" applyAlignment="1">
      <alignment horizontal="center" vertical="top"/>
    </xf>
    <xf numFmtId="49" fontId="21" fillId="7" borderId="29" xfId="0" applyNumberFormat="1" applyFont="1" applyFill="1" applyBorder="1" applyAlignment="1">
      <alignment horizontal="center" vertical="top"/>
    </xf>
    <xf numFmtId="49" fontId="21" fillId="7" borderId="21" xfId="0" applyNumberFormat="1" applyFont="1" applyFill="1" applyBorder="1" applyAlignment="1">
      <alignment horizontal="center" vertical="top"/>
    </xf>
    <xf numFmtId="0" fontId="11" fillId="5" borderId="39" xfId="0" applyFont="1" applyFill="1" applyBorder="1" applyAlignment="1">
      <alignment horizontal="center" vertical="top"/>
    </xf>
    <xf numFmtId="0" fontId="11" fillId="5" borderId="40" xfId="0" applyFont="1" applyFill="1" applyBorder="1" applyAlignment="1">
      <alignment horizontal="center" vertical="top"/>
    </xf>
    <xf numFmtId="0" fontId="11" fillId="5" borderId="43" xfId="0" applyFont="1" applyFill="1" applyBorder="1" applyAlignment="1">
      <alignment horizontal="center" vertical="top"/>
    </xf>
    <xf numFmtId="0" fontId="11" fillId="5" borderId="23" xfId="0" applyFont="1" applyFill="1" applyBorder="1" applyAlignment="1">
      <alignment horizontal="center" vertical="top"/>
    </xf>
    <xf numFmtId="0" fontId="11" fillId="5" borderId="22" xfId="0" applyFont="1" applyFill="1" applyBorder="1" applyAlignment="1">
      <alignment horizontal="center" vertical="top"/>
    </xf>
    <xf numFmtId="0" fontId="11" fillId="5" borderId="24" xfId="0" applyFont="1" applyFill="1" applyBorder="1" applyAlignment="1">
      <alignment horizontal="center" vertical="top"/>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32" xfId="0" applyNumberFormat="1" applyFont="1" applyFill="1" applyBorder="1" applyAlignment="1">
      <alignment horizontal="center" vertical="top"/>
    </xf>
    <xf numFmtId="49" fontId="11" fillId="3" borderId="2" xfId="0" applyNumberFormat="1" applyFont="1" applyFill="1" applyBorder="1" applyAlignment="1">
      <alignment horizontal="center" vertical="top"/>
    </xf>
    <xf numFmtId="49" fontId="11" fillId="3" borderId="9" xfId="0" applyNumberFormat="1" applyFont="1" applyFill="1" applyBorder="1" applyAlignment="1">
      <alignment horizontal="center" vertical="top"/>
    </xf>
    <xf numFmtId="49" fontId="11" fillId="3" borderId="4" xfId="0" applyNumberFormat="1" applyFont="1" applyFill="1" applyBorder="1" applyAlignment="1">
      <alignment horizontal="center" vertical="top"/>
    </xf>
    <xf numFmtId="49" fontId="11" fillId="5" borderId="48" xfId="0" applyNumberFormat="1" applyFont="1" applyFill="1" applyBorder="1" applyAlignment="1">
      <alignment horizontal="center" vertical="top" wrapText="1"/>
    </xf>
    <xf numFmtId="49" fontId="11" fillId="5" borderId="13" xfId="0" applyNumberFormat="1" applyFont="1" applyFill="1" applyBorder="1" applyAlignment="1">
      <alignment horizontal="center" vertical="top" wrapText="1"/>
    </xf>
    <xf numFmtId="0" fontId="7" fillId="5" borderId="20" xfId="0" applyFont="1" applyFill="1" applyBorder="1" applyAlignment="1">
      <alignment horizontal="center" vertical="top" wrapText="1"/>
    </xf>
    <xf numFmtId="0" fontId="10" fillId="0" borderId="63" xfId="0" applyFont="1" applyBorder="1" applyAlignment="1">
      <alignment horizontal="center" vertical="top"/>
    </xf>
    <xf numFmtId="0" fontId="10" fillId="0" borderId="14" xfId="0" applyFont="1" applyBorder="1" applyAlignment="1">
      <alignment horizontal="center" vertical="top"/>
    </xf>
    <xf numFmtId="0" fontId="10" fillId="5" borderId="55" xfId="0" applyFont="1" applyFill="1" applyBorder="1" applyAlignment="1">
      <alignment horizontal="left" vertical="top" wrapText="1"/>
    </xf>
    <xf numFmtId="0" fontId="10" fillId="5" borderId="73" xfId="0" applyFont="1" applyFill="1" applyBorder="1" applyAlignment="1">
      <alignment horizontal="left" vertical="top" wrapText="1"/>
    </xf>
    <xf numFmtId="0" fontId="10" fillId="5" borderId="50" xfId="0" applyFont="1" applyFill="1" applyBorder="1" applyAlignment="1">
      <alignment horizontal="center" vertical="top" wrapText="1"/>
    </xf>
    <xf numFmtId="0" fontId="10" fillId="5" borderId="17" xfId="0" applyFont="1" applyFill="1" applyBorder="1" applyAlignment="1">
      <alignment horizontal="center" vertical="top" wrapText="1"/>
    </xf>
    <xf numFmtId="0" fontId="10" fillId="5" borderId="50" xfId="0" applyFont="1" applyFill="1" applyBorder="1" applyAlignment="1">
      <alignment horizontal="center" vertical="top"/>
    </xf>
    <xf numFmtId="0" fontId="10" fillId="5" borderId="17" xfId="0" applyFont="1" applyFill="1" applyBorder="1" applyAlignment="1">
      <alignment horizontal="center" vertical="top"/>
    </xf>
    <xf numFmtId="0" fontId="10" fillId="0" borderId="54" xfId="0" applyFont="1" applyBorder="1" applyAlignment="1">
      <alignment horizontal="center" vertical="top"/>
    </xf>
    <xf numFmtId="0" fontId="10" fillId="0" borderId="42" xfId="0" applyFont="1" applyBorder="1" applyAlignment="1">
      <alignment horizontal="center" vertical="top"/>
    </xf>
    <xf numFmtId="0" fontId="10" fillId="5" borderId="67" xfId="0" applyFont="1" applyFill="1" applyBorder="1" applyAlignment="1">
      <alignment horizontal="left" vertical="top" wrapText="1"/>
    </xf>
    <xf numFmtId="0" fontId="10" fillId="5" borderId="18" xfId="0" applyFont="1" applyFill="1" applyBorder="1" applyAlignment="1">
      <alignment horizontal="left" vertical="top" wrapText="1"/>
    </xf>
    <xf numFmtId="0" fontId="10" fillId="5" borderId="64" xfId="0" applyFont="1" applyFill="1" applyBorder="1" applyAlignment="1">
      <alignment horizontal="center" vertical="top" wrapText="1"/>
    </xf>
    <xf numFmtId="0" fontId="10" fillId="5" borderId="51" xfId="0" applyFont="1" applyFill="1" applyBorder="1" applyAlignment="1">
      <alignment horizontal="center" vertical="top" wrapText="1"/>
    </xf>
    <xf numFmtId="0" fontId="10" fillId="5" borderId="64" xfId="0" applyFont="1" applyFill="1" applyBorder="1" applyAlignment="1">
      <alignment horizontal="center" vertical="top"/>
    </xf>
    <xf numFmtId="0" fontId="10" fillId="5" borderId="51" xfId="0" applyFont="1" applyFill="1" applyBorder="1" applyAlignment="1">
      <alignment horizontal="center" vertical="top"/>
    </xf>
    <xf numFmtId="0" fontId="10" fillId="5" borderId="29" xfId="0" applyFont="1" applyFill="1" applyBorder="1" applyAlignment="1">
      <alignment vertical="top" wrapText="1"/>
    </xf>
    <xf numFmtId="0" fontId="7" fillId="0" borderId="9" xfId="0" applyFont="1" applyBorder="1" applyAlignment="1">
      <alignment vertical="top" wrapText="1"/>
    </xf>
    <xf numFmtId="49" fontId="57" fillId="5" borderId="29" xfId="0" applyNumberFormat="1" applyFont="1" applyFill="1" applyBorder="1" applyAlignment="1">
      <alignment horizontal="center" vertical="top"/>
    </xf>
    <xf numFmtId="49" fontId="57" fillId="5" borderId="9" xfId="0" applyNumberFormat="1" applyFont="1" applyFill="1" applyBorder="1" applyAlignment="1">
      <alignment horizontal="center" vertical="top"/>
    </xf>
    <xf numFmtId="49" fontId="57" fillId="5" borderId="21" xfId="0" applyNumberFormat="1" applyFont="1" applyFill="1" applyBorder="1" applyAlignment="1">
      <alignment horizontal="center" vertical="top"/>
    </xf>
    <xf numFmtId="49" fontId="10" fillId="5" borderId="39" xfId="0" applyNumberFormat="1" applyFont="1" applyFill="1" applyBorder="1" applyAlignment="1">
      <alignment horizontal="center" vertical="top"/>
    </xf>
    <xf numFmtId="49" fontId="10" fillId="5" borderId="36" xfId="0" applyNumberFormat="1" applyFont="1" applyFill="1" applyBorder="1" applyAlignment="1">
      <alignment horizontal="center" vertical="top"/>
    </xf>
    <xf numFmtId="49" fontId="10" fillId="5" borderId="21" xfId="0" applyNumberFormat="1" applyFont="1" applyFill="1" applyBorder="1" applyAlignment="1">
      <alignment horizontal="center" vertical="top"/>
    </xf>
    <xf numFmtId="49" fontId="21" fillId="2" borderId="2" xfId="0" applyNumberFormat="1" applyFont="1" applyFill="1" applyBorder="1" applyAlignment="1">
      <alignment horizontal="center" vertical="top"/>
    </xf>
    <xf numFmtId="49" fontId="21" fillId="2" borderId="30" xfId="0" applyNumberFormat="1" applyFont="1" applyFill="1" applyBorder="1" applyAlignment="1">
      <alignment horizontal="center" vertical="top"/>
    </xf>
    <xf numFmtId="49" fontId="21" fillId="2" borderId="4" xfId="0" applyNumberFormat="1" applyFont="1" applyFill="1" applyBorder="1" applyAlignment="1">
      <alignment horizontal="center" vertical="top"/>
    </xf>
    <xf numFmtId="49" fontId="11" fillId="3" borderId="30" xfId="0" applyNumberFormat="1" applyFont="1" applyFill="1" applyBorder="1" applyAlignment="1">
      <alignment horizontal="center" vertical="top"/>
    </xf>
    <xf numFmtId="49" fontId="11" fillId="5" borderId="49" xfId="0" applyNumberFormat="1" applyFont="1" applyFill="1" applyBorder="1" applyAlignment="1">
      <alignment horizontal="center" vertical="top" wrapText="1"/>
    </xf>
    <xf numFmtId="49" fontId="11" fillId="5" borderId="61" xfId="0" applyNumberFormat="1" applyFont="1" applyFill="1" applyBorder="1" applyAlignment="1">
      <alignment horizontal="center" vertical="top" wrapText="1"/>
    </xf>
    <xf numFmtId="49" fontId="11" fillId="5" borderId="53" xfId="0" applyNumberFormat="1" applyFont="1" applyFill="1" applyBorder="1" applyAlignment="1">
      <alignment horizontal="center" vertical="top" wrapText="1"/>
    </xf>
    <xf numFmtId="49" fontId="11" fillId="5" borderId="54" xfId="0" applyNumberFormat="1" applyFont="1" applyFill="1" applyBorder="1" applyAlignment="1">
      <alignment horizontal="center" vertical="top" wrapText="1"/>
    </xf>
    <xf numFmtId="49" fontId="11" fillId="5" borderId="57" xfId="0" applyNumberFormat="1" applyFont="1" applyFill="1" applyBorder="1" applyAlignment="1">
      <alignment horizontal="center" vertical="top" wrapText="1"/>
    </xf>
    <xf numFmtId="49" fontId="11" fillId="5" borderId="14" xfId="0" applyNumberFormat="1" applyFont="1" applyFill="1" applyBorder="1" applyAlignment="1">
      <alignment horizontal="center" vertical="top" wrapText="1"/>
    </xf>
    <xf numFmtId="0" fontId="10" fillId="5" borderId="47" xfId="0" applyFont="1" applyFill="1" applyBorder="1" applyAlignment="1">
      <alignment horizontal="left" vertical="top" wrapText="1"/>
    </xf>
    <xf numFmtId="0" fontId="10" fillId="5" borderId="22" xfId="0" applyFont="1" applyFill="1" applyBorder="1" applyAlignment="1">
      <alignment horizontal="left" vertical="top" wrapText="1"/>
    </xf>
    <xf numFmtId="0" fontId="25" fillId="0" borderId="32" xfId="7" applyFont="1" applyBorder="1" applyAlignment="1">
      <alignment horizontal="left" vertical="top" wrapText="1"/>
    </xf>
    <xf numFmtId="0" fontId="25" fillId="0" borderId="10" xfId="7" applyFont="1" applyBorder="1" applyAlignment="1">
      <alignment horizontal="left" vertical="top" wrapText="1"/>
    </xf>
    <xf numFmtId="0" fontId="25" fillId="0" borderId="27" xfId="7" applyFont="1" applyBorder="1" applyAlignment="1">
      <alignment horizontal="left" vertical="top" wrapText="1"/>
    </xf>
    <xf numFmtId="0" fontId="10" fillId="4" borderId="15" xfId="7" applyFont="1" applyFill="1" applyBorder="1" applyAlignment="1">
      <alignment horizontal="right" vertical="top" wrapText="1"/>
    </xf>
    <xf numFmtId="0" fontId="10" fillId="4" borderId="11" xfId="7" applyFont="1" applyFill="1" applyBorder="1" applyAlignment="1">
      <alignment horizontal="right" vertical="top" wrapText="1"/>
    </xf>
    <xf numFmtId="0" fontId="6" fillId="0" borderId="31" xfId="7" applyFont="1" applyBorder="1" applyAlignment="1">
      <alignment horizontal="left" vertical="top" wrapText="1"/>
    </xf>
    <xf numFmtId="0" fontId="6" fillId="0" borderId="8" xfId="7" applyFont="1" applyBorder="1" applyAlignment="1">
      <alignment horizontal="left" vertical="top" wrapText="1"/>
    </xf>
    <xf numFmtId="0" fontId="6" fillId="0" borderId="25" xfId="7" applyFont="1" applyBorder="1" applyAlignment="1">
      <alignment horizontal="left" vertical="top" wrapText="1"/>
    </xf>
    <xf numFmtId="0" fontId="7" fillId="9" borderId="15" xfId="7" applyFill="1" applyBorder="1" applyAlignment="1">
      <alignment horizontal="center" vertical="top" wrapText="1"/>
    </xf>
    <xf numFmtId="0" fontId="7" fillId="9" borderId="11" xfId="7" applyFill="1" applyBorder="1" applyAlignment="1">
      <alignment horizontal="center" vertical="top" wrapText="1"/>
    </xf>
    <xf numFmtId="0" fontId="7" fillId="9" borderId="12" xfId="7" applyFill="1" applyBorder="1" applyAlignment="1">
      <alignment horizontal="center" vertical="top" wrapText="1"/>
    </xf>
    <xf numFmtId="0" fontId="25" fillId="0" borderId="33" xfId="7" applyFont="1" applyBorder="1" applyAlignment="1">
      <alignment horizontal="left" vertical="top" wrapText="1"/>
    </xf>
    <xf numFmtId="0" fontId="25" fillId="0" borderId="38" xfId="7" applyFont="1" applyBorder="1" applyAlignment="1">
      <alignment horizontal="left" vertical="top" wrapText="1"/>
    </xf>
    <xf numFmtId="0" fontId="25" fillId="0" borderId="41" xfId="7" applyFont="1" applyBorder="1" applyAlignment="1">
      <alignment horizontal="left" vertical="top" wrapText="1"/>
    </xf>
    <xf numFmtId="0" fontId="3" fillId="4" borderId="31" xfId="7" applyFont="1" applyFill="1" applyBorder="1" applyAlignment="1">
      <alignment horizontal="right" vertical="top" wrapText="1"/>
    </xf>
    <xf numFmtId="0" fontId="3" fillId="4" borderId="8" xfId="7" applyFont="1" applyFill="1" applyBorder="1" applyAlignment="1">
      <alignment horizontal="right" vertical="top" wrapText="1"/>
    </xf>
    <xf numFmtId="0" fontId="3" fillId="4" borderId="25" xfId="7" applyFont="1" applyFill="1" applyBorder="1" applyAlignment="1">
      <alignment horizontal="right" vertical="top" wrapText="1"/>
    </xf>
    <xf numFmtId="49" fontId="17" fillId="0" borderId="22" xfId="7" applyNumberFormat="1" applyFont="1" applyBorder="1" applyAlignment="1">
      <alignment horizontal="center" vertical="top" wrapText="1"/>
    </xf>
    <xf numFmtId="0" fontId="7" fillId="0" borderId="9" xfId="0" applyFont="1" applyBorder="1" applyAlignment="1">
      <alignment horizontal="left" vertical="top" wrapText="1"/>
    </xf>
    <xf numFmtId="0" fontId="7" fillId="0" borderId="21" xfId="0" applyFont="1" applyBorder="1" applyAlignment="1">
      <alignment horizontal="left" vertical="top" wrapText="1"/>
    </xf>
    <xf numFmtId="0" fontId="3" fillId="7" borderId="15" xfId="0" applyFont="1" applyFill="1" applyBorder="1" applyAlignment="1">
      <alignment horizontal="right" vertical="top" wrapText="1"/>
    </xf>
    <xf numFmtId="0" fontId="3" fillId="7" borderId="11" xfId="0" applyFont="1" applyFill="1" applyBorder="1" applyAlignment="1">
      <alignment horizontal="right" vertical="top" wrapText="1"/>
    </xf>
    <xf numFmtId="0" fontId="3" fillId="7" borderId="12" xfId="0" applyFont="1" applyFill="1" applyBorder="1" applyAlignment="1">
      <alignment horizontal="right" vertical="top" wrapText="1"/>
    </xf>
    <xf numFmtId="0" fontId="3" fillId="17" borderId="15" xfId="0" applyFont="1" applyFill="1" applyBorder="1" applyAlignment="1">
      <alignment horizontal="right" vertical="top" wrapText="1"/>
    </xf>
    <xf numFmtId="0" fontId="3" fillId="17" borderId="11" xfId="0" applyFont="1" applyFill="1" applyBorder="1" applyAlignment="1">
      <alignment horizontal="right" vertical="top" wrapText="1"/>
    </xf>
    <xf numFmtId="0" fontId="3" fillId="17" borderId="12" xfId="0" applyFont="1" applyFill="1" applyBorder="1" applyAlignment="1">
      <alignment horizontal="right" vertical="top" wrapText="1"/>
    </xf>
    <xf numFmtId="49" fontId="5" fillId="5" borderId="15" xfId="0" applyNumberFormat="1" applyFont="1" applyFill="1" applyBorder="1" applyAlignment="1">
      <alignment horizontal="right" vertical="top"/>
    </xf>
    <xf numFmtId="49" fontId="5" fillId="5" borderId="11" xfId="0" applyNumberFormat="1" applyFont="1" applyFill="1" applyBorder="1" applyAlignment="1">
      <alignment horizontal="right" vertical="top"/>
    </xf>
    <xf numFmtId="49" fontId="5" fillId="5" borderId="12" xfId="0" applyNumberFormat="1" applyFont="1" applyFill="1" applyBorder="1" applyAlignment="1">
      <alignment horizontal="right" vertical="top"/>
    </xf>
    <xf numFmtId="49" fontId="5" fillId="18" borderId="15" xfId="0" applyNumberFormat="1" applyFont="1" applyFill="1" applyBorder="1" applyAlignment="1">
      <alignment horizontal="right" vertical="top"/>
    </xf>
    <xf numFmtId="49" fontId="5" fillId="18" borderId="11" xfId="0" applyNumberFormat="1" applyFont="1" applyFill="1" applyBorder="1" applyAlignment="1">
      <alignment horizontal="right" vertical="top"/>
    </xf>
    <xf numFmtId="49" fontId="5" fillId="18" borderId="12" xfId="0" applyNumberFormat="1" applyFont="1" applyFill="1" applyBorder="1" applyAlignment="1">
      <alignment horizontal="right" vertical="top"/>
    </xf>
    <xf numFmtId="0" fontId="11" fillId="7" borderId="22" xfId="0" applyFont="1" applyFill="1" applyBorder="1" applyAlignment="1">
      <alignment horizontal="center" vertical="top" wrapText="1"/>
    </xf>
    <xf numFmtId="0" fontId="11" fillId="7" borderId="24" xfId="0" applyFont="1" applyFill="1" applyBorder="1" applyAlignment="1">
      <alignment horizontal="center" vertical="top" wrapText="1"/>
    </xf>
    <xf numFmtId="0" fontId="10" fillId="5" borderId="8" xfId="0" applyFont="1" applyFill="1" applyBorder="1" applyAlignment="1">
      <alignment horizontal="left" vertical="top" wrapText="1"/>
    </xf>
    <xf numFmtId="0" fontId="10" fillId="5" borderId="38" xfId="0" applyFont="1" applyFill="1" applyBorder="1" applyAlignment="1">
      <alignment horizontal="left" vertical="top" wrapText="1"/>
    </xf>
    <xf numFmtId="0" fontId="10" fillId="5" borderId="10" xfId="0" applyFont="1" applyFill="1" applyBorder="1" applyAlignment="1">
      <alignment horizontal="left" vertical="top" wrapText="1"/>
    </xf>
    <xf numFmtId="49" fontId="57" fillId="5" borderId="2" xfId="0" applyNumberFormat="1" applyFont="1" applyFill="1" applyBorder="1" applyAlignment="1">
      <alignment horizontal="center" vertical="top"/>
    </xf>
    <xf numFmtId="49" fontId="57" fillId="5" borderId="30" xfId="0" applyNumberFormat="1" applyFont="1" applyFill="1" applyBorder="1" applyAlignment="1">
      <alignment horizontal="center" vertical="top"/>
    </xf>
    <xf numFmtId="49" fontId="57" fillId="5" borderId="4" xfId="0" applyNumberFormat="1" applyFont="1" applyFill="1" applyBorder="1" applyAlignment="1">
      <alignment horizontal="center" vertical="top"/>
    </xf>
    <xf numFmtId="49" fontId="10" fillId="5" borderId="8" xfId="0" applyNumberFormat="1" applyFont="1" applyFill="1" applyBorder="1" applyAlignment="1">
      <alignment horizontal="center" vertical="top"/>
    </xf>
    <xf numFmtId="49" fontId="10" fillId="5" borderId="38" xfId="0" applyNumberFormat="1" applyFont="1" applyFill="1" applyBorder="1" applyAlignment="1">
      <alignment horizontal="center" vertical="top"/>
    </xf>
    <xf numFmtId="49" fontId="10" fillId="5" borderId="53" xfId="0" applyNumberFormat="1" applyFont="1" applyFill="1" applyBorder="1" applyAlignment="1">
      <alignment horizontal="center" vertical="top"/>
    </xf>
    <xf numFmtId="0" fontId="10" fillId="5" borderId="55" xfId="0" applyFont="1" applyFill="1" applyBorder="1" applyAlignment="1">
      <alignment horizontal="left" vertical="top"/>
    </xf>
    <xf numFmtId="0" fontId="10" fillId="5" borderId="73" xfId="0" applyFont="1" applyFill="1" applyBorder="1" applyAlignment="1">
      <alignment horizontal="left" vertical="top"/>
    </xf>
    <xf numFmtId="0" fontId="10" fillId="5" borderId="54" xfId="0" applyFont="1" applyFill="1" applyBorder="1" applyAlignment="1">
      <alignment horizontal="center" vertical="top"/>
    </xf>
    <xf numFmtId="0" fontId="10" fillId="5" borderId="42" xfId="0" applyFont="1" applyFill="1" applyBorder="1" applyAlignment="1">
      <alignment horizontal="center" vertical="top"/>
    </xf>
    <xf numFmtId="0" fontId="10" fillId="5" borderId="67" xfId="0" applyFont="1" applyFill="1" applyBorder="1" applyAlignment="1">
      <alignment horizontal="left" vertical="top"/>
    </xf>
    <xf numFmtId="0" fontId="10" fillId="5" borderId="18" xfId="0" applyFont="1" applyFill="1" applyBorder="1" applyAlignment="1">
      <alignment horizontal="left" vertical="top"/>
    </xf>
    <xf numFmtId="49" fontId="21" fillId="2" borderId="9" xfId="0" applyNumberFormat="1" applyFont="1" applyFill="1" applyBorder="1" applyAlignment="1">
      <alignment horizontal="center" vertical="top"/>
    </xf>
    <xf numFmtId="49" fontId="11" fillId="3" borderId="29" xfId="0" applyNumberFormat="1" applyFont="1" applyFill="1" applyBorder="1" applyAlignment="1">
      <alignment horizontal="center" vertical="top"/>
    </xf>
    <xf numFmtId="49" fontId="11" fillId="5" borderId="55" xfId="0" applyNumberFormat="1" applyFont="1" applyFill="1" applyBorder="1" applyAlignment="1">
      <alignment horizontal="center" vertical="top" wrapText="1"/>
    </xf>
    <xf numFmtId="49" fontId="11" fillId="5" borderId="46" xfId="0" applyNumberFormat="1" applyFont="1" applyFill="1" applyBorder="1" applyAlignment="1">
      <alignment horizontal="center" vertical="top" wrapText="1"/>
    </xf>
    <xf numFmtId="49" fontId="10" fillId="5" borderId="29" xfId="0" applyNumberFormat="1" applyFont="1" applyFill="1" applyBorder="1" applyAlignment="1">
      <alignment horizontal="center" vertical="top"/>
    </xf>
    <xf numFmtId="49" fontId="10" fillId="5" borderId="9" xfId="0" applyNumberFormat="1" applyFont="1" applyFill="1" applyBorder="1" applyAlignment="1">
      <alignment horizontal="center" vertical="top"/>
    </xf>
    <xf numFmtId="0" fontId="3" fillId="0" borderId="15" xfId="0" applyFont="1" applyBorder="1" applyAlignment="1">
      <alignment horizontal="center" vertical="top"/>
    </xf>
    <xf numFmtId="0" fontId="3" fillId="0" borderId="11" xfId="0" applyFont="1" applyBorder="1" applyAlignment="1">
      <alignment horizontal="center" vertical="top"/>
    </xf>
    <xf numFmtId="0" fontId="3" fillId="0" borderId="70" xfId="0" applyFont="1" applyBorder="1" applyAlignment="1">
      <alignment horizontal="center" vertical="top"/>
    </xf>
    <xf numFmtId="0" fontId="3" fillId="5" borderId="15" xfId="0" applyFont="1" applyFill="1" applyBorder="1" applyAlignment="1">
      <alignment horizontal="left" vertical="top"/>
    </xf>
    <xf numFmtId="0" fontId="3" fillId="5" borderId="11" xfId="0" applyFont="1" applyFill="1" applyBorder="1" applyAlignment="1">
      <alignment horizontal="left" vertical="top"/>
    </xf>
    <xf numFmtId="0" fontId="9" fillId="0" borderId="0" xfId="0" applyFont="1" applyAlignment="1">
      <alignment horizontal="right" vertical="top" wrapText="1"/>
    </xf>
    <xf numFmtId="0" fontId="58" fillId="0" borderId="0" xfId="0" applyFont="1" applyAlignment="1">
      <alignment horizontal="right" vertical="top" wrapText="1"/>
    </xf>
    <xf numFmtId="0" fontId="7" fillId="0" borderId="22" xfId="0" applyFont="1" applyBorder="1" applyAlignment="1">
      <alignment horizontal="center"/>
    </xf>
    <xf numFmtId="0" fontId="26" fillId="10" borderId="22" xfId="0" applyFont="1" applyFill="1" applyBorder="1" applyAlignment="1">
      <alignment horizontal="center" vertical="top" wrapText="1"/>
    </xf>
    <xf numFmtId="0" fontId="26" fillId="10" borderId="24" xfId="0" applyFont="1" applyFill="1" applyBorder="1" applyAlignment="1">
      <alignment horizontal="center" vertical="top" wrapText="1"/>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49" fontId="26" fillId="5" borderId="55" xfId="0" applyNumberFormat="1" applyFont="1" applyFill="1" applyBorder="1" applyAlignment="1">
      <alignment horizontal="center" vertical="top" wrapText="1"/>
    </xf>
    <xf numFmtId="49" fontId="26" fillId="5" borderId="46" xfId="0" applyNumberFormat="1" applyFont="1" applyFill="1" applyBorder="1" applyAlignment="1">
      <alignment horizontal="center" vertical="top" wrapText="1"/>
    </xf>
    <xf numFmtId="49" fontId="26" fillId="5" borderId="18" xfId="0" applyNumberFormat="1" applyFont="1" applyFill="1" applyBorder="1" applyAlignment="1">
      <alignment horizontal="center" vertical="top" wrapText="1"/>
    </xf>
    <xf numFmtId="0" fontId="26" fillId="7" borderId="11" xfId="0" applyFont="1" applyFill="1" applyBorder="1" applyAlignment="1">
      <alignment horizontal="center" vertical="top" wrapText="1"/>
    </xf>
    <xf numFmtId="0" fontId="26" fillId="7" borderId="12" xfId="0" applyFont="1" applyFill="1" applyBorder="1" applyAlignment="1">
      <alignment horizontal="center" vertical="top" wrapText="1"/>
    </xf>
    <xf numFmtId="49" fontId="26" fillId="5" borderId="39" xfId="0" applyNumberFormat="1" applyFont="1" applyFill="1" applyBorder="1" applyAlignment="1">
      <alignment horizontal="center" vertical="top" wrapText="1"/>
    </xf>
    <xf numFmtId="49" fontId="26" fillId="5" borderId="36" xfId="0" applyNumberFormat="1" applyFont="1" applyFill="1" applyBorder="1" applyAlignment="1">
      <alignment horizontal="center" vertical="top" wrapText="1"/>
    </xf>
    <xf numFmtId="49" fontId="26" fillId="5" borderId="23" xfId="0" applyNumberFormat="1" applyFont="1" applyFill="1" applyBorder="1" applyAlignment="1">
      <alignment horizontal="center" vertical="top" wrapText="1"/>
    </xf>
    <xf numFmtId="0" fontId="30" fillId="5" borderId="16" xfId="0" applyFont="1" applyFill="1" applyBorder="1" applyAlignment="1">
      <alignment horizontal="center" vertical="top" wrapText="1"/>
    </xf>
    <xf numFmtId="0" fontId="30" fillId="5" borderId="44" xfId="0" applyFont="1" applyFill="1" applyBorder="1" applyAlignment="1">
      <alignment horizontal="center" vertical="top" wrapText="1"/>
    </xf>
    <xf numFmtId="0" fontId="30" fillId="5" borderId="19" xfId="0" applyFont="1" applyFill="1" applyBorder="1" applyAlignment="1">
      <alignment horizontal="center" vertical="top" wrapText="1"/>
    </xf>
    <xf numFmtId="0" fontId="59"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26" fillId="0" borderId="15" xfId="0" applyFont="1" applyBorder="1" applyAlignment="1">
      <alignment horizontal="center" vertical="top"/>
    </xf>
    <xf numFmtId="0" fontId="26" fillId="0" borderId="11" xfId="0" applyFont="1" applyBorder="1" applyAlignment="1">
      <alignment horizontal="center" vertical="top"/>
    </xf>
    <xf numFmtId="0" fontId="26" fillId="0" borderId="70" xfId="0" applyFont="1" applyBorder="1" applyAlignment="1">
      <alignment horizontal="center" vertical="top"/>
    </xf>
    <xf numFmtId="0" fontId="26" fillId="11" borderId="12" xfId="0" applyFont="1" applyFill="1" applyBorder="1" applyAlignment="1">
      <alignment horizontal="left" vertical="top"/>
    </xf>
    <xf numFmtId="49" fontId="26" fillId="5" borderId="54" xfId="0" applyNumberFormat="1" applyFont="1" applyFill="1" applyBorder="1" applyAlignment="1">
      <alignment horizontal="center" vertical="top" wrapText="1"/>
    </xf>
    <xf numFmtId="49" fontId="26" fillId="5" borderId="57" xfId="0" applyNumberFormat="1" applyFont="1" applyFill="1" applyBorder="1" applyAlignment="1">
      <alignment horizontal="center" vertical="top" wrapText="1"/>
    </xf>
    <xf numFmtId="49" fontId="26" fillId="5" borderId="14" xfId="0" applyNumberFormat="1" applyFont="1" applyFill="1" applyBorder="1" applyAlignment="1">
      <alignment horizontal="center" vertical="top" wrapText="1"/>
    </xf>
    <xf numFmtId="0" fontId="30" fillId="5" borderId="20" xfId="0" applyFont="1" applyFill="1" applyBorder="1" applyAlignment="1">
      <alignment horizontal="center" vertical="top" wrapText="1"/>
    </xf>
    <xf numFmtId="0" fontId="30" fillId="0" borderId="0" xfId="0" applyFont="1" applyAlignment="1">
      <alignment horizontal="left" vertical="top" wrapText="1"/>
    </xf>
    <xf numFmtId="0" fontId="26" fillId="0" borderId="0" xfId="0" applyFont="1" applyAlignment="1">
      <alignment horizontal="center" vertical="top" wrapText="1"/>
    </xf>
    <xf numFmtId="0" fontId="30" fillId="0" borderId="22" xfId="0" applyFont="1" applyBorder="1" applyAlignment="1">
      <alignment horizontal="center"/>
    </xf>
    <xf numFmtId="49" fontId="30" fillId="5" borderId="39" xfId="0" applyNumberFormat="1" applyFont="1" applyFill="1" applyBorder="1" applyAlignment="1">
      <alignment horizontal="center" vertical="top"/>
    </xf>
    <xf numFmtId="49" fontId="30" fillId="5" borderId="36" xfId="0" applyNumberFormat="1" applyFont="1" applyFill="1" applyBorder="1" applyAlignment="1">
      <alignment horizontal="center" vertical="top"/>
    </xf>
    <xf numFmtId="49" fontId="30" fillId="5" borderId="23" xfId="0" applyNumberFormat="1" applyFont="1" applyFill="1" applyBorder="1" applyAlignment="1">
      <alignment horizontal="center" vertical="top"/>
    </xf>
    <xf numFmtId="0" fontId="30" fillId="9" borderId="15" xfId="0" applyFont="1" applyFill="1" applyBorder="1" applyAlignment="1">
      <alignment horizontal="center" vertical="top" wrapText="1"/>
    </xf>
    <xf numFmtId="0" fontId="30" fillId="9" borderId="11" xfId="0" applyFont="1" applyFill="1" applyBorder="1" applyAlignment="1">
      <alignment horizontal="center" vertical="top" wrapText="1"/>
    </xf>
    <xf numFmtId="0" fontId="30" fillId="9" borderId="12" xfId="0" applyFont="1" applyFill="1" applyBorder="1" applyAlignment="1">
      <alignment horizontal="center" vertical="top" wrapText="1"/>
    </xf>
    <xf numFmtId="0" fontId="11" fillId="7" borderId="15" xfId="0" applyFont="1" applyFill="1" applyBorder="1" applyAlignment="1">
      <alignment horizontal="left" vertical="top"/>
    </xf>
    <xf numFmtId="0" fontId="11" fillId="7" borderId="11" xfId="0" applyFont="1" applyFill="1" applyBorder="1" applyAlignment="1">
      <alignment horizontal="left" vertical="top"/>
    </xf>
    <xf numFmtId="0" fontId="4" fillId="5" borderId="55" xfId="0" applyFont="1" applyFill="1" applyBorder="1" applyAlignment="1">
      <alignment horizontal="left" vertical="top" wrapText="1"/>
    </xf>
    <xf numFmtId="0" fontId="4" fillId="5" borderId="18" xfId="0" applyFont="1" applyFill="1" applyBorder="1" applyAlignment="1">
      <alignment horizontal="left" vertical="top" wrapText="1"/>
    </xf>
    <xf numFmtId="0" fontId="10" fillId="5" borderId="43" xfId="0" applyFont="1" applyFill="1" applyBorder="1" applyAlignment="1">
      <alignment horizontal="left" vertical="top" wrapText="1"/>
    </xf>
    <xf numFmtId="0" fontId="10" fillId="5" borderId="26" xfId="0" applyFont="1" applyFill="1" applyBorder="1" applyAlignment="1">
      <alignment horizontal="left" vertical="top" wrapText="1"/>
    </xf>
    <xf numFmtId="0" fontId="10" fillId="5" borderId="24" xfId="0" applyFont="1" applyFill="1" applyBorder="1" applyAlignment="1">
      <alignment horizontal="left" vertical="top" wrapText="1"/>
    </xf>
    <xf numFmtId="0" fontId="4" fillId="5" borderId="46" xfId="0" applyFont="1" applyFill="1" applyBorder="1" applyAlignment="1">
      <alignment horizontal="left" vertical="top" wrapText="1"/>
    </xf>
    <xf numFmtId="0" fontId="10" fillId="0" borderId="43" xfId="0" applyFont="1" applyBorder="1" applyAlignment="1">
      <alignment vertical="top" wrapText="1"/>
    </xf>
    <xf numFmtId="0" fontId="10" fillId="0" borderId="26" xfId="0" applyFont="1" applyBorder="1" applyAlignment="1">
      <alignment vertical="top" wrapText="1"/>
    </xf>
    <xf numFmtId="0" fontId="10" fillId="0" borderId="24" xfId="0" applyFont="1" applyBorder="1" applyAlignment="1">
      <alignment vertical="top" wrapText="1"/>
    </xf>
    <xf numFmtId="0" fontId="4" fillId="5" borderId="55" xfId="0" applyFont="1" applyFill="1" applyBorder="1" applyAlignment="1">
      <alignment vertical="top" wrapText="1"/>
    </xf>
    <xf numFmtId="0" fontId="4" fillId="5" borderId="46" xfId="0" applyFont="1" applyFill="1" applyBorder="1" applyAlignment="1">
      <alignment vertical="top" wrapText="1"/>
    </xf>
    <xf numFmtId="0" fontId="0" fillId="0" borderId="18" xfId="0" applyBorder="1" applyAlignment="1">
      <alignment vertical="top" wrapText="1"/>
    </xf>
    <xf numFmtId="0" fontId="10" fillId="0" borderId="54" xfId="0" applyFont="1" applyBorder="1" applyAlignment="1">
      <alignment vertical="top" wrapText="1"/>
    </xf>
    <xf numFmtId="0" fontId="10" fillId="0" borderId="57" xfId="0" applyFont="1" applyBorder="1" applyAlignment="1">
      <alignment vertical="top" wrapText="1"/>
    </xf>
    <xf numFmtId="0" fontId="10" fillId="0" borderId="14" xfId="0" applyFont="1" applyBorder="1" applyAlignment="1">
      <alignment vertical="top" wrapText="1"/>
    </xf>
    <xf numFmtId="0" fontId="3" fillId="10" borderId="22" xfId="0" applyFont="1" applyFill="1" applyBorder="1" applyAlignment="1">
      <alignment horizontal="right" vertical="top" wrapText="1"/>
    </xf>
    <xf numFmtId="0" fontId="3" fillId="10" borderId="24" xfId="0" applyFont="1" applyFill="1" applyBorder="1" applyAlignment="1">
      <alignment horizontal="right" vertical="top" wrapText="1"/>
    </xf>
    <xf numFmtId="0" fontId="25" fillId="0" borderId="33" xfId="0" applyFont="1" applyFill="1" applyBorder="1" applyAlignment="1">
      <alignment horizontal="left" vertical="top" wrapText="1"/>
    </xf>
    <xf numFmtId="0" fontId="25" fillId="0" borderId="38" xfId="0" applyFont="1" applyFill="1" applyBorder="1" applyAlignment="1">
      <alignment horizontal="left" vertical="top" wrapText="1"/>
    </xf>
    <xf numFmtId="0" fontId="25" fillId="0" borderId="41" xfId="0" applyFont="1" applyFill="1" applyBorder="1" applyAlignment="1">
      <alignment horizontal="left" vertical="top" wrapText="1"/>
    </xf>
    <xf numFmtId="165" fontId="4" fillId="0" borderId="9" xfId="0" applyNumberFormat="1" applyFont="1" applyBorder="1" applyAlignment="1">
      <alignment horizontal="center" vertical="top"/>
    </xf>
    <xf numFmtId="165" fontId="4" fillId="0" borderId="59" xfId="0" applyNumberFormat="1" applyFont="1" applyBorder="1" applyAlignment="1">
      <alignment horizontal="center" vertical="top"/>
    </xf>
    <xf numFmtId="0" fontId="11" fillId="11" borderId="70" xfId="0" applyFont="1" applyFill="1" applyBorder="1" applyAlignment="1">
      <alignment horizontal="left" vertical="top"/>
    </xf>
    <xf numFmtId="49" fontId="4" fillId="0" borderId="29" xfId="0" applyNumberFormat="1" applyFont="1" applyBorder="1" applyAlignment="1">
      <alignment horizontal="center" vertical="top"/>
    </xf>
    <xf numFmtId="49" fontId="4" fillId="0" borderId="9" xfId="0" applyNumberFormat="1" applyFont="1" applyBorder="1" applyAlignment="1">
      <alignment horizontal="center" vertical="top"/>
    </xf>
    <xf numFmtId="49" fontId="4" fillId="0" borderId="21" xfId="0" applyNumberFormat="1" applyFont="1" applyBorder="1" applyAlignment="1">
      <alignment horizontal="center" vertical="top"/>
    </xf>
    <xf numFmtId="0" fontId="4" fillId="0" borderId="29" xfId="0" applyFont="1" applyBorder="1" applyAlignment="1">
      <alignment horizontal="center" vertical="top"/>
    </xf>
    <xf numFmtId="0" fontId="4" fillId="0" borderId="9" xfId="0" applyFont="1" applyBorder="1" applyAlignment="1">
      <alignment horizontal="center" vertical="top"/>
    </xf>
    <xf numFmtId="0" fontId="4" fillId="0" borderId="59" xfId="0" applyFont="1" applyBorder="1" applyAlignment="1">
      <alignment horizontal="center" vertical="top"/>
    </xf>
    <xf numFmtId="0" fontId="4" fillId="5" borderId="29" xfId="0" applyFont="1" applyFill="1" applyBorder="1" applyAlignment="1">
      <alignment horizontal="center" vertical="top"/>
    </xf>
    <xf numFmtId="0" fontId="4" fillId="5" borderId="21" xfId="0" applyFont="1" applyFill="1" applyBorder="1" applyAlignment="1">
      <alignment horizontal="center" vertical="top"/>
    </xf>
    <xf numFmtId="165" fontId="4" fillId="5" borderId="29" xfId="0" applyNumberFormat="1" applyFont="1" applyFill="1" applyBorder="1" applyAlignment="1">
      <alignment horizontal="center" vertical="top"/>
    </xf>
    <xf numFmtId="165" fontId="4" fillId="5" borderId="21" xfId="0" applyNumberFormat="1" applyFont="1" applyFill="1" applyBorder="1" applyAlignment="1">
      <alignment horizontal="center" vertical="top"/>
    </xf>
    <xf numFmtId="165" fontId="4" fillId="0" borderId="29" xfId="0" applyNumberFormat="1" applyFont="1" applyBorder="1" applyAlignment="1">
      <alignment horizontal="center" vertical="top"/>
    </xf>
    <xf numFmtId="49" fontId="5" fillId="17" borderId="31" xfId="0" applyNumberFormat="1" applyFont="1" applyFill="1" applyBorder="1" applyAlignment="1">
      <alignment horizontal="center" vertical="top"/>
    </xf>
    <xf numFmtId="49" fontId="5" fillId="17" borderId="36" xfId="0" applyNumberFormat="1" applyFont="1" applyFill="1" applyBorder="1" applyAlignment="1">
      <alignment horizontal="center" vertical="top"/>
    </xf>
    <xf numFmtId="49" fontId="5" fillId="17" borderId="32" xfId="0" applyNumberFormat="1" applyFont="1" applyFill="1" applyBorder="1" applyAlignment="1">
      <alignment horizontal="center" vertical="top"/>
    </xf>
    <xf numFmtId="49" fontId="3" fillId="7" borderId="2" xfId="0" applyNumberFormat="1" applyFont="1" applyFill="1" applyBorder="1" applyAlignment="1">
      <alignment horizontal="center" vertical="top"/>
    </xf>
    <xf numFmtId="49" fontId="3" fillId="7" borderId="9" xfId="0" applyNumberFormat="1" applyFont="1" applyFill="1" applyBorder="1" applyAlignment="1">
      <alignment horizontal="center" vertical="top"/>
    </xf>
    <xf numFmtId="49" fontId="3" fillId="7" borderId="4" xfId="0" applyNumberFormat="1" applyFont="1" applyFill="1" applyBorder="1" applyAlignment="1">
      <alignment horizontal="center" vertical="top"/>
    </xf>
    <xf numFmtId="49" fontId="3" fillId="0" borderId="48"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15" fillId="0" borderId="20" xfId="0" applyFont="1" applyBorder="1" applyAlignment="1">
      <alignment horizontal="center" vertical="top" wrapText="1"/>
    </xf>
    <xf numFmtId="0" fontId="10" fillId="0" borderId="29" xfId="0" applyFont="1" applyBorder="1" applyAlignment="1">
      <alignment horizontal="left" vertical="top" wrapText="1"/>
    </xf>
    <xf numFmtId="0" fontId="10" fillId="0" borderId="9" xfId="0" applyFont="1" applyBorder="1" applyAlignment="1">
      <alignment horizontal="left" vertical="top" wrapText="1"/>
    </xf>
    <xf numFmtId="0" fontId="10" fillId="0" borderId="21"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4" xfId="0" applyNumberFormat="1" applyFont="1" applyBorder="1" applyAlignment="1">
      <alignment horizontal="center" vertical="top"/>
    </xf>
    <xf numFmtId="49" fontId="3" fillId="0" borderId="54" xfId="0" applyNumberFormat="1" applyFont="1" applyBorder="1" applyAlignment="1">
      <alignment horizontal="center" vertical="top" wrapText="1"/>
    </xf>
    <xf numFmtId="49" fontId="3" fillId="0" borderId="57"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0" fontId="26" fillId="0" borderId="15" xfId="0" applyFont="1" applyBorder="1" applyAlignment="1">
      <alignment horizontal="left" vertical="top"/>
    </xf>
    <xf numFmtId="0" fontId="26" fillId="0" borderId="11" xfId="0" applyFont="1" applyBorder="1" applyAlignment="1">
      <alignment horizontal="left" vertical="top"/>
    </xf>
    <xf numFmtId="0" fontId="26" fillId="0" borderId="70" xfId="0" applyFont="1" applyBorder="1" applyAlignment="1">
      <alignment horizontal="left" vertical="top"/>
    </xf>
    <xf numFmtId="0" fontId="9" fillId="5" borderId="29"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21" xfId="0" applyFont="1" applyFill="1" applyBorder="1" applyAlignment="1">
      <alignment horizontal="left" vertical="top" wrapText="1"/>
    </xf>
    <xf numFmtId="0" fontId="9" fillId="0" borderId="39" xfId="0" applyFont="1" applyBorder="1" applyAlignment="1">
      <alignment horizontal="center"/>
    </xf>
    <xf numFmtId="0" fontId="9" fillId="0" borderId="40" xfId="0" applyFont="1" applyBorder="1" applyAlignment="1">
      <alignment horizontal="center"/>
    </xf>
    <xf numFmtId="0" fontId="9" fillId="0" borderId="43" xfId="0" applyFont="1" applyBorder="1" applyAlignment="1">
      <alignment horizontal="center"/>
    </xf>
    <xf numFmtId="0" fontId="9" fillId="0" borderId="23" xfId="0" applyFont="1" applyBorder="1" applyAlignment="1">
      <alignment horizontal="center"/>
    </xf>
    <xf numFmtId="0" fontId="9" fillId="0" borderId="22" xfId="0" applyFont="1" applyBorder="1" applyAlignment="1">
      <alignment horizontal="center"/>
    </xf>
    <xf numFmtId="0" fontId="9" fillId="0" borderId="24" xfId="0" applyFont="1" applyBorder="1" applyAlignment="1">
      <alignment horizontal="center"/>
    </xf>
    <xf numFmtId="0" fontId="8" fillId="5" borderId="3"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21" xfId="0" applyFont="1" applyFill="1" applyBorder="1" applyAlignment="1">
      <alignment horizontal="left" vertical="top" wrapText="1"/>
    </xf>
    <xf numFmtId="49" fontId="9" fillId="2" borderId="29" xfId="0" applyNumberFormat="1" applyFont="1" applyFill="1" applyBorder="1" applyAlignment="1">
      <alignment horizontal="center" vertical="top"/>
    </xf>
    <xf numFmtId="49" fontId="9" fillId="2" borderId="21"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3" borderId="9" xfId="0" applyNumberFormat="1" applyFont="1" applyFill="1" applyBorder="1" applyAlignment="1">
      <alignment horizontal="center" vertical="top"/>
    </xf>
    <xf numFmtId="49" fontId="9" fillId="3" borderId="4" xfId="0" applyNumberFormat="1" applyFont="1" applyFill="1" applyBorder="1" applyAlignment="1">
      <alignment horizontal="center" vertical="top"/>
    </xf>
    <xf numFmtId="49" fontId="9" fillId="5" borderId="48" xfId="0" applyNumberFormat="1" applyFont="1" applyFill="1" applyBorder="1" applyAlignment="1">
      <alignment horizontal="center" vertical="top" wrapText="1"/>
    </xf>
    <xf numFmtId="49" fontId="9" fillId="5" borderId="13" xfId="0" applyNumberFormat="1" applyFont="1" applyFill="1" applyBorder="1" applyAlignment="1">
      <alignment horizontal="center" vertical="top" wrapText="1"/>
    </xf>
    <xf numFmtId="0" fontId="32" fillId="5" borderId="20" xfId="0" applyFont="1" applyFill="1" applyBorder="1" applyAlignment="1">
      <alignment horizontal="center" vertical="top" wrapText="1"/>
    </xf>
    <xf numFmtId="49" fontId="57" fillId="0" borderId="2" xfId="0" applyNumberFormat="1" applyFont="1" applyBorder="1" applyAlignment="1">
      <alignment horizontal="center" vertical="top"/>
    </xf>
    <xf numFmtId="49" fontId="57" fillId="0" borderId="9" xfId="0" applyNumberFormat="1" applyFont="1" applyBorder="1" applyAlignment="1">
      <alignment horizontal="center" vertical="top"/>
    </xf>
    <xf numFmtId="49" fontId="57" fillId="0" borderId="4" xfId="0" applyNumberFormat="1" applyFont="1" applyBorder="1" applyAlignment="1">
      <alignment horizontal="center" vertical="top"/>
    </xf>
    <xf numFmtId="0" fontId="9" fillId="7" borderId="15" xfId="0" applyFont="1" applyFill="1" applyBorder="1" applyAlignment="1">
      <alignment horizontal="center" vertical="top" wrapText="1"/>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49" fontId="9" fillId="8" borderId="15" xfId="7" applyNumberFormat="1" applyFont="1" applyFill="1" applyBorder="1" applyAlignment="1">
      <alignment horizontal="right" vertical="top"/>
    </xf>
    <xf numFmtId="49" fontId="9" fillId="8" borderId="11" xfId="7" applyNumberFormat="1" applyFont="1" applyFill="1" applyBorder="1" applyAlignment="1">
      <alignment horizontal="right" vertical="top"/>
    </xf>
    <xf numFmtId="0" fontId="9" fillId="8" borderId="15" xfId="0" applyFont="1" applyFill="1" applyBorder="1" applyAlignment="1">
      <alignment horizontal="left" vertical="top"/>
    </xf>
    <xf numFmtId="0" fontId="9" fillId="8" borderId="11" xfId="0" applyFont="1" applyFill="1" applyBorder="1" applyAlignment="1">
      <alignment horizontal="left" vertical="top"/>
    </xf>
    <xf numFmtId="0" fontId="9" fillId="8" borderId="12" xfId="0" applyFont="1" applyFill="1" applyBorder="1" applyAlignment="1">
      <alignment horizontal="left" vertical="top"/>
    </xf>
    <xf numFmtId="49" fontId="8" fillId="0" borderId="29"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1" xfId="0" applyNumberFormat="1" applyFont="1" applyBorder="1" applyAlignment="1">
      <alignment horizontal="center" vertical="top"/>
    </xf>
    <xf numFmtId="49" fontId="57" fillId="0" borderId="29" xfId="0" applyNumberFormat="1" applyFont="1" applyBorder="1" applyAlignment="1">
      <alignment horizontal="center" vertical="top"/>
    </xf>
    <xf numFmtId="49" fontId="57" fillId="0" borderId="21" xfId="0" applyNumberFormat="1" applyFont="1" applyBorder="1" applyAlignment="1">
      <alignment horizontal="center" vertical="top"/>
    </xf>
    <xf numFmtId="0" fontId="9" fillId="0" borderId="29" xfId="0" applyFont="1" applyBorder="1" applyAlignment="1">
      <alignment horizontal="left" vertical="top" wrapText="1"/>
    </xf>
    <xf numFmtId="0" fontId="9" fillId="0" borderId="21" xfId="0" applyFont="1" applyBorder="1" applyAlignment="1">
      <alignment horizontal="left" vertical="top" wrapText="1"/>
    </xf>
    <xf numFmtId="0" fontId="34" fillId="0" borderId="29" xfId="0" applyFont="1" applyBorder="1" applyAlignment="1">
      <alignment horizontal="center" vertical="center"/>
    </xf>
    <xf numFmtId="0" fontId="34" fillId="0" borderId="21" xfId="0" applyFont="1" applyBorder="1" applyAlignment="1">
      <alignment horizontal="center" vertical="center"/>
    </xf>
    <xf numFmtId="165" fontId="34" fillId="0" borderId="29" xfId="0" applyNumberFormat="1" applyFont="1" applyBorder="1" applyAlignment="1">
      <alignment horizontal="center" vertical="top"/>
    </xf>
    <xf numFmtId="165" fontId="34" fillId="0" borderId="21" xfId="0" applyNumberFormat="1" applyFont="1" applyBorder="1" applyAlignment="1">
      <alignment horizontal="center" vertical="top"/>
    </xf>
    <xf numFmtId="165" fontId="34" fillId="0" borderId="39" xfId="0" applyNumberFormat="1" applyFont="1" applyBorder="1" applyAlignment="1">
      <alignment horizontal="center" vertical="top"/>
    </xf>
    <xf numFmtId="165" fontId="34" fillId="0" borderId="23" xfId="0" applyNumberFormat="1" applyFont="1" applyBorder="1" applyAlignment="1">
      <alignment horizontal="center" vertical="top"/>
    </xf>
    <xf numFmtId="0" fontId="9" fillId="7" borderId="11" xfId="0" applyFont="1" applyFill="1" applyBorder="1" applyAlignment="1">
      <alignment horizontal="right" vertical="top" wrapText="1"/>
    </xf>
    <xf numFmtId="0" fontId="9" fillId="7" borderId="12" xfId="0" applyFont="1" applyFill="1" applyBorder="1" applyAlignment="1">
      <alignment horizontal="right" vertical="top" wrapText="1"/>
    </xf>
    <xf numFmtId="49" fontId="9" fillId="8" borderId="12" xfId="7" applyNumberFormat="1" applyFont="1" applyFill="1" applyBorder="1" applyAlignment="1">
      <alignment horizontal="right" vertical="top"/>
    </xf>
    <xf numFmtId="0" fontId="8" fillId="5" borderId="55" xfId="0" applyFont="1" applyFill="1" applyBorder="1" applyAlignment="1">
      <alignment horizontal="left" vertical="center" wrapText="1"/>
    </xf>
    <xf numFmtId="0" fontId="8" fillId="5" borderId="46" xfId="0" applyFont="1" applyFill="1" applyBorder="1" applyAlignment="1">
      <alignment horizontal="left" vertical="center" wrapText="1"/>
    </xf>
    <xf numFmtId="0" fontId="8" fillId="5" borderId="73" xfId="0" applyFont="1" applyFill="1" applyBorder="1" applyAlignment="1">
      <alignment horizontal="left" vertical="center" wrapText="1"/>
    </xf>
    <xf numFmtId="49" fontId="17" fillId="8" borderId="29" xfId="0" applyNumberFormat="1" applyFont="1" applyFill="1" applyBorder="1" applyAlignment="1">
      <alignment horizontal="center" vertical="top"/>
    </xf>
    <xf numFmtId="49" fontId="17" fillId="8" borderId="21" xfId="0" applyNumberFormat="1" applyFont="1" applyFill="1" applyBorder="1" applyAlignment="1">
      <alignment horizontal="center" vertical="top"/>
    </xf>
    <xf numFmtId="49" fontId="9" fillId="5" borderId="55" xfId="0" applyNumberFormat="1" applyFont="1" applyFill="1" applyBorder="1" applyAlignment="1">
      <alignment horizontal="center" vertical="top" wrapText="1"/>
    </xf>
    <xf numFmtId="49" fontId="9" fillId="5" borderId="46" xfId="0" applyNumberFormat="1" applyFont="1" applyFill="1" applyBorder="1" applyAlignment="1">
      <alignment horizontal="center" vertical="top" wrapText="1"/>
    </xf>
    <xf numFmtId="49" fontId="9" fillId="5" borderId="18" xfId="0" applyNumberFormat="1" applyFont="1" applyFill="1" applyBorder="1" applyAlignment="1">
      <alignment horizontal="center" vertical="top" wrapText="1"/>
    </xf>
    <xf numFmtId="49" fontId="9" fillId="5" borderId="54" xfId="0" applyNumberFormat="1" applyFont="1" applyFill="1" applyBorder="1" applyAlignment="1">
      <alignment horizontal="center" vertical="top" wrapText="1"/>
    </xf>
    <xf numFmtId="49" fontId="9" fillId="5" borderId="57" xfId="0" applyNumberFormat="1" applyFont="1" applyFill="1" applyBorder="1" applyAlignment="1">
      <alignment horizontal="center" vertical="top" wrapText="1"/>
    </xf>
    <xf numFmtId="49" fontId="9" fillId="5" borderId="14" xfId="0" applyNumberFormat="1" applyFont="1" applyFill="1" applyBorder="1" applyAlignment="1">
      <alignment horizontal="center" vertical="top" wrapText="1"/>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49" fontId="17" fillId="0" borderId="29" xfId="0" applyNumberFormat="1" applyFont="1" applyBorder="1" applyAlignment="1">
      <alignment horizontal="center" vertical="top"/>
    </xf>
    <xf numFmtId="49" fontId="17" fillId="0" borderId="21" xfId="0" applyNumberFormat="1" applyFont="1" applyBorder="1" applyAlignment="1">
      <alignment horizontal="center" vertical="top"/>
    </xf>
    <xf numFmtId="49" fontId="17" fillId="0" borderId="5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0" fontId="34" fillId="5" borderId="29" xfId="0" applyFont="1" applyFill="1" applyBorder="1" applyAlignment="1">
      <alignment horizontal="left" vertical="top" wrapText="1"/>
    </xf>
    <xf numFmtId="0" fontId="34" fillId="5" borderId="21" xfId="0" applyFont="1" applyFill="1" applyBorder="1" applyAlignment="1">
      <alignment horizontal="left" vertical="top" wrapText="1"/>
    </xf>
    <xf numFmtId="49" fontId="34" fillId="0" borderId="29" xfId="0" applyNumberFormat="1" applyFont="1" applyBorder="1" applyAlignment="1">
      <alignment horizontal="center" vertical="top"/>
    </xf>
    <xf numFmtId="49" fontId="34" fillId="0" borderId="21" xfId="0" applyNumberFormat="1" applyFont="1" applyBorder="1" applyAlignment="1">
      <alignment horizontal="center" vertical="top"/>
    </xf>
    <xf numFmtId="49" fontId="9" fillId="2" borderId="9" xfId="0" applyNumberFormat="1" applyFont="1" applyFill="1" applyBorder="1" applyAlignment="1">
      <alignment horizontal="center" vertical="top"/>
    </xf>
    <xf numFmtId="49" fontId="9" fillId="2" borderId="39"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wrapText="1"/>
    </xf>
    <xf numFmtId="0" fontId="9" fillId="0" borderId="1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9" xfId="0" applyFont="1" applyBorder="1" applyAlignment="1">
      <alignment horizontal="center" vertical="center" wrapText="1"/>
    </xf>
    <xf numFmtId="0" fontId="53" fillId="7" borderId="74" xfId="0" applyFont="1" applyFill="1" applyBorder="1" applyAlignment="1">
      <alignment horizontal="center" vertical="top"/>
    </xf>
    <xf numFmtId="0" fontId="53" fillId="7" borderId="11" xfId="0" applyFont="1" applyFill="1" applyBorder="1" applyAlignment="1">
      <alignment horizontal="center" vertical="top"/>
    </xf>
    <xf numFmtId="0" fontId="53" fillId="7" borderId="12" xfId="0" applyFont="1" applyFill="1" applyBorder="1" applyAlignment="1">
      <alignment horizontal="center" vertical="top"/>
    </xf>
    <xf numFmtId="49" fontId="9" fillId="8" borderId="23" xfId="7" applyNumberFormat="1" applyFont="1" applyFill="1" applyBorder="1" applyAlignment="1">
      <alignment horizontal="right" vertical="top"/>
    </xf>
    <xf numFmtId="49" fontId="9" fillId="8" borderId="22" xfId="7" applyNumberFormat="1" applyFont="1" applyFill="1" applyBorder="1" applyAlignment="1">
      <alignment horizontal="right" vertical="top"/>
    </xf>
    <xf numFmtId="49" fontId="9" fillId="6" borderId="15" xfId="0" applyNumberFormat="1" applyFont="1" applyFill="1" applyBorder="1" applyAlignment="1">
      <alignment horizontal="right" vertical="top"/>
    </xf>
    <xf numFmtId="49" fontId="9" fillId="6" borderId="11" xfId="0" applyNumberFormat="1" applyFont="1" applyFill="1" applyBorder="1" applyAlignment="1">
      <alignment horizontal="right" vertical="top"/>
    </xf>
    <xf numFmtId="49" fontId="9"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49" fontId="8" fillId="0" borderId="59" xfId="0" applyNumberFormat="1" applyFont="1" applyBorder="1" applyAlignment="1">
      <alignment horizontal="center" vertical="top"/>
    </xf>
    <xf numFmtId="0" fontId="1" fillId="0" borderId="29" xfId="0" applyFont="1" applyBorder="1" applyAlignment="1">
      <alignment horizontal="center" vertical="top" wrapText="1"/>
    </xf>
    <xf numFmtId="0" fontId="1" fillId="0" borderId="9" xfId="0" applyFont="1" applyBorder="1" applyAlignment="1">
      <alignment horizontal="center" vertical="top" wrapText="1"/>
    </xf>
    <xf numFmtId="0" fontId="1" fillId="0" borderId="21" xfId="0" applyFont="1" applyBorder="1" applyAlignment="1">
      <alignment horizontal="center" vertical="top" wrapText="1"/>
    </xf>
    <xf numFmtId="0" fontId="9" fillId="7" borderId="15" xfId="0" applyFont="1" applyFill="1" applyBorder="1" applyAlignment="1">
      <alignment horizontal="left" vertical="top"/>
    </xf>
    <xf numFmtId="0" fontId="9" fillId="7" borderId="11" xfId="0" applyFont="1" applyFill="1" applyBorder="1" applyAlignment="1">
      <alignment horizontal="left" vertical="top"/>
    </xf>
    <xf numFmtId="0" fontId="9" fillId="7" borderId="12" xfId="0" applyFont="1" applyFill="1" applyBorder="1" applyAlignment="1">
      <alignment horizontal="left" vertical="top"/>
    </xf>
    <xf numFmtId="0" fontId="9" fillId="0" borderId="16" xfId="0" applyFont="1" applyBorder="1" applyAlignment="1">
      <alignment horizontal="center" vertical="top"/>
    </xf>
    <xf numFmtId="0" fontId="9" fillId="0" borderId="44" xfId="0" applyFont="1" applyBorder="1" applyAlignment="1">
      <alignment horizontal="center" vertical="top"/>
    </xf>
    <xf numFmtId="0" fontId="9" fillId="0" borderId="19" xfId="0" applyFont="1" applyBorder="1" applyAlignment="1">
      <alignment horizontal="center" vertical="top"/>
    </xf>
    <xf numFmtId="0" fontId="57" fillId="0" borderId="29" xfId="0" applyFont="1" applyBorder="1" applyAlignment="1">
      <alignment horizontal="center" vertical="top"/>
    </xf>
    <xf numFmtId="0" fontId="57" fillId="0" borderId="9" xfId="0" applyFont="1" applyBorder="1" applyAlignment="1">
      <alignment horizontal="center" vertical="top"/>
    </xf>
    <xf numFmtId="0" fontId="57" fillId="0" borderId="21" xfId="0" applyFont="1" applyBorder="1" applyAlignment="1">
      <alignment horizontal="center" vertical="top"/>
    </xf>
    <xf numFmtId="0" fontId="8" fillId="0" borderId="40" xfId="0" applyFont="1" applyBorder="1" applyAlignment="1">
      <alignment horizontal="center" vertical="top"/>
    </xf>
    <xf numFmtId="0" fontId="8" fillId="0" borderId="0" xfId="0" applyFont="1" applyBorder="1" applyAlignment="1">
      <alignment horizontal="center" vertical="top"/>
    </xf>
    <xf numFmtId="0" fontId="8" fillId="0" borderId="22" xfId="0" applyFont="1" applyBorder="1" applyAlignment="1">
      <alignment horizontal="center" vertical="top"/>
    </xf>
    <xf numFmtId="165" fontId="8" fillId="5" borderId="50" xfId="0" applyNumberFormat="1" applyFont="1" applyFill="1" applyBorder="1" applyAlignment="1">
      <alignment horizontal="center" vertical="center" wrapText="1"/>
    </xf>
    <xf numFmtId="165" fontId="8" fillId="5" borderId="56" xfId="0" applyNumberFormat="1" applyFont="1" applyFill="1" applyBorder="1" applyAlignment="1">
      <alignment horizontal="center" vertical="center" wrapText="1"/>
    </xf>
    <xf numFmtId="165" fontId="8" fillId="5" borderId="17" xfId="0" applyNumberFormat="1" applyFont="1" applyFill="1" applyBorder="1" applyAlignment="1">
      <alignment horizontal="center" vertical="center" wrapText="1"/>
    </xf>
    <xf numFmtId="0" fontId="8" fillId="5" borderId="50"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17" xfId="0" applyFont="1" applyFill="1" applyBorder="1" applyAlignment="1">
      <alignment horizontal="center" vertical="top" wrapText="1"/>
    </xf>
    <xf numFmtId="49" fontId="27" fillId="2" borderId="29" xfId="0" applyNumberFormat="1" applyFont="1" applyFill="1" applyBorder="1" applyAlignment="1">
      <alignment horizontal="center" vertical="top"/>
    </xf>
    <xf numFmtId="49" fontId="27" fillId="2" borderId="9" xfId="0" applyNumberFormat="1" applyFont="1" applyFill="1" applyBorder="1" applyAlignment="1">
      <alignment horizontal="center" vertical="top"/>
    </xf>
    <xf numFmtId="49" fontId="27" fillId="2" borderId="21" xfId="0" applyNumberFormat="1" applyFont="1" applyFill="1" applyBorder="1" applyAlignment="1">
      <alignment horizontal="center" vertical="top"/>
    </xf>
    <xf numFmtId="49" fontId="9" fillId="2" borderId="23" xfId="0" applyNumberFormat="1" applyFont="1" applyFill="1" applyBorder="1" applyAlignment="1">
      <alignment horizontal="center" vertical="top"/>
    </xf>
    <xf numFmtId="49" fontId="9" fillId="5" borderId="20" xfId="0" applyNumberFormat="1" applyFont="1" applyFill="1" applyBorder="1" applyAlignment="1">
      <alignment horizontal="center" vertical="top" wrapText="1"/>
    </xf>
    <xf numFmtId="49" fontId="57" fillId="0" borderId="25" xfId="0" applyNumberFormat="1" applyFont="1" applyBorder="1" applyAlignment="1">
      <alignment horizontal="center" vertical="top"/>
    </xf>
    <xf numFmtId="49" fontId="57" fillId="0" borderId="26" xfId="0" applyNumberFormat="1" applyFont="1" applyBorder="1" applyAlignment="1">
      <alignment horizontal="center" vertical="top"/>
    </xf>
    <xf numFmtId="49" fontId="57" fillId="0" borderId="24" xfId="0" applyNumberFormat="1" applyFont="1" applyBorder="1" applyAlignment="1">
      <alignment horizontal="center" vertical="top"/>
    </xf>
    <xf numFmtId="49" fontId="57" fillId="5" borderId="25" xfId="0" applyNumberFormat="1" applyFont="1" applyFill="1" applyBorder="1" applyAlignment="1">
      <alignment horizontal="center" vertical="top"/>
    </xf>
    <xf numFmtId="49" fontId="57" fillId="5" borderId="26" xfId="0" applyNumberFormat="1" applyFont="1" applyFill="1" applyBorder="1" applyAlignment="1">
      <alignment horizontal="center" vertical="top"/>
    </xf>
    <xf numFmtId="49" fontId="57" fillId="5" borderId="24" xfId="0" applyNumberFormat="1" applyFont="1" applyFill="1" applyBorder="1" applyAlignment="1">
      <alignment horizontal="center" vertical="top"/>
    </xf>
    <xf numFmtId="49" fontId="9" fillId="0" borderId="55" xfId="0" applyNumberFormat="1" applyFont="1" applyBorder="1" applyAlignment="1">
      <alignment horizontal="center" vertical="top" wrapText="1"/>
    </xf>
    <xf numFmtId="49" fontId="9" fillId="0" borderId="46" xfId="0" applyNumberFormat="1" applyFont="1" applyBorder="1" applyAlignment="1">
      <alignment horizontal="center" vertical="top" wrapText="1"/>
    </xf>
    <xf numFmtId="49" fontId="3" fillId="3" borderId="36" xfId="0" applyNumberFormat="1" applyFont="1" applyFill="1" applyBorder="1" applyAlignment="1">
      <alignment horizontal="center" vertical="top"/>
    </xf>
    <xf numFmtId="49" fontId="3" fillId="5" borderId="39" xfId="0" applyNumberFormat="1" applyFont="1" applyFill="1" applyBorder="1" applyAlignment="1">
      <alignment horizontal="center" vertical="top" wrapText="1"/>
    </xf>
    <xf numFmtId="49" fontId="3" fillId="5" borderId="36" xfId="0" applyNumberFormat="1" applyFont="1" applyFill="1" applyBorder="1" applyAlignment="1">
      <alignment horizontal="center" vertical="top" wrapText="1"/>
    </xf>
    <xf numFmtId="0" fontId="8" fillId="5" borderId="29" xfId="0" applyFont="1" applyFill="1" applyBorder="1" applyAlignment="1">
      <alignment horizontal="left" vertical="top" wrapText="1"/>
    </xf>
    <xf numFmtId="49" fontId="48" fillId="0" borderId="29" xfId="0" applyNumberFormat="1" applyFont="1" applyBorder="1" applyAlignment="1">
      <alignment horizontal="center" vertical="top"/>
    </xf>
    <xf numFmtId="49" fontId="48" fillId="0" borderId="21" xfId="0" applyNumberFormat="1" applyFont="1" applyBorder="1" applyAlignment="1">
      <alignment horizontal="center" vertical="top"/>
    </xf>
    <xf numFmtId="0" fontId="52" fillId="7" borderId="23" xfId="0" applyFont="1" applyFill="1" applyBorder="1" applyAlignment="1">
      <alignment horizontal="left" vertical="top"/>
    </xf>
    <xf numFmtId="0" fontId="52" fillId="7" borderId="22" xfId="0" applyFont="1" applyFill="1" applyBorder="1" applyAlignment="1">
      <alignment horizontal="left" vertical="top"/>
    </xf>
    <xf numFmtId="0" fontId="52" fillId="7" borderId="24" xfId="0" applyFont="1" applyFill="1" applyBorder="1" applyAlignment="1">
      <alignment horizontal="left" vertical="top"/>
    </xf>
    <xf numFmtId="49" fontId="9" fillId="0" borderId="15" xfId="7" applyNumberFormat="1" applyFont="1" applyBorder="1" applyAlignment="1">
      <alignment horizontal="center" vertical="top"/>
    </xf>
    <xf numFmtId="49" fontId="9" fillId="0" borderId="11" xfId="7" applyNumberFormat="1" applyFont="1" applyBorder="1" applyAlignment="1">
      <alignment horizontal="center" vertical="top"/>
    </xf>
    <xf numFmtId="49" fontId="9" fillId="0" borderId="12" xfId="7" applyNumberFormat="1" applyFont="1" applyBorder="1" applyAlignment="1">
      <alignment horizontal="center" vertical="top"/>
    </xf>
    <xf numFmtId="49" fontId="17" fillId="2" borderId="29" xfId="0" applyNumberFormat="1" applyFont="1" applyFill="1" applyBorder="1" applyAlignment="1">
      <alignment horizontal="center" vertical="top"/>
    </xf>
    <xf numFmtId="49" fontId="17" fillId="2" borderId="9" xfId="0" applyNumberFormat="1" applyFont="1" applyFill="1" applyBorder="1" applyAlignment="1">
      <alignment horizontal="center" vertical="top"/>
    </xf>
    <xf numFmtId="49" fontId="17" fillId="3" borderId="29" xfId="0" applyNumberFormat="1" applyFont="1" applyFill="1" applyBorder="1" applyAlignment="1">
      <alignment horizontal="center" vertical="top"/>
    </xf>
    <xf numFmtId="49" fontId="17" fillId="3" borderId="9" xfId="0" applyNumberFormat="1" applyFont="1" applyFill="1" applyBorder="1" applyAlignment="1">
      <alignment horizontal="center" vertical="top"/>
    </xf>
    <xf numFmtId="49" fontId="9" fillId="8" borderId="29" xfId="0" applyNumberFormat="1" applyFont="1" applyFill="1" applyBorder="1" applyAlignment="1">
      <alignment horizontal="center" vertical="top"/>
    </xf>
    <xf numFmtId="49" fontId="9" fillId="8" borderId="9" xfId="0" applyNumberFormat="1" applyFont="1" applyFill="1" applyBorder="1" applyAlignment="1">
      <alignment horizontal="center" vertical="top"/>
    </xf>
    <xf numFmtId="49" fontId="9" fillId="0" borderId="29" xfId="0" applyNumberFormat="1" applyFont="1" applyBorder="1" applyAlignment="1">
      <alignment horizontal="center" vertical="top"/>
    </xf>
    <xf numFmtId="49" fontId="9" fillId="0" borderId="9" xfId="0" applyNumberFormat="1" applyFont="1" applyBorder="1" applyAlignment="1">
      <alignment horizontal="center" vertical="top"/>
    </xf>
    <xf numFmtId="165" fontId="8" fillId="12" borderId="5" xfId="0" applyNumberFormat="1" applyFont="1" applyFill="1" applyBorder="1" applyAlignment="1">
      <alignment horizontal="left" vertical="top" wrapText="1"/>
    </xf>
    <xf numFmtId="165" fontId="8" fillId="12" borderId="1" xfId="0" applyNumberFormat="1" applyFont="1" applyFill="1" applyBorder="1" applyAlignment="1">
      <alignment horizontal="left" vertical="top" wrapText="1"/>
    </xf>
    <xf numFmtId="0" fontId="8" fillId="5" borderId="55" xfId="0" applyFont="1" applyFill="1" applyBorder="1" applyAlignment="1">
      <alignment vertical="center" wrapText="1"/>
    </xf>
    <xf numFmtId="0" fontId="32" fillId="0" borderId="46" xfId="0" applyFont="1" applyBorder="1" applyAlignment="1">
      <alignment vertical="center" wrapText="1"/>
    </xf>
    <xf numFmtId="0" fontId="32" fillId="0" borderId="73" xfId="0" applyFont="1" applyBorder="1" applyAlignment="1">
      <alignment vertical="center" wrapText="1"/>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17" xfId="0" applyFont="1" applyFill="1" applyBorder="1" applyAlignment="1">
      <alignment horizontal="center" vertical="center" wrapText="1"/>
    </xf>
    <xf numFmtId="49" fontId="5" fillId="2" borderId="29" xfId="0"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49" fontId="3" fillId="5" borderId="55" xfId="0" applyNumberFormat="1" applyFont="1" applyFill="1" applyBorder="1" applyAlignment="1">
      <alignment horizontal="center" vertical="top" wrapText="1"/>
    </xf>
    <xf numFmtId="49" fontId="3" fillId="5" borderId="46" xfId="0" applyNumberFormat="1" applyFont="1" applyFill="1" applyBorder="1" applyAlignment="1">
      <alignment horizontal="center" vertical="top" wrapText="1"/>
    </xf>
    <xf numFmtId="49" fontId="48" fillId="0" borderId="9" xfId="0" applyNumberFormat="1" applyFont="1" applyBorder="1" applyAlignment="1">
      <alignment horizontal="center" vertical="top"/>
    </xf>
    <xf numFmtId="165" fontId="8" fillId="12" borderId="35" xfId="0" applyNumberFormat="1" applyFont="1" applyFill="1" applyBorder="1" applyAlignment="1">
      <alignment horizontal="left" vertical="top" wrapText="1"/>
    </xf>
    <xf numFmtId="165" fontId="8" fillId="12" borderId="64" xfId="0" applyNumberFormat="1" applyFont="1" applyFill="1" applyBorder="1" applyAlignment="1">
      <alignment horizontal="left" vertical="top" wrapText="1"/>
    </xf>
    <xf numFmtId="49" fontId="9" fillId="0" borderId="54" xfId="0" applyNumberFormat="1" applyFont="1" applyBorder="1" applyAlignment="1">
      <alignment horizontal="center" vertical="top" wrapText="1"/>
    </xf>
    <xf numFmtId="49" fontId="9" fillId="0" borderId="57" xfId="0" applyNumberFormat="1" applyFont="1" applyBorder="1" applyAlignment="1">
      <alignment horizontal="center" vertical="top" wrapText="1"/>
    </xf>
    <xf numFmtId="49" fontId="9" fillId="0" borderId="14" xfId="0" applyNumberFormat="1" applyFont="1" applyBorder="1" applyAlignment="1">
      <alignment horizontal="center" vertical="top" wrapText="1"/>
    </xf>
    <xf numFmtId="49" fontId="46" fillId="3" borderId="2" xfId="0" applyNumberFormat="1" applyFont="1" applyFill="1" applyBorder="1" applyAlignment="1">
      <alignment horizontal="center" vertical="top"/>
    </xf>
    <xf numFmtId="49" fontId="46" fillId="3" borderId="9" xfId="0" applyNumberFormat="1" applyFont="1" applyFill="1" applyBorder="1" applyAlignment="1">
      <alignment horizontal="center" vertical="top"/>
    </xf>
    <xf numFmtId="49" fontId="46" fillId="5" borderId="48" xfId="0" applyNumberFormat="1" applyFont="1" applyFill="1" applyBorder="1" applyAlignment="1">
      <alignment horizontal="center" vertical="top" wrapText="1"/>
    </xf>
    <xf numFmtId="49" fontId="46" fillId="5" borderId="13" xfId="0" applyNumberFormat="1" applyFont="1" applyFill="1" applyBorder="1" applyAlignment="1">
      <alignment horizontal="center" vertical="top" wrapText="1"/>
    </xf>
    <xf numFmtId="49" fontId="43" fillId="0" borderId="2" xfId="0" applyNumberFormat="1" applyFont="1" applyBorder="1" applyAlignment="1">
      <alignment horizontal="center" vertical="top"/>
    </xf>
    <xf numFmtId="49" fontId="43" fillId="0" borderId="9" xfId="0" applyNumberFormat="1" applyFont="1" applyBorder="1" applyAlignment="1">
      <alignment horizontal="center" vertical="top"/>
    </xf>
    <xf numFmtId="49" fontId="48" fillId="0" borderId="2" xfId="0" applyNumberFormat="1" applyFont="1" applyBorder="1" applyAlignment="1">
      <alignment horizontal="center" vertical="top"/>
    </xf>
    <xf numFmtId="49" fontId="43" fillId="2" borderId="58" xfId="0" applyNumberFormat="1" applyFont="1" applyFill="1" applyBorder="1" applyAlignment="1">
      <alignment horizontal="center" vertical="top"/>
    </xf>
    <xf numFmtId="49" fontId="43" fillId="2" borderId="36" xfId="0" applyNumberFormat="1" applyFont="1" applyFill="1" applyBorder="1" applyAlignment="1">
      <alignment horizontal="center" vertical="top"/>
    </xf>
    <xf numFmtId="49" fontId="43" fillId="3" borderId="59" xfId="0" applyNumberFormat="1" applyFont="1" applyFill="1" applyBorder="1" applyAlignment="1">
      <alignment horizontal="center" vertical="top"/>
    </xf>
    <xf numFmtId="49" fontId="43" fillId="3" borderId="9" xfId="0" applyNumberFormat="1" applyFont="1" applyFill="1" applyBorder="1" applyAlignment="1">
      <alignment horizontal="center" vertical="top"/>
    </xf>
    <xf numFmtId="49" fontId="43" fillId="5" borderId="13" xfId="0" applyNumberFormat="1" applyFont="1" applyFill="1" applyBorder="1" applyAlignment="1">
      <alignment horizontal="center" vertical="top" wrapText="1"/>
    </xf>
    <xf numFmtId="0" fontId="39" fillId="7" borderId="23" xfId="0" applyFont="1" applyFill="1" applyBorder="1" applyAlignment="1">
      <alignment horizontal="center" vertical="top"/>
    </xf>
    <xf numFmtId="0" fontId="39" fillId="7" borderId="22" xfId="0" applyFont="1" applyFill="1" applyBorder="1" applyAlignment="1">
      <alignment horizontal="center" vertical="top"/>
    </xf>
    <xf numFmtId="0" fontId="39" fillId="7" borderId="24" xfId="0" applyFont="1" applyFill="1" applyBorder="1" applyAlignment="1">
      <alignment horizontal="center" vertical="top"/>
    </xf>
    <xf numFmtId="49" fontId="9" fillId="7" borderId="29" xfId="0" applyNumberFormat="1" applyFont="1" applyFill="1" applyBorder="1" applyAlignment="1">
      <alignment horizontal="center" vertical="top"/>
    </xf>
    <xf numFmtId="49" fontId="9" fillId="7" borderId="21" xfId="0" applyNumberFormat="1" applyFont="1" applyFill="1" applyBorder="1" applyAlignment="1">
      <alignment horizontal="center" vertical="top"/>
    </xf>
    <xf numFmtId="0" fontId="9" fillId="7" borderId="22" xfId="0" applyFont="1" applyFill="1" applyBorder="1" applyAlignment="1">
      <alignment horizontal="center" vertical="top" wrapText="1"/>
    </xf>
    <xf numFmtId="0" fontId="9" fillId="7" borderId="24" xfId="0" applyFont="1" applyFill="1" applyBorder="1" applyAlignment="1">
      <alignment horizontal="center" vertical="top" wrapText="1"/>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0" fontId="9" fillId="0" borderId="55" xfId="0" applyFont="1" applyBorder="1" applyAlignment="1">
      <alignment horizontal="center" vertical="center"/>
    </xf>
    <xf numFmtId="0" fontId="9" fillId="0" borderId="46" xfId="0" applyFont="1" applyBorder="1" applyAlignment="1">
      <alignment horizontal="center" vertical="center"/>
    </xf>
    <xf numFmtId="0" fontId="9" fillId="0" borderId="18" xfId="0" applyFont="1" applyBorder="1" applyAlignment="1">
      <alignment horizontal="center" vertical="center"/>
    </xf>
    <xf numFmtId="49" fontId="9" fillId="0" borderId="16" xfId="0" applyNumberFormat="1" applyFont="1" applyBorder="1" applyAlignment="1">
      <alignment horizontal="center" vertical="top" wrapText="1"/>
    </xf>
    <xf numFmtId="49" fontId="9" fillId="0" borderId="44"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9" fillId="0" borderId="39" xfId="0" applyNumberFormat="1" applyFont="1" applyBorder="1" applyAlignment="1">
      <alignment horizontal="center" vertical="top" wrapText="1"/>
    </xf>
    <xf numFmtId="49" fontId="9" fillId="0" borderId="40" xfId="0" applyNumberFormat="1" applyFont="1" applyBorder="1" applyAlignment="1">
      <alignment horizontal="center" vertical="top" wrapText="1"/>
    </xf>
    <xf numFmtId="49" fontId="9" fillId="0" borderId="43" xfId="0" applyNumberFormat="1" applyFont="1" applyBorder="1" applyAlignment="1">
      <alignment horizontal="center" vertical="top" wrapText="1"/>
    </xf>
    <xf numFmtId="49" fontId="9" fillId="0" borderId="36" xfId="0" applyNumberFormat="1" applyFont="1" applyBorder="1" applyAlignment="1">
      <alignment horizontal="center" vertical="top" wrapText="1"/>
    </xf>
    <xf numFmtId="49" fontId="9" fillId="0" borderId="0" xfId="0" applyNumberFormat="1" applyFont="1" applyAlignment="1">
      <alignment horizontal="center" vertical="top" wrapText="1"/>
    </xf>
    <xf numFmtId="49" fontId="9" fillId="0" borderId="26" xfId="0" applyNumberFormat="1" applyFont="1" applyBorder="1" applyAlignment="1">
      <alignment horizontal="center" vertical="top" wrapText="1"/>
    </xf>
    <xf numFmtId="49" fontId="9" fillId="0" borderId="23" xfId="0" applyNumberFormat="1" applyFont="1" applyBorder="1" applyAlignment="1">
      <alignment horizontal="center" vertical="top" wrapText="1"/>
    </xf>
    <xf numFmtId="49" fontId="9" fillId="0" borderId="22" xfId="0" applyNumberFormat="1" applyFont="1" applyBorder="1" applyAlignment="1">
      <alignment horizontal="center" vertical="top" wrapText="1"/>
    </xf>
    <xf numFmtId="49" fontId="9" fillId="0" borderId="24" xfId="0" applyNumberFormat="1" applyFont="1" applyBorder="1" applyAlignment="1">
      <alignment horizontal="center" vertical="top" wrapText="1"/>
    </xf>
    <xf numFmtId="0" fontId="8" fillId="5" borderId="6" xfId="0" applyFont="1" applyFill="1" applyBorder="1" applyAlignment="1">
      <alignment horizontal="left" wrapText="1"/>
    </xf>
    <xf numFmtId="0" fontId="8" fillId="5" borderId="37" xfId="0" applyFont="1" applyFill="1" applyBorder="1" applyAlignment="1">
      <alignment horizontal="left" wrapText="1"/>
    </xf>
    <xf numFmtId="165" fontId="8" fillId="5" borderId="5" xfId="0" applyNumberFormat="1" applyFont="1" applyFill="1" applyBorder="1" applyAlignment="1">
      <alignment horizontal="center" vertical="center" wrapText="1"/>
    </xf>
    <xf numFmtId="165" fontId="8" fillId="5" borderId="35" xfId="0" applyNumberFormat="1" applyFont="1" applyFill="1" applyBorder="1" applyAlignment="1">
      <alignment horizontal="center" vertical="center" wrapText="1"/>
    </xf>
    <xf numFmtId="0" fontId="8" fillId="5" borderId="54" xfId="0" applyFont="1" applyFill="1" applyBorder="1" applyAlignment="1">
      <alignment horizontal="center" vertical="top" wrapText="1"/>
    </xf>
    <xf numFmtId="0" fontId="8" fillId="5" borderId="42" xfId="0" applyFont="1" applyFill="1" applyBorder="1" applyAlignment="1">
      <alignment horizontal="center" vertical="top" wrapText="1"/>
    </xf>
    <xf numFmtId="0" fontId="8" fillId="5" borderId="37" xfId="0" applyFont="1" applyFill="1" applyBorder="1" applyAlignment="1">
      <alignment horizontal="left" vertical="center" wrapText="1"/>
    </xf>
    <xf numFmtId="0" fontId="8" fillId="5" borderId="64"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42" xfId="0" applyFont="1" applyFill="1" applyBorder="1" applyAlignment="1">
      <alignment horizontal="center" vertical="center" wrapText="1"/>
    </xf>
    <xf numFmtId="49" fontId="17" fillId="2" borderId="31" xfId="0" applyNumberFormat="1" applyFont="1" applyFill="1" applyBorder="1" applyAlignment="1">
      <alignment horizontal="center" vertical="top"/>
    </xf>
    <xf numFmtId="49" fontId="17" fillId="2" borderId="36" xfId="0" applyNumberFormat="1" applyFont="1" applyFill="1" applyBorder="1" applyAlignment="1">
      <alignment horizontal="center" vertical="top"/>
    </xf>
    <xf numFmtId="49" fontId="17" fillId="2" borderId="23" xfId="0" applyNumberFormat="1" applyFont="1" applyFill="1" applyBorder="1" applyAlignment="1">
      <alignment horizontal="center" vertical="top"/>
    </xf>
    <xf numFmtId="49" fontId="9" fillId="5" borderId="40" xfId="0" applyNumberFormat="1" applyFont="1" applyFill="1" applyBorder="1" applyAlignment="1">
      <alignment horizontal="center" vertical="top" wrapText="1"/>
    </xf>
    <xf numFmtId="49" fontId="9" fillId="5" borderId="0" xfId="0" applyNumberFormat="1" applyFont="1" applyFill="1" applyAlignment="1">
      <alignment horizontal="center" vertical="top" wrapText="1"/>
    </xf>
    <xf numFmtId="49" fontId="9" fillId="5" borderId="22" xfId="0" applyNumberFormat="1" applyFont="1" applyFill="1" applyBorder="1" applyAlignment="1">
      <alignment horizontal="center" vertical="top" wrapText="1"/>
    </xf>
    <xf numFmtId="0" fontId="9" fillId="5" borderId="59" xfId="0" applyFont="1" applyFill="1" applyBorder="1" applyAlignment="1">
      <alignment horizontal="left" vertical="top" wrapText="1"/>
    </xf>
    <xf numFmtId="0" fontId="8" fillId="5" borderId="59" xfId="0" applyFont="1" applyFill="1" applyBorder="1" applyAlignment="1">
      <alignment horizontal="left" vertical="top" wrapText="1"/>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 fillId="5" borderId="29" xfId="0" applyNumberFormat="1" applyFont="1" applyFill="1" applyBorder="1" applyAlignment="1">
      <alignment horizontal="center" vertical="top"/>
    </xf>
    <xf numFmtId="0" fontId="32" fillId="5" borderId="22" xfId="0" applyFont="1" applyFill="1" applyBorder="1" applyAlignment="1">
      <alignment horizontal="center" vertical="top" wrapText="1"/>
    </xf>
    <xf numFmtId="49" fontId="2" fillId="0" borderId="2" xfId="0" applyNumberFormat="1" applyFont="1" applyBorder="1" applyAlignment="1">
      <alignment horizontal="center" vertical="top"/>
    </xf>
    <xf numFmtId="0" fontId="9" fillId="0" borderId="0" xfId="0" applyFont="1" applyAlignment="1">
      <alignment horizontal="center" vertical="top" wrapText="1"/>
    </xf>
    <xf numFmtId="0" fontId="9" fillId="0" borderId="0" xfId="0" applyFont="1" applyAlignment="1">
      <alignment horizontal="center" vertical="center"/>
    </xf>
    <xf numFmtId="0" fontId="8" fillId="0" borderId="22" xfId="0" applyFont="1" applyBorder="1" applyAlignment="1">
      <alignment horizontal="center"/>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49" fontId="43" fillId="0" borderId="29" xfId="0" applyNumberFormat="1" applyFont="1" applyBorder="1" applyAlignment="1">
      <alignment horizontal="center" vertical="top"/>
    </xf>
    <xf numFmtId="49" fontId="43" fillId="0" borderId="21" xfId="0" applyNumberFormat="1" applyFont="1" applyBorder="1" applyAlignment="1">
      <alignment horizontal="center" vertical="top"/>
    </xf>
    <xf numFmtId="0" fontId="30" fillId="0" borderId="29" xfId="0" applyFont="1" applyBorder="1" applyAlignment="1">
      <alignment horizontal="left" vertical="top" wrapText="1"/>
    </xf>
    <xf numFmtId="0" fontId="30" fillId="0" borderId="9" xfId="0" applyFont="1" applyBorder="1" applyAlignment="1">
      <alignment horizontal="left" vertical="top" wrapText="1"/>
    </xf>
    <xf numFmtId="0" fontId="30" fillId="0" borderId="21" xfId="0" applyFont="1" applyBorder="1" applyAlignment="1">
      <alignment horizontal="left" vertical="top" wrapText="1"/>
    </xf>
    <xf numFmtId="49" fontId="25" fillId="0" borderId="2" xfId="0" applyNumberFormat="1" applyFont="1" applyBorder="1" applyAlignment="1">
      <alignment horizontal="center" vertical="top"/>
    </xf>
    <xf numFmtId="49" fontId="25" fillId="0" borderId="9" xfId="0" applyNumberFormat="1" applyFont="1" applyBorder="1" applyAlignment="1">
      <alignment horizontal="center" vertical="top"/>
    </xf>
    <xf numFmtId="49" fontId="25" fillId="0" borderId="4" xfId="0" applyNumberFormat="1" applyFont="1" applyBorder="1" applyAlignment="1">
      <alignment horizontal="center" vertical="top"/>
    </xf>
    <xf numFmtId="49" fontId="30" fillId="0" borderId="29" xfId="0" applyNumberFormat="1" applyFont="1" applyBorder="1" applyAlignment="1">
      <alignment horizontal="center" vertical="top"/>
    </xf>
    <xf numFmtId="49" fontId="30" fillId="0" borderId="9" xfId="0" applyNumberFormat="1" applyFont="1" applyBorder="1" applyAlignment="1">
      <alignment horizontal="center" vertical="top"/>
    </xf>
    <xf numFmtId="49" fontId="30" fillId="0" borderId="21" xfId="0" applyNumberFormat="1" applyFont="1" applyBorder="1" applyAlignment="1">
      <alignment horizontal="center" vertical="top"/>
    </xf>
    <xf numFmtId="0" fontId="30" fillId="7" borderId="15" xfId="0" applyFont="1" applyFill="1" applyBorder="1" applyAlignment="1">
      <alignment horizontal="center" vertical="top"/>
    </xf>
    <xf numFmtId="0" fontId="30" fillId="7" borderId="11" xfId="0" applyFont="1" applyFill="1" applyBorder="1" applyAlignment="1">
      <alignment horizontal="center" vertical="top"/>
    </xf>
    <xf numFmtId="0" fontId="30" fillId="7" borderId="12" xfId="0" applyFont="1" applyFill="1" applyBorder="1" applyAlignment="1">
      <alignment horizontal="center" vertical="top"/>
    </xf>
    <xf numFmtId="0" fontId="30" fillId="0" borderId="55" xfId="0" applyFont="1" applyBorder="1" applyAlignment="1">
      <alignment vertical="top" wrapText="1"/>
    </xf>
    <xf numFmtId="49" fontId="30" fillId="0" borderId="59" xfId="0" applyNumberFormat="1" applyFont="1" applyBorder="1" applyAlignment="1">
      <alignment horizontal="center" vertical="top"/>
    </xf>
    <xf numFmtId="0" fontId="30" fillId="0" borderId="3" xfId="0" applyFont="1" applyBorder="1" applyAlignment="1">
      <alignment horizontal="center" vertical="top"/>
    </xf>
    <xf numFmtId="0" fontId="30" fillId="0" borderId="59" xfId="0" applyFont="1" applyBorder="1" applyAlignment="1">
      <alignment horizontal="center" vertical="top"/>
    </xf>
    <xf numFmtId="165" fontId="30" fillId="0" borderId="3" xfId="0" applyNumberFormat="1" applyFont="1" applyBorder="1" applyAlignment="1">
      <alignment horizontal="center" vertical="top"/>
    </xf>
    <xf numFmtId="165" fontId="30" fillId="0" borderId="59" xfId="0" applyNumberFormat="1" applyFont="1" applyBorder="1" applyAlignment="1">
      <alignment horizontal="center" vertical="top"/>
    </xf>
    <xf numFmtId="165" fontId="30" fillId="12" borderId="3" xfId="0" applyNumberFormat="1" applyFont="1" applyFill="1" applyBorder="1" applyAlignment="1">
      <alignment horizontal="center" vertical="top"/>
    </xf>
    <xf numFmtId="165" fontId="30" fillId="12" borderId="59" xfId="0" applyNumberFormat="1" applyFont="1" applyFill="1" applyBorder="1" applyAlignment="1">
      <alignment horizontal="center" vertical="top"/>
    </xf>
    <xf numFmtId="49" fontId="26" fillId="5" borderId="21" xfId="0" applyNumberFormat="1" applyFont="1" applyFill="1" applyBorder="1" applyAlignment="1">
      <alignment horizontal="center" vertical="top" wrapText="1"/>
    </xf>
    <xf numFmtId="49" fontId="25" fillId="0" borderId="29" xfId="0" applyNumberFormat="1" applyFont="1" applyBorder="1" applyAlignment="1">
      <alignment horizontal="center" vertical="top"/>
    </xf>
    <xf numFmtId="49" fontId="25" fillId="0" borderId="59" xfId="0" applyNumberFormat="1" applyFont="1" applyBorder="1" applyAlignment="1">
      <alignment horizontal="center" vertical="top"/>
    </xf>
    <xf numFmtId="49" fontId="26" fillId="5" borderId="40" xfId="0" applyNumberFormat="1" applyFont="1" applyFill="1" applyBorder="1" applyAlignment="1">
      <alignment horizontal="center" vertical="top" wrapText="1"/>
    </xf>
    <xf numFmtId="0" fontId="55" fillId="5" borderId="22" xfId="0" applyFont="1" applyFill="1" applyBorder="1" applyAlignment="1">
      <alignment horizontal="center" vertical="top" wrapText="1"/>
    </xf>
    <xf numFmtId="0" fontId="30" fillId="0" borderId="29" xfId="0" applyFont="1" applyBorder="1" applyAlignment="1">
      <alignment horizontal="left" vertical="top"/>
    </xf>
    <xf numFmtId="0" fontId="30" fillId="0" borderId="21" xfId="0" applyFont="1" applyBorder="1" applyAlignment="1">
      <alignment horizontal="left" vertical="top"/>
    </xf>
    <xf numFmtId="0" fontId="55" fillId="0" borderId="3" xfId="0" applyFont="1" applyBorder="1" applyAlignment="1">
      <alignment horizontal="center"/>
    </xf>
    <xf numFmtId="0" fontId="55" fillId="0" borderId="9" xfId="0" applyFont="1" applyBorder="1" applyAlignment="1">
      <alignment horizontal="center"/>
    </xf>
    <xf numFmtId="165" fontId="30" fillId="0" borderId="9" xfId="0" applyNumberFormat="1" applyFont="1" applyBorder="1" applyAlignment="1">
      <alignment horizontal="center" vertical="top"/>
    </xf>
    <xf numFmtId="0" fontId="55" fillId="0" borderId="59" xfId="0" applyFont="1" applyBorder="1" applyAlignment="1">
      <alignment horizontal="center"/>
    </xf>
    <xf numFmtId="165" fontId="30" fillId="12" borderId="9" xfId="0" applyNumberFormat="1" applyFont="1" applyFill="1" applyBorder="1" applyAlignment="1">
      <alignment horizontal="center" vertical="top"/>
    </xf>
    <xf numFmtId="49" fontId="26" fillId="5" borderId="0" xfId="0" applyNumberFormat="1" applyFont="1" applyFill="1" applyAlignment="1">
      <alignment horizontal="center" vertical="top" wrapText="1"/>
    </xf>
    <xf numFmtId="49" fontId="26" fillId="2" borderId="59" xfId="0" applyNumberFormat="1" applyFont="1" applyFill="1" applyBorder="1" applyAlignment="1">
      <alignment horizontal="center" vertical="top"/>
    </xf>
    <xf numFmtId="49" fontId="26" fillId="3" borderId="59" xfId="0" applyNumberFormat="1" applyFont="1" applyFill="1" applyBorder="1" applyAlignment="1">
      <alignment horizontal="center" vertical="top"/>
    </xf>
    <xf numFmtId="49" fontId="26" fillId="5" borderId="59" xfId="0" applyNumberFormat="1" applyFont="1" applyFill="1" applyBorder="1" applyAlignment="1">
      <alignment horizontal="center" vertical="top" wrapText="1"/>
    </xf>
    <xf numFmtId="0" fontId="55" fillId="0" borderId="21" xfId="0" applyFont="1" applyBorder="1" applyAlignment="1">
      <alignment horizontal="left" vertical="top" wrapText="1"/>
    </xf>
    <xf numFmtId="49" fontId="26" fillId="8" borderId="29" xfId="0" applyNumberFormat="1" applyFont="1" applyFill="1" applyBorder="1" applyAlignment="1">
      <alignment horizontal="center" vertical="top" wrapText="1"/>
    </xf>
    <xf numFmtId="49" fontId="26" fillId="8" borderId="21" xfId="0" applyNumberFormat="1" applyFont="1" applyFill="1" applyBorder="1" applyAlignment="1">
      <alignment horizontal="center" vertical="top" wrapText="1"/>
    </xf>
    <xf numFmtId="49" fontId="3" fillId="8" borderId="15" xfId="7" applyNumberFormat="1" applyFont="1" applyFill="1" applyBorder="1" applyAlignment="1">
      <alignment horizontal="right" vertical="top"/>
    </xf>
    <xf numFmtId="49" fontId="3" fillId="8" borderId="11" xfId="7" applyNumberFormat="1" applyFont="1" applyFill="1" applyBorder="1" applyAlignment="1">
      <alignment horizontal="right" vertical="top"/>
    </xf>
    <xf numFmtId="49" fontId="3" fillId="8" borderId="12" xfId="7" applyNumberFormat="1" applyFont="1" applyFill="1" applyBorder="1" applyAlignment="1">
      <alignment horizontal="right" vertical="top"/>
    </xf>
    <xf numFmtId="0" fontId="4" fillId="7" borderId="15" xfId="0" applyFont="1" applyFill="1" applyBorder="1" applyAlignment="1">
      <alignment horizontal="center" vertical="top"/>
    </xf>
    <xf numFmtId="0" fontId="4" fillId="7" borderId="11" xfId="0" applyFont="1" applyFill="1" applyBorder="1" applyAlignment="1">
      <alignment horizontal="center" vertical="top"/>
    </xf>
    <xf numFmtId="0" fontId="4" fillId="7" borderId="12" xfId="0" applyFont="1" applyFill="1" applyBorder="1" applyAlignment="1">
      <alignment horizontal="center" vertical="top"/>
    </xf>
    <xf numFmtId="49" fontId="3" fillId="5" borderId="40" xfId="0" applyNumberFormat="1" applyFont="1" applyFill="1" applyBorder="1" applyAlignment="1">
      <alignment horizontal="center" vertical="top" wrapText="1"/>
    </xf>
    <xf numFmtId="0" fontId="15" fillId="5" borderId="22" xfId="0" applyFont="1" applyFill="1" applyBorder="1" applyAlignment="1">
      <alignment horizontal="center" vertical="top" wrapText="1"/>
    </xf>
    <xf numFmtId="49" fontId="5" fillId="2" borderId="58" xfId="0" applyNumberFormat="1" applyFont="1" applyFill="1" applyBorder="1" applyAlignment="1">
      <alignment horizontal="center" vertical="top"/>
    </xf>
    <xf numFmtId="49" fontId="3" fillId="3" borderId="59" xfId="0" applyNumberFormat="1" applyFont="1" applyFill="1" applyBorder="1" applyAlignment="1">
      <alignment horizontal="center" vertical="top"/>
    </xf>
    <xf numFmtId="49" fontId="3" fillId="5" borderId="0" xfId="0" applyNumberFormat="1" applyFont="1" applyFill="1" applyAlignment="1">
      <alignment horizontal="center" vertical="top" wrapText="1"/>
    </xf>
    <xf numFmtId="49" fontId="2" fillId="0" borderId="59" xfId="0" applyNumberFormat="1" applyFont="1" applyBorder="1" applyAlignment="1">
      <alignment horizontal="center" vertical="top"/>
    </xf>
    <xf numFmtId="0" fontId="10" fillId="0" borderId="46" xfId="0" applyFont="1" applyBorder="1" applyAlignment="1">
      <alignment horizontal="left" vertical="top" wrapText="1"/>
    </xf>
    <xf numFmtId="0" fontId="10" fillId="0" borderId="73" xfId="0" applyFont="1" applyBorder="1" applyAlignment="1">
      <alignment horizontal="left" vertical="top" wrapText="1"/>
    </xf>
    <xf numFmtId="49" fontId="5" fillId="2" borderId="21" xfId="0" applyNumberFormat="1" applyFont="1" applyFill="1" applyBorder="1" applyAlignment="1">
      <alignment horizontal="center" vertical="top"/>
    </xf>
    <xf numFmtId="49" fontId="3" fillId="5" borderId="21" xfId="0" applyNumberFormat="1" applyFont="1" applyFill="1" applyBorder="1" applyAlignment="1">
      <alignment horizontal="center" vertical="top" wrapText="1"/>
    </xf>
    <xf numFmtId="49" fontId="2" fillId="0" borderId="29"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59" xfId="0" applyNumberFormat="1" applyFont="1" applyBorder="1" applyAlignment="1">
      <alignment horizontal="center" vertical="top" wrapText="1"/>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2" fillId="7" borderId="23" xfId="0" applyFont="1" applyFill="1" applyBorder="1" applyAlignment="1">
      <alignment horizontal="center" vertical="top" wrapText="1"/>
    </xf>
    <xf numFmtId="0" fontId="22" fillId="7" borderId="22" xfId="0" applyFont="1" applyFill="1" applyBorder="1" applyAlignment="1">
      <alignment horizontal="center" vertical="top" wrapText="1"/>
    </xf>
    <xf numFmtId="0" fontId="22" fillId="7" borderId="24" xfId="0" applyFont="1" applyFill="1" applyBorder="1" applyAlignment="1">
      <alignment horizontal="center" vertical="top" wrapText="1"/>
    </xf>
    <xf numFmtId="49" fontId="6" fillId="0" borderId="2"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top" wrapText="1"/>
    </xf>
    <xf numFmtId="49" fontId="2" fillId="0" borderId="29" xfId="0" applyNumberFormat="1" applyFont="1" applyBorder="1" applyAlignment="1">
      <alignment horizontal="center" vertical="top" wrapText="1"/>
    </xf>
    <xf numFmtId="49" fontId="4" fillId="0" borderId="43" xfId="0" applyNumberFormat="1" applyFont="1" applyBorder="1" applyAlignment="1">
      <alignment horizontal="center" vertical="top"/>
    </xf>
    <xf numFmtId="49" fontId="4" fillId="0" borderId="26" xfId="0" applyNumberFormat="1" applyFont="1" applyBorder="1" applyAlignment="1">
      <alignment horizontal="center" vertical="top"/>
    </xf>
    <xf numFmtId="49" fontId="4" fillId="0" borderId="24" xfId="0" applyNumberFormat="1" applyFont="1" applyBorder="1" applyAlignment="1">
      <alignment horizontal="center" vertical="top"/>
    </xf>
    <xf numFmtId="49" fontId="3" fillId="5" borderId="0" xfId="0" applyNumberFormat="1" applyFont="1" applyFill="1" applyBorder="1" applyAlignment="1">
      <alignment horizontal="center" vertical="top" wrapText="1"/>
    </xf>
    <xf numFmtId="0" fontId="10" fillId="0" borderId="29" xfId="0" applyFont="1" applyBorder="1" applyAlignment="1">
      <alignment vertical="top" wrapText="1"/>
    </xf>
    <xf numFmtId="0" fontId="10" fillId="0" borderId="9" xfId="0" applyFont="1" applyBorder="1" applyAlignment="1">
      <alignment vertical="top" wrapText="1"/>
    </xf>
    <xf numFmtId="49" fontId="3" fillId="8" borderId="29" xfId="0" applyNumberFormat="1" applyFont="1" applyFill="1" applyBorder="1" applyAlignment="1">
      <alignment horizontal="center" vertical="top" wrapText="1"/>
    </xf>
    <xf numFmtId="49" fontId="3" fillId="8" borderId="21" xfId="0" applyNumberFormat="1" applyFont="1" applyFill="1" applyBorder="1" applyAlignment="1">
      <alignment horizontal="center" vertical="top" wrapText="1"/>
    </xf>
    <xf numFmtId="0" fontId="27" fillId="0" borderId="29" xfId="0" applyFont="1" applyBorder="1" applyAlignment="1">
      <alignment horizontal="center" vertical="top"/>
    </xf>
    <xf numFmtId="0" fontId="27" fillId="0" borderId="21" xfId="0" applyFont="1" applyBorder="1" applyAlignment="1">
      <alignment horizontal="center" vertical="top"/>
    </xf>
    <xf numFmtId="49" fontId="4" fillId="0" borderId="3" xfId="0" applyNumberFormat="1" applyFont="1" applyBorder="1" applyAlignment="1">
      <alignment horizontal="center" vertical="top"/>
    </xf>
    <xf numFmtId="0" fontId="10" fillId="0" borderId="55" xfId="0" applyFont="1" applyBorder="1" applyAlignment="1">
      <alignment vertical="top" wrapText="1"/>
    </xf>
    <xf numFmtId="0" fontId="7" fillId="0" borderId="18" xfId="0" applyFont="1" applyBorder="1" applyAlignment="1">
      <alignment vertical="top" wrapText="1"/>
    </xf>
    <xf numFmtId="49" fontId="4" fillId="0" borderId="59" xfId="0" applyNumberFormat="1" applyFont="1" applyBorder="1" applyAlignment="1">
      <alignment horizontal="center" vertical="top"/>
    </xf>
    <xf numFmtId="49" fontId="3" fillId="8" borderId="23" xfId="7" applyNumberFormat="1" applyFont="1" applyFill="1" applyBorder="1" applyAlignment="1">
      <alignment horizontal="right" vertical="top"/>
    </xf>
    <xf numFmtId="49" fontId="3" fillId="8" borderId="22" xfId="7" applyNumberFormat="1" applyFont="1" applyFill="1" applyBorder="1" applyAlignment="1">
      <alignment horizontal="right" vertical="top"/>
    </xf>
    <xf numFmtId="0" fontId="26" fillId="7" borderId="15" xfId="0" applyFont="1" applyFill="1" applyBorder="1" applyAlignment="1">
      <alignment horizontal="center" vertical="top" wrapText="1"/>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0" fontId="26" fillId="7" borderId="15" xfId="0" applyFont="1" applyFill="1" applyBorder="1" applyAlignment="1">
      <alignment horizontal="left" vertical="top" wrapText="1"/>
    </xf>
    <xf numFmtId="0" fontId="26" fillId="7" borderId="11" xfId="0" applyFont="1" applyFill="1" applyBorder="1" applyAlignment="1">
      <alignment horizontal="left" vertical="top" wrapText="1"/>
    </xf>
    <xf numFmtId="0" fontId="26" fillId="7" borderId="40" xfId="0" applyFont="1" applyFill="1" applyBorder="1" applyAlignment="1">
      <alignment horizontal="left" vertical="top" wrapText="1"/>
    </xf>
    <xf numFmtId="0" fontId="26" fillId="7" borderId="43" xfId="0" applyFont="1" applyFill="1" applyBorder="1" applyAlignment="1">
      <alignment horizontal="left" vertical="top" wrapText="1"/>
    </xf>
    <xf numFmtId="0" fontId="26" fillId="0" borderId="29" xfId="0" applyFont="1" applyBorder="1" applyAlignment="1">
      <alignment horizontal="center" vertical="top" wrapText="1"/>
    </xf>
    <xf numFmtId="0" fontId="26" fillId="0" borderId="9" xfId="0" applyFont="1" applyBorder="1" applyAlignment="1">
      <alignment horizontal="center" vertical="top" wrapText="1"/>
    </xf>
    <xf numFmtId="0" fontId="30" fillId="0" borderId="29" xfId="7" applyFont="1" applyBorder="1" applyAlignment="1">
      <alignment horizontal="left" vertical="top" wrapText="1"/>
    </xf>
    <xf numFmtId="0" fontId="30" fillId="0" borderId="9" xfId="7" applyFont="1" applyBorder="1" applyAlignment="1">
      <alignment horizontal="left" vertical="top" wrapText="1"/>
    </xf>
    <xf numFmtId="49" fontId="57" fillId="0" borderId="55" xfId="0" applyNumberFormat="1" applyFont="1" applyBorder="1" applyAlignment="1">
      <alignment horizontal="center" vertical="top" wrapText="1"/>
    </xf>
    <xf numFmtId="49" fontId="57" fillId="0" borderId="46" xfId="0" applyNumberFormat="1" applyFont="1" applyBorder="1" applyAlignment="1">
      <alignment horizontal="center" vertical="top" wrapText="1"/>
    </xf>
    <xf numFmtId="49" fontId="57" fillId="0" borderId="18" xfId="0" applyNumberFormat="1" applyFont="1" applyBorder="1" applyAlignment="1">
      <alignment horizontal="center" vertical="top" wrapText="1"/>
    </xf>
    <xf numFmtId="0" fontId="25" fillId="0" borderId="54" xfId="0" applyFont="1" applyBorder="1" applyAlignment="1">
      <alignment horizontal="center" vertical="top" wrapText="1"/>
    </xf>
    <xf numFmtId="0" fontId="25" fillId="0" borderId="57" xfId="0" applyFont="1" applyBorder="1" applyAlignment="1">
      <alignment horizontal="center" vertical="top" wrapText="1"/>
    </xf>
    <xf numFmtId="0" fontId="25" fillId="0" borderId="14" xfId="0" applyFont="1" applyBorder="1" applyAlignment="1">
      <alignment horizontal="center" vertical="top" wrapText="1"/>
    </xf>
    <xf numFmtId="0" fontId="30" fillId="5" borderId="29" xfId="0" applyFont="1" applyFill="1" applyBorder="1" applyAlignment="1">
      <alignment vertical="top" wrapText="1"/>
    </xf>
    <xf numFmtId="0" fontId="26" fillId="7" borderId="15" xfId="0" applyFont="1" applyFill="1" applyBorder="1" applyAlignment="1">
      <alignment horizontal="left" vertical="top"/>
    </xf>
    <xf numFmtId="0" fontId="26" fillId="7" borderId="11" xfId="0" applyFont="1" applyFill="1" applyBorder="1" applyAlignment="1">
      <alignment horizontal="left" vertical="top"/>
    </xf>
    <xf numFmtId="0" fontId="26" fillId="7" borderId="12" xfId="0" applyFont="1" applyFill="1" applyBorder="1" applyAlignment="1">
      <alignment horizontal="left" vertical="top"/>
    </xf>
    <xf numFmtId="0" fontId="26" fillId="0" borderId="39" xfId="0" applyFont="1" applyBorder="1" applyAlignment="1">
      <alignment horizontal="center" vertical="top"/>
    </xf>
    <xf numFmtId="0" fontId="26" fillId="0" borderId="40" xfId="0" applyFont="1" applyBorder="1" applyAlignment="1">
      <alignment horizontal="center" vertical="top"/>
    </xf>
    <xf numFmtId="0" fontId="26" fillId="0" borderId="43" xfId="0" applyFont="1" applyBorder="1" applyAlignment="1">
      <alignment horizontal="center" vertical="top"/>
    </xf>
    <xf numFmtId="0" fontId="26" fillId="0" borderId="23" xfId="0" applyFont="1" applyBorder="1" applyAlignment="1">
      <alignment horizontal="center" vertical="top"/>
    </xf>
    <xf numFmtId="0" fontId="26" fillId="0" borderId="22" xfId="0" applyFont="1" applyBorder="1" applyAlignment="1">
      <alignment horizontal="center" vertical="top"/>
    </xf>
    <xf numFmtId="0" fontId="26" fillId="0" borderId="24" xfId="0" applyFont="1" applyBorder="1" applyAlignment="1">
      <alignment horizontal="center" vertical="top"/>
    </xf>
    <xf numFmtId="49" fontId="26" fillId="5" borderId="0" xfId="0" applyNumberFormat="1" applyFont="1" applyFill="1" applyBorder="1" applyAlignment="1">
      <alignment horizontal="center" vertical="top" wrapText="1"/>
    </xf>
    <xf numFmtId="0" fontId="0" fillId="0" borderId="9" xfId="0" applyBorder="1" applyAlignment="1">
      <alignment wrapText="1"/>
    </xf>
    <xf numFmtId="0" fontId="0" fillId="0" borderId="21" xfId="0" applyBorder="1" applyAlignment="1">
      <alignment wrapText="1"/>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49" fontId="26" fillId="8" borderId="31" xfId="0" applyNumberFormat="1" applyFont="1" applyFill="1" applyBorder="1" applyAlignment="1">
      <alignment horizontal="center" vertical="top"/>
    </xf>
    <xf numFmtId="49" fontId="26" fillId="8" borderId="36" xfId="0" applyNumberFormat="1" applyFont="1" applyFill="1" applyBorder="1" applyAlignment="1">
      <alignment horizontal="center" vertical="top"/>
    </xf>
    <xf numFmtId="49" fontId="26" fillId="8" borderId="32" xfId="0" applyNumberFormat="1" applyFont="1" applyFill="1" applyBorder="1" applyAlignment="1">
      <alignment horizontal="center" vertical="top"/>
    </xf>
    <xf numFmtId="0" fontId="10" fillId="0" borderId="55" xfId="0" applyFont="1" applyBorder="1" applyAlignment="1">
      <alignment horizontal="left" vertical="top" wrapText="1"/>
    </xf>
    <xf numFmtId="0" fontId="10" fillId="0" borderId="18" xfId="0" applyFont="1" applyBorder="1" applyAlignment="1">
      <alignment horizontal="left" vertical="top" wrapText="1"/>
    </xf>
    <xf numFmtId="165" fontId="10" fillId="12" borderId="50" xfId="0" applyNumberFormat="1" applyFont="1" applyFill="1" applyBorder="1" applyAlignment="1">
      <alignment horizontal="center" vertical="center" wrapText="1"/>
    </xf>
    <xf numFmtId="165" fontId="10" fillId="12" borderId="56" xfId="0" applyNumberFormat="1" applyFont="1" applyFill="1" applyBorder="1" applyAlignment="1">
      <alignment horizontal="center" vertical="center" wrapText="1"/>
    </xf>
    <xf numFmtId="165" fontId="10" fillId="12" borderId="51" xfId="0" applyNumberFormat="1"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29" xfId="0" applyFont="1" applyBorder="1" applyAlignment="1">
      <alignment horizontal="justify" vertical="top"/>
    </xf>
    <xf numFmtId="0" fontId="10" fillId="0" borderId="9" xfId="0" applyFont="1" applyBorder="1" applyAlignment="1">
      <alignment horizontal="justify" vertical="top"/>
    </xf>
    <xf numFmtId="0" fontId="10" fillId="0" borderId="21" xfId="0" applyFont="1" applyBorder="1" applyAlignment="1">
      <alignment horizontal="justify" vertical="top"/>
    </xf>
    <xf numFmtId="49" fontId="2" fillId="0" borderId="59" xfId="0" applyNumberFormat="1" applyFont="1" applyBorder="1" applyAlignment="1">
      <alignment horizontal="center" vertical="top" textRotation="90"/>
    </xf>
    <xf numFmtId="49" fontId="2" fillId="0" borderId="9" xfId="0" applyNumberFormat="1" applyFont="1" applyBorder="1" applyAlignment="1">
      <alignment horizontal="center" vertical="top" textRotation="90"/>
    </xf>
    <xf numFmtId="49" fontId="2" fillId="0" borderId="4" xfId="0" applyNumberFormat="1" applyFont="1" applyBorder="1" applyAlignment="1">
      <alignment horizontal="center" vertical="top" textRotation="90"/>
    </xf>
    <xf numFmtId="49" fontId="4" fillId="0" borderId="29" xfId="0" applyNumberFormat="1" applyFont="1" applyBorder="1" applyAlignment="1">
      <alignment vertical="top"/>
    </xf>
    <xf numFmtId="49" fontId="4" fillId="0" borderId="9" xfId="0" applyNumberFormat="1" applyFont="1" applyBorder="1" applyAlignment="1">
      <alignment vertical="top"/>
    </xf>
    <xf numFmtId="49" fontId="4" fillId="0" borderId="21" xfId="0" applyNumberFormat="1" applyFont="1" applyBorder="1" applyAlignment="1">
      <alignment vertical="top"/>
    </xf>
    <xf numFmtId="0" fontId="4" fillId="0" borderId="63" xfId="0" applyFont="1" applyBorder="1" applyAlignment="1">
      <alignment horizontal="center" vertical="center" wrapText="1"/>
    </xf>
    <xf numFmtId="49" fontId="2" fillId="0" borderId="29" xfId="0" applyNumberFormat="1" applyFont="1" applyBorder="1" applyAlignment="1">
      <alignment horizontal="center" vertical="top" textRotation="90"/>
    </xf>
    <xf numFmtId="49" fontId="2" fillId="0" borderId="21" xfId="0" applyNumberFormat="1" applyFont="1" applyBorder="1" applyAlignment="1">
      <alignment horizontal="center" vertical="top" textRotation="90"/>
    </xf>
    <xf numFmtId="49" fontId="6" fillId="0" borderId="29" xfId="0" applyNumberFormat="1" applyFont="1" applyBorder="1" applyAlignment="1">
      <alignment vertical="top" wrapText="1"/>
    </xf>
    <xf numFmtId="49" fontId="6" fillId="0" borderId="9" xfId="0" applyNumberFormat="1" applyFont="1" applyBorder="1" applyAlignment="1">
      <alignment vertical="top" wrapText="1"/>
    </xf>
    <xf numFmtId="49" fontId="6" fillId="0" borderId="21" xfId="0" applyNumberFormat="1" applyFont="1" applyBorder="1" applyAlignment="1">
      <alignment vertical="top" wrapText="1"/>
    </xf>
    <xf numFmtId="0" fontId="10" fillId="0" borderId="67" xfId="0" applyFont="1" applyBorder="1" applyAlignment="1">
      <alignment vertical="center" wrapText="1"/>
    </xf>
    <xf numFmtId="0" fontId="10" fillId="0" borderId="46" xfId="0" applyFont="1" applyBorder="1" applyAlignment="1">
      <alignment vertical="center" wrapText="1"/>
    </xf>
    <xf numFmtId="0" fontId="10" fillId="0" borderId="18" xfId="0" applyFont="1" applyBorder="1" applyAlignment="1">
      <alignment vertical="center" wrapText="1"/>
    </xf>
    <xf numFmtId="0" fontId="10" fillId="0" borderId="64" xfId="0" applyFont="1" applyBorder="1" applyAlignment="1">
      <alignment horizontal="center" vertical="center"/>
    </xf>
    <xf numFmtId="0" fontId="10" fillId="0" borderId="56" xfId="0" applyFont="1" applyBorder="1" applyAlignment="1">
      <alignment horizontal="center" vertical="center"/>
    </xf>
    <xf numFmtId="0" fontId="10" fillId="0" borderId="51" xfId="0" applyFont="1" applyBorder="1" applyAlignment="1">
      <alignment horizontal="center" vertical="center"/>
    </xf>
    <xf numFmtId="0" fontId="4" fillId="0" borderId="64" xfId="0" applyFont="1" applyBorder="1" applyAlignment="1">
      <alignment horizontal="center" vertical="center"/>
    </xf>
    <xf numFmtId="0" fontId="4" fillId="0" borderId="56" xfId="0" applyFont="1" applyBorder="1" applyAlignment="1">
      <alignment horizontal="center" vertical="center"/>
    </xf>
    <xf numFmtId="0" fontId="4" fillId="0" borderId="51" xfId="0" applyFont="1" applyBorder="1" applyAlignment="1">
      <alignment horizontal="center" vertical="center"/>
    </xf>
    <xf numFmtId="0" fontId="4" fillId="0" borderId="63" xfId="0" applyFont="1" applyBorder="1" applyAlignment="1">
      <alignment horizontal="center" vertical="center"/>
    </xf>
    <xf numFmtId="0" fontId="4" fillId="0" borderId="57" xfId="0" applyFont="1" applyBorder="1" applyAlignment="1">
      <alignment horizontal="center" vertical="center"/>
    </xf>
    <xf numFmtId="0" fontId="4" fillId="0" borderId="14" xfId="0" applyFont="1" applyBorder="1" applyAlignment="1">
      <alignment horizontal="center" vertical="center"/>
    </xf>
    <xf numFmtId="49" fontId="5" fillId="2" borderId="29" xfId="0" applyNumberFormat="1" applyFont="1" applyFill="1" applyBorder="1" applyAlignment="1">
      <alignment vertical="top"/>
    </xf>
    <xf numFmtId="49" fontId="5" fillId="2" borderId="9" xfId="0" applyNumberFormat="1" applyFont="1" applyFill="1" applyBorder="1" applyAlignment="1">
      <alignment vertical="top"/>
    </xf>
    <xf numFmtId="49" fontId="5" fillId="2" borderId="21" xfId="0" applyNumberFormat="1" applyFont="1" applyFill="1" applyBorder="1" applyAlignment="1">
      <alignment vertical="top"/>
    </xf>
    <xf numFmtId="49" fontId="3" fillId="3" borderId="29" xfId="0" applyNumberFormat="1" applyFont="1" applyFill="1" applyBorder="1" applyAlignment="1">
      <alignment vertical="top"/>
    </xf>
    <xf numFmtId="49" fontId="3" fillId="3" borderId="9" xfId="0" applyNumberFormat="1" applyFont="1" applyFill="1" applyBorder="1" applyAlignment="1">
      <alignment vertical="top"/>
    </xf>
    <xf numFmtId="49" fontId="3" fillId="3" borderId="21" xfId="0" applyNumberFormat="1" applyFont="1" applyFill="1" applyBorder="1" applyAlignment="1">
      <alignment vertical="top"/>
    </xf>
    <xf numFmtId="49" fontId="6" fillId="0" borderId="29" xfId="0" applyNumberFormat="1" applyFont="1" applyBorder="1" applyAlignment="1">
      <alignment horizontal="center" vertical="top" textRotation="90"/>
    </xf>
    <xf numFmtId="49" fontId="6" fillId="0" borderId="9" xfId="0" applyNumberFormat="1" applyFont="1" applyBorder="1" applyAlignment="1">
      <alignment horizontal="center" vertical="top" textRotation="90"/>
    </xf>
    <xf numFmtId="49" fontId="6" fillId="0" borderId="21" xfId="0" applyNumberFormat="1" applyFont="1" applyBorder="1" applyAlignment="1">
      <alignment horizontal="center" vertical="top" textRotation="90"/>
    </xf>
    <xf numFmtId="0" fontId="10" fillId="0" borderId="67" xfId="0" applyFont="1" applyBorder="1" applyAlignment="1">
      <alignment vertical="top" wrapText="1"/>
    </xf>
    <xf numFmtId="0" fontId="10" fillId="0" borderId="46" xfId="0" applyFont="1" applyBorder="1" applyAlignment="1">
      <alignment vertical="top" wrapText="1"/>
    </xf>
    <xf numFmtId="0" fontId="10" fillId="0" borderId="18" xfId="0" applyFont="1" applyBorder="1" applyAlignment="1">
      <alignment vertical="top" wrapText="1"/>
    </xf>
    <xf numFmtId="165" fontId="10" fillId="12" borderId="64" xfId="0" applyNumberFormat="1" applyFont="1" applyFill="1" applyBorder="1" applyAlignment="1">
      <alignment horizontal="center" vertical="center" wrapText="1"/>
    </xf>
    <xf numFmtId="0" fontId="4" fillId="0" borderId="64" xfId="0" applyFont="1" applyBorder="1" applyAlignment="1">
      <alignment horizontal="center" vertical="center" wrapText="1"/>
    </xf>
    <xf numFmtId="0" fontId="4" fillId="5" borderId="64" xfId="0" applyFont="1" applyFill="1" applyBorder="1" applyAlignment="1">
      <alignment horizontal="center" vertical="center"/>
    </xf>
    <xf numFmtId="0" fontId="4" fillId="5" borderId="51" xfId="0" applyFont="1" applyFill="1" applyBorder="1" applyAlignment="1">
      <alignment horizontal="center" vertical="center"/>
    </xf>
    <xf numFmtId="0" fontId="4" fillId="5" borderId="63" xfId="0" applyFont="1" applyFill="1" applyBorder="1" applyAlignment="1">
      <alignment horizontal="center" vertical="center" wrapText="1"/>
    </xf>
    <xf numFmtId="0" fontId="4" fillId="5" borderId="14" xfId="0" applyFont="1" applyFill="1" applyBorder="1" applyAlignment="1">
      <alignment horizontal="center" vertical="center" wrapText="1"/>
    </xf>
    <xf numFmtId="49" fontId="6" fillId="0" borderId="29" xfId="0" applyNumberFormat="1" applyFont="1" applyBorder="1" applyAlignment="1">
      <alignment vertical="top"/>
    </xf>
    <xf numFmtId="49" fontId="6" fillId="0" borderId="9" xfId="0" applyNumberFormat="1" applyFont="1" applyBorder="1" applyAlignment="1">
      <alignment vertical="top"/>
    </xf>
    <xf numFmtId="49" fontId="6" fillId="0" borderId="21" xfId="0" applyNumberFormat="1" applyFont="1" applyBorder="1" applyAlignment="1">
      <alignment vertical="top"/>
    </xf>
    <xf numFmtId="165" fontId="4" fillId="0" borderId="3" xfId="0" applyNumberFormat="1" applyFont="1" applyBorder="1" applyAlignment="1">
      <alignment horizontal="center" vertical="top"/>
    </xf>
    <xf numFmtId="165" fontId="10" fillId="0" borderId="3" xfId="0" applyNumberFormat="1" applyFont="1" applyBorder="1" applyAlignment="1">
      <alignment horizontal="center" vertical="top"/>
    </xf>
    <xf numFmtId="165" fontId="10" fillId="0" borderId="9" xfId="0" applyNumberFormat="1" applyFont="1" applyBorder="1" applyAlignment="1">
      <alignment horizontal="center" vertical="top"/>
    </xf>
    <xf numFmtId="165" fontId="10" fillId="0" borderId="59" xfId="0" applyNumberFormat="1" applyFont="1" applyBorder="1" applyAlignment="1">
      <alignment horizontal="center" vertical="top"/>
    </xf>
    <xf numFmtId="0" fontId="25" fillId="0" borderId="67" xfId="0" applyFont="1" applyBorder="1" applyAlignment="1">
      <alignment horizontal="justify" vertical="center"/>
    </xf>
    <xf numFmtId="0" fontId="25" fillId="0" borderId="18" xfId="0" applyFont="1" applyBorder="1" applyAlignment="1">
      <alignment horizontal="justify" vertical="center"/>
    </xf>
    <xf numFmtId="0" fontId="10" fillId="0" borderId="21" xfId="0" applyFont="1" applyBorder="1" applyAlignment="1">
      <alignment vertical="top" wrapText="1"/>
    </xf>
    <xf numFmtId="0" fontId="4" fillId="0" borderId="3" xfId="0" applyFont="1" applyBorder="1" applyAlignment="1">
      <alignment horizontal="center" vertical="top"/>
    </xf>
    <xf numFmtId="0" fontId="4" fillId="0" borderId="64" xfId="0" applyFont="1" applyBorder="1" applyAlignment="1">
      <alignment horizontal="left" vertical="top" wrapText="1"/>
    </xf>
    <xf numFmtId="0" fontId="4" fillId="0" borderId="56" xfId="0" applyFont="1" applyBorder="1" applyAlignment="1">
      <alignment horizontal="left" vertical="top" wrapText="1"/>
    </xf>
    <xf numFmtId="0" fontId="4" fillId="0" borderId="51" xfId="0" applyFont="1" applyBorder="1" applyAlignment="1">
      <alignment horizontal="left" vertical="top" wrapText="1"/>
    </xf>
    <xf numFmtId="0" fontId="4" fillId="5" borderId="57" xfId="0" applyFont="1" applyFill="1" applyBorder="1" applyAlignment="1">
      <alignment horizontal="center" vertical="center" wrapText="1"/>
    </xf>
    <xf numFmtId="0" fontId="10" fillId="0" borderId="67" xfId="0" applyFont="1" applyBorder="1" applyAlignment="1">
      <alignment horizontal="justify" vertical="center"/>
    </xf>
    <xf numFmtId="0" fontId="10" fillId="0" borderId="18" xfId="0" applyFont="1" applyBorder="1" applyAlignment="1">
      <alignment horizontal="justify" vertical="center"/>
    </xf>
    <xf numFmtId="49" fontId="4" fillId="12" borderId="64" xfId="0" applyNumberFormat="1" applyFont="1" applyFill="1" applyBorder="1" applyAlignment="1">
      <alignment horizontal="center" vertical="center" wrapText="1"/>
    </xf>
    <xf numFmtId="49" fontId="4" fillId="12" borderId="51" xfId="0" applyNumberFormat="1" applyFont="1" applyFill="1" applyBorder="1" applyAlignment="1">
      <alignment horizontal="center" vertical="center" wrapText="1"/>
    </xf>
    <xf numFmtId="49" fontId="4" fillId="12" borderId="63" xfId="0" applyNumberFormat="1" applyFont="1" applyFill="1" applyBorder="1" applyAlignment="1">
      <alignment horizontal="center" vertical="center" wrapText="1"/>
    </xf>
    <xf numFmtId="49" fontId="4" fillId="12" borderId="14" xfId="0" applyNumberFormat="1" applyFont="1" applyFill="1" applyBorder="1" applyAlignment="1">
      <alignment horizontal="center" vertical="center" wrapText="1"/>
    </xf>
    <xf numFmtId="49" fontId="6" fillId="0" borderId="59" xfId="0" applyNumberFormat="1" applyFont="1" applyBorder="1" applyAlignment="1">
      <alignment horizontal="center" vertical="top" textRotation="90"/>
    </xf>
    <xf numFmtId="49" fontId="6" fillId="0" borderId="4" xfId="0" applyNumberFormat="1" applyFont="1" applyBorder="1" applyAlignment="1">
      <alignment horizontal="center" vertical="top" textRotation="90"/>
    </xf>
    <xf numFmtId="0" fontId="10" fillId="5" borderId="48" xfId="0" applyFont="1" applyFill="1" applyBorder="1" applyAlignment="1">
      <alignment vertical="center" wrapText="1"/>
    </xf>
    <xf numFmtId="0" fontId="10" fillId="5" borderId="13" xfId="0" applyFont="1" applyFill="1" applyBorder="1" applyAlignment="1">
      <alignment vertical="center" wrapText="1"/>
    </xf>
    <xf numFmtId="0" fontId="10" fillId="5" borderId="18" xfId="0" applyFont="1" applyFill="1" applyBorder="1" applyAlignment="1">
      <alignment vertical="center" wrapText="1"/>
    </xf>
    <xf numFmtId="0" fontId="10" fillId="5" borderId="50" xfId="0" applyFont="1" applyFill="1" applyBorder="1" applyAlignment="1">
      <alignment horizontal="center" vertical="center"/>
    </xf>
    <xf numFmtId="0" fontId="10" fillId="5" borderId="56" xfId="0" applyFont="1" applyFill="1" applyBorder="1" applyAlignment="1">
      <alignment horizontal="center" vertical="center"/>
    </xf>
    <xf numFmtId="0" fontId="10" fillId="5" borderId="51" xfId="0" applyFont="1" applyFill="1" applyBorder="1" applyAlignment="1">
      <alignment horizontal="center" vertical="center"/>
    </xf>
    <xf numFmtId="49" fontId="4" fillId="12" borderId="50" xfId="0" applyNumberFormat="1" applyFont="1" applyFill="1" applyBorder="1" applyAlignment="1">
      <alignment horizontal="center" vertical="center" wrapText="1"/>
    </xf>
    <xf numFmtId="49" fontId="4" fillId="12" borderId="56" xfId="0" applyNumberFormat="1" applyFont="1" applyFill="1" applyBorder="1" applyAlignment="1">
      <alignment horizontal="center" vertical="center" wrapText="1"/>
    </xf>
    <xf numFmtId="49" fontId="4" fillId="12" borderId="54" xfId="0" applyNumberFormat="1" applyFont="1" applyFill="1" applyBorder="1" applyAlignment="1">
      <alignment horizontal="center" vertical="center" wrapText="1"/>
    </xf>
    <xf numFmtId="49" fontId="4" fillId="12" borderId="57" xfId="0" applyNumberFormat="1" applyFont="1" applyFill="1" applyBorder="1" applyAlignment="1">
      <alignment horizontal="center" vertical="center" wrapText="1"/>
    </xf>
    <xf numFmtId="0" fontId="10" fillId="5" borderId="55" xfId="0" applyFont="1" applyFill="1" applyBorder="1" applyAlignment="1">
      <alignment vertical="center" wrapText="1"/>
    </xf>
    <xf numFmtId="0" fontId="10" fillId="5" borderId="46" xfId="0" applyFont="1" applyFill="1" applyBorder="1" applyAlignment="1">
      <alignment vertical="center" wrapText="1"/>
    </xf>
    <xf numFmtId="49" fontId="4" fillId="5" borderId="50" xfId="0" applyNumberFormat="1" applyFont="1" applyFill="1" applyBorder="1" applyAlignment="1">
      <alignment horizontal="center" vertical="center" wrapText="1"/>
    </xf>
    <xf numFmtId="49" fontId="4" fillId="5" borderId="56"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4" fillId="5" borderId="54" xfId="0" applyNumberFormat="1" applyFont="1" applyFill="1" applyBorder="1" applyAlignment="1">
      <alignment horizontal="center" vertical="center" wrapText="1"/>
    </xf>
    <xf numFmtId="49" fontId="4" fillId="5" borderId="57" xfId="0" applyNumberFormat="1" applyFont="1" applyFill="1" applyBorder="1" applyAlignment="1">
      <alignment horizontal="center" vertical="center" wrapText="1"/>
    </xf>
    <xf numFmtId="49" fontId="4" fillId="5" borderId="14" xfId="0" applyNumberFormat="1" applyFont="1" applyFill="1" applyBorder="1" applyAlignment="1">
      <alignment horizontal="center" vertical="center" wrapText="1"/>
    </xf>
    <xf numFmtId="0" fontId="10" fillId="5" borderId="21" xfId="0" applyFont="1" applyFill="1" applyBorder="1" applyAlignment="1">
      <alignment vertical="top" wrapText="1"/>
    </xf>
    <xf numFmtId="49" fontId="6" fillId="0" borderId="2" xfId="0" applyNumberFormat="1" applyFont="1" applyBorder="1" applyAlignment="1">
      <alignment horizontal="center" vertical="top" textRotation="90"/>
    </xf>
    <xf numFmtId="0" fontId="10" fillId="5" borderId="20" xfId="0" applyFont="1" applyFill="1" applyBorder="1" applyAlignment="1">
      <alignment vertical="center" wrapText="1"/>
    </xf>
    <xf numFmtId="0" fontId="11" fillId="7" borderId="15" xfId="0" applyFont="1" applyFill="1" applyBorder="1" applyAlignment="1">
      <alignment horizontal="left" vertical="center"/>
    </xf>
    <xf numFmtId="0" fontId="11" fillId="7" borderId="11" xfId="0" applyFont="1" applyFill="1" applyBorder="1" applyAlignment="1">
      <alignment horizontal="left" vertical="center"/>
    </xf>
    <xf numFmtId="0" fontId="11" fillId="7" borderId="12" xfId="0" applyFont="1" applyFill="1" applyBorder="1" applyAlignment="1">
      <alignment horizontal="left"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4" fillId="7" borderId="23" xfId="0" applyFont="1" applyFill="1" applyBorder="1" applyAlignment="1">
      <alignment horizontal="center" vertical="top"/>
    </xf>
    <xf numFmtId="0" fontId="4" fillId="7" borderId="22" xfId="0" applyFont="1" applyFill="1" applyBorder="1" applyAlignment="1">
      <alignment horizontal="center" vertical="top"/>
    </xf>
    <xf numFmtId="0" fontId="4" fillId="7" borderId="24" xfId="0" applyFont="1" applyFill="1" applyBorder="1" applyAlignment="1">
      <alignment horizontal="center" vertical="top"/>
    </xf>
    <xf numFmtId="49" fontId="21" fillId="2" borderId="29" xfId="0" applyNumberFormat="1" applyFont="1" applyFill="1" applyBorder="1" applyAlignment="1">
      <alignment horizontal="center" vertical="top" wrapText="1"/>
    </xf>
    <xf numFmtId="0" fontId="7" fillId="0" borderId="21" xfId="0" applyFont="1" applyBorder="1" applyAlignment="1">
      <alignment horizontal="center" vertical="top" wrapText="1"/>
    </xf>
    <xf numFmtId="49" fontId="21" fillId="3" borderId="29" xfId="0" applyNumberFormat="1" applyFont="1" applyFill="1" applyBorder="1" applyAlignment="1">
      <alignment horizontal="center" vertical="top" wrapText="1"/>
    </xf>
    <xf numFmtId="49" fontId="76" fillId="5" borderId="29" xfId="0" applyNumberFormat="1" applyFont="1" applyFill="1" applyBorder="1" applyAlignment="1">
      <alignment horizontal="center" vertical="top" wrapText="1"/>
    </xf>
    <xf numFmtId="0" fontId="77" fillId="0" borderId="21" xfId="0" applyFont="1" applyBorder="1" applyAlignment="1">
      <alignment horizontal="center" vertical="top" wrapText="1"/>
    </xf>
    <xf numFmtId="0" fontId="7" fillId="5" borderId="29" xfId="0" applyFont="1" applyFill="1" applyBorder="1" applyAlignment="1">
      <alignment horizontal="center" vertical="top" wrapText="1"/>
    </xf>
    <xf numFmtId="49" fontId="11" fillId="5" borderId="40" xfId="0" applyNumberFormat="1" applyFont="1" applyFill="1" applyBorder="1" applyAlignment="1">
      <alignment horizontal="center" vertical="top" wrapText="1"/>
    </xf>
    <xf numFmtId="49" fontId="11" fillId="5" borderId="0" xfId="0" applyNumberFormat="1" applyFont="1" applyFill="1" applyAlignment="1">
      <alignment horizontal="center" vertical="top" wrapText="1"/>
    </xf>
    <xf numFmtId="0" fontId="7" fillId="5" borderId="22" xfId="0" applyFont="1" applyFill="1" applyBorder="1" applyAlignment="1">
      <alignment horizontal="center" vertical="top"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center" vertical="center"/>
    </xf>
    <xf numFmtId="0" fontId="11" fillId="0" borderId="26" xfId="0" applyFont="1" applyBorder="1" applyAlignment="1">
      <alignment horizontal="center" vertical="center"/>
    </xf>
    <xf numFmtId="0" fontId="4" fillId="0" borderId="2"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38"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4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9"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3" fillId="0" borderId="39" xfId="0" applyFont="1" applyBorder="1" applyAlignment="1">
      <alignment horizontal="center" vertical="center" textRotation="90"/>
    </xf>
    <xf numFmtId="0" fontId="3" fillId="0" borderId="36" xfId="0" applyFont="1" applyBorder="1" applyAlignment="1">
      <alignment horizontal="center" vertical="center" textRotation="90"/>
    </xf>
    <xf numFmtId="0" fontId="3" fillId="0" borderId="23" xfId="0" applyFont="1" applyBorder="1" applyAlignment="1">
      <alignment horizontal="center" vertical="center" textRotation="90"/>
    </xf>
    <xf numFmtId="0" fontId="31" fillId="5" borderId="29" xfId="0" applyFont="1" applyFill="1" applyBorder="1" applyAlignment="1">
      <alignment horizontal="left" vertical="top" wrapText="1"/>
    </xf>
    <xf numFmtId="0" fontId="31" fillId="5" borderId="21" xfId="0" applyFont="1" applyFill="1" applyBorder="1" applyAlignment="1">
      <alignment horizontal="left" vertical="top" wrapText="1"/>
    </xf>
    <xf numFmtId="49" fontId="2" fillId="0" borderId="29" xfId="0" applyNumberFormat="1" applyFont="1" applyBorder="1" applyAlignment="1">
      <alignment horizontal="left" vertical="top"/>
    </xf>
    <xf numFmtId="49" fontId="2" fillId="0" borderId="21" xfId="0" applyNumberFormat="1" applyFont="1" applyBorder="1" applyAlignment="1">
      <alignment horizontal="left" vertical="top"/>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4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xf>
    <xf numFmtId="0" fontId="4" fillId="0" borderId="42" xfId="0" applyFont="1" applyBorder="1" applyAlignment="1">
      <alignment horizontal="center" vertical="center"/>
    </xf>
    <xf numFmtId="0" fontId="89" fillId="0" borderId="29" xfId="0" applyFont="1" applyBorder="1" applyAlignment="1">
      <alignment horizontal="center" vertical="center" wrapText="1"/>
    </xf>
    <xf numFmtId="0" fontId="89" fillId="0" borderId="9" xfId="0" applyFont="1" applyBorder="1" applyAlignment="1">
      <alignment horizontal="center" vertical="center" wrapText="1"/>
    </xf>
    <xf numFmtId="0" fontId="89" fillId="0" borderId="21" xfId="0" applyFont="1" applyBorder="1" applyAlignment="1">
      <alignment horizontal="center" vertical="center" wrapText="1"/>
    </xf>
    <xf numFmtId="0" fontId="89" fillId="0" borderId="15" xfId="0" applyFont="1" applyBorder="1" applyAlignment="1">
      <alignment horizontal="justify" vertical="center" wrapText="1"/>
    </xf>
    <xf numFmtId="0" fontId="89" fillId="0" borderId="11" xfId="0" applyFont="1" applyBorder="1" applyAlignment="1">
      <alignment horizontal="justify" vertical="center" wrapText="1"/>
    </xf>
    <xf numFmtId="0" fontId="89" fillId="0" borderId="12" xfId="0" applyFont="1" applyBorder="1" applyAlignment="1">
      <alignment horizontal="justify" vertical="center" wrapText="1"/>
    </xf>
    <xf numFmtId="0" fontId="89" fillId="0" borderId="15" xfId="0" applyFont="1" applyBorder="1" applyAlignment="1">
      <alignment vertical="center" wrapText="1"/>
    </xf>
    <xf numFmtId="0" fontId="89" fillId="0" borderId="11" xfId="0" applyFont="1" applyBorder="1" applyAlignment="1">
      <alignment vertical="center" wrapText="1"/>
    </xf>
    <xf numFmtId="0" fontId="89" fillId="0" borderId="12" xfId="0" applyFont="1" applyBorder="1" applyAlignment="1">
      <alignment vertical="center" wrapText="1"/>
    </xf>
    <xf numFmtId="0" fontId="102" fillId="0" borderId="0" xfId="0" applyFont="1" applyAlignment="1">
      <alignment horizontal="center" vertical="center"/>
    </xf>
    <xf numFmtId="0" fontId="103" fillId="0" borderId="0" xfId="0" applyFont="1" applyAlignment="1">
      <alignment horizontal="center" vertical="center"/>
    </xf>
    <xf numFmtId="0" fontId="88" fillId="24" borderId="29" xfId="0" applyFont="1" applyFill="1" applyBorder="1" applyAlignment="1">
      <alignment horizontal="center" vertical="center" wrapText="1"/>
    </xf>
    <xf numFmtId="0" fontId="88" fillId="24" borderId="21" xfId="0" applyFont="1" applyFill="1" applyBorder="1" applyAlignment="1">
      <alignment horizontal="center" vertical="center" wrapText="1"/>
    </xf>
    <xf numFmtId="0" fontId="88" fillId="24" borderId="15" xfId="0" applyFont="1" applyFill="1" applyBorder="1" applyAlignment="1">
      <alignment horizontal="center" vertical="center" wrapText="1"/>
    </xf>
    <xf numFmtId="0" fontId="88" fillId="24" borderId="11" xfId="0" applyFont="1" applyFill="1" applyBorder="1" applyAlignment="1">
      <alignment horizontal="center" vertical="center" wrapText="1"/>
    </xf>
    <xf numFmtId="0" fontId="88" fillId="24" borderId="12" xfId="0" applyFont="1" applyFill="1" applyBorder="1" applyAlignment="1">
      <alignment horizontal="center" vertical="center" wrapText="1"/>
    </xf>
    <xf numFmtId="0" fontId="89" fillId="0" borderId="59" xfId="0" applyFont="1" applyBorder="1" applyAlignment="1">
      <alignment horizontal="center" vertical="center" wrapText="1"/>
    </xf>
    <xf numFmtId="0" fontId="89" fillId="0" borderId="0" xfId="0" applyFont="1" applyAlignment="1">
      <alignment horizontal="center" vertical="center" wrapText="1"/>
    </xf>
    <xf numFmtId="0" fontId="89" fillId="0" borderId="0" xfId="0" applyFont="1" applyAlignment="1">
      <alignment horizontal="justify" vertical="center" wrapText="1"/>
    </xf>
    <xf numFmtId="0" fontId="89" fillId="0" borderId="0" xfId="0" applyFont="1" applyAlignment="1">
      <alignment vertical="center" wrapText="1"/>
    </xf>
    <xf numFmtId="0" fontId="107" fillId="0" borderId="0" xfId="0" applyFont="1" applyAlignment="1">
      <alignment horizontal="center" vertical="top" wrapText="1"/>
    </xf>
    <xf numFmtId="0" fontId="102" fillId="0" borderId="0" xfId="0" applyFont="1" applyAlignment="1">
      <alignment horizontal="center" vertical="center" wrapText="1"/>
    </xf>
    <xf numFmtId="0" fontId="89" fillId="0" borderId="36" xfId="0" applyFont="1" applyBorder="1" applyAlignment="1">
      <alignment horizontal="center" vertical="center" wrapText="1"/>
    </xf>
    <xf numFmtId="0" fontId="89" fillId="0" borderId="23" xfId="0" applyFont="1" applyBorder="1" applyAlignment="1">
      <alignment horizontal="center" vertical="center" wrapText="1"/>
    </xf>
    <xf numFmtId="0" fontId="89" fillId="0" borderId="39" xfId="0" applyFont="1" applyBorder="1" applyAlignment="1">
      <alignment horizontal="justify" vertical="center" wrapText="1"/>
    </xf>
    <xf numFmtId="0" fontId="89" fillId="0" borderId="40" xfId="0" applyFont="1" applyBorder="1" applyAlignment="1">
      <alignment horizontal="justify" vertical="center" wrapText="1"/>
    </xf>
    <xf numFmtId="0" fontId="89" fillId="0" borderId="43" xfId="0" applyFont="1" applyBorder="1" applyAlignment="1">
      <alignment horizontal="justify" vertical="center" wrapText="1"/>
    </xf>
    <xf numFmtId="0" fontId="89" fillId="0" borderId="67" xfId="0" applyFont="1" applyBorder="1" applyAlignment="1">
      <alignment horizontal="center" vertical="center" wrapText="1"/>
    </xf>
    <xf numFmtId="0" fontId="89" fillId="0" borderId="46" xfId="0" applyFont="1" applyBorder="1" applyAlignment="1">
      <alignment horizontal="center" vertical="center" wrapText="1"/>
    </xf>
    <xf numFmtId="0" fontId="89" fillId="0" borderId="18" xfId="0" applyFont="1" applyBorder="1" applyAlignment="1">
      <alignment horizontal="center" vertical="center" wrapText="1"/>
    </xf>
    <xf numFmtId="0" fontId="107" fillId="5" borderId="0" xfId="0" applyFont="1" applyFill="1" applyAlignment="1">
      <alignment horizontal="left" vertical="top" wrapText="1"/>
    </xf>
    <xf numFmtId="0" fontId="89" fillId="0" borderId="23" xfId="0" applyFont="1" applyBorder="1" applyAlignment="1">
      <alignment horizontal="justify" vertical="center" wrapText="1"/>
    </xf>
    <xf numFmtId="0" fontId="89" fillId="0" borderId="22" xfId="0" applyFont="1" applyBorder="1" applyAlignment="1">
      <alignment horizontal="justify" vertical="center" wrapText="1"/>
    </xf>
    <xf numFmtId="0" fontId="89" fillId="0" borderId="24" xfId="0" applyFont="1" applyBorder="1" applyAlignment="1">
      <alignment horizontal="justify" vertical="center" wrapText="1"/>
    </xf>
    <xf numFmtId="0" fontId="89" fillId="0" borderId="6" xfId="0" applyFont="1" applyBorder="1" applyAlignment="1">
      <alignment horizontal="center" vertical="center" wrapText="1"/>
    </xf>
    <xf numFmtId="0" fontId="89" fillId="0" borderId="37" xfId="0" applyFont="1" applyBorder="1" applyAlignment="1">
      <alignment horizontal="center" vertical="center" wrapText="1"/>
    </xf>
    <xf numFmtId="0" fontId="89" fillId="0" borderId="52" xfId="0" applyFont="1" applyBorder="1" applyAlignment="1">
      <alignment horizontal="center" vertical="center" wrapText="1"/>
    </xf>
    <xf numFmtId="0" fontId="89" fillId="0" borderId="15" xfId="0" applyFont="1" applyBorder="1" applyAlignment="1">
      <alignment horizontal="left" vertical="center" wrapText="1"/>
    </xf>
    <xf numFmtId="0" fontId="89" fillId="0" borderId="11" xfId="0" applyFont="1" applyBorder="1" applyAlignment="1">
      <alignment horizontal="left" vertical="center" wrapText="1"/>
    </xf>
    <xf numFmtId="0" fontId="89" fillId="0" borderId="12" xfId="0" applyFont="1" applyBorder="1" applyAlignment="1">
      <alignment horizontal="left" vertical="center" wrapText="1"/>
    </xf>
    <xf numFmtId="0" fontId="108" fillId="5" borderId="0" xfId="0" applyFont="1" applyFill="1" applyAlignment="1">
      <alignment horizontal="left" vertical="center" wrapText="1"/>
    </xf>
  </cellXfs>
  <cellStyles count="36">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5" builtinId="26"/>
    <cellStyle name="Įprastas" xfId="0" builtinId="0"/>
    <cellStyle name="Įprastas 2" xfId="2"/>
    <cellStyle name="Įprastas 3" xfId="7"/>
    <cellStyle name="Įprastas 4" xfId="9"/>
    <cellStyle name="Įprastas 5" xfId="33"/>
    <cellStyle name="Kablelis" xfId="34"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8"/>
  <sheetViews>
    <sheetView tabSelected="1" zoomScale="95" zoomScaleNormal="95" workbookViewId="0">
      <selection activeCell="E5" sqref="E5:E7"/>
    </sheetView>
  </sheetViews>
  <sheetFormatPr defaultRowHeight="12.75" x14ac:dyDescent="0.2"/>
  <cols>
    <col min="1" max="1" width="3.5703125" customWidth="1"/>
    <col min="2" max="2" width="2.5703125" customWidth="1"/>
    <col min="3" max="3" width="3.7109375" customWidth="1"/>
    <col min="4" max="4" width="2.5703125" style="9"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10" customWidth="1"/>
    <col min="12" max="12" width="41.28515625" customWidth="1"/>
    <col min="13" max="13" width="9.140625" style="9" customWidth="1"/>
    <col min="14" max="14" width="6.85546875" customWidth="1"/>
    <col min="15" max="15" width="6.5703125" customWidth="1"/>
    <col min="16" max="16" width="8.42578125" customWidth="1"/>
  </cols>
  <sheetData>
    <row r="1" spans="1:17" ht="52.15" customHeight="1" x14ac:dyDescent="0.2">
      <c r="A1" s="9"/>
      <c r="B1" s="9"/>
      <c r="C1" s="9"/>
      <c r="E1" s="9"/>
      <c r="F1" s="9"/>
      <c r="G1" s="9"/>
      <c r="H1" s="9"/>
      <c r="I1" s="9"/>
      <c r="J1" s="9"/>
      <c r="K1" s="9"/>
      <c r="L1" s="2755" t="s">
        <v>92</v>
      </c>
      <c r="M1" s="2755"/>
      <c r="N1" s="2755"/>
      <c r="O1" s="2755"/>
      <c r="P1" s="55"/>
      <c r="Q1" s="19"/>
    </row>
    <row r="2" spans="1:17" ht="15.75" customHeight="1" x14ac:dyDescent="0.2">
      <c r="A2" s="2756" t="s">
        <v>63</v>
      </c>
      <c r="B2" s="2756"/>
      <c r="C2" s="2756"/>
      <c r="D2" s="2756"/>
      <c r="E2" s="2756"/>
      <c r="F2" s="2756"/>
      <c r="G2" s="2756"/>
      <c r="H2" s="2756"/>
      <c r="I2" s="2756"/>
      <c r="J2" s="2756"/>
      <c r="K2" s="2756"/>
      <c r="L2" s="2756"/>
      <c r="M2" s="2756"/>
      <c r="N2" s="2756"/>
      <c r="O2" s="10"/>
      <c r="P2" s="10"/>
    </row>
    <row r="3" spans="1:17" ht="19.149999999999999" customHeight="1" x14ac:dyDescent="0.2">
      <c r="A3" s="2771" t="s">
        <v>39</v>
      </c>
      <c r="B3" s="2771"/>
      <c r="C3" s="2771"/>
      <c r="D3" s="2771"/>
      <c r="E3" s="2771"/>
      <c r="F3" s="2771"/>
      <c r="G3" s="2771"/>
      <c r="H3" s="2771"/>
      <c r="I3" s="2771"/>
      <c r="J3" s="2771"/>
      <c r="K3" s="2771"/>
      <c r="L3" s="2771"/>
      <c r="M3" s="2771"/>
      <c r="N3" s="2771"/>
      <c r="O3" s="2771"/>
      <c r="P3" s="2771"/>
    </row>
    <row r="4" spans="1:17" s="9" customFormat="1" ht="18.600000000000001" customHeight="1" thickBot="1" x14ac:dyDescent="0.25">
      <c r="A4" s="86"/>
      <c r="B4" s="86"/>
      <c r="C4" s="86"/>
      <c r="D4" s="86"/>
      <c r="E4" s="86"/>
      <c r="F4" s="86"/>
      <c r="G4" s="86"/>
      <c r="H4" s="86"/>
      <c r="I4" s="86"/>
      <c r="J4" s="86"/>
      <c r="K4" s="86"/>
      <c r="L4" s="87"/>
      <c r="M4" s="86"/>
      <c r="N4" s="88"/>
      <c r="O4" s="2772" t="s">
        <v>61</v>
      </c>
      <c r="P4" s="2772"/>
    </row>
    <row r="5" spans="1:17" ht="76.5" customHeight="1" thickBot="1" x14ac:dyDescent="0.25">
      <c r="A5" s="2757" t="s">
        <v>0</v>
      </c>
      <c r="B5" s="2757" t="s">
        <v>1</v>
      </c>
      <c r="C5" s="2760" t="s">
        <v>2</v>
      </c>
      <c r="D5" s="2757" t="s">
        <v>35</v>
      </c>
      <c r="E5" s="2763" t="s">
        <v>73</v>
      </c>
      <c r="F5" s="2766" t="s">
        <v>3</v>
      </c>
      <c r="G5" s="2760" t="s">
        <v>4</v>
      </c>
      <c r="H5" s="2766" t="s">
        <v>5</v>
      </c>
      <c r="I5" s="2812" t="s">
        <v>1277</v>
      </c>
      <c r="J5" s="2766" t="s">
        <v>363</v>
      </c>
      <c r="K5" s="2766" t="s">
        <v>150</v>
      </c>
      <c r="L5" s="2773" t="s">
        <v>11</v>
      </c>
      <c r="M5" s="2774"/>
      <c r="N5" s="2774"/>
      <c r="O5" s="2774"/>
      <c r="P5" s="2775"/>
    </row>
    <row r="6" spans="1:17" ht="13.15" customHeight="1" x14ac:dyDescent="0.2">
      <c r="A6" s="2758"/>
      <c r="B6" s="2758"/>
      <c r="C6" s="2761"/>
      <c r="D6" s="2758"/>
      <c r="E6" s="2764"/>
      <c r="F6" s="2767"/>
      <c r="G6" s="2761"/>
      <c r="H6" s="2767"/>
      <c r="I6" s="2813"/>
      <c r="J6" s="2767"/>
      <c r="K6" s="2767"/>
      <c r="L6" s="2780" t="s">
        <v>41</v>
      </c>
      <c r="M6" s="2786" t="s">
        <v>40</v>
      </c>
      <c r="N6" s="2769" t="s">
        <v>42</v>
      </c>
      <c r="O6" s="2769"/>
      <c r="P6" s="2770"/>
    </row>
    <row r="7" spans="1:17" ht="81" customHeight="1" thickBot="1" x14ac:dyDescent="0.25">
      <c r="A7" s="2759"/>
      <c r="B7" s="2759"/>
      <c r="C7" s="2762"/>
      <c r="D7" s="2759"/>
      <c r="E7" s="2765"/>
      <c r="F7" s="2768"/>
      <c r="G7" s="2762"/>
      <c r="H7" s="2768"/>
      <c r="I7" s="2814"/>
      <c r="J7" s="2768"/>
      <c r="K7" s="2768"/>
      <c r="L7" s="2781"/>
      <c r="M7" s="2787"/>
      <c r="N7" s="1025" t="s">
        <v>56</v>
      </c>
      <c r="O7" s="1025" t="s">
        <v>57</v>
      </c>
      <c r="P7" s="1026" t="s">
        <v>58</v>
      </c>
    </row>
    <row r="8" spans="1:17" ht="18" customHeight="1" thickBot="1" x14ac:dyDescent="0.25">
      <c r="A8" s="53" t="s">
        <v>6</v>
      </c>
      <c r="B8" s="41"/>
      <c r="C8" s="46" t="s">
        <v>64</v>
      </c>
      <c r="D8" s="45"/>
      <c r="E8" s="51"/>
      <c r="F8" s="45"/>
      <c r="G8" s="45"/>
      <c r="H8" s="45"/>
      <c r="I8" s="48"/>
      <c r="J8" s="49"/>
      <c r="K8" s="48"/>
      <c r="L8" s="47"/>
      <c r="M8" s="47"/>
      <c r="N8" s="48"/>
      <c r="O8" s="49"/>
      <c r="P8" s="50"/>
    </row>
    <row r="9" spans="1:17" s="9" customFormat="1" ht="54" customHeight="1" thickBot="1" x14ac:dyDescent="0.25">
      <c r="A9" s="1034"/>
      <c r="B9" s="2627"/>
      <c r="C9" s="2628"/>
      <c r="D9" s="2628"/>
      <c r="E9" s="2629"/>
      <c r="F9" s="2628"/>
      <c r="G9" s="2628"/>
      <c r="H9" s="2628"/>
      <c r="I9" s="2628"/>
      <c r="J9" s="2628"/>
      <c r="K9" s="2628"/>
      <c r="L9" s="81" t="s">
        <v>65</v>
      </c>
      <c r="M9" s="2687" t="s">
        <v>66</v>
      </c>
      <c r="N9" s="2688" t="s">
        <v>67</v>
      </c>
      <c r="O9" s="2688" t="s">
        <v>67</v>
      </c>
      <c r="P9" s="2689" t="s">
        <v>67</v>
      </c>
      <c r="Q9" s="54"/>
    </row>
    <row r="10" spans="1:17" s="9" customFormat="1" ht="13.15" customHeight="1" thickBot="1" x14ac:dyDescent="0.25">
      <c r="A10" s="1038" t="s">
        <v>6</v>
      </c>
      <c r="B10" s="1039" t="s">
        <v>6</v>
      </c>
      <c r="C10" s="2791" t="s">
        <v>68</v>
      </c>
      <c r="D10" s="2792"/>
      <c r="E10" s="2792"/>
      <c r="F10" s="2792"/>
      <c r="G10" s="2792"/>
      <c r="H10" s="2792"/>
      <c r="I10" s="2792"/>
      <c r="J10" s="2792"/>
      <c r="K10" s="2792"/>
      <c r="L10" s="2792"/>
      <c r="M10" s="2792"/>
      <c r="N10" s="2792"/>
      <c r="O10" s="2792"/>
      <c r="P10" s="1040"/>
    </row>
    <row r="11" spans="1:17" s="9" customFormat="1" ht="45.6" customHeight="1" thickBot="1" x14ac:dyDescent="0.25">
      <c r="A11" s="2594"/>
      <c r="B11" s="1041"/>
      <c r="C11" s="1042"/>
      <c r="D11" s="1042"/>
      <c r="E11" s="1042"/>
      <c r="F11" s="1042"/>
      <c r="G11" s="1042"/>
      <c r="H11" s="1042"/>
      <c r="I11" s="1042"/>
      <c r="J11" s="1042"/>
      <c r="K11" s="1042"/>
      <c r="L11" s="1043" t="s">
        <v>69</v>
      </c>
      <c r="M11" s="2630" t="s">
        <v>72</v>
      </c>
      <c r="N11" s="2631">
        <v>80</v>
      </c>
      <c r="O11" s="2631">
        <v>83</v>
      </c>
      <c r="P11" s="2632">
        <v>86</v>
      </c>
    </row>
    <row r="12" spans="1:17" s="9" customFormat="1" ht="35.450000000000003" customHeight="1" thickBot="1" x14ac:dyDescent="0.25">
      <c r="A12" s="2594"/>
      <c r="B12" s="1041"/>
      <c r="C12" s="1042"/>
      <c r="D12" s="1042"/>
      <c r="E12" s="1042"/>
      <c r="F12" s="1042"/>
      <c r="G12" s="1042"/>
      <c r="H12" s="1042"/>
      <c r="I12" s="1042"/>
      <c r="J12" s="1042"/>
      <c r="K12" s="1042"/>
      <c r="L12" s="1043" t="s">
        <v>70</v>
      </c>
      <c r="M12" s="2630" t="s">
        <v>60</v>
      </c>
      <c r="N12" s="2631">
        <v>40</v>
      </c>
      <c r="O12" s="2631">
        <v>45</v>
      </c>
      <c r="P12" s="2632">
        <v>50</v>
      </c>
    </row>
    <row r="13" spans="1:17" s="9" customFormat="1" ht="29.45" customHeight="1" thickBot="1" x14ac:dyDescent="0.25">
      <c r="A13" s="2594"/>
      <c r="B13" s="1041"/>
      <c r="C13" s="1042"/>
      <c r="D13" s="1042"/>
      <c r="E13" s="1042"/>
      <c r="F13" s="1042"/>
      <c r="G13" s="1042"/>
      <c r="H13" s="1042"/>
      <c r="I13" s="1042"/>
      <c r="J13" s="1042"/>
      <c r="K13" s="1042"/>
      <c r="L13" s="1043" t="s">
        <v>71</v>
      </c>
      <c r="M13" s="2630" t="s">
        <v>59</v>
      </c>
      <c r="N13" s="2631">
        <v>6</v>
      </c>
      <c r="O13" s="2631">
        <v>6</v>
      </c>
      <c r="P13" s="2632">
        <v>6</v>
      </c>
    </row>
    <row r="14" spans="1:17" s="9" customFormat="1" ht="15.6" customHeight="1" x14ac:dyDescent="0.2">
      <c r="A14" s="2730" t="s">
        <v>6</v>
      </c>
      <c r="B14" s="2732" t="s">
        <v>6</v>
      </c>
      <c r="C14" s="2734" t="s">
        <v>6</v>
      </c>
      <c r="D14" s="1046"/>
      <c r="E14" s="2736" t="s">
        <v>145</v>
      </c>
      <c r="F14" s="2738" t="s">
        <v>119</v>
      </c>
      <c r="G14" s="2740" t="s">
        <v>120</v>
      </c>
      <c r="H14" s="1047" t="s">
        <v>52</v>
      </c>
      <c r="I14" s="1048">
        <v>6105.8</v>
      </c>
      <c r="J14" s="1048">
        <v>6411</v>
      </c>
      <c r="K14" s="1049">
        <v>6731</v>
      </c>
      <c r="L14" s="2633" t="s">
        <v>77</v>
      </c>
      <c r="M14" s="2634" t="s">
        <v>89</v>
      </c>
      <c r="N14" s="1052">
        <v>123</v>
      </c>
      <c r="O14" s="1052">
        <v>128</v>
      </c>
      <c r="P14" s="1053">
        <v>125</v>
      </c>
    </row>
    <row r="15" spans="1:17" s="9" customFormat="1" ht="14.45" customHeight="1" x14ac:dyDescent="0.2">
      <c r="A15" s="2795"/>
      <c r="B15" s="2796"/>
      <c r="C15" s="2797"/>
      <c r="D15" s="1075"/>
      <c r="E15" s="2754"/>
      <c r="F15" s="2818"/>
      <c r="G15" s="2818"/>
      <c r="H15" s="2635" t="s">
        <v>74</v>
      </c>
      <c r="I15" s="1077"/>
      <c r="J15" s="1077"/>
      <c r="K15" s="1078"/>
      <c r="L15" s="2636" t="s">
        <v>78</v>
      </c>
      <c r="M15" s="1368" t="s">
        <v>89</v>
      </c>
      <c r="N15" s="1082" t="s">
        <v>143</v>
      </c>
      <c r="O15" s="1082"/>
      <c r="P15" s="1083"/>
    </row>
    <row r="16" spans="1:17" s="9" customFormat="1" ht="26.45" customHeight="1" x14ac:dyDescent="0.2">
      <c r="A16" s="2795"/>
      <c r="B16" s="2796"/>
      <c r="C16" s="2797"/>
      <c r="D16" s="1075"/>
      <c r="E16" s="2754"/>
      <c r="F16" s="2818"/>
      <c r="G16" s="2818"/>
      <c r="H16" s="2635" t="s">
        <v>75</v>
      </c>
      <c r="I16" s="1077">
        <v>31.7</v>
      </c>
      <c r="J16" s="1077">
        <v>27</v>
      </c>
      <c r="K16" s="1078">
        <v>28</v>
      </c>
      <c r="L16" s="2637" t="s">
        <v>79</v>
      </c>
      <c r="M16" s="1368" t="s">
        <v>89</v>
      </c>
      <c r="N16" s="1082">
        <v>116</v>
      </c>
      <c r="O16" s="1082">
        <v>120</v>
      </c>
      <c r="P16" s="1083">
        <v>130</v>
      </c>
    </row>
    <row r="17" spans="1:20" s="9" customFormat="1" ht="15.6" customHeight="1" x14ac:dyDescent="0.2">
      <c r="A17" s="2795"/>
      <c r="B17" s="2796"/>
      <c r="C17" s="2797"/>
      <c r="D17" s="1075"/>
      <c r="E17" s="2754"/>
      <c r="F17" s="2818"/>
      <c r="G17" s="2818"/>
      <c r="H17" s="2635" t="s">
        <v>76</v>
      </c>
      <c r="I17" s="1077">
        <v>25.9</v>
      </c>
      <c r="J17" s="1077"/>
      <c r="K17" s="1078"/>
      <c r="L17" s="2638" t="s">
        <v>78</v>
      </c>
      <c r="M17" s="1368" t="s">
        <v>89</v>
      </c>
      <c r="N17" s="1082" t="s">
        <v>144</v>
      </c>
      <c r="O17" s="1082"/>
      <c r="P17" s="1083"/>
    </row>
    <row r="18" spans="1:20" s="9" customFormat="1" ht="27" customHeight="1" x14ac:dyDescent="0.2">
      <c r="A18" s="2795"/>
      <c r="B18" s="2796"/>
      <c r="C18" s="2797"/>
      <c r="D18" s="1075"/>
      <c r="E18" s="2754"/>
      <c r="F18" s="2818"/>
      <c r="G18" s="2818"/>
      <c r="H18" s="2635"/>
      <c r="I18" s="1077"/>
      <c r="J18" s="1077"/>
      <c r="K18" s="1078"/>
      <c r="L18" s="2637" t="s">
        <v>80</v>
      </c>
      <c r="M18" s="1368" t="s">
        <v>89</v>
      </c>
      <c r="N18" s="1082">
        <v>133</v>
      </c>
      <c r="O18" s="1082">
        <v>140</v>
      </c>
      <c r="P18" s="1083">
        <v>150</v>
      </c>
    </row>
    <row r="19" spans="1:20" s="9" customFormat="1" ht="18.600000000000001" customHeight="1" x14ac:dyDescent="0.2">
      <c r="A19" s="2795"/>
      <c r="B19" s="2796"/>
      <c r="C19" s="2797"/>
      <c r="D19" s="1075"/>
      <c r="E19" s="2754"/>
      <c r="F19" s="2818"/>
      <c r="G19" s="2818"/>
      <c r="H19" s="2635"/>
      <c r="I19" s="1077"/>
      <c r="J19" s="1077"/>
      <c r="K19" s="1078"/>
      <c r="L19" s="2639" t="s">
        <v>82</v>
      </c>
      <c r="M19" s="1368" t="s">
        <v>83</v>
      </c>
      <c r="N19" s="1082">
        <v>5.8</v>
      </c>
      <c r="O19" s="1082"/>
      <c r="P19" s="1083"/>
    </row>
    <row r="20" spans="1:20" s="9" customFormat="1" ht="27.6" customHeight="1" x14ac:dyDescent="0.2">
      <c r="A20" s="2795"/>
      <c r="B20" s="2796"/>
      <c r="C20" s="2797"/>
      <c r="D20" s="1075"/>
      <c r="E20" s="2754"/>
      <c r="F20" s="2818"/>
      <c r="G20" s="2818"/>
      <c r="H20" s="2635"/>
      <c r="I20" s="1077"/>
      <c r="J20" s="1077"/>
      <c r="K20" s="1078"/>
      <c r="L20" s="2637" t="s">
        <v>81</v>
      </c>
      <c r="M20" s="1368" t="s">
        <v>59</v>
      </c>
      <c r="N20" s="1082">
        <v>71</v>
      </c>
      <c r="O20" s="1082"/>
      <c r="P20" s="1083"/>
    </row>
    <row r="21" spans="1:20" s="9" customFormat="1" ht="42.6" customHeight="1" x14ac:dyDescent="0.2">
      <c r="A21" s="2795"/>
      <c r="B21" s="2796"/>
      <c r="C21" s="2797"/>
      <c r="D21" s="1075"/>
      <c r="E21" s="2754"/>
      <c r="F21" s="2818"/>
      <c r="G21" s="2818"/>
      <c r="H21" s="2454"/>
      <c r="I21" s="1090"/>
      <c r="J21" s="1090"/>
      <c r="K21" s="1091"/>
      <c r="L21" s="2640" t="s">
        <v>84</v>
      </c>
      <c r="M21" s="2641" t="s">
        <v>59</v>
      </c>
      <c r="N21" s="2279">
        <v>2</v>
      </c>
      <c r="O21" s="2279">
        <v>2</v>
      </c>
      <c r="P21" s="1227">
        <v>2</v>
      </c>
    </row>
    <row r="22" spans="1:20" s="9" customFormat="1" ht="14.45" customHeight="1" thickBot="1" x14ac:dyDescent="0.25">
      <c r="A22" s="2731"/>
      <c r="B22" s="2733"/>
      <c r="C22" s="2735"/>
      <c r="D22" s="1228"/>
      <c r="E22" s="2737"/>
      <c r="F22" s="2739"/>
      <c r="G22" s="2741"/>
      <c r="H22" s="1055" t="s">
        <v>7</v>
      </c>
      <c r="I22" s="1056">
        <f>SUM(I14:I17)</f>
        <v>6163.4</v>
      </c>
      <c r="J22" s="1056">
        <f t="shared" ref="J22:K22" si="0">SUM(J14:J17)</f>
        <v>6438</v>
      </c>
      <c r="K22" s="1056">
        <f t="shared" si="0"/>
        <v>6759</v>
      </c>
      <c r="L22" s="2642"/>
      <c r="M22" s="2643"/>
      <c r="N22" s="1059"/>
      <c r="O22" s="1059"/>
      <c r="P22" s="1060"/>
    </row>
    <row r="23" spans="1:20" s="9" customFormat="1" ht="13.9" customHeight="1" x14ac:dyDescent="0.2">
      <c r="A23" s="2730" t="s">
        <v>6</v>
      </c>
      <c r="B23" s="2732" t="s">
        <v>6</v>
      </c>
      <c r="C23" s="2734" t="s">
        <v>8</v>
      </c>
      <c r="D23" s="1046"/>
      <c r="E23" s="2736" t="s">
        <v>85</v>
      </c>
      <c r="F23" s="2738" t="s">
        <v>119</v>
      </c>
      <c r="G23" s="2740" t="s">
        <v>120</v>
      </c>
      <c r="H23" s="1047" t="s">
        <v>52</v>
      </c>
      <c r="I23" s="1048">
        <v>597.79999999999995</v>
      </c>
      <c r="J23" s="1048">
        <v>628</v>
      </c>
      <c r="K23" s="1049">
        <v>659</v>
      </c>
      <c r="L23" s="2633" t="s">
        <v>87</v>
      </c>
      <c r="M23" s="2634" t="s">
        <v>89</v>
      </c>
      <c r="N23" s="1052">
        <v>27</v>
      </c>
      <c r="O23" s="1052">
        <v>27</v>
      </c>
      <c r="P23" s="1053">
        <v>27</v>
      </c>
    </row>
    <row r="24" spans="1:20" s="9" customFormat="1" ht="13.9" customHeight="1" x14ac:dyDescent="0.2">
      <c r="A24" s="2795"/>
      <c r="B24" s="2796"/>
      <c r="C24" s="2797"/>
      <c r="D24" s="1075"/>
      <c r="E24" s="2754"/>
      <c r="F24" s="2818"/>
      <c r="G24" s="2818"/>
      <c r="H24" s="2106" t="s">
        <v>76</v>
      </c>
      <c r="I24" s="1077">
        <v>2.9</v>
      </c>
      <c r="J24" s="1077"/>
      <c r="K24" s="1078"/>
      <c r="L24" s="2644" t="s">
        <v>78</v>
      </c>
      <c r="M24" s="2641" t="s">
        <v>89</v>
      </c>
      <c r="N24" s="2645" t="s">
        <v>93</v>
      </c>
      <c r="O24" s="1082"/>
      <c r="P24" s="1083"/>
    </row>
    <row r="25" spans="1:20" s="9" customFormat="1" ht="16.149999999999999" customHeight="1" x14ac:dyDescent="0.2">
      <c r="A25" s="2795"/>
      <c r="B25" s="2796"/>
      <c r="C25" s="2797"/>
      <c r="D25" s="1075"/>
      <c r="E25" s="2754"/>
      <c r="F25" s="2818"/>
      <c r="G25" s="2818"/>
      <c r="H25" s="2454"/>
      <c r="I25" s="1090"/>
      <c r="J25" s="1090"/>
      <c r="K25" s="1091"/>
      <c r="L25" s="2595" t="s">
        <v>88</v>
      </c>
      <c r="M25" s="1741" t="s">
        <v>89</v>
      </c>
      <c r="N25" s="1082">
        <v>8</v>
      </c>
      <c r="O25" s="1082">
        <v>8</v>
      </c>
      <c r="P25" s="1083">
        <v>8</v>
      </c>
    </row>
    <row r="26" spans="1:20" s="9" customFormat="1" ht="13.15" customHeight="1" x14ac:dyDescent="0.2">
      <c r="A26" s="2795"/>
      <c r="B26" s="2796"/>
      <c r="C26" s="2797"/>
      <c r="D26" s="1075"/>
      <c r="E26" s="2819"/>
      <c r="F26" s="2818"/>
      <c r="G26" s="2818"/>
      <c r="H26" s="2454"/>
      <c r="I26" s="1090"/>
      <c r="J26" s="1090"/>
      <c r="K26" s="1091"/>
      <c r="L26" s="2644" t="s">
        <v>78</v>
      </c>
      <c r="M26" s="1368" t="s">
        <v>89</v>
      </c>
      <c r="N26" s="2645" t="s">
        <v>95</v>
      </c>
      <c r="O26" s="2084"/>
      <c r="P26" s="2085"/>
    </row>
    <row r="27" spans="1:20" s="9" customFormat="1" ht="22.9" customHeight="1" thickBot="1" x14ac:dyDescent="0.25">
      <c r="A27" s="2731"/>
      <c r="B27" s="2733"/>
      <c r="C27" s="2735"/>
      <c r="D27" s="1228"/>
      <c r="E27" s="2820"/>
      <c r="F27" s="2739"/>
      <c r="G27" s="2741"/>
      <c r="H27" s="1055" t="s">
        <v>7</v>
      </c>
      <c r="I27" s="1056">
        <f>SUM(I23:I24)</f>
        <v>600.69999999999993</v>
      </c>
      <c r="J27" s="1056">
        <f t="shared" ref="J27:K27" si="1">SUM(J23:J24)</f>
        <v>628</v>
      </c>
      <c r="K27" s="1056">
        <f t="shared" si="1"/>
        <v>659</v>
      </c>
      <c r="L27" s="2595"/>
      <c r="M27" s="1115"/>
      <c r="N27" s="2646"/>
      <c r="O27" s="2279"/>
      <c r="P27" s="1227"/>
    </row>
    <row r="28" spans="1:20" s="9" customFormat="1" ht="18" customHeight="1" x14ac:dyDescent="0.2">
      <c r="A28" s="2730" t="s">
        <v>6</v>
      </c>
      <c r="B28" s="2732" t="s">
        <v>6</v>
      </c>
      <c r="C28" s="2734" t="s">
        <v>53</v>
      </c>
      <c r="D28" s="1046"/>
      <c r="E28" s="2736" t="s">
        <v>86</v>
      </c>
      <c r="F28" s="2738" t="s">
        <v>1215</v>
      </c>
      <c r="G28" s="2740" t="s">
        <v>120</v>
      </c>
      <c r="H28" s="1047" t="s">
        <v>52</v>
      </c>
      <c r="I28" s="1048">
        <v>302.89999999999998</v>
      </c>
      <c r="J28" s="1048">
        <v>318</v>
      </c>
      <c r="K28" s="1049">
        <v>334</v>
      </c>
      <c r="L28" s="2647" t="s">
        <v>90</v>
      </c>
      <c r="M28" s="2634" t="s">
        <v>89</v>
      </c>
      <c r="N28" s="1052">
        <v>8</v>
      </c>
      <c r="O28" s="1052">
        <v>8</v>
      </c>
      <c r="P28" s="1053">
        <v>8</v>
      </c>
      <c r="R28" s="57"/>
      <c r="T28" s="57"/>
    </row>
    <row r="29" spans="1:20" s="9" customFormat="1" ht="17.45" customHeight="1" thickBot="1" x14ac:dyDescent="0.25">
      <c r="A29" s="2731"/>
      <c r="B29" s="2733"/>
      <c r="C29" s="2735"/>
      <c r="D29" s="1228"/>
      <c r="E29" s="2737"/>
      <c r="F29" s="2739"/>
      <c r="G29" s="2741"/>
      <c r="H29" s="1055" t="s">
        <v>7</v>
      </c>
      <c r="I29" s="1056">
        <f>SUM(I28:I28)</f>
        <v>302.89999999999998</v>
      </c>
      <c r="J29" s="1056">
        <f>SUM(J28:J28)</f>
        <v>318</v>
      </c>
      <c r="K29" s="1056">
        <f>SUM(K28:K28)</f>
        <v>334</v>
      </c>
      <c r="L29" s="2638" t="s">
        <v>78</v>
      </c>
      <c r="M29" s="2641" t="s">
        <v>89</v>
      </c>
      <c r="N29" s="2648" t="s">
        <v>94</v>
      </c>
      <c r="O29" s="2648"/>
      <c r="P29" s="2649"/>
      <c r="R29" s="57"/>
      <c r="T29" s="57"/>
    </row>
    <row r="30" spans="1:20" s="9" customFormat="1" ht="17.45" customHeight="1" x14ac:dyDescent="0.2">
      <c r="A30" s="2730" t="s">
        <v>6</v>
      </c>
      <c r="B30" s="2732" t="s">
        <v>6</v>
      </c>
      <c r="C30" s="2734" t="s">
        <v>54</v>
      </c>
      <c r="D30" s="1046"/>
      <c r="E30" s="2736" t="s">
        <v>146</v>
      </c>
      <c r="F30" s="2738" t="s">
        <v>119</v>
      </c>
      <c r="G30" s="2740" t="s">
        <v>120</v>
      </c>
      <c r="H30" s="1047" t="s">
        <v>52</v>
      </c>
      <c r="I30" s="1048">
        <v>2700.6</v>
      </c>
      <c r="J30" s="1048">
        <v>3544</v>
      </c>
      <c r="K30" s="1049"/>
      <c r="L30" s="2742" t="s">
        <v>133</v>
      </c>
      <c r="M30" s="2748" t="s">
        <v>83</v>
      </c>
      <c r="N30" s="2750"/>
      <c r="O30" s="2750"/>
      <c r="P30" s="2752"/>
      <c r="R30" s="57"/>
      <c r="T30" s="57"/>
    </row>
    <row r="31" spans="1:20" s="9" customFormat="1" ht="18" customHeight="1" thickBot="1" x14ac:dyDescent="0.25">
      <c r="A31" s="2731"/>
      <c r="B31" s="2733"/>
      <c r="C31" s="2735"/>
      <c r="D31" s="1228"/>
      <c r="E31" s="2737"/>
      <c r="F31" s="2739"/>
      <c r="G31" s="2741"/>
      <c r="H31" s="1055" t="s">
        <v>7</v>
      </c>
      <c r="I31" s="1056">
        <f>SUM(I30:I30)</f>
        <v>2700.6</v>
      </c>
      <c r="J31" s="1056">
        <f>SUM(J30:J30)</f>
        <v>3544</v>
      </c>
      <c r="K31" s="1056">
        <f>SUM(K30:K30)</f>
        <v>0</v>
      </c>
      <c r="L31" s="2743"/>
      <c r="M31" s="2749"/>
      <c r="N31" s="2751"/>
      <c r="O31" s="2751"/>
      <c r="P31" s="2753"/>
      <c r="R31" s="57"/>
      <c r="T31" s="57"/>
    </row>
    <row r="32" spans="1:20" s="9" customFormat="1" ht="17.45" customHeight="1" x14ac:dyDescent="0.2">
      <c r="A32" s="2730" t="s">
        <v>6</v>
      </c>
      <c r="B32" s="2732" t="s">
        <v>6</v>
      </c>
      <c r="C32" s="2734" t="s">
        <v>62</v>
      </c>
      <c r="D32" s="1046"/>
      <c r="E32" s="2736" t="s">
        <v>1384</v>
      </c>
      <c r="F32" s="2738" t="s">
        <v>119</v>
      </c>
      <c r="G32" s="2740" t="s">
        <v>120</v>
      </c>
      <c r="H32" s="1047" t="s">
        <v>52</v>
      </c>
      <c r="I32" s="1048">
        <v>65</v>
      </c>
      <c r="J32" s="1048">
        <v>65</v>
      </c>
      <c r="K32" s="1049"/>
      <c r="L32" s="2742" t="s">
        <v>134</v>
      </c>
      <c r="M32" s="2746" t="s">
        <v>60</v>
      </c>
      <c r="N32" s="2750">
        <v>100</v>
      </c>
      <c r="O32" s="2750">
        <v>100</v>
      </c>
      <c r="P32" s="2752">
        <v>100</v>
      </c>
      <c r="R32" s="57"/>
      <c r="T32" s="57"/>
    </row>
    <row r="33" spans="1:20" s="9" customFormat="1" ht="38.450000000000003" customHeight="1" thickBot="1" x14ac:dyDescent="0.25">
      <c r="A33" s="2731"/>
      <c r="B33" s="2733"/>
      <c r="C33" s="2735"/>
      <c r="D33" s="1228"/>
      <c r="E33" s="2737"/>
      <c r="F33" s="2739"/>
      <c r="G33" s="2741"/>
      <c r="H33" s="1055" t="s">
        <v>7</v>
      </c>
      <c r="I33" s="1056">
        <f>SUM(I32:I32)</f>
        <v>65</v>
      </c>
      <c r="J33" s="1056">
        <f>SUM(J32:J32)</f>
        <v>65</v>
      </c>
      <c r="K33" s="1056">
        <f>SUM(K32:K32)</f>
        <v>0</v>
      </c>
      <c r="L33" s="2743"/>
      <c r="M33" s="2747"/>
      <c r="N33" s="2751"/>
      <c r="O33" s="2751"/>
      <c r="P33" s="2753"/>
      <c r="R33" s="57"/>
      <c r="T33" s="57"/>
    </row>
    <row r="34" spans="1:20" s="9" customFormat="1" ht="18.600000000000001" customHeight="1" x14ac:dyDescent="0.2">
      <c r="A34" s="2730" t="s">
        <v>6</v>
      </c>
      <c r="B34" s="2732" t="s">
        <v>6</v>
      </c>
      <c r="C34" s="2734" t="s">
        <v>96</v>
      </c>
      <c r="D34" s="1046"/>
      <c r="E34" s="2736" t="s">
        <v>139</v>
      </c>
      <c r="F34" s="2738" t="s">
        <v>119</v>
      </c>
      <c r="G34" s="2740" t="s">
        <v>120</v>
      </c>
      <c r="H34" s="1047" t="s">
        <v>52</v>
      </c>
      <c r="I34" s="1048"/>
      <c r="J34" s="1048"/>
      <c r="K34" s="1049"/>
      <c r="L34" s="2647" t="s">
        <v>140</v>
      </c>
      <c r="M34" s="2634" t="s">
        <v>59</v>
      </c>
      <c r="N34" s="1052">
        <v>1</v>
      </c>
      <c r="O34" s="1052"/>
      <c r="P34" s="1053"/>
      <c r="R34" s="57"/>
      <c r="T34" s="57"/>
    </row>
    <row r="35" spans="1:20" s="9" customFormat="1" ht="43.15" customHeight="1" thickBot="1" x14ac:dyDescent="0.25">
      <c r="A35" s="2731"/>
      <c r="B35" s="2733"/>
      <c r="C35" s="2735"/>
      <c r="D35" s="1228"/>
      <c r="E35" s="2737"/>
      <c r="F35" s="2739"/>
      <c r="G35" s="2741"/>
      <c r="H35" s="1055" t="s">
        <v>7</v>
      </c>
      <c r="I35" s="1056">
        <f>SUM(I34:I34)</f>
        <v>0</v>
      </c>
      <c r="J35" s="1056">
        <f>SUM(J34:J34)</f>
        <v>0</v>
      </c>
      <c r="K35" s="1056">
        <f>SUM(K34:K34)</f>
        <v>0</v>
      </c>
      <c r="L35" s="2651" t="s">
        <v>141</v>
      </c>
      <c r="M35" s="2652"/>
      <c r="N35" s="2653"/>
      <c r="O35" s="2653" t="s">
        <v>142</v>
      </c>
      <c r="P35" s="2654" t="s">
        <v>142</v>
      </c>
      <c r="R35" s="57"/>
      <c r="T35" s="57"/>
    </row>
    <row r="36" spans="1:20" s="9" customFormat="1" ht="15.6" customHeight="1" thickBot="1" x14ac:dyDescent="0.25">
      <c r="A36" s="2596" t="s">
        <v>6</v>
      </c>
      <c r="B36" s="1061" t="s">
        <v>6</v>
      </c>
      <c r="C36" s="2784" t="s">
        <v>34</v>
      </c>
      <c r="D36" s="2784"/>
      <c r="E36" s="2784"/>
      <c r="F36" s="2784"/>
      <c r="G36" s="2785"/>
      <c r="H36" s="1062" t="s">
        <v>7</v>
      </c>
      <c r="I36" s="1063">
        <f>I22+I27+I29+I31+I33+I35</f>
        <v>9832.5999999999985</v>
      </c>
      <c r="J36" s="1063">
        <f>J22+J27+J29+J31+J33+J35</f>
        <v>10993</v>
      </c>
      <c r="K36" s="1063">
        <f>K22+K27+K29+K31+K33+K35</f>
        <v>7752</v>
      </c>
      <c r="L36" s="1064"/>
      <c r="M36" s="1064"/>
      <c r="N36" s="1064"/>
      <c r="O36" s="1064"/>
      <c r="P36" s="1065"/>
      <c r="R36" s="57"/>
      <c r="T36" s="57"/>
    </row>
    <row r="37" spans="1:20" s="9" customFormat="1" ht="22.15" customHeight="1" thickBot="1" x14ac:dyDescent="0.25">
      <c r="A37" s="1038" t="s">
        <v>6</v>
      </c>
      <c r="B37" s="1039" t="s">
        <v>8</v>
      </c>
      <c r="C37" s="2782" t="s">
        <v>91</v>
      </c>
      <c r="D37" s="2783"/>
      <c r="E37" s="2783"/>
      <c r="F37" s="2783"/>
      <c r="G37" s="2783"/>
      <c r="H37" s="2783"/>
      <c r="I37" s="2783"/>
      <c r="J37" s="2783"/>
      <c r="K37" s="2783"/>
      <c r="L37" s="2783"/>
      <c r="M37" s="2783"/>
      <c r="N37" s="2783"/>
      <c r="O37" s="2783"/>
      <c r="P37" s="1066"/>
      <c r="R37" s="57"/>
      <c r="T37" s="57"/>
    </row>
    <row r="38" spans="1:20" s="9" customFormat="1" ht="16.899999999999999" customHeight="1" x14ac:dyDescent="0.2">
      <c r="A38" s="2730" t="s">
        <v>6</v>
      </c>
      <c r="B38" s="2732" t="s">
        <v>8</v>
      </c>
      <c r="C38" s="2734" t="s">
        <v>6</v>
      </c>
      <c r="D38" s="1046"/>
      <c r="E38" s="2736" t="s">
        <v>105</v>
      </c>
      <c r="F38" s="2738" t="s">
        <v>119</v>
      </c>
      <c r="G38" s="2740" t="s">
        <v>121</v>
      </c>
      <c r="H38" s="1047" t="s">
        <v>147</v>
      </c>
      <c r="I38" s="1048">
        <v>1.4</v>
      </c>
      <c r="J38" s="1048">
        <v>1.5</v>
      </c>
      <c r="K38" s="1049">
        <v>1.6</v>
      </c>
      <c r="L38" s="2742"/>
      <c r="M38" s="1051"/>
      <c r="N38" s="1052"/>
      <c r="O38" s="1052"/>
      <c r="P38" s="1053"/>
    </row>
    <row r="39" spans="1:20" s="9" customFormat="1" ht="25.15" customHeight="1" thickBot="1" x14ac:dyDescent="0.25">
      <c r="A39" s="2731"/>
      <c r="B39" s="2733"/>
      <c r="C39" s="2735"/>
      <c r="D39" s="1228"/>
      <c r="E39" s="2737"/>
      <c r="F39" s="2739"/>
      <c r="G39" s="2741"/>
      <c r="H39" s="1055" t="s">
        <v>7</v>
      </c>
      <c r="I39" s="1056">
        <f>SUM(I38:I38)</f>
        <v>1.4</v>
      </c>
      <c r="J39" s="1056">
        <f>SUM(J38:J38)</f>
        <v>1.5</v>
      </c>
      <c r="K39" s="1056">
        <f>SUM(K38:K38)</f>
        <v>1.6</v>
      </c>
      <c r="L39" s="2743"/>
      <c r="M39" s="1058"/>
      <c r="N39" s="1059"/>
      <c r="O39" s="1059"/>
      <c r="P39" s="1060"/>
    </row>
    <row r="40" spans="1:20" s="9" customFormat="1" ht="16.149999999999999" customHeight="1" x14ac:dyDescent="0.2">
      <c r="A40" s="2730" t="s">
        <v>6</v>
      </c>
      <c r="B40" s="2732" t="s">
        <v>8</v>
      </c>
      <c r="C40" s="2734" t="s">
        <v>8</v>
      </c>
      <c r="D40" s="1046"/>
      <c r="E40" s="2593" t="s">
        <v>106</v>
      </c>
      <c r="F40" s="2738" t="s">
        <v>119</v>
      </c>
      <c r="G40" s="2740" t="s">
        <v>121</v>
      </c>
      <c r="H40" s="1047" t="s">
        <v>147</v>
      </c>
      <c r="I40" s="1048">
        <v>49.9</v>
      </c>
      <c r="J40" s="1048">
        <v>52</v>
      </c>
      <c r="K40" s="1049">
        <v>55</v>
      </c>
      <c r="L40" s="2742" t="s">
        <v>127</v>
      </c>
      <c r="M40" s="1051" t="s">
        <v>59</v>
      </c>
      <c r="N40" s="1052">
        <v>500</v>
      </c>
      <c r="O40" s="1052">
        <v>500</v>
      </c>
      <c r="P40" s="1053">
        <v>500</v>
      </c>
    </row>
    <row r="41" spans="1:20" s="9" customFormat="1" ht="30" customHeight="1" thickBot="1" x14ac:dyDescent="0.25">
      <c r="A41" s="2731"/>
      <c r="B41" s="2733"/>
      <c r="C41" s="2735"/>
      <c r="D41" s="1228"/>
      <c r="E41" s="1054"/>
      <c r="F41" s="2739"/>
      <c r="G41" s="2741"/>
      <c r="H41" s="1055" t="s">
        <v>7</v>
      </c>
      <c r="I41" s="1056">
        <f>SUM(I40:I40)</f>
        <v>49.9</v>
      </c>
      <c r="J41" s="1056">
        <f>SUM(J40:J40)</f>
        <v>52</v>
      </c>
      <c r="K41" s="1056">
        <f>SUM(K40:K40)</f>
        <v>55</v>
      </c>
      <c r="L41" s="2743"/>
      <c r="M41" s="1058"/>
      <c r="N41" s="1059"/>
      <c r="O41" s="1059"/>
      <c r="P41" s="1060"/>
    </row>
    <row r="42" spans="1:20" s="9" customFormat="1" ht="16.149999999999999" customHeight="1" x14ac:dyDescent="0.2">
      <c r="A42" s="2730" t="s">
        <v>6</v>
      </c>
      <c r="B42" s="2732" t="s">
        <v>8</v>
      </c>
      <c r="C42" s="2734" t="s">
        <v>53</v>
      </c>
      <c r="D42" s="1046"/>
      <c r="E42" s="2736" t="s">
        <v>113</v>
      </c>
      <c r="F42" s="2738" t="s">
        <v>119</v>
      </c>
      <c r="G42" s="2740" t="s">
        <v>120</v>
      </c>
      <c r="H42" s="1047" t="s">
        <v>147</v>
      </c>
      <c r="I42" s="1048">
        <v>67.2</v>
      </c>
      <c r="J42" s="1048">
        <v>70</v>
      </c>
      <c r="K42" s="1049">
        <v>74</v>
      </c>
      <c r="L42" s="2742" t="s">
        <v>128</v>
      </c>
      <c r="M42" s="1051" t="s">
        <v>129</v>
      </c>
      <c r="N42" s="1052">
        <v>0.76</v>
      </c>
      <c r="O42" s="1052">
        <v>0.76</v>
      </c>
      <c r="P42" s="1053">
        <v>0.76</v>
      </c>
    </row>
    <row r="43" spans="1:20" s="9" customFormat="1" ht="20.45" customHeight="1" thickBot="1" x14ac:dyDescent="0.25">
      <c r="A43" s="2731"/>
      <c r="B43" s="2733"/>
      <c r="C43" s="2735"/>
      <c r="D43" s="1228"/>
      <c r="E43" s="2737"/>
      <c r="F43" s="2739"/>
      <c r="G43" s="2741"/>
      <c r="H43" s="1055" t="s">
        <v>7</v>
      </c>
      <c r="I43" s="1056">
        <f>SUM(I42:I42)</f>
        <v>67.2</v>
      </c>
      <c r="J43" s="1056">
        <f>SUM(J42:J42)</f>
        <v>70</v>
      </c>
      <c r="K43" s="1056">
        <f>SUM(K42:K42)</f>
        <v>74</v>
      </c>
      <c r="L43" s="2743"/>
      <c r="M43" s="1058"/>
      <c r="N43" s="2655"/>
      <c r="O43" s="2655"/>
      <c r="P43" s="1287"/>
    </row>
    <row r="44" spans="1:20" s="9" customFormat="1" ht="14.45" customHeight="1" x14ac:dyDescent="0.2">
      <c r="A44" s="2730" t="s">
        <v>6</v>
      </c>
      <c r="B44" s="2732" t="s">
        <v>8</v>
      </c>
      <c r="C44" s="2734" t="s">
        <v>54</v>
      </c>
      <c r="D44" s="1046"/>
      <c r="E44" s="2744" t="s">
        <v>107</v>
      </c>
      <c r="F44" s="2738" t="s">
        <v>119</v>
      </c>
      <c r="G44" s="2740" t="s">
        <v>122</v>
      </c>
      <c r="H44" s="1047" t="s">
        <v>147</v>
      </c>
      <c r="I44" s="1048">
        <v>15.6</v>
      </c>
      <c r="J44" s="1048">
        <v>16</v>
      </c>
      <c r="K44" s="1049">
        <v>17</v>
      </c>
      <c r="L44" s="1050"/>
      <c r="M44" s="1051"/>
      <c r="N44" s="1071"/>
      <c r="O44" s="1052"/>
      <c r="P44" s="1072"/>
    </row>
    <row r="45" spans="1:20" s="9" customFormat="1" ht="16.149999999999999" customHeight="1" thickBot="1" x14ac:dyDescent="0.25">
      <c r="A45" s="2731"/>
      <c r="B45" s="2733"/>
      <c r="C45" s="2735"/>
      <c r="D45" s="1228"/>
      <c r="E45" s="2745"/>
      <c r="F45" s="2739"/>
      <c r="G45" s="2741"/>
      <c r="H45" s="1055" t="s">
        <v>7</v>
      </c>
      <c r="I45" s="1056">
        <f>SUM(I44:I44)</f>
        <v>15.6</v>
      </c>
      <c r="J45" s="1056">
        <f>SUM(J44:J44)</f>
        <v>16</v>
      </c>
      <c r="K45" s="1056">
        <f>SUM(K44:K44)</f>
        <v>17</v>
      </c>
      <c r="L45" s="2656"/>
      <c r="M45" s="1058"/>
      <c r="N45" s="1059"/>
      <c r="O45" s="1059"/>
      <c r="P45" s="1060"/>
    </row>
    <row r="46" spans="1:20" s="9" customFormat="1" ht="17.45" customHeight="1" x14ac:dyDescent="0.2">
      <c r="A46" s="2730" t="s">
        <v>6</v>
      </c>
      <c r="B46" s="2732" t="s">
        <v>8</v>
      </c>
      <c r="C46" s="2734" t="s">
        <v>62</v>
      </c>
      <c r="D46" s="1046"/>
      <c r="E46" s="2744" t="s">
        <v>108</v>
      </c>
      <c r="F46" s="2738" t="s">
        <v>119</v>
      </c>
      <c r="G46" s="2740" t="s">
        <v>123</v>
      </c>
      <c r="H46" s="1047" t="s">
        <v>147</v>
      </c>
      <c r="I46" s="1048">
        <v>5.2</v>
      </c>
      <c r="J46" s="1048">
        <v>5.5</v>
      </c>
      <c r="K46" s="1049">
        <v>5.6</v>
      </c>
      <c r="L46" s="1050"/>
      <c r="M46" s="1051"/>
      <c r="N46" s="1071"/>
      <c r="O46" s="1052"/>
      <c r="P46" s="1072"/>
    </row>
    <row r="47" spans="1:20" s="9" customFormat="1" ht="20.45" customHeight="1" thickBot="1" x14ac:dyDescent="0.25">
      <c r="A47" s="2731"/>
      <c r="B47" s="2733"/>
      <c r="C47" s="2735"/>
      <c r="D47" s="1228"/>
      <c r="E47" s="2745"/>
      <c r="F47" s="2739"/>
      <c r="G47" s="2741"/>
      <c r="H47" s="1055" t="s">
        <v>7</v>
      </c>
      <c r="I47" s="1056">
        <f>SUM(I46:I46)</f>
        <v>5.2</v>
      </c>
      <c r="J47" s="1056">
        <f>SUM(J46:J46)</f>
        <v>5.5</v>
      </c>
      <c r="K47" s="1056">
        <f>SUM(K46:K46)</f>
        <v>5.6</v>
      </c>
      <c r="L47" s="2656"/>
      <c r="M47" s="1058"/>
      <c r="N47" s="1059"/>
      <c r="O47" s="1059"/>
      <c r="P47" s="1060"/>
    </row>
    <row r="48" spans="1:20" s="9" customFormat="1" ht="13.9" customHeight="1" x14ac:dyDescent="0.2">
      <c r="A48" s="2730" t="s">
        <v>6</v>
      </c>
      <c r="B48" s="2732" t="s">
        <v>8</v>
      </c>
      <c r="C48" s="2734" t="s">
        <v>96</v>
      </c>
      <c r="D48" s="1046"/>
      <c r="E48" s="2744" t="s">
        <v>109</v>
      </c>
      <c r="F48" s="2738" t="s">
        <v>119</v>
      </c>
      <c r="G48" s="2740" t="s">
        <v>122</v>
      </c>
      <c r="H48" s="1047" t="s">
        <v>147</v>
      </c>
      <c r="I48" s="1048">
        <v>63.3</v>
      </c>
      <c r="J48" s="1048">
        <v>66</v>
      </c>
      <c r="K48" s="1049">
        <v>68</v>
      </c>
      <c r="L48" s="1050"/>
      <c r="M48" s="1051"/>
      <c r="N48" s="1071"/>
      <c r="O48" s="1052"/>
      <c r="P48" s="1072"/>
    </row>
    <row r="49" spans="1:16" s="9" customFormat="1" ht="28.15" customHeight="1" thickBot="1" x14ac:dyDescent="0.25">
      <c r="A49" s="2731"/>
      <c r="B49" s="2733"/>
      <c r="C49" s="2735"/>
      <c r="D49" s="1228"/>
      <c r="E49" s="2745"/>
      <c r="F49" s="2739"/>
      <c r="G49" s="2741"/>
      <c r="H49" s="1055" t="s">
        <v>7</v>
      </c>
      <c r="I49" s="1056">
        <f>SUM(I48:I48)</f>
        <v>63.3</v>
      </c>
      <c r="J49" s="1056">
        <f>SUM(J48:J48)</f>
        <v>66</v>
      </c>
      <c r="K49" s="1056">
        <f>SUM(K48:K48)</f>
        <v>68</v>
      </c>
      <c r="L49" s="2656"/>
      <c r="M49" s="1058"/>
      <c r="N49" s="1059"/>
      <c r="O49" s="1059"/>
      <c r="P49" s="1060"/>
    </row>
    <row r="50" spans="1:16" s="9" customFormat="1" ht="12.6" customHeight="1" x14ac:dyDescent="0.2">
      <c r="A50" s="2730" t="s">
        <v>6</v>
      </c>
      <c r="B50" s="2732" t="s">
        <v>8</v>
      </c>
      <c r="C50" s="2734" t="s">
        <v>97</v>
      </c>
      <c r="D50" s="1046"/>
      <c r="E50" s="2744" t="s">
        <v>110</v>
      </c>
      <c r="F50" s="2738" t="s">
        <v>119</v>
      </c>
      <c r="G50" s="2740" t="s">
        <v>124</v>
      </c>
      <c r="H50" s="1047" t="s">
        <v>147</v>
      </c>
      <c r="I50" s="1048">
        <v>8.1</v>
      </c>
      <c r="J50" s="1048">
        <v>8.5</v>
      </c>
      <c r="K50" s="1049">
        <v>8.9</v>
      </c>
      <c r="L50" s="1050"/>
      <c r="M50" s="1051"/>
      <c r="N50" s="1071"/>
      <c r="O50" s="1052"/>
      <c r="P50" s="1072"/>
    </row>
    <row r="51" spans="1:16" s="9" customFormat="1" ht="24.6" customHeight="1" thickBot="1" x14ac:dyDescent="0.25">
      <c r="A51" s="2731"/>
      <c r="B51" s="2733"/>
      <c r="C51" s="2735"/>
      <c r="D51" s="1228"/>
      <c r="E51" s="2745"/>
      <c r="F51" s="2739"/>
      <c r="G51" s="2741"/>
      <c r="H51" s="1055" t="s">
        <v>7</v>
      </c>
      <c r="I51" s="1056">
        <f>SUM(I50:I50)</f>
        <v>8.1</v>
      </c>
      <c r="J51" s="1056">
        <f>SUM(J50:J50)</f>
        <v>8.5</v>
      </c>
      <c r="K51" s="1056">
        <f>SUM(K50:K50)</f>
        <v>8.9</v>
      </c>
      <c r="L51" s="2656"/>
      <c r="M51" s="1058"/>
      <c r="N51" s="1059"/>
      <c r="O51" s="1059"/>
      <c r="P51" s="1060"/>
    </row>
    <row r="52" spans="1:16" s="9" customFormat="1" ht="14.45" customHeight="1" x14ac:dyDescent="0.2">
      <c r="A52" s="2730" t="s">
        <v>6</v>
      </c>
      <c r="B52" s="2732" t="s">
        <v>8</v>
      </c>
      <c r="C52" s="2734" t="s">
        <v>98</v>
      </c>
      <c r="D52" s="1046"/>
      <c r="E52" s="2744" t="s">
        <v>111</v>
      </c>
      <c r="F52" s="2738" t="s">
        <v>119</v>
      </c>
      <c r="G52" s="2740" t="s">
        <v>120</v>
      </c>
      <c r="H52" s="1047" t="s">
        <v>147</v>
      </c>
      <c r="I52" s="1048">
        <v>24.1</v>
      </c>
      <c r="J52" s="1048">
        <v>25.3</v>
      </c>
      <c r="K52" s="1049">
        <v>26.5</v>
      </c>
      <c r="L52" s="1050"/>
      <c r="M52" s="1051"/>
      <c r="N52" s="1071"/>
      <c r="O52" s="1052"/>
      <c r="P52" s="1072"/>
    </row>
    <row r="53" spans="1:16" s="9" customFormat="1" ht="21" customHeight="1" thickBot="1" x14ac:dyDescent="0.25">
      <c r="A53" s="2731"/>
      <c r="B53" s="2733"/>
      <c r="C53" s="2735"/>
      <c r="D53" s="1228"/>
      <c r="E53" s="2745"/>
      <c r="F53" s="2739"/>
      <c r="G53" s="2741"/>
      <c r="H53" s="1055" t="s">
        <v>7</v>
      </c>
      <c r="I53" s="1056">
        <f>SUM(I52:I52)</f>
        <v>24.1</v>
      </c>
      <c r="J53" s="1056">
        <f>SUM(J52:J52)</f>
        <v>25.3</v>
      </c>
      <c r="K53" s="1056">
        <f>SUM(K52:K52)</f>
        <v>26.5</v>
      </c>
      <c r="L53" s="2656"/>
      <c r="M53" s="1058"/>
      <c r="N53" s="1059"/>
      <c r="O53" s="1059"/>
      <c r="P53" s="1060"/>
    </row>
    <row r="54" spans="1:16" s="9" customFormat="1" ht="16.149999999999999" customHeight="1" x14ac:dyDescent="0.2">
      <c r="A54" s="2730" t="s">
        <v>6</v>
      </c>
      <c r="B54" s="2732" t="s">
        <v>8</v>
      </c>
      <c r="C54" s="2734" t="s">
        <v>99</v>
      </c>
      <c r="D54" s="1046"/>
      <c r="E54" s="2744" t="s">
        <v>112</v>
      </c>
      <c r="F54" s="2738" t="s">
        <v>119</v>
      </c>
      <c r="G54" s="2740" t="s">
        <v>125</v>
      </c>
      <c r="H54" s="1047" t="s">
        <v>147</v>
      </c>
      <c r="I54" s="1048">
        <v>25.4</v>
      </c>
      <c r="J54" s="1048">
        <v>26.7</v>
      </c>
      <c r="K54" s="1049">
        <v>28</v>
      </c>
      <c r="L54" s="2742" t="s">
        <v>130</v>
      </c>
      <c r="M54" s="1051" t="s">
        <v>89</v>
      </c>
      <c r="N54" s="1052">
        <v>1500</v>
      </c>
      <c r="O54" s="1052">
        <v>1500</v>
      </c>
      <c r="P54" s="1053">
        <v>1500</v>
      </c>
    </row>
    <row r="55" spans="1:16" s="9" customFormat="1" ht="18" customHeight="1" thickBot="1" x14ac:dyDescent="0.25">
      <c r="A55" s="2731"/>
      <c r="B55" s="2733"/>
      <c r="C55" s="2735"/>
      <c r="D55" s="1228"/>
      <c r="E55" s="2745"/>
      <c r="F55" s="2739"/>
      <c r="G55" s="2741"/>
      <c r="H55" s="1055" t="s">
        <v>7</v>
      </c>
      <c r="I55" s="1056">
        <f>SUM(I54:I54)</f>
        <v>25.4</v>
      </c>
      <c r="J55" s="1056">
        <f>SUM(J54:J54)</f>
        <v>26.7</v>
      </c>
      <c r="K55" s="1056">
        <f>SUM(K54:K54)</f>
        <v>28</v>
      </c>
      <c r="L55" s="2743"/>
      <c r="M55" s="1058"/>
      <c r="N55" s="1059"/>
      <c r="O55" s="1059"/>
      <c r="P55" s="1060"/>
    </row>
    <row r="56" spans="1:16" s="9" customFormat="1" ht="40.15" customHeight="1" x14ac:dyDescent="0.2">
      <c r="A56" s="2730" t="s">
        <v>6</v>
      </c>
      <c r="B56" s="2732" t="s">
        <v>8</v>
      </c>
      <c r="C56" s="2734" t="s">
        <v>100</v>
      </c>
      <c r="D56" s="1046"/>
      <c r="E56" s="2736" t="s">
        <v>114</v>
      </c>
      <c r="F56" s="2738" t="s">
        <v>119</v>
      </c>
      <c r="G56" s="2740" t="s">
        <v>122</v>
      </c>
      <c r="H56" s="1047" t="s">
        <v>147</v>
      </c>
      <c r="I56" s="1048">
        <v>12.8</v>
      </c>
      <c r="J56" s="1048">
        <v>13.4</v>
      </c>
      <c r="K56" s="1049">
        <v>14</v>
      </c>
      <c r="L56" s="2079" t="s">
        <v>131</v>
      </c>
      <c r="M56" s="2634" t="s">
        <v>89</v>
      </c>
      <c r="N56" s="2657">
        <v>29.3</v>
      </c>
      <c r="O56" s="2657">
        <v>35</v>
      </c>
      <c r="P56" s="2658">
        <v>40</v>
      </c>
    </row>
    <row r="57" spans="1:16" s="9" customFormat="1" ht="31.9" customHeight="1" thickBot="1" x14ac:dyDescent="0.25">
      <c r="A57" s="2731"/>
      <c r="B57" s="2733"/>
      <c r="C57" s="2735"/>
      <c r="D57" s="1228"/>
      <c r="E57" s="2737"/>
      <c r="F57" s="2739"/>
      <c r="G57" s="2741"/>
      <c r="H57" s="1055" t="s">
        <v>7</v>
      </c>
      <c r="I57" s="1056">
        <f>SUM(I56:I56)</f>
        <v>12.8</v>
      </c>
      <c r="J57" s="1056">
        <f>SUM(J56:J56)</f>
        <v>13.4</v>
      </c>
      <c r="K57" s="1056">
        <f>SUM(K56:K56)</f>
        <v>14</v>
      </c>
      <c r="L57" s="2659" t="s">
        <v>132</v>
      </c>
      <c r="M57" s="1093" t="s">
        <v>60</v>
      </c>
      <c r="N57" s="2660">
        <v>1.5</v>
      </c>
      <c r="O57" s="2660">
        <v>2</v>
      </c>
      <c r="P57" s="2661">
        <v>2.5</v>
      </c>
    </row>
    <row r="58" spans="1:16" s="9" customFormat="1" ht="16.149999999999999" customHeight="1" x14ac:dyDescent="0.2">
      <c r="A58" s="2730" t="s">
        <v>6</v>
      </c>
      <c r="B58" s="2732" t="s">
        <v>8</v>
      </c>
      <c r="C58" s="2734" t="s">
        <v>101</v>
      </c>
      <c r="D58" s="1046"/>
      <c r="E58" s="2744" t="s">
        <v>115</v>
      </c>
      <c r="F58" s="2738" t="s">
        <v>119</v>
      </c>
      <c r="G58" s="2740" t="s">
        <v>125</v>
      </c>
      <c r="H58" s="1047" t="s">
        <v>147</v>
      </c>
      <c r="I58" s="1048">
        <v>0.2</v>
      </c>
      <c r="J58" s="1048">
        <v>0.3</v>
      </c>
      <c r="K58" s="1049">
        <v>0.4</v>
      </c>
      <c r="L58" s="1050"/>
      <c r="M58" s="1051"/>
      <c r="N58" s="1071"/>
      <c r="O58" s="1052"/>
      <c r="P58" s="1072"/>
    </row>
    <row r="59" spans="1:16" s="9" customFormat="1" ht="23.45" customHeight="1" thickBot="1" x14ac:dyDescent="0.25">
      <c r="A59" s="2731"/>
      <c r="B59" s="2733"/>
      <c r="C59" s="2735"/>
      <c r="D59" s="1228"/>
      <c r="E59" s="2745"/>
      <c r="F59" s="2739"/>
      <c r="G59" s="2741"/>
      <c r="H59" s="1055" t="s">
        <v>7</v>
      </c>
      <c r="I59" s="1056">
        <f>SUM(I58:I58)</f>
        <v>0.2</v>
      </c>
      <c r="J59" s="1056">
        <f>SUM(J58:J58)</f>
        <v>0.3</v>
      </c>
      <c r="K59" s="1056">
        <f>SUM(K58:K58)</f>
        <v>0.4</v>
      </c>
      <c r="L59" s="2656"/>
      <c r="M59" s="1058"/>
      <c r="N59" s="1059"/>
      <c r="O59" s="1059"/>
      <c r="P59" s="1060"/>
    </row>
    <row r="60" spans="1:16" s="9" customFormat="1" ht="16.149999999999999" customHeight="1" x14ac:dyDescent="0.2">
      <c r="A60" s="2730" t="s">
        <v>6</v>
      </c>
      <c r="B60" s="2732" t="s">
        <v>8</v>
      </c>
      <c r="C60" s="2734" t="s">
        <v>102</v>
      </c>
      <c r="D60" s="1046"/>
      <c r="E60" s="2744" t="s">
        <v>116</v>
      </c>
      <c r="F60" s="2738" t="s">
        <v>119</v>
      </c>
      <c r="G60" s="2740" t="s">
        <v>124</v>
      </c>
      <c r="H60" s="1047" t="s">
        <v>147</v>
      </c>
      <c r="I60" s="1048">
        <v>114</v>
      </c>
      <c r="J60" s="1048">
        <v>120</v>
      </c>
      <c r="K60" s="1049">
        <v>126</v>
      </c>
      <c r="L60" s="1050"/>
      <c r="M60" s="1051"/>
      <c r="N60" s="1071"/>
      <c r="O60" s="1052"/>
      <c r="P60" s="1072"/>
    </row>
    <row r="61" spans="1:16" s="9" customFormat="1" ht="24" customHeight="1" thickBot="1" x14ac:dyDescent="0.25">
      <c r="A61" s="2731"/>
      <c r="B61" s="2733"/>
      <c r="C61" s="2735"/>
      <c r="D61" s="1228"/>
      <c r="E61" s="2745"/>
      <c r="F61" s="2739"/>
      <c r="G61" s="2741"/>
      <c r="H61" s="1055" t="s">
        <v>7</v>
      </c>
      <c r="I61" s="1056">
        <f>SUM(I60:I60)</f>
        <v>114</v>
      </c>
      <c r="J61" s="1056">
        <f>SUM(J60:J60)</f>
        <v>120</v>
      </c>
      <c r="K61" s="1056">
        <f>SUM(K60:K60)</f>
        <v>126</v>
      </c>
      <c r="L61" s="2656"/>
      <c r="M61" s="1058"/>
      <c r="N61" s="1059"/>
      <c r="O61" s="1059"/>
      <c r="P61" s="1060"/>
    </row>
    <row r="62" spans="1:16" s="9" customFormat="1" ht="16.149999999999999" customHeight="1" x14ac:dyDescent="0.2">
      <c r="A62" s="2730" t="s">
        <v>6</v>
      </c>
      <c r="B62" s="2732" t="s">
        <v>8</v>
      </c>
      <c r="C62" s="2734" t="s">
        <v>103</v>
      </c>
      <c r="D62" s="1046"/>
      <c r="E62" s="2744" t="s">
        <v>117</v>
      </c>
      <c r="F62" s="2738" t="s">
        <v>119</v>
      </c>
      <c r="G62" s="2740" t="s">
        <v>126</v>
      </c>
      <c r="H62" s="1047" t="s">
        <v>147</v>
      </c>
      <c r="I62" s="1048">
        <v>0.4</v>
      </c>
      <c r="J62" s="1048">
        <v>0.5</v>
      </c>
      <c r="K62" s="1049">
        <v>0.6</v>
      </c>
      <c r="L62" s="1050"/>
      <c r="M62" s="1051"/>
      <c r="N62" s="1071"/>
      <c r="O62" s="1052"/>
      <c r="P62" s="1072"/>
    </row>
    <row r="63" spans="1:16" s="9" customFormat="1" ht="45.6" customHeight="1" thickBot="1" x14ac:dyDescent="0.25">
      <c r="A63" s="2731"/>
      <c r="B63" s="2733"/>
      <c r="C63" s="2735"/>
      <c r="D63" s="1228"/>
      <c r="E63" s="2745"/>
      <c r="F63" s="2739"/>
      <c r="G63" s="2741"/>
      <c r="H63" s="1055" t="s">
        <v>7</v>
      </c>
      <c r="I63" s="1056">
        <f>SUM(I62:I62)</f>
        <v>0.4</v>
      </c>
      <c r="J63" s="1056">
        <f>SUM(J62:J62)</f>
        <v>0.5</v>
      </c>
      <c r="K63" s="1056">
        <f>SUM(K62:K62)</f>
        <v>0.6</v>
      </c>
      <c r="L63" s="2656"/>
      <c r="M63" s="1058"/>
      <c r="N63" s="1059"/>
      <c r="O63" s="1059"/>
      <c r="P63" s="1060"/>
    </row>
    <row r="64" spans="1:16" s="9" customFormat="1" ht="16.149999999999999" customHeight="1" x14ac:dyDescent="0.2">
      <c r="A64" s="2730" t="s">
        <v>6</v>
      </c>
      <c r="B64" s="2732" t="s">
        <v>8</v>
      </c>
      <c r="C64" s="2734" t="s">
        <v>104</v>
      </c>
      <c r="D64" s="1046"/>
      <c r="E64" s="2744" t="s">
        <v>118</v>
      </c>
      <c r="F64" s="2738" t="s">
        <v>119</v>
      </c>
      <c r="G64" s="2740" t="s">
        <v>126</v>
      </c>
      <c r="H64" s="1047" t="s">
        <v>147</v>
      </c>
      <c r="I64" s="1048">
        <v>29.5</v>
      </c>
      <c r="J64" s="1048">
        <v>31</v>
      </c>
      <c r="K64" s="1049">
        <v>33</v>
      </c>
      <c r="L64" s="1050"/>
      <c r="M64" s="1051"/>
      <c r="N64" s="1071"/>
      <c r="O64" s="1052"/>
      <c r="P64" s="1072"/>
    </row>
    <row r="65" spans="1:16" s="9" customFormat="1" ht="22.9" customHeight="1" thickBot="1" x14ac:dyDescent="0.25">
      <c r="A65" s="2731"/>
      <c r="B65" s="2733"/>
      <c r="C65" s="2735"/>
      <c r="D65" s="1228"/>
      <c r="E65" s="2745"/>
      <c r="F65" s="2739"/>
      <c r="G65" s="2741"/>
      <c r="H65" s="1055" t="s">
        <v>7</v>
      </c>
      <c r="I65" s="1056">
        <f>SUM(I64:I64)</f>
        <v>29.5</v>
      </c>
      <c r="J65" s="1056">
        <f>SUM(J64:J64)</f>
        <v>31</v>
      </c>
      <c r="K65" s="1056">
        <f>SUM(K64:K64)</f>
        <v>33</v>
      </c>
      <c r="L65" s="2656"/>
      <c r="M65" s="1058"/>
      <c r="N65" s="1059"/>
      <c r="O65" s="1059"/>
      <c r="P65" s="1060"/>
    </row>
    <row r="66" spans="1:16" s="9" customFormat="1" ht="28.15" customHeight="1" x14ac:dyDescent="0.2">
      <c r="A66" s="2730" t="s">
        <v>6</v>
      </c>
      <c r="B66" s="2732" t="s">
        <v>8</v>
      </c>
      <c r="C66" s="2734" t="s">
        <v>138</v>
      </c>
      <c r="D66" s="1046"/>
      <c r="E66" s="2744" t="s">
        <v>1385</v>
      </c>
      <c r="F66" s="2738" t="s">
        <v>119</v>
      </c>
      <c r="G66" s="2740" t="s">
        <v>120</v>
      </c>
      <c r="H66" s="1047" t="s">
        <v>147</v>
      </c>
      <c r="I66" s="1048">
        <v>27.1</v>
      </c>
      <c r="J66" s="1048">
        <v>28</v>
      </c>
      <c r="K66" s="1049">
        <v>30</v>
      </c>
      <c r="L66" s="1050"/>
      <c r="M66" s="1051"/>
      <c r="N66" s="1071"/>
      <c r="O66" s="1052"/>
      <c r="P66" s="1072"/>
    </row>
    <row r="67" spans="1:16" s="9" customFormat="1" ht="18.600000000000001" customHeight="1" thickBot="1" x14ac:dyDescent="0.25">
      <c r="A67" s="2731"/>
      <c r="B67" s="2733"/>
      <c r="C67" s="2735"/>
      <c r="D67" s="1228"/>
      <c r="E67" s="2745"/>
      <c r="F67" s="2739"/>
      <c r="G67" s="2741"/>
      <c r="H67" s="1055" t="s">
        <v>7</v>
      </c>
      <c r="I67" s="1056">
        <f>SUM(I66:I66)</f>
        <v>27.1</v>
      </c>
      <c r="J67" s="1056">
        <f>SUM(J66:J66)</f>
        <v>28</v>
      </c>
      <c r="K67" s="1056">
        <f>SUM(K66:K66)</f>
        <v>30</v>
      </c>
      <c r="L67" s="2656"/>
      <c r="M67" s="1058"/>
      <c r="N67" s="1059"/>
      <c r="O67" s="1059"/>
      <c r="P67" s="1060"/>
    </row>
    <row r="68" spans="1:16" s="9" customFormat="1" ht="16.899999999999999" customHeight="1" thickBot="1" x14ac:dyDescent="0.25">
      <c r="A68" s="2596" t="s">
        <v>6</v>
      </c>
      <c r="B68" s="1061" t="s">
        <v>8</v>
      </c>
      <c r="C68" s="2793" t="s">
        <v>34</v>
      </c>
      <c r="D68" s="2793"/>
      <c r="E68" s="2793"/>
      <c r="F68" s="2793"/>
      <c r="G68" s="2794"/>
      <c r="H68" s="1062" t="s">
        <v>7</v>
      </c>
      <c r="I68" s="1063">
        <f>I39+I41+I43+I45+I47+I49+I51+I53+I55+I57+I59+I61+I63+I65+I67</f>
        <v>444.19999999999993</v>
      </c>
      <c r="J68" s="1063">
        <f t="shared" ref="J68:K68" si="2">J39+J41+J43+J45+J47+J49+J51+J53+J55+J57+J59+J61+J63+J65+J67</f>
        <v>464.7</v>
      </c>
      <c r="K68" s="1063">
        <f t="shared" si="2"/>
        <v>488.6</v>
      </c>
      <c r="L68" s="1064"/>
      <c r="M68" s="1064"/>
      <c r="N68" s="1064"/>
      <c r="O68" s="1064"/>
      <c r="P68" s="1065"/>
    </row>
    <row r="69" spans="1:16" s="9" customFormat="1" ht="16.149999999999999" customHeight="1" thickBot="1" x14ac:dyDescent="0.25">
      <c r="A69" s="2596" t="s">
        <v>6</v>
      </c>
      <c r="B69" s="1061"/>
      <c r="C69" s="2728" t="s">
        <v>55</v>
      </c>
      <c r="D69" s="2728"/>
      <c r="E69" s="2728"/>
      <c r="F69" s="2728"/>
      <c r="G69" s="2729"/>
      <c r="H69" s="1098" t="s">
        <v>7</v>
      </c>
      <c r="I69" s="1099">
        <f>I68+I36</f>
        <v>10276.799999999999</v>
      </c>
      <c r="J69" s="1099">
        <f t="shared" ref="J69:K69" si="3">J68+J36</f>
        <v>11457.7</v>
      </c>
      <c r="K69" s="1099">
        <f t="shared" si="3"/>
        <v>8240.6</v>
      </c>
      <c r="L69" s="1100"/>
      <c r="M69" s="1100"/>
      <c r="N69" s="1100"/>
      <c r="O69" s="1100"/>
      <c r="P69" s="1101"/>
    </row>
    <row r="70" spans="1:16" s="9" customFormat="1" ht="16.149999999999999" customHeight="1" thickBot="1" x14ac:dyDescent="0.25">
      <c r="A70" s="2596"/>
      <c r="B70" s="1061"/>
      <c r="C70" s="2728" t="s">
        <v>447</v>
      </c>
      <c r="D70" s="2728"/>
      <c r="E70" s="2728"/>
      <c r="F70" s="2728"/>
      <c r="G70" s="2729"/>
      <c r="H70" s="1098" t="s">
        <v>7</v>
      </c>
      <c r="I70" s="1099">
        <f>I71-I17-I24</f>
        <v>10248</v>
      </c>
      <c r="J70" s="1099">
        <f t="shared" ref="J70:K70" si="4">J71-J17-J24</f>
        <v>11457.7</v>
      </c>
      <c r="K70" s="1099">
        <f t="shared" si="4"/>
        <v>8240.6</v>
      </c>
      <c r="L70" s="1100"/>
      <c r="M70" s="1100"/>
      <c r="N70" s="1100"/>
      <c r="O70" s="1100"/>
      <c r="P70" s="1101"/>
    </row>
    <row r="71" spans="1:16" s="9" customFormat="1" ht="16.149999999999999" customHeight="1" thickBot="1" x14ac:dyDescent="0.25">
      <c r="A71" s="2788" t="s">
        <v>9</v>
      </c>
      <c r="B71" s="2789"/>
      <c r="C71" s="2789"/>
      <c r="D71" s="2789"/>
      <c r="E71" s="2789"/>
      <c r="F71" s="2789"/>
      <c r="G71" s="2789"/>
      <c r="H71" s="2790"/>
      <c r="I71" s="1146">
        <f>I69*1</f>
        <v>10276.799999999999</v>
      </c>
      <c r="J71" s="1146">
        <f t="shared" ref="J71:K71" si="5">J69*1</f>
        <v>11457.7</v>
      </c>
      <c r="K71" s="1146">
        <f t="shared" si="5"/>
        <v>8240.6</v>
      </c>
      <c r="L71" s="2776"/>
      <c r="M71" s="2777"/>
      <c r="N71" s="2777"/>
      <c r="O71" s="2777"/>
      <c r="P71" s="2778"/>
    </row>
    <row r="72" spans="1:16" ht="15" x14ac:dyDescent="0.2">
      <c r="A72" s="1147" t="s">
        <v>36</v>
      </c>
      <c r="B72" s="1147"/>
      <c r="C72" s="1147"/>
      <c r="D72" s="1147"/>
      <c r="E72" s="1147"/>
      <c r="F72" s="1147"/>
      <c r="G72" s="1147"/>
      <c r="H72" s="1147"/>
      <c r="I72" s="1147"/>
      <c r="J72" s="1147"/>
      <c r="K72" s="1147"/>
      <c r="L72" s="1147"/>
      <c r="M72" s="2376"/>
      <c r="N72" s="1149"/>
      <c r="O72" s="1149"/>
      <c r="P72" s="1149"/>
    </row>
    <row r="73" spans="1:16" s="9" customFormat="1" ht="28.15" customHeight="1" x14ac:dyDescent="0.2">
      <c r="A73" s="2376"/>
      <c r="B73" s="2376"/>
      <c r="C73" s="2376"/>
      <c r="D73" s="2376"/>
      <c r="E73" s="2376"/>
      <c r="F73" s="2376"/>
      <c r="G73" s="2376"/>
      <c r="H73" s="2376"/>
      <c r="I73" s="2376"/>
      <c r="J73" s="2376"/>
      <c r="K73" s="2376"/>
      <c r="L73" s="2376"/>
      <c r="M73" s="2376"/>
      <c r="N73" s="1149"/>
      <c r="O73" s="1149"/>
      <c r="P73" s="1149"/>
    </row>
    <row r="74" spans="1:16" s="9" customFormat="1" ht="28.15" customHeight="1" x14ac:dyDescent="0.2">
      <c r="A74" s="2376"/>
      <c r="B74" s="2376"/>
      <c r="C74" s="2376"/>
      <c r="D74" s="2376"/>
      <c r="E74" s="2376"/>
      <c r="F74" s="2376"/>
      <c r="G74" s="2376"/>
      <c r="H74" s="2376"/>
      <c r="I74" s="2376"/>
      <c r="J74" s="2376"/>
      <c r="K74" s="2376"/>
      <c r="L74" s="2376"/>
      <c r="M74" s="2376"/>
      <c r="N74" s="1149"/>
      <c r="O74" s="1149"/>
      <c r="P74" s="1149"/>
    </row>
    <row r="75" spans="1:16" s="9" customFormat="1" ht="28.15" customHeight="1" x14ac:dyDescent="0.2">
      <c r="A75" s="2376"/>
      <c r="B75" s="2376"/>
      <c r="C75" s="2376"/>
      <c r="D75" s="2376"/>
      <c r="E75" s="2376"/>
      <c r="F75" s="2376"/>
      <c r="G75" s="2376"/>
      <c r="H75" s="2376"/>
      <c r="I75" s="2376"/>
      <c r="J75" s="2376"/>
      <c r="K75" s="2376"/>
      <c r="L75" s="2376"/>
      <c r="M75" s="2376"/>
      <c r="N75" s="1149"/>
      <c r="O75" s="1149"/>
      <c r="P75" s="1149"/>
    </row>
    <row r="76" spans="1:16" s="9" customFormat="1" ht="28.15" customHeight="1" x14ac:dyDescent="0.2">
      <c r="A76" s="2376"/>
      <c r="B76" s="2376"/>
      <c r="C76" s="2376"/>
      <c r="D76" s="2376"/>
      <c r="E76" s="2376"/>
      <c r="F76" s="2376"/>
      <c r="G76" s="2376"/>
      <c r="H76" s="2376"/>
      <c r="I76" s="2376"/>
      <c r="J76" s="2376"/>
      <c r="K76" s="2376"/>
      <c r="L76" s="2376"/>
      <c r="M76" s="2376"/>
      <c r="N76" s="1149"/>
      <c r="O76" s="1149"/>
      <c r="P76" s="1149"/>
    </row>
    <row r="77" spans="1:16" s="9" customFormat="1" ht="28.15" customHeight="1" x14ac:dyDescent="0.2">
      <c r="A77" s="2376"/>
      <c r="B77" s="2376"/>
      <c r="C77" s="2376"/>
      <c r="D77" s="2376"/>
      <c r="E77" s="2376"/>
      <c r="F77" s="2376"/>
      <c r="G77" s="2376"/>
      <c r="H77" s="2376"/>
      <c r="I77" s="2376"/>
      <c r="J77" s="2376"/>
      <c r="K77" s="2376"/>
      <c r="L77" s="2376"/>
      <c r="M77" s="2376"/>
      <c r="N77" s="1149"/>
      <c r="O77" s="1149"/>
      <c r="P77" s="1149"/>
    </row>
    <row r="78" spans="1:16" s="9" customFormat="1" ht="15" x14ac:dyDescent="0.2">
      <c r="A78" s="2376"/>
      <c r="B78" s="2376"/>
      <c r="C78" s="2376"/>
      <c r="D78" s="2376"/>
      <c r="E78" s="2376"/>
      <c r="F78" s="2376"/>
      <c r="G78" s="2376"/>
      <c r="H78" s="2376"/>
      <c r="I78" s="2376"/>
      <c r="J78" s="2376"/>
      <c r="K78" s="2376"/>
      <c r="L78" s="2376"/>
      <c r="M78" s="2376"/>
      <c r="N78" s="1149"/>
      <c r="O78" s="1149"/>
      <c r="P78" s="1149"/>
    </row>
    <row r="79" spans="1:16" s="9" customFormat="1" ht="15" x14ac:dyDescent="0.2">
      <c r="A79" s="2376"/>
      <c r="B79" s="2376"/>
      <c r="C79" s="2376"/>
      <c r="D79" s="2376"/>
      <c r="E79" s="2376"/>
      <c r="F79" s="2376"/>
      <c r="G79" s="2376"/>
      <c r="H79" s="2376"/>
      <c r="I79" s="2376"/>
      <c r="J79" s="2376"/>
      <c r="K79" s="2376"/>
      <c r="L79" s="2376"/>
      <c r="M79" s="2376"/>
      <c r="N79" s="1149"/>
      <c r="O79" s="1149"/>
      <c r="P79" s="1149"/>
    </row>
    <row r="80" spans="1:16" s="9" customFormat="1" ht="15" x14ac:dyDescent="0.2">
      <c r="A80" s="1148"/>
      <c r="B80" s="1148"/>
      <c r="C80" s="1148"/>
      <c r="D80" s="1148"/>
      <c r="E80" s="1148"/>
      <c r="F80" s="1148"/>
      <c r="G80" s="1148"/>
      <c r="H80" s="1148"/>
      <c r="I80" s="1148"/>
      <c r="J80" s="1148"/>
      <c r="K80" s="1148"/>
      <c r="L80" s="1148"/>
      <c r="M80" s="1148"/>
      <c r="N80" s="1149"/>
      <c r="O80" s="1149"/>
      <c r="P80" s="1149"/>
    </row>
    <row r="81" spans="1:18" ht="19.149999999999999" customHeight="1" x14ac:dyDescent="0.2">
      <c r="A81" s="1022"/>
      <c r="B81" s="1150"/>
      <c r="C81" s="1150"/>
      <c r="D81" s="1150"/>
      <c r="E81" s="2662"/>
      <c r="F81" s="2662"/>
      <c r="G81" s="2662"/>
      <c r="H81" s="2662"/>
      <c r="I81" s="2662"/>
      <c r="J81" s="2662"/>
      <c r="K81" s="2662"/>
      <c r="L81" s="1150"/>
      <c r="M81" s="1150"/>
      <c r="N81" s="1150"/>
      <c r="O81" s="1150"/>
      <c r="P81" s="1150"/>
    </row>
    <row r="82" spans="1:18" ht="21.75" customHeight="1" thickBot="1" x14ac:dyDescent="0.25">
      <c r="A82" s="1022"/>
      <c r="B82" s="1150"/>
      <c r="C82" s="1150"/>
      <c r="D82" s="1150"/>
      <c r="E82" s="2779" t="s">
        <v>10</v>
      </c>
      <c r="F82" s="2779"/>
      <c r="G82" s="2779"/>
      <c r="H82" s="2779"/>
      <c r="I82" s="2779"/>
      <c r="J82" s="2779"/>
      <c r="K82" s="2779"/>
      <c r="L82" s="1151"/>
      <c r="M82" s="1151"/>
      <c r="N82" s="1150"/>
      <c r="O82" s="1150"/>
      <c r="P82" s="1150"/>
      <c r="Q82" s="9"/>
      <c r="R82" s="9"/>
    </row>
    <row r="83" spans="1:18" ht="62.25" customHeight="1" thickBot="1" x14ac:dyDescent="0.25">
      <c r="A83" s="1022"/>
      <c r="B83" s="1150"/>
      <c r="C83" s="1150"/>
      <c r="D83" s="1150"/>
      <c r="E83" s="855"/>
      <c r="F83" s="856"/>
      <c r="G83" s="856"/>
      <c r="H83" s="857"/>
      <c r="I83" s="2684" t="s">
        <v>1245</v>
      </c>
      <c r="J83" s="2685" t="s">
        <v>363</v>
      </c>
      <c r="K83" s="2686" t="s">
        <v>364</v>
      </c>
      <c r="L83" s="2663"/>
      <c r="M83" s="2663"/>
      <c r="N83" s="1150"/>
      <c r="O83" s="1150"/>
      <c r="P83" s="1150"/>
      <c r="Q83" s="9"/>
      <c r="R83" s="9"/>
    </row>
    <row r="84" spans="1:18" ht="13.15" customHeight="1" thickBot="1" x14ac:dyDescent="0.25">
      <c r="A84" s="1022"/>
      <c r="B84" s="1150"/>
      <c r="C84" s="1150"/>
      <c r="D84" s="1150"/>
      <c r="E84" s="2815" t="s">
        <v>37</v>
      </c>
      <c r="F84" s="2816"/>
      <c r="G84" s="2816"/>
      <c r="H84" s="2817"/>
      <c r="I84" s="2664">
        <f>SUM(I85:I95)</f>
        <v>10276.800000000001</v>
      </c>
      <c r="J84" s="2664">
        <f>SUM(J85:J95)</f>
        <v>11457.7</v>
      </c>
      <c r="K84" s="2664">
        <f t="shared" ref="K84" si="6">SUM(K85:K95)</f>
        <v>8240.6</v>
      </c>
      <c r="L84" s="2665"/>
      <c r="M84" s="2663"/>
      <c r="N84" s="1150"/>
      <c r="O84" s="1150"/>
      <c r="P84" s="1150"/>
      <c r="Q84" s="9"/>
      <c r="R84" s="9"/>
    </row>
    <row r="85" spans="1:18" s="9" customFormat="1" ht="20.45" customHeight="1" x14ac:dyDescent="0.2">
      <c r="A85" s="1022"/>
      <c r="B85" s="1150"/>
      <c r="C85" s="1150"/>
      <c r="D85" s="1150"/>
      <c r="E85" s="2800" t="s">
        <v>384</v>
      </c>
      <c r="F85" s="2801"/>
      <c r="G85" s="2801"/>
      <c r="H85" s="2802"/>
      <c r="I85" s="2666">
        <v>9772.1</v>
      </c>
      <c r="J85" s="2667">
        <f>J14+J23+J28+J30+J32</f>
        <v>10966</v>
      </c>
      <c r="K85" s="2666">
        <f>K14+K23+K28+K30+K32</f>
        <v>7724</v>
      </c>
      <c r="L85" s="2663"/>
      <c r="M85" s="2663"/>
      <c r="N85" s="1150"/>
      <c r="O85" s="1150"/>
      <c r="P85" s="1150"/>
    </row>
    <row r="86" spans="1:18" s="9" customFormat="1" ht="19.899999999999999" customHeight="1" x14ac:dyDescent="0.2">
      <c r="A86" s="1022"/>
      <c r="B86" s="1150"/>
      <c r="C86" s="1150"/>
      <c r="D86" s="1150"/>
      <c r="E86" s="2800" t="s">
        <v>385</v>
      </c>
      <c r="F86" s="2801"/>
      <c r="G86" s="2801"/>
      <c r="H86" s="2802"/>
      <c r="I86" s="2668"/>
      <c r="J86" s="2669"/>
      <c r="K86" s="2668"/>
      <c r="L86" s="2663"/>
      <c r="M86" s="2663"/>
      <c r="N86" s="1150"/>
      <c r="O86" s="1150"/>
      <c r="P86" s="1150"/>
    </row>
    <row r="87" spans="1:18" ht="15" customHeight="1" x14ac:dyDescent="0.2">
      <c r="A87" s="1022"/>
      <c r="B87" s="1150"/>
      <c r="C87" s="1150"/>
      <c r="D87" s="1150"/>
      <c r="E87" s="2800" t="s">
        <v>386</v>
      </c>
      <c r="F87" s="2801"/>
      <c r="G87" s="2801"/>
      <c r="H87" s="2802"/>
      <c r="I87" s="2668">
        <v>31.7</v>
      </c>
      <c r="J87" s="2669">
        <f>J16*1</f>
        <v>27</v>
      </c>
      <c r="K87" s="2668">
        <f>K16*1</f>
        <v>28</v>
      </c>
      <c r="L87" s="2663"/>
      <c r="M87" s="2663"/>
      <c r="N87" s="1150"/>
      <c r="O87" s="1150"/>
      <c r="P87" s="1150"/>
      <c r="Q87" s="9"/>
      <c r="R87" s="9"/>
    </row>
    <row r="88" spans="1:18" ht="32.450000000000003" customHeight="1" x14ac:dyDescent="0.2">
      <c r="A88" s="1022"/>
      <c r="B88" s="1150"/>
      <c r="C88" s="1150"/>
      <c r="D88" s="1150"/>
      <c r="E88" s="2800" t="s">
        <v>387</v>
      </c>
      <c r="F88" s="2801"/>
      <c r="G88" s="2801"/>
      <c r="H88" s="2802"/>
      <c r="I88" s="2668"/>
      <c r="J88" s="2669"/>
      <c r="K88" s="2668"/>
      <c r="L88" s="2663"/>
      <c r="M88" s="2663"/>
      <c r="N88" s="1150"/>
      <c r="O88" s="1150"/>
      <c r="P88" s="1150"/>
      <c r="Q88" s="9"/>
      <c r="R88" s="9"/>
    </row>
    <row r="89" spans="1:18" ht="18.600000000000001" customHeight="1" x14ac:dyDescent="0.2">
      <c r="A89" s="1022"/>
      <c r="B89" s="1150"/>
      <c r="C89" s="1150"/>
      <c r="D89" s="1150"/>
      <c r="E89" s="2803" t="s">
        <v>388</v>
      </c>
      <c r="F89" s="2804"/>
      <c r="G89" s="2804"/>
      <c r="H89" s="2805"/>
      <c r="I89" s="2670"/>
      <c r="J89" s="2671"/>
      <c r="K89" s="2670"/>
      <c r="L89" s="2663"/>
      <c r="M89" s="2663"/>
      <c r="N89" s="1150"/>
      <c r="O89" s="1150"/>
      <c r="P89" s="1150"/>
      <c r="Q89" s="9"/>
      <c r="R89" s="9"/>
    </row>
    <row r="90" spans="1:18" s="9" customFormat="1" ht="17.45" customHeight="1" x14ac:dyDescent="0.25">
      <c r="A90" s="1022"/>
      <c r="B90" s="1150"/>
      <c r="C90" s="1150"/>
      <c r="D90" s="1150"/>
      <c r="E90" s="861" t="s">
        <v>389</v>
      </c>
      <c r="F90" s="2672"/>
      <c r="G90" s="2672"/>
      <c r="H90" s="863"/>
      <c r="I90" s="2668"/>
      <c r="J90" s="2669"/>
      <c r="K90" s="2668"/>
      <c r="L90" s="2663"/>
      <c r="M90" s="2663"/>
      <c r="N90" s="1150"/>
      <c r="O90" s="1150"/>
      <c r="P90" s="1150"/>
    </row>
    <row r="91" spans="1:18" ht="36" customHeight="1" x14ac:dyDescent="0.2">
      <c r="A91" s="1022"/>
      <c r="B91" s="1150"/>
      <c r="C91" s="1150"/>
      <c r="D91" s="1150"/>
      <c r="E91" s="2800" t="s">
        <v>390</v>
      </c>
      <c r="F91" s="2801"/>
      <c r="G91" s="2801"/>
      <c r="H91" s="2802"/>
      <c r="I91" s="2668">
        <v>444.2</v>
      </c>
      <c r="J91" s="2669">
        <v>464.7</v>
      </c>
      <c r="K91" s="2668">
        <v>488.6</v>
      </c>
      <c r="L91" s="2663"/>
      <c r="M91" s="2663"/>
      <c r="N91" s="2673"/>
      <c r="O91" s="2673"/>
      <c r="P91" s="2673"/>
      <c r="Q91" s="28"/>
      <c r="R91" s="28"/>
    </row>
    <row r="92" spans="1:18" ht="28.15" customHeight="1" x14ac:dyDescent="0.2">
      <c r="A92" s="1022"/>
      <c r="B92" s="1150"/>
      <c r="C92" s="1150"/>
      <c r="D92" s="1150"/>
      <c r="E92" s="2800" t="s">
        <v>391</v>
      </c>
      <c r="F92" s="2801"/>
      <c r="G92" s="2801"/>
      <c r="H92" s="2802"/>
      <c r="I92" s="2674"/>
      <c r="J92" s="2675"/>
      <c r="K92" s="2674"/>
      <c r="L92" s="2663"/>
      <c r="M92" s="2663"/>
      <c r="N92" s="1150"/>
      <c r="O92" s="1150"/>
      <c r="P92" s="1150"/>
      <c r="Q92" s="9"/>
      <c r="R92" s="9"/>
    </row>
    <row r="93" spans="1:18" ht="13.15" customHeight="1" x14ac:dyDescent="0.2">
      <c r="A93" s="1022"/>
      <c r="B93" s="1150"/>
      <c r="C93" s="1150"/>
      <c r="D93" s="1150"/>
      <c r="E93" s="2800" t="s">
        <v>392</v>
      </c>
      <c r="F93" s="2801"/>
      <c r="G93" s="2801"/>
      <c r="H93" s="2802"/>
      <c r="I93" s="2674"/>
      <c r="J93" s="2675"/>
      <c r="K93" s="2674"/>
      <c r="L93" s="2663"/>
      <c r="M93" s="2663"/>
      <c r="N93" s="1150"/>
      <c r="O93" s="1150"/>
      <c r="P93" s="1150"/>
      <c r="Q93" s="9"/>
      <c r="R93" s="9"/>
    </row>
    <row r="94" spans="1:18" ht="13.9" customHeight="1" x14ac:dyDescent="0.2">
      <c r="A94" s="1022"/>
      <c r="B94" s="1150"/>
      <c r="C94" s="1150"/>
      <c r="D94" s="1150"/>
      <c r="E94" s="2824" t="s">
        <v>393</v>
      </c>
      <c r="F94" s="2825"/>
      <c r="G94" s="2825"/>
      <c r="H94" s="2826"/>
      <c r="I94" s="2674"/>
      <c r="J94" s="2675"/>
      <c r="K94" s="2674"/>
      <c r="L94" s="2663"/>
      <c r="M94" s="2663"/>
      <c r="N94" s="1150"/>
      <c r="O94" s="1150"/>
      <c r="P94" s="1150"/>
      <c r="Q94" s="9"/>
      <c r="R94" s="9"/>
    </row>
    <row r="95" spans="1:18" ht="15.75" thickBot="1" x14ac:dyDescent="0.25">
      <c r="A95" s="2662"/>
      <c r="B95" s="2662"/>
      <c r="C95" s="2662"/>
      <c r="D95" s="2662"/>
      <c r="E95" s="2821" t="s">
        <v>394</v>
      </c>
      <c r="F95" s="2822"/>
      <c r="G95" s="2822"/>
      <c r="H95" s="2823"/>
      <c r="I95" s="2676">
        <v>28.8</v>
      </c>
      <c r="J95" s="2677"/>
      <c r="K95" s="2676"/>
      <c r="L95" s="2663"/>
      <c r="M95" s="2663"/>
      <c r="N95" s="2662"/>
      <c r="O95" s="2662"/>
      <c r="P95" s="2662"/>
      <c r="Q95" s="9"/>
      <c r="R95" s="9"/>
    </row>
    <row r="96" spans="1:18" ht="15.75" thickBot="1" x14ac:dyDescent="0.25">
      <c r="A96" s="2662"/>
      <c r="B96" s="2662"/>
      <c r="C96" s="2662"/>
      <c r="D96" s="2662"/>
      <c r="E96" s="2798" t="s">
        <v>38</v>
      </c>
      <c r="F96" s="2799"/>
      <c r="G96" s="2799"/>
      <c r="H96" s="2799"/>
      <c r="I96" s="2678"/>
      <c r="J96" s="2678"/>
      <c r="K96" s="2679"/>
      <c r="L96" s="2663"/>
      <c r="M96" s="2663"/>
      <c r="N96" s="2662"/>
      <c r="O96" s="2662"/>
      <c r="P96" s="2662"/>
      <c r="Q96" s="9"/>
      <c r="R96" s="9"/>
    </row>
    <row r="97" spans="1:18" ht="12.75" customHeight="1" thickBot="1" x14ac:dyDescent="0.25">
      <c r="A97" s="2662"/>
      <c r="B97" s="2662"/>
      <c r="C97" s="2662"/>
      <c r="D97" s="2662"/>
      <c r="E97" s="2806" t="s">
        <v>395</v>
      </c>
      <c r="F97" s="2807"/>
      <c r="G97" s="2807"/>
      <c r="H97" s="2808"/>
      <c r="I97" s="2680"/>
      <c r="J97" s="2680"/>
      <c r="K97" s="2681"/>
      <c r="L97" s="2662"/>
      <c r="M97" s="2662"/>
      <c r="N97" s="2662"/>
      <c r="O97" s="2662"/>
      <c r="P97" s="2662"/>
      <c r="Q97" s="9"/>
      <c r="R97" s="9"/>
    </row>
    <row r="98" spans="1:18" ht="15.75" thickBot="1" x14ac:dyDescent="0.25">
      <c r="A98" s="2662"/>
      <c r="B98" s="2662"/>
      <c r="C98" s="2662"/>
      <c r="D98" s="2662"/>
      <c r="E98" s="2809"/>
      <c r="F98" s="2810"/>
      <c r="G98" s="2810"/>
      <c r="H98" s="2811"/>
      <c r="I98" s="2682"/>
      <c r="J98" s="2682"/>
      <c r="K98" s="2683"/>
      <c r="L98" s="2662"/>
      <c r="M98" s="2662"/>
      <c r="N98" s="2662"/>
      <c r="O98" s="2662"/>
      <c r="P98" s="2662"/>
    </row>
  </sheetData>
  <mergeCells count="181">
    <mergeCell ref="A34:A35"/>
    <mergeCell ref="B34:B35"/>
    <mergeCell ref="C34:C35"/>
    <mergeCell ref="F34:F35"/>
    <mergeCell ref="G34:G35"/>
    <mergeCell ref="E97:H97"/>
    <mergeCell ref="E98:H98"/>
    <mergeCell ref="I5:I7"/>
    <mergeCell ref="E84:H84"/>
    <mergeCell ref="E85:H85"/>
    <mergeCell ref="F38:F39"/>
    <mergeCell ref="G28:G29"/>
    <mergeCell ref="G38:G39"/>
    <mergeCell ref="E88:H88"/>
    <mergeCell ref="E87:H87"/>
    <mergeCell ref="E86:H86"/>
    <mergeCell ref="E28:E29"/>
    <mergeCell ref="F14:F22"/>
    <mergeCell ref="G14:G22"/>
    <mergeCell ref="F23:F27"/>
    <mergeCell ref="G23:G27"/>
    <mergeCell ref="E23:E27"/>
    <mergeCell ref="E95:H95"/>
    <mergeCell ref="E94:H94"/>
    <mergeCell ref="E96:H96"/>
    <mergeCell ref="E93:H93"/>
    <mergeCell ref="E89:H89"/>
    <mergeCell ref="E91:H91"/>
    <mergeCell ref="E92:H92"/>
    <mergeCell ref="A28:A29"/>
    <mergeCell ref="B28:B29"/>
    <mergeCell ref="C28:C29"/>
    <mergeCell ref="F28:F29"/>
    <mergeCell ref="E50:E51"/>
    <mergeCell ref="C40:C41"/>
    <mergeCell ref="F40:F41"/>
    <mergeCell ref="G40:G41"/>
    <mergeCell ref="A42:A43"/>
    <mergeCell ref="B42:B43"/>
    <mergeCell ref="C42:C43"/>
    <mergeCell ref="F42:F43"/>
    <mergeCell ref="G42:G43"/>
    <mergeCell ref="E46:E47"/>
    <mergeCell ref="E48:E49"/>
    <mergeCell ref="A44:A45"/>
    <mergeCell ref="B44:B45"/>
    <mergeCell ref="C44:C45"/>
    <mergeCell ref="A46:A47"/>
    <mergeCell ref="L71:P71"/>
    <mergeCell ref="E82:K82"/>
    <mergeCell ref="D5:D7"/>
    <mergeCell ref="L6:L7"/>
    <mergeCell ref="C37:O37"/>
    <mergeCell ref="C36:G36"/>
    <mergeCell ref="M6:M7"/>
    <mergeCell ref="A71:H71"/>
    <mergeCell ref="C10:O10"/>
    <mergeCell ref="C68:G68"/>
    <mergeCell ref="A38:A39"/>
    <mergeCell ref="B38:B39"/>
    <mergeCell ref="C38:C39"/>
    <mergeCell ref="A14:A22"/>
    <mergeCell ref="B14:B22"/>
    <mergeCell ref="C14:C22"/>
    <mergeCell ref="A23:A27"/>
    <mergeCell ref="B23:B27"/>
    <mergeCell ref="C23:C27"/>
    <mergeCell ref="C69:G69"/>
    <mergeCell ref="E42:E43"/>
    <mergeCell ref="E44:E45"/>
    <mergeCell ref="A40:A41"/>
    <mergeCell ref="B40:B41"/>
    <mergeCell ref="L1:O1"/>
    <mergeCell ref="A2:N2"/>
    <mergeCell ref="A5:A7"/>
    <mergeCell ref="B5:B7"/>
    <mergeCell ref="C5:C7"/>
    <mergeCell ref="E5:E7"/>
    <mergeCell ref="F5:F7"/>
    <mergeCell ref="G5:G7"/>
    <mergeCell ref="K5:K7"/>
    <mergeCell ref="H5:H7"/>
    <mergeCell ref="J5:J7"/>
    <mergeCell ref="N6:P6"/>
    <mergeCell ref="A3:P3"/>
    <mergeCell ref="O4:P4"/>
    <mergeCell ref="L5:P5"/>
    <mergeCell ref="B46:B47"/>
    <mergeCell ref="C46:C47"/>
    <mergeCell ref="F46:F47"/>
    <mergeCell ref="G46:G47"/>
    <mergeCell ref="A48:A49"/>
    <mergeCell ref="B48:B49"/>
    <mergeCell ref="C48:C49"/>
    <mergeCell ref="F48:F49"/>
    <mergeCell ref="G48:G49"/>
    <mergeCell ref="A50:A51"/>
    <mergeCell ref="B50:B51"/>
    <mergeCell ref="C50:C51"/>
    <mergeCell ref="F50:F51"/>
    <mergeCell ref="G50:G51"/>
    <mergeCell ref="A52:A53"/>
    <mergeCell ref="B52:B53"/>
    <mergeCell ref="C52:C53"/>
    <mergeCell ref="F52:F53"/>
    <mergeCell ref="G52:G53"/>
    <mergeCell ref="B66:B67"/>
    <mergeCell ref="C66:C67"/>
    <mergeCell ref="F66:F67"/>
    <mergeCell ref="G66:G67"/>
    <mergeCell ref="E64:E65"/>
    <mergeCell ref="E66:E67"/>
    <mergeCell ref="A60:A61"/>
    <mergeCell ref="B60:B61"/>
    <mergeCell ref="C60:C61"/>
    <mergeCell ref="F60:F61"/>
    <mergeCell ref="G60:G61"/>
    <mergeCell ref="A62:A63"/>
    <mergeCell ref="B62:B63"/>
    <mergeCell ref="C62:C63"/>
    <mergeCell ref="F62:F63"/>
    <mergeCell ref="G62:G63"/>
    <mergeCell ref="E60:E61"/>
    <mergeCell ref="E14:E22"/>
    <mergeCell ref="L38:L39"/>
    <mergeCell ref="L40:L41"/>
    <mergeCell ref="L42:L43"/>
    <mergeCell ref="L54:L55"/>
    <mergeCell ref="A64:A65"/>
    <mergeCell ref="B64:B65"/>
    <mergeCell ref="C64:C65"/>
    <mergeCell ref="F64:F65"/>
    <mergeCell ref="G64:G65"/>
    <mergeCell ref="A56:A57"/>
    <mergeCell ref="B56:B57"/>
    <mergeCell ref="C56:C57"/>
    <mergeCell ref="F56:F57"/>
    <mergeCell ref="G56:G57"/>
    <mergeCell ref="A58:A59"/>
    <mergeCell ref="B58:B59"/>
    <mergeCell ref="C58:C59"/>
    <mergeCell ref="F58:F59"/>
    <mergeCell ref="G58:G59"/>
    <mergeCell ref="E54:E55"/>
    <mergeCell ref="E56:E57"/>
    <mergeCell ref="A54:A55"/>
    <mergeCell ref="B54:B55"/>
    <mergeCell ref="M32:M33"/>
    <mergeCell ref="M30:M31"/>
    <mergeCell ref="N30:N31"/>
    <mergeCell ref="O30:O31"/>
    <mergeCell ref="P30:P31"/>
    <mergeCell ref="N32:N33"/>
    <mergeCell ref="O32:O33"/>
    <mergeCell ref="P32:P33"/>
    <mergeCell ref="F44:F45"/>
    <mergeCell ref="G44:G45"/>
    <mergeCell ref="C70:G70"/>
    <mergeCell ref="A30:A31"/>
    <mergeCell ref="B30:B31"/>
    <mergeCell ref="C30:C31"/>
    <mergeCell ref="E30:E31"/>
    <mergeCell ref="F30:F31"/>
    <mergeCell ref="G30:G31"/>
    <mergeCell ref="L30:L31"/>
    <mergeCell ref="A32:A33"/>
    <mergeCell ref="B32:B33"/>
    <mergeCell ref="C32:C33"/>
    <mergeCell ref="E32:E33"/>
    <mergeCell ref="F32:F33"/>
    <mergeCell ref="G32:G33"/>
    <mergeCell ref="L32:L33"/>
    <mergeCell ref="E58:E59"/>
    <mergeCell ref="E34:E35"/>
    <mergeCell ref="E62:E63"/>
    <mergeCell ref="E38:E39"/>
    <mergeCell ref="C54:C55"/>
    <mergeCell ref="F54:F55"/>
    <mergeCell ref="G54:G55"/>
    <mergeCell ref="E52:E53"/>
    <mergeCell ref="A66:A67"/>
  </mergeCells>
  <pageMargins left="0.7" right="0.7" top="0.75" bottom="0.75" header="0.3" footer="0.3"/>
  <pageSetup paperSize="9" scale="81" fitToHeight="0" orientation="landscape"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64"/>
  <sheetViews>
    <sheetView workbookViewId="0">
      <selection activeCell="L11" sqref="L11"/>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7.28515625" customWidth="1"/>
    <col min="16" max="16" width="8.42578125" customWidth="1"/>
  </cols>
  <sheetData>
    <row r="2" spans="1:16" ht="46.15" customHeight="1" x14ac:dyDescent="0.2">
      <c r="A2" s="9"/>
      <c r="B2" s="9"/>
      <c r="C2" s="9"/>
      <c r="D2" s="9"/>
      <c r="E2" s="9"/>
      <c r="F2" s="9"/>
      <c r="G2" s="9"/>
      <c r="H2" s="9"/>
      <c r="I2" s="9"/>
      <c r="J2" s="9"/>
      <c r="K2" s="9"/>
      <c r="L2" s="2755" t="s">
        <v>148</v>
      </c>
      <c r="M2" s="2755"/>
      <c r="N2" s="2755"/>
      <c r="O2" s="2755"/>
      <c r="P2" s="1244"/>
    </row>
    <row r="3" spans="1:16" ht="14.25" x14ac:dyDescent="0.2">
      <c r="A3" s="2756" t="s">
        <v>587</v>
      </c>
      <c r="B3" s="2756"/>
      <c r="C3" s="2756"/>
      <c r="D3" s="2756"/>
      <c r="E3" s="2756"/>
      <c r="F3" s="2756"/>
      <c r="G3" s="2756"/>
      <c r="H3" s="2756"/>
      <c r="I3" s="2756"/>
      <c r="J3" s="2756"/>
      <c r="K3" s="2756"/>
      <c r="L3" s="2756"/>
      <c r="M3" s="2756"/>
      <c r="N3" s="2756"/>
      <c r="O3" s="10"/>
      <c r="P3" s="10"/>
    </row>
    <row r="4" spans="1:16" ht="14.25" x14ac:dyDescent="0.2">
      <c r="A4" s="2945" t="s">
        <v>39</v>
      </c>
      <c r="B4" s="2945"/>
      <c r="C4" s="2945"/>
      <c r="D4" s="2945"/>
      <c r="E4" s="2945"/>
      <c r="F4" s="2945"/>
      <c r="G4" s="2945"/>
      <c r="H4" s="2945"/>
      <c r="I4" s="2945"/>
      <c r="J4" s="2945"/>
      <c r="K4" s="2945"/>
      <c r="L4" s="2945"/>
      <c r="M4" s="2945"/>
      <c r="N4" s="2945"/>
      <c r="O4" s="2945"/>
      <c r="P4" s="2945"/>
    </row>
    <row r="5" spans="1:16" ht="16.5" thickBot="1" x14ac:dyDescent="0.25">
      <c r="A5" s="1188"/>
      <c r="B5" s="1188"/>
      <c r="C5" s="1188"/>
      <c r="D5" s="1188"/>
      <c r="E5" s="1188"/>
      <c r="F5" s="1188"/>
      <c r="G5" s="1188"/>
      <c r="H5" s="1188"/>
      <c r="I5" s="1188"/>
      <c r="J5" s="1188"/>
      <c r="K5" s="1188"/>
      <c r="L5" s="87"/>
      <c r="M5" s="1188"/>
      <c r="N5" s="88"/>
      <c r="O5" s="2772" t="s">
        <v>61</v>
      </c>
      <c r="P5" s="2772"/>
    </row>
    <row r="6" spans="1:16" ht="14.45" customHeight="1" thickBot="1" x14ac:dyDescent="0.25">
      <c r="A6" s="2757" t="s">
        <v>0</v>
      </c>
      <c r="B6" s="2757" t="s">
        <v>1</v>
      </c>
      <c r="C6" s="2760" t="s">
        <v>2</v>
      </c>
      <c r="D6" s="2757" t="s">
        <v>35</v>
      </c>
      <c r="E6" s="2763" t="s">
        <v>73</v>
      </c>
      <c r="F6" s="2766" t="s">
        <v>3</v>
      </c>
      <c r="G6" s="2760" t="s">
        <v>4</v>
      </c>
      <c r="H6" s="2766" t="s">
        <v>5</v>
      </c>
      <c r="I6" s="2812" t="s">
        <v>1240</v>
      </c>
      <c r="J6" s="2766" t="s">
        <v>363</v>
      </c>
      <c r="K6" s="2766" t="s">
        <v>150</v>
      </c>
      <c r="L6" s="2773" t="s">
        <v>11</v>
      </c>
      <c r="M6" s="2774"/>
      <c r="N6" s="2774"/>
      <c r="O6" s="2774"/>
      <c r="P6" s="2775"/>
    </row>
    <row r="7" spans="1:16" ht="15" x14ac:dyDescent="0.2">
      <c r="A7" s="2758"/>
      <c r="B7" s="2758"/>
      <c r="C7" s="2761"/>
      <c r="D7" s="2758"/>
      <c r="E7" s="2764"/>
      <c r="F7" s="2767"/>
      <c r="G7" s="2761"/>
      <c r="H7" s="2767"/>
      <c r="I7" s="2813"/>
      <c r="J7" s="2767"/>
      <c r="K7" s="2767"/>
      <c r="L7" s="2780" t="s">
        <v>41</v>
      </c>
      <c r="M7" s="2786" t="s">
        <v>40</v>
      </c>
      <c r="N7" s="2769" t="s">
        <v>42</v>
      </c>
      <c r="O7" s="2769"/>
      <c r="P7" s="2770"/>
    </row>
    <row r="8" spans="1:16" ht="153" customHeight="1" thickBot="1" x14ac:dyDescent="0.25">
      <c r="A8" s="2759"/>
      <c r="B8" s="2759"/>
      <c r="C8" s="2762"/>
      <c r="D8" s="2759"/>
      <c r="E8" s="2765"/>
      <c r="F8" s="2768"/>
      <c r="G8" s="2762"/>
      <c r="H8" s="2768"/>
      <c r="I8" s="2814"/>
      <c r="J8" s="2768"/>
      <c r="K8" s="2768"/>
      <c r="L8" s="2781"/>
      <c r="M8" s="2787"/>
      <c r="N8" s="1025" t="s">
        <v>56</v>
      </c>
      <c r="O8" s="1025" t="s">
        <v>57</v>
      </c>
      <c r="P8" s="1026" t="s">
        <v>58</v>
      </c>
    </row>
    <row r="9" spans="1:16" ht="15" thickBot="1" x14ac:dyDescent="0.25">
      <c r="A9" s="1027" t="s">
        <v>6</v>
      </c>
      <c r="B9" s="1245" t="s">
        <v>588</v>
      </c>
      <c r="C9" s="1246"/>
      <c r="D9" s="1247"/>
      <c r="E9" s="1247"/>
      <c r="F9" s="1247"/>
      <c r="G9" s="1247"/>
      <c r="H9" s="1247"/>
      <c r="I9" s="1247"/>
      <c r="J9" s="1246"/>
      <c r="K9" s="1247"/>
      <c r="L9" s="1248"/>
      <c r="M9" s="1248"/>
      <c r="N9" s="1247"/>
      <c r="O9" s="1246"/>
      <c r="P9" s="1249"/>
    </row>
    <row r="10" spans="1:16" ht="33.6" customHeight="1" x14ac:dyDescent="0.2">
      <c r="A10" s="3481"/>
      <c r="B10" s="1035"/>
      <c r="C10" s="1036"/>
      <c r="D10" s="1036"/>
      <c r="E10" s="1037"/>
      <c r="F10" s="1036"/>
      <c r="G10" s="1036"/>
      <c r="H10" s="1036"/>
      <c r="I10" s="1036"/>
      <c r="J10" s="1036"/>
      <c r="K10" s="1250"/>
      <c r="L10" s="1251" t="s">
        <v>589</v>
      </c>
      <c r="M10" s="1184" t="s">
        <v>195</v>
      </c>
      <c r="N10" s="1184">
        <v>5</v>
      </c>
      <c r="O10" s="1184">
        <v>10</v>
      </c>
      <c r="P10" s="1185">
        <v>15</v>
      </c>
    </row>
    <row r="11" spans="1:16" ht="52.9" customHeight="1" thickBot="1" x14ac:dyDescent="0.25">
      <c r="A11" s="3482"/>
      <c r="B11" s="1252"/>
      <c r="C11" s="1253"/>
      <c r="D11" s="1253"/>
      <c r="E11" s="1254"/>
      <c r="F11" s="1253"/>
      <c r="G11" s="1253"/>
      <c r="H11" s="1253"/>
      <c r="I11" s="1253"/>
      <c r="J11" s="1253"/>
      <c r="K11" s="1255"/>
      <c r="L11" s="1256" t="s">
        <v>590</v>
      </c>
      <c r="M11" s="1257" t="s">
        <v>591</v>
      </c>
      <c r="N11" s="2707" t="s">
        <v>592</v>
      </c>
      <c r="O11" s="2707" t="s">
        <v>592</v>
      </c>
      <c r="P11" s="2708" t="s">
        <v>592</v>
      </c>
    </row>
    <row r="12" spans="1:16" ht="15.75" thickBot="1" x14ac:dyDescent="0.25">
      <c r="A12" s="1038" t="s">
        <v>6</v>
      </c>
      <c r="B12" s="1061" t="s">
        <v>6</v>
      </c>
      <c r="C12" s="1260" t="s">
        <v>593</v>
      </c>
      <c r="D12" s="1261"/>
      <c r="E12" s="1262"/>
      <c r="F12" s="1263"/>
      <c r="G12" s="1263"/>
      <c r="H12" s="1263"/>
      <c r="I12" s="1263"/>
      <c r="J12" s="1263"/>
      <c r="K12" s="1263"/>
      <c r="L12" s="1263"/>
      <c r="M12" s="1264"/>
      <c r="N12" s="1264"/>
      <c r="O12" s="1264"/>
      <c r="P12" s="1265"/>
    </row>
    <row r="13" spans="1:16" ht="39" thickBot="1" x14ac:dyDescent="0.25">
      <c r="A13" s="1084"/>
      <c r="B13" s="1266"/>
      <c r="C13" s="1267"/>
      <c r="D13" s="1268"/>
      <c r="E13" s="1269"/>
      <c r="F13" s="1269"/>
      <c r="G13" s="1269"/>
      <c r="H13" s="1269"/>
      <c r="I13" s="1269"/>
      <c r="J13" s="1269"/>
      <c r="K13" s="1270"/>
      <c r="L13" s="1271" t="s">
        <v>594</v>
      </c>
      <c r="M13" s="542" t="s">
        <v>595</v>
      </c>
      <c r="N13" s="1441" t="s">
        <v>596</v>
      </c>
      <c r="O13" s="1441" t="s">
        <v>596</v>
      </c>
      <c r="P13" s="2704" t="s">
        <v>596</v>
      </c>
    </row>
    <row r="14" spans="1:16" ht="37.9" customHeight="1" x14ac:dyDescent="0.25">
      <c r="A14" s="2730" t="s">
        <v>6</v>
      </c>
      <c r="B14" s="2732" t="s">
        <v>6</v>
      </c>
      <c r="C14" s="3467" t="s">
        <v>6</v>
      </c>
      <c r="D14" s="1272"/>
      <c r="E14" s="3444" t="s">
        <v>597</v>
      </c>
      <c r="F14" s="3447" t="s">
        <v>119</v>
      </c>
      <c r="G14" s="3450" t="s">
        <v>598</v>
      </c>
      <c r="H14" s="1273" t="s">
        <v>52</v>
      </c>
      <c r="I14" s="1274">
        <v>3</v>
      </c>
      <c r="J14" s="1275">
        <v>3</v>
      </c>
      <c r="K14" s="1276">
        <v>3</v>
      </c>
      <c r="L14" s="1277" t="s">
        <v>599</v>
      </c>
      <c r="M14" s="1278" t="s">
        <v>259</v>
      </c>
      <c r="N14" s="1279" t="s">
        <v>158</v>
      </c>
      <c r="O14" s="1279" t="s">
        <v>158</v>
      </c>
      <c r="P14" s="1280" t="s">
        <v>158</v>
      </c>
    </row>
    <row r="15" spans="1:16" ht="21" customHeight="1" thickBot="1" x14ac:dyDescent="0.25">
      <c r="A15" s="2731"/>
      <c r="B15" s="2733"/>
      <c r="C15" s="3468"/>
      <c r="D15" s="1281"/>
      <c r="E15" s="3480"/>
      <c r="F15" s="3449"/>
      <c r="G15" s="3452"/>
      <c r="H15" s="1282" t="s">
        <v>7</v>
      </c>
      <c r="I15" s="1283">
        <f>SUM(I14:I14)</f>
        <v>3</v>
      </c>
      <c r="J15" s="1283">
        <f>SUM(J14:J14)</f>
        <v>3</v>
      </c>
      <c r="K15" s="1283">
        <f>SUM(K14:K14)</f>
        <v>3</v>
      </c>
      <c r="L15" s="1284"/>
      <c r="M15" s="1285"/>
      <c r="N15" s="1286"/>
      <c r="O15" s="1286"/>
      <c r="P15" s="1287"/>
    </row>
    <row r="16" spans="1:16" ht="30" x14ac:dyDescent="0.2">
      <c r="A16" s="2730" t="s">
        <v>6</v>
      </c>
      <c r="B16" s="2732" t="s">
        <v>6</v>
      </c>
      <c r="C16" s="3467" t="s">
        <v>8</v>
      </c>
      <c r="D16" s="1272"/>
      <c r="E16" s="3444" t="s">
        <v>600</v>
      </c>
      <c r="F16" s="3447" t="s">
        <v>119</v>
      </c>
      <c r="G16" s="3450" t="s">
        <v>598</v>
      </c>
      <c r="H16" s="1273" t="s">
        <v>52</v>
      </c>
      <c r="I16" s="1274">
        <v>8</v>
      </c>
      <c r="J16" s="1275">
        <v>9</v>
      </c>
      <c r="K16" s="1276">
        <v>10</v>
      </c>
      <c r="L16" s="1288" t="s">
        <v>601</v>
      </c>
      <c r="M16" s="1289" t="s">
        <v>259</v>
      </c>
      <c r="N16" s="1290" t="s">
        <v>100</v>
      </c>
      <c r="O16" s="1290" t="s">
        <v>101</v>
      </c>
      <c r="P16" s="1291" t="s">
        <v>101</v>
      </c>
    </row>
    <row r="17" spans="1:16" ht="30" customHeight="1" thickBot="1" x14ac:dyDescent="0.25">
      <c r="A17" s="2731"/>
      <c r="B17" s="2733"/>
      <c r="C17" s="3468"/>
      <c r="D17" s="1281"/>
      <c r="E17" s="3480"/>
      <c r="F17" s="3449"/>
      <c r="G17" s="3452"/>
      <c r="H17" s="1282" t="s">
        <v>7</v>
      </c>
      <c r="I17" s="1283">
        <f>SUM(I16:I16)</f>
        <v>8</v>
      </c>
      <c r="J17" s="1283">
        <f>SUM(J16:J16)</f>
        <v>9</v>
      </c>
      <c r="K17" s="1283">
        <f>SUM(K16:K16)</f>
        <v>10</v>
      </c>
      <c r="L17" s="1285"/>
      <c r="M17" s="1285"/>
      <c r="N17" s="1286"/>
      <c r="O17" s="1286"/>
      <c r="P17" s="1287"/>
    </row>
    <row r="18" spans="1:16" ht="30" x14ac:dyDescent="0.2">
      <c r="A18" s="2730" t="s">
        <v>6</v>
      </c>
      <c r="B18" s="2732" t="s">
        <v>6</v>
      </c>
      <c r="C18" s="3467" t="s">
        <v>53</v>
      </c>
      <c r="D18" s="1272"/>
      <c r="E18" s="3444" t="s">
        <v>602</v>
      </c>
      <c r="F18" s="3447" t="s">
        <v>119</v>
      </c>
      <c r="G18" s="3450" t="s">
        <v>598</v>
      </c>
      <c r="H18" s="1273" t="s">
        <v>52</v>
      </c>
      <c r="I18" s="1274">
        <v>130.4</v>
      </c>
      <c r="J18" s="1275">
        <v>135</v>
      </c>
      <c r="K18" s="1276">
        <v>140</v>
      </c>
      <c r="L18" s="1292" t="s">
        <v>603</v>
      </c>
      <c r="M18" s="1293" t="s">
        <v>153</v>
      </c>
      <c r="N18" s="1294" t="s">
        <v>604</v>
      </c>
      <c r="O18" s="1294" t="s">
        <v>604</v>
      </c>
      <c r="P18" s="1295" t="s">
        <v>604</v>
      </c>
    </row>
    <row r="19" spans="1:16" ht="30" x14ac:dyDescent="0.25">
      <c r="A19" s="2795"/>
      <c r="B19" s="2796"/>
      <c r="C19" s="3476"/>
      <c r="D19" s="1296"/>
      <c r="E19" s="3445"/>
      <c r="F19" s="3448"/>
      <c r="G19" s="3451"/>
      <c r="H19" s="1297"/>
      <c r="I19" s="1298"/>
      <c r="J19" s="1299"/>
      <c r="K19" s="1300"/>
      <c r="L19" s="1301" t="s">
        <v>605</v>
      </c>
      <c r="M19" s="1293" t="s">
        <v>259</v>
      </c>
      <c r="N19" s="1302" t="s">
        <v>138</v>
      </c>
      <c r="O19" s="1302" t="s">
        <v>606</v>
      </c>
      <c r="P19" s="1303" t="s">
        <v>607</v>
      </c>
    </row>
    <row r="20" spans="1:16" ht="15" customHeight="1" x14ac:dyDescent="0.25">
      <c r="A20" s="2795"/>
      <c r="B20" s="2796"/>
      <c r="C20" s="3476"/>
      <c r="D20" s="1296"/>
      <c r="E20" s="3445"/>
      <c r="F20" s="3448"/>
      <c r="G20" s="3451"/>
      <c r="H20" s="1297"/>
      <c r="I20" s="1298"/>
      <c r="J20" s="1299"/>
      <c r="K20" s="1300"/>
      <c r="L20" s="1301" t="s">
        <v>608</v>
      </c>
      <c r="M20" s="1293" t="s">
        <v>259</v>
      </c>
      <c r="N20" s="1302" t="s">
        <v>199</v>
      </c>
      <c r="O20" s="1302" t="s">
        <v>199</v>
      </c>
      <c r="P20" s="1303" t="s">
        <v>199</v>
      </c>
    </row>
    <row r="21" spans="1:16" ht="13.15" customHeight="1" thickBot="1" x14ac:dyDescent="0.25">
      <c r="A21" s="2731"/>
      <c r="B21" s="2733"/>
      <c r="C21" s="3468"/>
      <c r="D21" s="1281"/>
      <c r="E21" s="3480"/>
      <c r="F21" s="3449"/>
      <c r="G21" s="3452"/>
      <c r="H21" s="1282" t="s">
        <v>7</v>
      </c>
      <c r="I21" s="1283">
        <f>SUM(I18:I20)</f>
        <v>130.4</v>
      </c>
      <c r="J21" s="1283">
        <f>SUM(J18:J20)</f>
        <v>135</v>
      </c>
      <c r="K21" s="1283">
        <f>SUM(K18:K20)</f>
        <v>140</v>
      </c>
      <c r="L21" s="1285"/>
      <c r="M21" s="1285"/>
      <c r="N21" s="1286"/>
      <c r="O21" s="1286"/>
      <c r="P21" s="1287"/>
    </row>
    <row r="22" spans="1:16" ht="30" x14ac:dyDescent="0.2">
      <c r="A22" s="3118" t="s">
        <v>6</v>
      </c>
      <c r="B22" s="2841" t="s">
        <v>6</v>
      </c>
      <c r="C22" s="2901" t="s">
        <v>54</v>
      </c>
      <c r="D22" s="2901"/>
      <c r="E22" s="3444" t="s">
        <v>609</v>
      </c>
      <c r="F22" s="3465" t="s">
        <v>610</v>
      </c>
      <c r="G22" s="3450" t="s">
        <v>598</v>
      </c>
      <c r="H22" s="1273" t="s">
        <v>52</v>
      </c>
      <c r="I22" s="1274">
        <v>991.7</v>
      </c>
      <c r="J22" s="1275">
        <v>1041</v>
      </c>
      <c r="K22" s="1276">
        <v>1093</v>
      </c>
      <c r="L22" s="1304" t="s">
        <v>611</v>
      </c>
      <c r="M22" s="1305" t="s">
        <v>612</v>
      </c>
      <c r="N22" s="1232">
        <v>132</v>
      </c>
      <c r="O22" s="1232">
        <v>132.30000000000001</v>
      </c>
      <c r="P22" s="1306">
        <v>132.5</v>
      </c>
    </row>
    <row r="23" spans="1:16" ht="24" x14ac:dyDescent="0.2">
      <c r="A23" s="3119"/>
      <c r="B23" s="2796"/>
      <c r="C23" s="2902"/>
      <c r="D23" s="2902"/>
      <c r="E23" s="3445"/>
      <c r="F23" s="3448"/>
      <c r="G23" s="3451"/>
      <c r="H23" s="1297" t="s">
        <v>75</v>
      </c>
      <c r="I23" s="1298">
        <v>50.6</v>
      </c>
      <c r="J23" s="1299">
        <v>53</v>
      </c>
      <c r="K23" s="1300">
        <v>55</v>
      </c>
      <c r="L23" s="1307" t="s">
        <v>613</v>
      </c>
      <c r="M23" s="1308" t="s">
        <v>614</v>
      </c>
      <c r="N23" s="1309">
        <v>220</v>
      </c>
      <c r="O23" s="1309">
        <v>220.3</v>
      </c>
      <c r="P23" s="1310">
        <v>220.5</v>
      </c>
    </row>
    <row r="24" spans="1:16" ht="15" x14ac:dyDescent="0.2">
      <c r="A24" s="3119"/>
      <c r="B24" s="2796"/>
      <c r="C24" s="2902"/>
      <c r="D24" s="2902"/>
      <c r="E24" s="3445"/>
      <c r="F24" s="3448"/>
      <c r="G24" s="3451"/>
      <c r="H24" s="1297" t="s">
        <v>551</v>
      </c>
      <c r="I24" s="1298">
        <v>3</v>
      </c>
      <c r="J24" s="1299">
        <v>3.2</v>
      </c>
      <c r="K24" s="1300">
        <v>3.3</v>
      </c>
      <c r="L24" s="1311" t="s">
        <v>615</v>
      </c>
      <c r="M24" s="1312" t="s">
        <v>153</v>
      </c>
      <c r="N24" s="1309">
        <v>400</v>
      </c>
      <c r="O24" s="1309">
        <v>430</v>
      </c>
      <c r="P24" s="1310">
        <v>500</v>
      </c>
    </row>
    <row r="25" spans="1:16" ht="15" x14ac:dyDescent="0.2">
      <c r="A25" s="3119"/>
      <c r="B25" s="2796"/>
      <c r="C25" s="2902"/>
      <c r="D25" s="2902"/>
      <c r="E25" s="3445"/>
      <c r="F25" s="3448"/>
      <c r="G25" s="3451"/>
      <c r="H25" s="1297" t="s">
        <v>74</v>
      </c>
      <c r="I25" s="1298"/>
      <c r="J25" s="1299"/>
      <c r="K25" s="1300"/>
      <c r="L25" s="1311" t="s">
        <v>616</v>
      </c>
      <c r="M25" s="1312" t="s">
        <v>259</v>
      </c>
      <c r="N25" s="1309">
        <v>8.9</v>
      </c>
      <c r="O25" s="1309">
        <v>9.1</v>
      </c>
      <c r="P25" s="1310">
        <v>9.5</v>
      </c>
    </row>
    <row r="26" spans="1:16" ht="30" x14ac:dyDescent="0.2">
      <c r="A26" s="3119"/>
      <c r="B26" s="2796"/>
      <c r="C26" s="2902"/>
      <c r="D26" s="2902"/>
      <c r="E26" s="3445"/>
      <c r="F26" s="3448"/>
      <c r="G26" s="3451"/>
      <c r="H26" s="1313" t="s">
        <v>76</v>
      </c>
      <c r="I26" s="1298">
        <v>9.1</v>
      </c>
      <c r="J26" s="1299"/>
      <c r="K26" s="1300"/>
      <c r="L26" s="1311" t="s">
        <v>617</v>
      </c>
      <c r="M26" s="1312" t="s">
        <v>259</v>
      </c>
      <c r="N26" s="1309">
        <v>260</v>
      </c>
      <c r="O26" s="1309">
        <v>270</v>
      </c>
      <c r="P26" s="1310">
        <v>300</v>
      </c>
    </row>
    <row r="27" spans="1:16" ht="30" x14ac:dyDescent="0.2">
      <c r="A27" s="3119"/>
      <c r="B27" s="2796"/>
      <c r="C27" s="2902"/>
      <c r="D27" s="2902"/>
      <c r="E27" s="3445"/>
      <c r="F27" s="3448"/>
      <c r="G27" s="3451"/>
      <c r="H27" s="1313"/>
      <c r="I27" s="1298"/>
      <c r="J27" s="1299"/>
      <c r="K27" s="1300"/>
      <c r="L27" s="1314" t="s">
        <v>618</v>
      </c>
      <c r="M27" s="1312" t="s">
        <v>259</v>
      </c>
      <c r="N27" s="1309">
        <v>4000</v>
      </c>
      <c r="O27" s="1309">
        <v>4100</v>
      </c>
      <c r="P27" s="1310">
        <v>4200</v>
      </c>
    </row>
    <row r="28" spans="1:16" ht="30" x14ac:dyDescent="0.25">
      <c r="A28" s="3119"/>
      <c r="B28" s="2796"/>
      <c r="C28" s="2902"/>
      <c r="D28" s="2902"/>
      <c r="E28" s="3445"/>
      <c r="F28" s="3448"/>
      <c r="G28" s="3451"/>
      <c r="H28" s="1313"/>
      <c r="I28" s="1298"/>
      <c r="J28" s="1299"/>
      <c r="K28" s="1300"/>
      <c r="L28" s="1315" t="s">
        <v>619</v>
      </c>
      <c r="M28" s="1312" t="s">
        <v>195</v>
      </c>
      <c r="N28" s="1309">
        <v>85</v>
      </c>
      <c r="O28" s="1309">
        <v>85</v>
      </c>
      <c r="P28" s="1310">
        <v>85</v>
      </c>
    </row>
    <row r="29" spans="1:16" ht="30" x14ac:dyDescent="0.2">
      <c r="A29" s="3119"/>
      <c r="B29" s="2796"/>
      <c r="C29" s="2902"/>
      <c r="D29" s="2902"/>
      <c r="E29" s="3445"/>
      <c r="F29" s="3448"/>
      <c r="G29" s="3451"/>
      <c r="H29" s="1297"/>
      <c r="I29" s="1316"/>
      <c r="J29" s="1317"/>
      <c r="K29" s="1318"/>
      <c r="L29" s="1319" t="s">
        <v>620</v>
      </c>
      <c r="M29" s="1320" t="s">
        <v>621</v>
      </c>
      <c r="N29" s="2705" t="s">
        <v>596</v>
      </c>
      <c r="O29" s="2705" t="s">
        <v>596</v>
      </c>
      <c r="P29" s="2706" t="s">
        <v>596</v>
      </c>
    </row>
    <row r="30" spans="1:16" ht="30.75" thickBot="1" x14ac:dyDescent="0.3">
      <c r="A30" s="3119"/>
      <c r="B30" s="2796"/>
      <c r="C30" s="2902"/>
      <c r="D30" s="2902"/>
      <c r="E30" s="3445"/>
      <c r="F30" s="3448"/>
      <c r="G30" s="3451"/>
      <c r="H30" s="1323"/>
      <c r="I30" s="1324"/>
      <c r="J30" s="1325"/>
      <c r="K30" s="1326"/>
      <c r="L30" s="1327" t="s">
        <v>622</v>
      </c>
      <c r="M30" s="1328" t="s">
        <v>623</v>
      </c>
      <c r="N30" s="2705" t="s">
        <v>596</v>
      </c>
      <c r="O30" s="2705" t="s">
        <v>596</v>
      </c>
      <c r="P30" s="2706" t="s">
        <v>596</v>
      </c>
    </row>
    <row r="31" spans="1:16" ht="15.75" thickBot="1" x14ac:dyDescent="0.25">
      <c r="A31" s="3120"/>
      <c r="B31" s="2842"/>
      <c r="C31" s="3464"/>
      <c r="D31" s="3464"/>
      <c r="E31" s="2820"/>
      <c r="F31" s="3395"/>
      <c r="G31" s="3452"/>
      <c r="H31" s="1282" t="s">
        <v>7</v>
      </c>
      <c r="I31" s="1283">
        <f>SUM(I22:I26)</f>
        <v>1054.3999999999999</v>
      </c>
      <c r="J31" s="1283">
        <f t="shared" ref="J31:K31" si="0">SUM(J22:J25)</f>
        <v>1097.2</v>
      </c>
      <c r="K31" s="1283">
        <f t="shared" si="0"/>
        <v>1151.3</v>
      </c>
      <c r="L31" s="1329"/>
      <c r="M31" s="857"/>
      <c r="N31" s="1330"/>
      <c r="O31" s="1330"/>
      <c r="P31" s="1331"/>
    </row>
    <row r="32" spans="1:16" ht="18" customHeight="1" x14ac:dyDescent="0.2">
      <c r="A32" s="3118" t="s">
        <v>6</v>
      </c>
      <c r="B32" s="2841" t="s">
        <v>6</v>
      </c>
      <c r="C32" s="2901" t="s">
        <v>62</v>
      </c>
      <c r="D32" s="2901"/>
      <c r="E32" s="3444" t="s">
        <v>624</v>
      </c>
      <c r="F32" s="3465" t="s">
        <v>625</v>
      </c>
      <c r="G32" s="3450" t="s">
        <v>598</v>
      </c>
      <c r="H32" s="1273" t="s">
        <v>52</v>
      </c>
      <c r="I32" s="1274">
        <v>579</v>
      </c>
      <c r="J32" s="1275">
        <v>607</v>
      </c>
      <c r="K32" s="1276">
        <v>638</v>
      </c>
      <c r="L32" s="1332" t="s">
        <v>626</v>
      </c>
      <c r="M32" s="1333" t="s">
        <v>259</v>
      </c>
      <c r="N32" s="1309">
        <v>15000</v>
      </c>
      <c r="O32" s="1309">
        <v>17000</v>
      </c>
      <c r="P32" s="1310">
        <v>19000</v>
      </c>
    </row>
    <row r="33" spans="1:16" ht="15.6" customHeight="1" x14ac:dyDescent="0.25">
      <c r="A33" s="3119"/>
      <c r="B33" s="2796"/>
      <c r="C33" s="2902"/>
      <c r="D33" s="2902"/>
      <c r="E33" s="3445"/>
      <c r="F33" s="3448"/>
      <c r="G33" s="3451"/>
      <c r="H33" s="1297" t="s">
        <v>75</v>
      </c>
      <c r="I33" s="1298">
        <v>8.6999999999999993</v>
      </c>
      <c r="J33" s="1299">
        <v>9.1</v>
      </c>
      <c r="K33" s="1300">
        <v>9.5</v>
      </c>
      <c r="L33" s="1315" t="s">
        <v>617</v>
      </c>
      <c r="M33" s="1312" t="s">
        <v>259</v>
      </c>
      <c r="N33" s="1309">
        <v>350</v>
      </c>
      <c r="O33" s="1309">
        <v>380</v>
      </c>
      <c r="P33" s="1310">
        <v>400</v>
      </c>
    </row>
    <row r="34" spans="1:16" ht="23.45" customHeight="1" x14ac:dyDescent="0.2">
      <c r="A34" s="3119"/>
      <c r="B34" s="2796"/>
      <c r="C34" s="2902"/>
      <c r="D34" s="2902"/>
      <c r="E34" s="3445"/>
      <c r="F34" s="3448"/>
      <c r="G34" s="3451"/>
      <c r="H34" s="1297" t="s">
        <v>551</v>
      </c>
      <c r="I34" s="1298">
        <v>4.3</v>
      </c>
      <c r="J34" s="1299">
        <v>4.5</v>
      </c>
      <c r="K34" s="1300">
        <v>4.5</v>
      </c>
      <c r="L34" s="1334" t="s">
        <v>627</v>
      </c>
      <c r="M34" s="1312" t="s">
        <v>259</v>
      </c>
      <c r="N34" s="1309">
        <v>6000</v>
      </c>
      <c r="O34" s="1309">
        <v>6500</v>
      </c>
      <c r="P34" s="1310">
        <v>7000</v>
      </c>
    </row>
    <row r="35" spans="1:16" ht="15.6" customHeight="1" x14ac:dyDescent="0.2">
      <c r="A35" s="3119"/>
      <c r="B35" s="2796"/>
      <c r="C35" s="2902"/>
      <c r="D35" s="2902"/>
      <c r="E35" s="3445"/>
      <c r="F35" s="3448"/>
      <c r="G35" s="3451"/>
      <c r="H35" s="1297" t="s">
        <v>74</v>
      </c>
      <c r="I35" s="1298"/>
      <c r="J35" s="1299"/>
      <c r="K35" s="1300"/>
      <c r="L35" s="1334" t="s">
        <v>615</v>
      </c>
      <c r="M35" s="1312" t="s">
        <v>259</v>
      </c>
      <c r="N35" s="1309">
        <v>85</v>
      </c>
      <c r="O35" s="1309">
        <v>120</v>
      </c>
      <c r="P35" s="1310">
        <v>150</v>
      </c>
    </row>
    <row r="36" spans="1:16" ht="16.149999999999999" customHeight="1" x14ac:dyDescent="0.2">
      <c r="A36" s="3119"/>
      <c r="B36" s="2796"/>
      <c r="C36" s="2902"/>
      <c r="D36" s="2902"/>
      <c r="E36" s="3445"/>
      <c r="F36" s="3448"/>
      <c r="G36" s="3451"/>
      <c r="H36" s="1313" t="s">
        <v>76</v>
      </c>
      <c r="I36" s="1298">
        <v>5.9</v>
      </c>
      <c r="J36" s="1299"/>
      <c r="K36" s="1300"/>
      <c r="L36" s="1334" t="s">
        <v>616</v>
      </c>
      <c r="M36" s="1312" t="s">
        <v>259</v>
      </c>
      <c r="N36" s="1309">
        <v>3000</v>
      </c>
      <c r="O36" s="1309">
        <v>3500</v>
      </c>
      <c r="P36" s="1310">
        <v>4800</v>
      </c>
    </row>
    <row r="37" spans="1:16" ht="21.6" customHeight="1" x14ac:dyDescent="0.2">
      <c r="A37" s="3119"/>
      <c r="B37" s="2796"/>
      <c r="C37" s="2902"/>
      <c r="D37" s="2902"/>
      <c r="E37" s="3445"/>
      <c r="F37" s="3448"/>
      <c r="G37" s="3451"/>
      <c r="H37" s="1313"/>
      <c r="I37" s="1298"/>
      <c r="J37" s="1299"/>
      <c r="K37" s="1300"/>
      <c r="L37" s="1335" t="s">
        <v>628</v>
      </c>
      <c r="M37" s="1312" t="s">
        <v>259</v>
      </c>
      <c r="N37" s="1309">
        <v>30</v>
      </c>
      <c r="O37" s="1309">
        <v>30</v>
      </c>
      <c r="P37" s="1310">
        <v>30</v>
      </c>
    </row>
    <row r="38" spans="1:16" ht="30" x14ac:dyDescent="0.2">
      <c r="A38" s="3119"/>
      <c r="B38" s="2796"/>
      <c r="C38" s="2902"/>
      <c r="D38" s="2902"/>
      <c r="E38" s="3445"/>
      <c r="F38" s="3448"/>
      <c r="G38" s="3451"/>
      <c r="H38" s="1297"/>
      <c r="I38" s="1298"/>
      <c r="J38" s="1299"/>
      <c r="K38" s="1300"/>
      <c r="L38" s="1332" t="s">
        <v>629</v>
      </c>
      <c r="M38" s="1312" t="s">
        <v>259</v>
      </c>
      <c r="N38" s="1309" t="s">
        <v>630</v>
      </c>
      <c r="O38" s="1309" t="s">
        <v>631</v>
      </c>
      <c r="P38" s="1310" t="s">
        <v>632</v>
      </c>
    </row>
    <row r="39" spans="1:16" ht="30" x14ac:dyDescent="0.2">
      <c r="A39" s="3119"/>
      <c r="B39" s="2796"/>
      <c r="C39" s="2902"/>
      <c r="D39" s="2902"/>
      <c r="E39" s="3445"/>
      <c r="F39" s="3448"/>
      <c r="G39" s="3451"/>
      <c r="H39" s="1313"/>
      <c r="I39" s="1298"/>
      <c r="J39" s="1299"/>
      <c r="K39" s="1300"/>
      <c r="L39" s="1335" t="s">
        <v>619</v>
      </c>
      <c r="M39" s="1336" t="s">
        <v>195</v>
      </c>
      <c r="N39" s="1309">
        <v>50</v>
      </c>
      <c r="O39" s="1309">
        <v>70</v>
      </c>
      <c r="P39" s="1310">
        <v>90</v>
      </c>
    </row>
    <row r="40" spans="1:16" ht="60" x14ac:dyDescent="0.2">
      <c r="A40" s="3119"/>
      <c r="B40" s="2796"/>
      <c r="C40" s="2902"/>
      <c r="D40" s="2902"/>
      <c r="E40" s="3445"/>
      <c r="F40" s="3448"/>
      <c r="G40" s="3451"/>
      <c r="H40" s="1313"/>
      <c r="I40" s="1316"/>
      <c r="J40" s="1317"/>
      <c r="K40" s="1318"/>
      <c r="L40" s="1319" t="s">
        <v>620</v>
      </c>
      <c r="M40" s="1337" t="s">
        <v>621</v>
      </c>
      <c r="N40" s="2701" t="s">
        <v>596</v>
      </c>
      <c r="O40" s="2701" t="s">
        <v>596</v>
      </c>
      <c r="P40" s="2702" t="s">
        <v>596</v>
      </c>
    </row>
    <row r="41" spans="1:16" ht="60" x14ac:dyDescent="0.2">
      <c r="A41" s="3119"/>
      <c r="B41" s="2796"/>
      <c r="C41" s="2902"/>
      <c r="D41" s="2902"/>
      <c r="E41" s="3445"/>
      <c r="F41" s="3448"/>
      <c r="G41" s="3451"/>
      <c r="H41" s="1313"/>
      <c r="I41" s="1316"/>
      <c r="J41" s="1317"/>
      <c r="K41" s="1318"/>
      <c r="L41" s="1340" t="s">
        <v>622</v>
      </c>
      <c r="M41" s="1341" t="s">
        <v>623</v>
      </c>
      <c r="N41" s="2701" t="s">
        <v>596</v>
      </c>
      <c r="O41" s="2701" t="s">
        <v>596</v>
      </c>
      <c r="P41" s="2702" t="s">
        <v>596</v>
      </c>
    </row>
    <row r="42" spans="1:16" ht="15.75" thickBot="1" x14ac:dyDescent="0.25">
      <c r="A42" s="3120"/>
      <c r="B42" s="2842"/>
      <c r="C42" s="3464"/>
      <c r="D42" s="3464"/>
      <c r="E42" s="2820"/>
      <c r="F42" s="3395"/>
      <c r="G42" s="3452"/>
      <c r="H42" s="1344" t="s">
        <v>7</v>
      </c>
      <c r="I42" s="1345">
        <f>SUM(I32:I36)</f>
        <v>597.9</v>
      </c>
      <c r="J42" s="1345">
        <f t="shared" ref="J42:K42" si="1">SUM(J32:J35)</f>
        <v>620.6</v>
      </c>
      <c r="K42" s="1345">
        <f t="shared" si="1"/>
        <v>652</v>
      </c>
      <c r="L42" s="1346"/>
      <c r="M42" s="1347"/>
      <c r="N42" s="1286"/>
      <c r="O42" s="1286"/>
      <c r="P42" s="1287"/>
    </row>
    <row r="43" spans="1:16" ht="18.600000000000001" customHeight="1" x14ac:dyDescent="0.2">
      <c r="A43" s="3118" t="s">
        <v>6</v>
      </c>
      <c r="B43" s="2841" t="s">
        <v>6</v>
      </c>
      <c r="C43" s="2901" t="s">
        <v>96</v>
      </c>
      <c r="D43" s="2901"/>
      <c r="E43" s="3444" t="s">
        <v>633</v>
      </c>
      <c r="F43" s="3465" t="s">
        <v>634</v>
      </c>
      <c r="G43" s="3450" t="s">
        <v>598</v>
      </c>
      <c r="H43" s="1273" t="s">
        <v>52</v>
      </c>
      <c r="I43" s="1274">
        <v>298.5</v>
      </c>
      <c r="J43" s="1275">
        <v>313</v>
      </c>
      <c r="K43" s="1276">
        <v>329</v>
      </c>
      <c r="L43" s="1348" t="s">
        <v>635</v>
      </c>
      <c r="M43" s="1305" t="s">
        <v>259</v>
      </c>
      <c r="N43" s="1232">
        <v>20</v>
      </c>
      <c r="O43" s="1232">
        <v>24</v>
      </c>
      <c r="P43" s="1306">
        <v>26</v>
      </c>
    </row>
    <row r="44" spans="1:16" ht="18.600000000000001" customHeight="1" x14ac:dyDescent="0.2">
      <c r="A44" s="3119"/>
      <c r="B44" s="2796"/>
      <c r="C44" s="2902"/>
      <c r="D44" s="2902"/>
      <c r="E44" s="3445"/>
      <c r="F44" s="3448"/>
      <c r="G44" s="3451"/>
      <c r="H44" s="1297" t="s">
        <v>75</v>
      </c>
      <c r="I44" s="1298">
        <v>1.2</v>
      </c>
      <c r="J44" s="1299">
        <v>1.3</v>
      </c>
      <c r="K44" s="1300">
        <v>1.4</v>
      </c>
      <c r="L44" s="1319" t="s">
        <v>636</v>
      </c>
      <c r="M44" s="1312" t="s">
        <v>259</v>
      </c>
      <c r="N44" s="1309">
        <v>5500</v>
      </c>
      <c r="O44" s="1309">
        <v>6000</v>
      </c>
      <c r="P44" s="1310">
        <v>6500</v>
      </c>
    </row>
    <row r="45" spans="1:16" ht="30" x14ac:dyDescent="0.2">
      <c r="A45" s="3119"/>
      <c r="B45" s="2796"/>
      <c r="C45" s="2902"/>
      <c r="D45" s="2902"/>
      <c r="E45" s="3445"/>
      <c r="F45" s="3448"/>
      <c r="G45" s="3451"/>
      <c r="H45" s="1297" t="s">
        <v>551</v>
      </c>
      <c r="I45" s="1298">
        <v>5.8</v>
      </c>
      <c r="J45" s="1299">
        <v>6.1</v>
      </c>
      <c r="K45" s="1300">
        <v>6.4</v>
      </c>
      <c r="L45" s="1319" t="s">
        <v>637</v>
      </c>
      <c r="M45" s="1312" t="s">
        <v>259</v>
      </c>
      <c r="N45" s="1309">
        <v>3</v>
      </c>
      <c r="O45" s="1309">
        <v>4</v>
      </c>
      <c r="P45" s="1310">
        <v>5</v>
      </c>
    </row>
    <row r="46" spans="1:16" ht="15.6" customHeight="1" x14ac:dyDescent="0.2">
      <c r="A46" s="3119"/>
      <c r="B46" s="2796"/>
      <c r="C46" s="2902"/>
      <c r="D46" s="2902"/>
      <c r="E46" s="3445"/>
      <c r="F46" s="3448"/>
      <c r="G46" s="3451"/>
      <c r="H46" s="1297" t="s">
        <v>74</v>
      </c>
      <c r="I46" s="1298"/>
      <c r="J46" s="1299"/>
      <c r="K46" s="1300"/>
      <c r="L46" s="1349" t="s">
        <v>618</v>
      </c>
      <c r="M46" s="1312" t="s">
        <v>259</v>
      </c>
      <c r="N46" s="1309">
        <v>1050</v>
      </c>
      <c r="O46" s="1309">
        <v>1100</v>
      </c>
      <c r="P46" s="1310">
        <v>1150</v>
      </c>
    </row>
    <row r="47" spans="1:16" ht="18" customHeight="1" x14ac:dyDescent="0.25">
      <c r="A47" s="3119"/>
      <c r="B47" s="2796"/>
      <c r="C47" s="2902"/>
      <c r="D47" s="2902"/>
      <c r="E47" s="3445"/>
      <c r="F47" s="3448"/>
      <c r="G47" s="3451"/>
      <c r="H47" s="1313" t="s">
        <v>76</v>
      </c>
      <c r="I47" s="1298">
        <v>7.5</v>
      </c>
      <c r="J47" s="1299"/>
      <c r="K47" s="1300"/>
      <c r="L47" s="1350" t="s">
        <v>628</v>
      </c>
      <c r="M47" s="1312" t="s">
        <v>259</v>
      </c>
      <c r="N47" s="1309">
        <v>53</v>
      </c>
      <c r="O47" s="1309">
        <v>14</v>
      </c>
      <c r="P47" s="1310">
        <v>54</v>
      </c>
    </row>
    <row r="48" spans="1:16" ht="13.15" customHeight="1" x14ac:dyDescent="0.2">
      <c r="A48" s="3119"/>
      <c r="B48" s="2796"/>
      <c r="C48" s="2902"/>
      <c r="D48" s="2902"/>
      <c r="E48" s="3445"/>
      <c r="F48" s="3448"/>
      <c r="G48" s="3451"/>
      <c r="H48" s="1351"/>
      <c r="I48" s="1298"/>
      <c r="J48" s="1299"/>
      <c r="K48" s="1300"/>
      <c r="L48" s="1352" t="s">
        <v>638</v>
      </c>
      <c r="M48" s="1333" t="s">
        <v>153</v>
      </c>
      <c r="N48" s="1309">
        <v>3</v>
      </c>
      <c r="O48" s="1309">
        <v>1</v>
      </c>
      <c r="P48" s="1310">
        <v>2</v>
      </c>
    </row>
    <row r="49" spans="1:16" ht="30" x14ac:dyDescent="0.25">
      <c r="A49" s="3119"/>
      <c r="B49" s="2796"/>
      <c r="C49" s="2902"/>
      <c r="D49" s="2902"/>
      <c r="E49" s="3445"/>
      <c r="F49" s="3448"/>
      <c r="G49" s="3451"/>
      <c r="H49" s="1351"/>
      <c r="I49" s="1353"/>
      <c r="J49" s="1354"/>
      <c r="K49" s="1353"/>
      <c r="L49" s="1315" t="s">
        <v>619</v>
      </c>
      <c r="M49" s="1336" t="s">
        <v>195</v>
      </c>
      <c r="N49" s="1309">
        <v>100</v>
      </c>
      <c r="O49" s="1309">
        <v>100</v>
      </c>
      <c r="P49" s="1310">
        <v>100</v>
      </c>
    </row>
    <row r="50" spans="1:16" ht="60" x14ac:dyDescent="0.2">
      <c r="A50" s="3119"/>
      <c r="B50" s="2796"/>
      <c r="C50" s="2902"/>
      <c r="D50" s="2902"/>
      <c r="E50" s="3445"/>
      <c r="F50" s="3448"/>
      <c r="G50" s="3451"/>
      <c r="H50" s="1313"/>
      <c r="I50" s="1316"/>
      <c r="J50" s="1317"/>
      <c r="K50" s="1318"/>
      <c r="L50" s="1319" t="s">
        <v>620</v>
      </c>
      <c r="M50" s="1337" t="s">
        <v>621</v>
      </c>
      <c r="N50" s="2701" t="s">
        <v>596</v>
      </c>
      <c r="O50" s="2701" t="s">
        <v>596</v>
      </c>
      <c r="P50" s="2702" t="s">
        <v>596</v>
      </c>
    </row>
    <row r="51" spans="1:16" ht="60" x14ac:dyDescent="0.25">
      <c r="A51" s="3119"/>
      <c r="B51" s="2796"/>
      <c r="C51" s="2902"/>
      <c r="D51" s="2902"/>
      <c r="E51" s="3445"/>
      <c r="F51" s="3448"/>
      <c r="G51" s="3451"/>
      <c r="H51" s="1313"/>
      <c r="I51" s="1316"/>
      <c r="J51" s="1317"/>
      <c r="K51" s="1318"/>
      <c r="L51" s="1355" t="s">
        <v>622</v>
      </c>
      <c r="M51" s="1341" t="s">
        <v>623</v>
      </c>
      <c r="N51" s="2701" t="s">
        <v>596</v>
      </c>
      <c r="O51" s="2701" t="s">
        <v>596</v>
      </c>
      <c r="P51" s="2702" t="s">
        <v>596</v>
      </c>
    </row>
    <row r="52" spans="1:16" ht="15.75" thickBot="1" x14ac:dyDescent="0.25">
      <c r="A52" s="3120"/>
      <c r="B52" s="2842"/>
      <c r="C52" s="3464"/>
      <c r="D52" s="3464"/>
      <c r="E52" s="3446"/>
      <c r="F52" s="3395"/>
      <c r="G52" s="3452"/>
      <c r="H52" s="1344" t="s">
        <v>7</v>
      </c>
      <c r="I52" s="1345">
        <f>SUM(I43:I47)</f>
        <v>313</v>
      </c>
      <c r="J52" s="1345">
        <f t="shared" ref="J52:K52" si="2">SUM(J43:J46)</f>
        <v>320.40000000000003</v>
      </c>
      <c r="K52" s="1345">
        <f t="shared" si="2"/>
        <v>336.79999999999995</v>
      </c>
      <c r="L52" s="1346"/>
      <c r="M52" s="1357"/>
      <c r="N52" s="1286"/>
      <c r="O52" s="1286"/>
      <c r="P52" s="1287"/>
    </row>
    <row r="53" spans="1:16" ht="31.15" customHeight="1" x14ac:dyDescent="0.2">
      <c r="A53" s="3118" t="s">
        <v>6</v>
      </c>
      <c r="B53" s="2841" t="s">
        <v>6</v>
      </c>
      <c r="C53" s="2901" t="s">
        <v>97</v>
      </c>
      <c r="D53" s="2901"/>
      <c r="E53" s="3444" t="s">
        <v>639</v>
      </c>
      <c r="F53" s="3465" t="s">
        <v>1233</v>
      </c>
      <c r="G53" s="3450" t="s">
        <v>598</v>
      </c>
      <c r="H53" s="1273" t="s">
        <v>52</v>
      </c>
      <c r="I53" s="1274">
        <v>161.80000000000001</v>
      </c>
      <c r="J53" s="1275">
        <v>169</v>
      </c>
      <c r="K53" s="1276">
        <v>177</v>
      </c>
      <c r="L53" s="1358" t="s">
        <v>640</v>
      </c>
      <c r="M53" s="1305" t="s">
        <v>153</v>
      </c>
      <c r="N53" s="1232">
        <v>2</v>
      </c>
      <c r="O53" s="1232">
        <v>2</v>
      </c>
      <c r="P53" s="1306">
        <v>2</v>
      </c>
    </row>
    <row r="54" spans="1:16" ht="21.6" customHeight="1" x14ac:dyDescent="0.2">
      <c r="A54" s="3119"/>
      <c r="B54" s="2796"/>
      <c r="C54" s="2902"/>
      <c r="D54" s="2902"/>
      <c r="E54" s="3445"/>
      <c r="F54" s="3448"/>
      <c r="G54" s="3451"/>
      <c r="H54" s="1297" t="s">
        <v>75</v>
      </c>
      <c r="I54" s="1298"/>
      <c r="J54" s="1299"/>
      <c r="K54" s="1300"/>
      <c r="L54" s="1359" t="s">
        <v>617</v>
      </c>
      <c r="M54" s="1312" t="s">
        <v>153</v>
      </c>
      <c r="N54" s="1309">
        <v>30</v>
      </c>
      <c r="O54" s="1309">
        <v>50</v>
      </c>
      <c r="P54" s="1310">
        <v>50</v>
      </c>
    </row>
    <row r="55" spans="1:16" ht="25.15" customHeight="1" x14ac:dyDescent="0.2">
      <c r="A55" s="3119"/>
      <c r="B55" s="2796"/>
      <c r="C55" s="2902"/>
      <c r="D55" s="2902"/>
      <c r="E55" s="3445"/>
      <c r="F55" s="3448"/>
      <c r="G55" s="3451"/>
      <c r="H55" s="1297" t="s">
        <v>551</v>
      </c>
      <c r="I55" s="1298"/>
      <c r="J55" s="1299"/>
      <c r="K55" s="1300"/>
      <c r="L55" s="1359" t="s">
        <v>641</v>
      </c>
      <c r="M55" s="1312" t="s">
        <v>153</v>
      </c>
      <c r="N55" s="1309">
        <v>1</v>
      </c>
      <c r="O55" s="1309">
        <v>2</v>
      </c>
      <c r="P55" s="1310">
        <v>2</v>
      </c>
    </row>
    <row r="56" spans="1:16" ht="32.450000000000003" customHeight="1" x14ac:dyDescent="0.2">
      <c r="A56" s="3119"/>
      <c r="B56" s="2796"/>
      <c r="C56" s="2902"/>
      <c r="D56" s="2902"/>
      <c r="E56" s="3445"/>
      <c r="F56" s="3448"/>
      <c r="G56" s="3451"/>
      <c r="H56" s="1297" t="s">
        <v>74</v>
      </c>
      <c r="I56" s="1298"/>
      <c r="J56" s="1299"/>
      <c r="K56" s="1300"/>
      <c r="L56" s="1359" t="s">
        <v>642</v>
      </c>
      <c r="M56" s="1312" t="s">
        <v>153</v>
      </c>
      <c r="N56" s="1309">
        <v>1</v>
      </c>
      <c r="O56" s="1309">
        <v>1</v>
      </c>
      <c r="P56" s="1310">
        <v>1</v>
      </c>
    </row>
    <row r="57" spans="1:16" ht="30" x14ac:dyDescent="0.2">
      <c r="A57" s="3119"/>
      <c r="B57" s="2796"/>
      <c r="C57" s="2902"/>
      <c r="D57" s="2902"/>
      <c r="E57" s="3445"/>
      <c r="F57" s="3448"/>
      <c r="G57" s="3451"/>
      <c r="H57" s="1847" t="s">
        <v>76</v>
      </c>
      <c r="I57" s="1298">
        <v>0.2</v>
      </c>
      <c r="J57" s="1299"/>
      <c r="K57" s="1300"/>
      <c r="L57" s="1079" t="s">
        <v>643</v>
      </c>
      <c r="M57" s="1229" t="s">
        <v>153</v>
      </c>
      <c r="N57" s="1309">
        <v>100</v>
      </c>
      <c r="O57" s="1309">
        <v>100</v>
      </c>
      <c r="P57" s="1310">
        <v>100</v>
      </c>
    </row>
    <row r="58" spans="1:16" ht="30" x14ac:dyDescent="0.2">
      <c r="A58" s="3119"/>
      <c r="B58" s="2796"/>
      <c r="C58" s="2902"/>
      <c r="D58" s="2902"/>
      <c r="E58" s="3445"/>
      <c r="F58" s="3448"/>
      <c r="G58" s="3451"/>
      <c r="H58" s="1351"/>
      <c r="I58" s="1298"/>
      <c r="J58" s="1299"/>
      <c r="K58" s="1300"/>
      <c r="L58" s="1360" t="s">
        <v>644</v>
      </c>
      <c r="M58" s="1333" t="s">
        <v>153</v>
      </c>
      <c r="N58" s="1309">
        <v>3</v>
      </c>
      <c r="O58" s="1309">
        <v>5</v>
      </c>
      <c r="P58" s="1310">
        <v>7</v>
      </c>
    </row>
    <row r="59" spans="1:16" ht="27" customHeight="1" x14ac:dyDescent="0.2">
      <c r="A59" s="3119"/>
      <c r="B59" s="2796"/>
      <c r="C59" s="2902"/>
      <c r="D59" s="2902"/>
      <c r="E59" s="3445"/>
      <c r="F59" s="3448"/>
      <c r="G59" s="3451"/>
      <c r="H59" s="1351"/>
      <c r="I59" s="1298"/>
      <c r="J59" s="1299"/>
      <c r="K59" s="1300"/>
      <c r="L59" s="1079" t="s">
        <v>638</v>
      </c>
      <c r="M59" s="1333" t="s">
        <v>153</v>
      </c>
      <c r="N59" s="1309"/>
      <c r="O59" s="1309">
        <v>2</v>
      </c>
      <c r="P59" s="1310">
        <v>2</v>
      </c>
    </row>
    <row r="60" spans="1:16" ht="30" x14ac:dyDescent="0.2">
      <c r="A60" s="3119"/>
      <c r="B60" s="2796"/>
      <c r="C60" s="2902"/>
      <c r="D60" s="2902"/>
      <c r="E60" s="3445"/>
      <c r="F60" s="3448"/>
      <c r="G60" s="3451"/>
      <c r="H60" s="1361"/>
      <c r="I60" s="1362"/>
      <c r="J60" s="1363"/>
      <c r="K60" s="1362"/>
      <c r="L60" s="1079" t="s">
        <v>645</v>
      </c>
      <c r="M60" s="1333" t="s">
        <v>153</v>
      </c>
      <c r="N60" s="1309"/>
      <c r="O60" s="1309">
        <v>2</v>
      </c>
      <c r="P60" s="1310">
        <v>2</v>
      </c>
    </row>
    <row r="61" spans="1:16" ht="36" customHeight="1" x14ac:dyDescent="0.2">
      <c r="A61" s="3119"/>
      <c r="B61" s="2796"/>
      <c r="C61" s="2902"/>
      <c r="D61" s="2902"/>
      <c r="E61" s="3445"/>
      <c r="F61" s="3448"/>
      <c r="G61" s="3451"/>
      <c r="H61" s="1364"/>
      <c r="I61" s="1365"/>
      <c r="J61" s="1366"/>
      <c r="K61" s="1365"/>
      <c r="L61" s="1079" t="s">
        <v>619</v>
      </c>
      <c r="M61" s="1336" t="s">
        <v>195</v>
      </c>
      <c r="N61" s="1309">
        <v>50</v>
      </c>
      <c r="O61" s="1309">
        <v>50</v>
      </c>
      <c r="P61" s="1310">
        <v>50</v>
      </c>
    </row>
    <row r="62" spans="1:16" ht="60" x14ac:dyDescent="0.2">
      <c r="A62" s="3119"/>
      <c r="B62" s="2796"/>
      <c r="C62" s="2902"/>
      <c r="D62" s="2902"/>
      <c r="E62" s="3445"/>
      <c r="F62" s="3448"/>
      <c r="G62" s="3451"/>
      <c r="H62" s="1313"/>
      <c r="I62" s="1316"/>
      <c r="J62" s="1317"/>
      <c r="K62" s="1318"/>
      <c r="L62" s="1367" t="s">
        <v>622</v>
      </c>
      <c r="M62" s="1368" t="s">
        <v>623</v>
      </c>
      <c r="N62" s="2701" t="s">
        <v>596</v>
      </c>
      <c r="O62" s="2701" t="s">
        <v>596</v>
      </c>
      <c r="P62" s="2702" t="s">
        <v>596</v>
      </c>
    </row>
    <row r="63" spans="1:16" ht="60" x14ac:dyDescent="0.2">
      <c r="A63" s="3119"/>
      <c r="B63" s="2796"/>
      <c r="C63" s="2902"/>
      <c r="D63" s="2902"/>
      <c r="E63" s="3445"/>
      <c r="F63" s="3466"/>
      <c r="G63" s="3457"/>
      <c r="H63" s="1313"/>
      <c r="I63" s="1316"/>
      <c r="J63" s="1317"/>
      <c r="K63" s="1318"/>
      <c r="L63" s="1369" t="s">
        <v>620</v>
      </c>
      <c r="M63" s="1337" t="s">
        <v>621</v>
      </c>
      <c r="N63" s="2701" t="s">
        <v>596</v>
      </c>
      <c r="O63" s="2701" t="s">
        <v>596</v>
      </c>
      <c r="P63" s="2702" t="s">
        <v>596</v>
      </c>
    </row>
    <row r="64" spans="1:16" ht="15.75" thickBot="1" x14ac:dyDescent="0.25">
      <c r="A64" s="3120"/>
      <c r="B64" s="2842"/>
      <c r="C64" s="3464"/>
      <c r="D64" s="3464"/>
      <c r="E64" s="3446"/>
      <c r="F64" s="1356"/>
      <c r="G64" s="1343"/>
      <c r="H64" s="1344" t="s">
        <v>7</v>
      </c>
      <c r="I64" s="1345">
        <f>SUM(I53:I57)</f>
        <v>162</v>
      </c>
      <c r="J64" s="1345">
        <f t="shared" ref="J64:K64" si="3">SUM(J53:J56)</f>
        <v>169</v>
      </c>
      <c r="K64" s="1345">
        <f t="shared" si="3"/>
        <v>177</v>
      </c>
      <c r="L64" s="1370"/>
      <c r="M64" s="1371"/>
      <c r="N64" s="1372"/>
      <c r="O64" s="1372"/>
      <c r="P64" s="1373"/>
    </row>
    <row r="65" spans="1:16" ht="20.45" customHeight="1" x14ac:dyDescent="0.2">
      <c r="A65" s="3118" t="s">
        <v>6</v>
      </c>
      <c r="B65" s="2841" t="s">
        <v>6</v>
      </c>
      <c r="C65" s="2901" t="s">
        <v>98</v>
      </c>
      <c r="D65" s="2901"/>
      <c r="E65" s="3444" t="s">
        <v>646</v>
      </c>
      <c r="F65" s="3465" t="s">
        <v>647</v>
      </c>
      <c r="G65" s="3450" t="s">
        <v>598</v>
      </c>
      <c r="H65" s="1273" t="s">
        <v>52</v>
      </c>
      <c r="I65" s="1274">
        <v>930.5</v>
      </c>
      <c r="J65" s="1275">
        <v>977</v>
      </c>
      <c r="K65" s="1276">
        <v>1026</v>
      </c>
      <c r="L65" s="1348" t="s">
        <v>615</v>
      </c>
      <c r="M65" s="1305" t="s">
        <v>153</v>
      </c>
      <c r="N65" s="1232">
        <v>189</v>
      </c>
      <c r="O65" s="1232">
        <v>190</v>
      </c>
      <c r="P65" s="1306">
        <v>191</v>
      </c>
    </row>
    <row r="66" spans="1:16" ht="21.6" customHeight="1" x14ac:dyDescent="0.2">
      <c r="A66" s="3119"/>
      <c r="B66" s="2796"/>
      <c r="C66" s="2902"/>
      <c r="D66" s="2902"/>
      <c r="E66" s="3445"/>
      <c r="F66" s="3448"/>
      <c r="G66" s="3451"/>
      <c r="H66" s="1297" t="s">
        <v>75</v>
      </c>
      <c r="I66" s="2619">
        <v>5.5</v>
      </c>
      <c r="J66" s="2620">
        <v>5.7</v>
      </c>
      <c r="K66" s="1300">
        <v>5.9</v>
      </c>
      <c r="L66" s="1374" t="s">
        <v>648</v>
      </c>
      <c r="M66" s="1312" t="s">
        <v>153</v>
      </c>
      <c r="N66" s="1309">
        <v>65</v>
      </c>
      <c r="O66" s="1309">
        <v>66</v>
      </c>
      <c r="P66" s="1310">
        <v>67</v>
      </c>
    </row>
    <row r="67" spans="1:16" ht="33" customHeight="1" x14ac:dyDescent="0.2">
      <c r="A67" s="3119"/>
      <c r="B67" s="2796"/>
      <c r="C67" s="2902"/>
      <c r="D67" s="2902"/>
      <c r="E67" s="3445"/>
      <c r="F67" s="3448"/>
      <c r="G67" s="3451"/>
      <c r="H67" s="1297" t="s">
        <v>551</v>
      </c>
      <c r="I67" s="2619">
        <v>70</v>
      </c>
      <c r="J67" s="2620">
        <v>73</v>
      </c>
      <c r="K67" s="1300">
        <v>77</v>
      </c>
      <c r="L67" s="1374" t="s">
        <v>649</v>
      </c>
      <c r="M67" s="1312" t="s">
        <v>153</v>
      </c>
      <c r="N67" s="1309">
        <v>9</v>
      </c>
      <c r="O67" s="1309">
        <v>9</v>
      </c>
      <c r="P67" s="1310">
        <v>9</v>
      </c>
    </row>
    <row r="68" spans="1:16" ht="19.899999999999999" customHeight="1" x14ac:dyDescent="0.2">
      <c r="A68" s="3119"/>
      <c r="B68" s="2796"/>
      <c r="C68" s="2902"/>
      <c r="D68" s="2902"/>
      <c r="E68" s="3445"/>
      <c r="F68" s="3448"/>
      <c r="G68" s="3451"/>
      <c r="H68" s="1297" t="s">
        <v>74</v>
      </c>
      <c r="I68" s="2619"/>
      <c r="J68" s="2620"/>
      <c r="K68" s="1300"/>
      <c r="L68" s="1374" t="s">
        <v>650</v>
      </c>
      <c r="M68" s="1312" t="s">
        <v>612</v>
      </c>
      <c r="N68" s="2604">
        <v>16.899999999999999</v>
      </c>
      <c r="O68" s="2604">
        <v>17.5</v>
      </c>
      <c r="P68" s="1376">
        <v>18.8</v>
      </c>
    </row>
    <row r="69" spans="1:16" ht="24" customHeight="1" x14ac:dyDescent="0.2">
      <c r="A69" s="3119"/>
      <c r="B69" s="2796"/>
      <c r="C69" s="2902"/>
      <c r="D69" s="2902"/>
      <c r="E69" s="3445"/>
      <c r="F69" s="3448"/>
      <c r="G69" s="3451"/>
      <c r="H69" s="2621" t="s">
        <v>76</v>
      </c>
      <c r="I69" s="2619">
        <v>13.9</v>
      </c>
      <c r="J69" s="2620"/>
      <c r="K69" s="1300"/>
      <c r="L69" s="1377" t="s">
        <v>651</v>
      </c>
      <c r="M69" s="1312" t="s">
        <v>259</v>
      </c>
      <c r="N69" s="1309">
        <v>27</v>
      </c>
      <c r="O69" s="1309">
        <v>28</v>
      </c>
      <c r="P69" s="1310">
        <v>29</v>
      </c>
    </row>
    <row r="70" spans="1:16" ht="30" x14ac:dyDescent="0.2">
      <c r="A70" s="3119"/>
      <c r="B70" s="2796"/>
      <c r="C70" s="2902"/>
      <c r="D70" s="2902"/>
      <c r="E70" s="3445"/>
      <c r="F70" s="3448"/>
      <c r="G70" s="3451"/>
      <c r="H70" s="2621"/>
      <c r="I70" s="2619"/>
      <c r="J70" s="2620"/>
      <c r="K70" s="1300"/>
      <c r="L70" s="1378" t="s">
        <v>652</v>
      </c>
      <c r="M70" s="1312" t="s">
        <v>259</v>
      </c>
      <c r="N70" s="1309">
        <v>323</v>
      </c>
      <c r="O70" s="1309">
        <v>332</v>
      </c>
      <c r="P70" s="1310">
        <v>348</v>
      </c>
    </row>
    <row r="71" spans="1:16" ht="20.45" customHeight="1" x14ac:dyDescent="0.2">
      <c r="A71" s="3119"/>
      <c r="B71" s="2796"/>
      <c r="C71" s="2902"/>
      <c r="D71" s="2902"/>
      <c r="E71" s="3445"/>
      <c r="F71" s="3448"/>
      <c r="G71" s="3451"/>
      <c r="H71" s="2621"/>
      <c r="I71" s="2619"/>
      <c r="J71" s="2620"/>
      <c r="K71" s="1300"/>
      <c r="L71" s="1377" t="s">
        <v>617</v>
      </c>
      <c r="M71" s="1312" t="s">
        <v>259</v>
      </c>
      <c r="N71" s="2604">
        <v>43</v>
      </c>
      <c r="O71" s="2604">
        <v>44</v>
      </c>
      <c r="P71" s="1376">
        <v>45</v>
      </c>
    </row>
    <row r="72" spans="1:16" ht="18.600000000000001" customHeight="1" x14ac:dyDescent="0.2">
      <c r="A72" s="3119"/>
      <c r="B72" s="2796"/>
      <c r="C72" s="2902"/>
      <c r="D72" s="2902"/>
      <c r="E72" s="3445"/>
      <c r="F72" s="3448"/>
      <c r="G72" s="3451"/>
      <c r="H72" s="2621"/>
      <c r="I72" s="2619"/>
      <c r="J72" s="2620"/>
      <c r="K72" s="1300"/>
      <c r="L72" s="1377" t="s">
        <v>653</v>
      </c>
      <c r="M72" s="1312" t="s">
        <v>259</v>
      </c>
      <c r="N72" s="1309">
        <v>6103</v>
      </c>
      <c r="O72" s="1309">
        <v>6105</v>
      </c>
      <c r="P72" s="1310">
        <v>6108</v>
      </c>
    </row>
    <row r="73" spans="1:16" ht="34.9" customHeight="1" x14ac:dyDescent="0.2">
      <c r="A73" s="3119"/>
      <c r="B73" s="2796"/>
      <c r="C73" s="2902"/>
      <c r="D73" s="2902"/>
      <c r="E73" s="3445"/>
      <c r="F73" s="3448"/>
      <c r="G73" s="3451"/>
      <c r="H73" s="2621"/>
      <c r="I73" s="2619"/>
      <c r="J73" s="2620"/>
      <c r="K73" s="1300"/>
      <c r="L73" s="1079" t="s">
        <v>619</v>
      </c>
      <c r="M73" s="1336" t="s">
        <v>195</v>
      </c>
      <c r="N73" s="1309">
        <v>33</v>
      </c>
      <c r="O73" s="1309">
        <v>35</v>
      </c>
      <c r="P73" s="1310">
        <v>37</v>
      </c>
    </row>
    <row r="74" spans="1:16" ht="30.6" customHeight="1" x14ac:dyDescent="0.2">
      <c r="A74" s="3119"/>
      <c r="B74" s="2796"/>
      <c r="C74" s="2902"/>
      <c r="D74" s="2902"/>
      <c r="E74" s="3445"/>
      <c r="F74" s="3448"/>
      <c r="G74" s="3451"/>
      <c r="H74" s="2621"/>
      <c r="I74" s="2619"/>
      <c r="J74" s="2620"/>
      <c r="K74" s="1300"/>
      <c r="L74" s="1379" t="s">
        <v>622</v>
      </c>
      <c r="M74" s="2700" t="s">
        <v>623</v>
      </c>
      <c r="N74" s="2701" t="s">
        <v>596</v>
      </c>
      <c r="O74" s="2701" t="s">
        <v>596</v>
      </c>
      <c r="P74" s="2702" t="s">
        <v>596</v>
      </c>
    </row>
    <row r="75" spans="1:16" ht="41.45" customHeight="1" x14ac:dyDescent="0.2">
      <c r="A75" s="3119"/>
      <c r="B75" s="2796"/>
      <c r="C75" s="2902"/>
      <c r="D75" s="2902"/>
      <c r="E75" s="3445"/>
      <c r="F75" s="3466"/>
      <c r="G75" s="3451"/>
      <c r="H75" s="2621"/>
      <c r="I75" s="2619"/>
      <c r="J75" s="2620"/>
      <c r="K75" s="1300"/>
      <c r="L75" s="1319" t="s">
        <v>620</v>
      </c>
      <c r="M75" s="2703" t="s">
        <v>621</v>
      </c>
      <c r="N75" s="2701" t="s">
        <v>596</v>
      </c>
      <c r="O75" s="2701" t="s">
        <v>596</v>
      </c>
      <c r="P75" s="2702" t="s">
        <v>596</v>
      </c>
    </row>
    <row r="76" spans="1:16" ht="15.75" thickBot="1" x14ac:dyDescent="0.25">
      <c r="A76" s="1118"/>
      <c r="B76" s="1383"/>
      <c r="C76" s="1384"/>
      <c r="D76" s="2600"/>
      <c r="E76" s="3446"/>
      <c r="F76" s="1342"/>
      <c r="G76" s="1343"/>
      <c r="H76" s="1344" t="s">
        <v>7</v>
      </c>
      <c r="I76" s="1345">
        <f>SUM(I65:I69)</f>
        <v>1019.9</v>
      </c>
      <c r="J76" s="1345">
        <f t="shared" ref="J76:K76" si="4">SUM(J65:J68)</f>
        <v>1055.7</v>
      </c>
      <c r="K76" s="1345">
        <f t="shared" si="4"/>
        <v>1108.9000000000001</v>
      </c>
      <c r="L76" s="1370"/>
      <c r="M76" s="1347"/>
      <c r="N76" s="1286"/>
      <c r="O76" s="1286"/>
      <c r="P76" s="1287"/>
    </row>
    <row r="77" spans="1:16" ht="25.15" customHeight="1" x14ac:dyDescent="0.2">
      <c r="A77" s="3118" t="s">
        <v>6</v>
      </c>
      <c r="B77" s="2841" t="s">
        <v>6</v>
      </c>
      <c r="C77" s="2901" t="s">
        <v>99</v>
      </c>
      <c r="D77" s="2901"/>
      <c r="E77" s="3444" t="s">
        <v>654</v>
      </c>
      <c r="F77" s="3465" t="s">
        <v>655</v>
      </c>
      <c r="G77" s="3450" t="s">
        <v>598</v>
      </c>
      <c r="H77" s="1273" t="s">
        <v>52</v>
      </c>
      <c r="I77" s="1274">
        <v>308.3</v>
      </c>
      <c r="J77" s="1275">
        <v>324</v>
      </c>
      <c r="K77" s="1276">
        <v>340</v>
      </c>
      <c r="L77" s="1385" t="s">
        <v>656</v>
      </c>
      <c r="M77" s="1386" t="s">
        <v>195</v>
      </c>
      <c r="N77" s="1387">
        <v>72</v>
      </c>
      <c r="O77" s="1387">
        <v>73</v>
      </c>
      <c r="P77" s="1388">
        <v>74</v>
      </c>
    </row>
    <row r="78" spans="1:16" ht="21.6" customHeight="1" x14ac:dyDescent="0.2">
      <c r="A78" s="3119"/>
      <c r="B78" s="2796"/>
      <c r="C78" s="2902"/>
      <c r="D78" s="2902"/>
      <c r="E78" s="3445"/>
      <c r="F78" s="3448"/>
      <c r="G78" s="3451"/>
      <c r="H78" s="1297" t="s">
        <v>75</v>
      </c>
      <c r="I78" s="1298"/>
      <c r="J78" s="1299"/>
      <c r="K78" s="1300"/>
      <c r="L78" s="1389" t="s">
        <v>657</v>
      </c>
      <c r="M78" s="1390" t="s">
        <v>153</v>
      </c>
      <c r="N78" s="1387">
        <v>27</v>
      </c>
      <c r="O78" s="1387">
        <v>28</v>
      </c>
      <c r="P78" s="1388">
        <v>29</v>
      </c>
    </row>
    <row r="79" spans="1:16" ht="15.6" customHeight="1" x14ac:dyDescent="0.2">
      <c r="A79" s="3119"/>
      <c r="B79" s="2796"/>
      <c r="C79" s="2902"/>
      <c r="D79" s="2902"/>
      <c r="E79" s="3445"/>
      <c r="F79" s="3448"/>
      <c r="G79" s="3451"/>
      <c r="H79" s="1297" t="s">
        <v>551</v>
      </c>
      <c r="I79" s="1298">
        <v>35</v>
      </c>
      <c r="J79" s="1299">
        <v>37</v>
      </c>
      <c r="K79" s="1300">
        <v>39</v>
      </c>
      <c r="L79" s="1391" t="s">
        <v>658</v>
      </c>
      <c r="M79" s="1390" t="s">
        <v>153</v>
      </c>
      <c r="N79" s="1387">
        <v>95</v>
      </c>
      <c r="O79" s="1387">
        <v>100</v>
      </c>
      <c r="P79" s="1388">
        <v>105</v>
      </c>
    </row>
    <row r="80" spans="1:16" ht="30" x14ac:dyDescent="0.2">
      <c r="A80" s="3119"/>
      <c r="B80" s="2796"/>
      <c r="C80" s="2902"/>
      <c r="D80" s="2902"/>
      <c r="E80" s="3445"/>
      <c r="F80" s="3448"/>
      <c r="G80" s="3451"/>
      <c r="H80" s="1297" t="s">
        <v>74</v>
      </c>
      <c r="I80" s="1298"/>
      <c r="J80" s="1299"/>
      <c r="K80" s="1300"/>
      <c r="L80" s="1389" t="s">
        <v>659</v>
      </c>
      <c r="M80" s="1390" t="s">
        <v>612</v>
      </c>
      <c r="N80" s="1387">
        <v>20</v>
      </c>
      <c r="O80" s="1387">
        <v>21</v>
      </c>
      <c r="P80" s="1388">
        <v>22</v>
      </c>
    </row>
    <row r="81" spans="1:16" ht="30" x14ac:dyDescent="0.2">
      <c r="A81" s="3119"/>
      <c r="B81" s="2796"/>
      <c r="C81" s="2902"/>
      <c r="D81" s="2902"/>
      <c r="E81" s="3445"/>
      <c r="F81" s="3448"/>
      <c r="G81" s="3451"/>
      <c r="H81" s="1313" t="s">
        <v>76</v>
      </c>
      <c r="I81" s="1298">
        <v>11.6</v>
      </c>
      <c r="J81" s="1299"/>
      <c r="K81" s="1300"/>
      <c r="L81" s="1392" t="s">
        <v>648</v>
      </c>
      <c r="M81" s="1390" t="s">
        <v>259</v>
      </c>
      <c r="N81" s="1387">
        <v>20</v>
      </c>
      <c r="O81" s="1387">
        <v>22</v>
      </c>
      <c r="P81" s="1388">
        <v>24</v>
      </c>
    </row>
    <row r="82" spans="1:16" ht="30" x14ac:dyDescent="0.2">
      <c r="A82" s="3119"/>
      <c r="B82" s="2796"/>
      <c r="C82" s="2902"/>
      <c r="D82" s="2902"/>
      <c r="E82" s="3445"/>
      <c r="F82" s="3448"/>
      <c r="G82" s="3451"/>
      <c r="H82" s="1313"/>
      <c r="I82" s="1298"/>
      <c r="J82" s="1299"/>
      <c r="K82" s="1300"/>
      <c r="L82" s="1292" t="s">
        <v>660</v>
      </c>
      <c r="M82" s="1390" t="s">
        <v>153</v>
      </c>
      <c r="N82" s="1387">
        <v>1</v>
      </c>
      <c r="O82" s="1387">
        <v>2</v>
      </c>
      <c r="P82" s="1388">
        <v>2</v>
      </c>
    </row>
    <row r="83" spans="1:16" ht="15" x14ac:dyDescent="0.2">
      <c r="A83" s="3119"/>
      <c r="B83" s="2796"/>
      <c r="C83" s="2902"/>
      <c r="D83" s="2902"/>
      <c r="E83" s="3445"/>
      <c r="F83" s="3448"/>
      <c r="G83" s="3451"/>
      <c r="H83" s="3471"/>
      <c r="I83" s="3460"/>
      <c r="J83" s="3462"/>
      <c r="K83" s="3460"/>
      <c r="L83" s="1292" t="s">
        <v>661</v>
      </c>
      <c r="M83" s="1390" t="s">
        <v>195</v>
      </c>
      <c r="N83" s="1387">
        <v>5</v>
      </c>
      <c r="O83" s="1387">
        <v>5</v>
      </c>
      <c r="P83" s="1388">
        <v>5</v>
      </c>
    </row>
    <row r="84" spans="1:16" ht="30" x14ac:dyDescent="0.2">
      <c r="A84" s="3119"/>
      <c r="B84" s="2796"/>
      <c r="C84" s="2902"/>
      <c r="D84" s="2902"/>
      <c r="E84" s="3445"/>
      <c r="F84" s="3448"/>
      <c r="G84" s="3451"/>
      <c r="H84" s="3472"/>
      <c r="I84" s="3473"/>
      <c r="J84" s="3475"/>
      <c r="K84" s="3473"/>
      <c r="L84" s="1393" t="s">
        <v>662</v>
      </c>
      <c r="M84" s="1386" t="s">
        <v>153</v>
      </c>
      <c r="N84" s="1387">
        <v>1</v>
      </c>
      <c r="O84" s="1387">
        <v>1</v>
      </c>
      <c r="P84" s="1388">
        <v>1</v>
      </c>
    </row>
    <row r="85" spans="1:16" ht="30" x14ac:dyDescent="0.2">
      <c r="A85" s="3119"/>
      <c r="B85" s="2796"/>
      <c r="C85" s="2902"/>
      <c r="D85" s="2902"/>
      <c r="E85" s="3445"/>
      <c r="F85" s="3448"/>
      <c r="G85" s="3451"/>
      <c r="H85" s="1316"/>
      <c r="I85" s="1353"/>
      <c r="J85" s="1354"/>
      <c r="K85" s="1353"/>
      <c r="L85" s="1394" t="s">
        <v>619</v>
      </c>
      <c r="M85" s="1395" t="s">
        <v>195</v>
      </c>
      <c r="N85" s="1387">
        <v>50</v>
      </c>
      <c r="O85" s="1387">
        <v>50</v>
      </c>
      <c r="P85" s="1388">
        <v>50</v>
      </c>
    </row>
    <row r="86" spans="1:16" ht="30" x14ac:dyDescent="0.2">
      <c r="A86" s="3119"/>
      <c r="B86" s="2796"/>
      <c r="C86" s="2902"/>
      <c r="D86" s="2902"/>
      <c r="E86" s="3445"/>
      <c r="F86" s="3448"/>
      <c r="G86" s="3451"/>
      <c r="H86" s="1313"/>
      <c r="I86" s="1316"/>
      <c r="J86" s="1317"/>
      <c r="K86" s="1318"/>
      <c r="L86" s="1389" t="s">
        <v>620</v>
      </c>
      <c r="M86" s="1396" t="s">
        <v>621</v>
      </c>
      <c r="N86" s="2701" t="s">
        <v>596</v>
      </c>
      <c r="O86" s="2701" t="s">
        <v>596</v>
      </c>
      <c r="P86" s="2702" t="s">
        <v>596</v>
      </c>
    </row>
    <row r="87" spans="1:16" ht="30" x14ac:dyDescent="0.2">
      <c r="A87" s="3477"/>
      <c r="B87" s="3478"/>
      <c r="C87" s="3479"/>
      <c r="D87" s="3479"/>
      <c r="E87" s="3445"/>
      <c r="F87" s="3466"/>
      <c r="G87" s="3457"/>
      <c r="H87" s="1313"/>
      <c r="I87" s="1316"/>
      <c r="J87" s="1317"/>
      <c r="K87" s="1318"/>
      <c r="L87" s="1394" t="s">
        <v>622</v>
      </c>
      <c r="M87" s="1397" t="s">
        <v>623</v>
      </c>
      <c r="N87" s="2701" t="s">
        <v>596</v>
      </c>
      <c r="O87" s="2701" t="s">
        <v>596</v>
      </c>
      <c r="P87" s="2702" t="s">
        <v>596</v>
      </c>
    </row>
    <row r="88" spans="1:16" ht="15.75" thickBot="1" x14ac:dyDescent="0.25">
      <c r="A88" s="1118"/>
      <c r="B88" s="1383"/>
      <c r="C88" s="1398"/>
      <c r="D88" s="1281"/>
      <c r="E88" s="3446"/>
      <c r="F88" s="1356"/>
      <c r="G88" s="1343"/>
      <c r="H88" s="1344" t="s">
        <v>7</v>
      </c>
      <c r="I88" s="1345">
        <f>SUM(I77:I81)</f>
        <v>354.90000000000003</v>
      </c>
      <c r="J88" s="1345">
        <f>SUM(J77:J80)</f>
        <v>361</v>
      </c>
      <c r="K88" s="1345">
        <f t="shared" ref="K88" si="5">SUM(K77:K80)</f>
        <v>379</v>
      </c>
      <c r="L88" s="1370"/>
      <c r="M88" s="1347"/>
      <c r="N88" s="1286"/>
      <c r="O88" s="1286"/>
      <c r="P88" s="1287"/>
    </row>
    <row r="89" spans="1:16" ht="15.75" thickBot="1" x14ac:dyDescent="0.25">
      <c r="A89" s="1399" t="s">
        <v>6</v>
      </c>
      <c r="B89" s="1180" t="s">
        <v>6</v>
      </c>
      <c r="C89" s="1400"/>
      <c r="D89" s="1401"/>
      <c r="E89" s="2793" t="s">
        <v>34</v>
      </c>
      <c r="F89" s="2793"/>
      <c r="G89" s="2794"/>
      <c r="H89" s="1402" t="s">
        <v>7</v>
      </c>
      <c r="I89" s="1403">
        <f>SUM(I15+I17+I21+I31+I42+I52+I64+I76+I88)</f>
        <v>3643.5</v>
      </c>
      <c r="J89" s="1403">
        <f>SUM(J15+J17+J21+J31+J42+J52+J64+J76+J88)</f>
        <v>3770.9000000000005</v>
      </c>
      <c r="K89" s="1403">
        <f>SUM(K15+K17+K21+K31+K42+K52+K64+K76+K88)</f>
        <v>3958</v>
      </c>
      <c r="L89" s="1404"/>
      <c r="M89" s="1405"/>
      <c r="N89" s="1406"/>
      <c r="O89" s="1406"/>
      <c r="P89" s="1407"/>
    </row>
    <row r="90" spans="1:16" ht="15.75" thickBot="1" x14ac:dyDescent="0.25">
      <c r="A90" s="1038" t="s">
        <v>6</v>
      </c>
      <c r="B90" s="1408" t="s">
        <v>8</v>
      </c>
      <c r="C90" s="1409" t="s">
        <v>663</v>
      </c>
      <c r="D90" s="1261"/>
      <c r="E90" s="1410"/>
      <c r="F90" s="1410"/>
      <c r="G90" s="1410"/>
      <c r="H90" s="1410"/>
      <c r="I90" s="1410"/>
      <c r="J90" s="1410"/>
      <c r="K90" s="1410"/>
      <c r="L90" s="1411"/>
      <c r="M90" s="1411"/>
      <c r="N90" s="1411"/>
      <c r="O90" s="1411"/>
      <c r="P90" s="1412"/>
    </row>
    <row r="91" spans="1:16" ht="30.75" thickBot="1" x14ac:dyDescent="0.3">
      <c r="A91" s="1084"/>
      <c r="B91" s="1179"/>
      <c r="C91" s="1413"/>
      <c r="D91" s="1414"/>
      <c r="E91" s="1415"/>
      <c r="F91" s="1415"/>
      <c r="G91" s="1415"/>
      <c r="H91" s="1415"/>
      <c r="I91" s="1415"/>
      <c r="J91" s="1415"/>
      <c r="K91" s="1416"/>
      <c r="L91" s="1417" t="s">
        <v>664</v>
      </c>
      <c r="M91" s="1418" t="s">
        <v>195</v>
      </c>
      <c r="N91" s="1068">
        <v>2</v>
      </c>
      <c r="O91" s="1068">
        <v>2</v>
      </c>
      <c r="P91" s="1419">
        <v>2</v>
      </c>
    </row>
    <row r="92" spans="1:16" ht="45" x14ac:dyDescent="0.2">
      <c r="A92" s="2730" t="s">
        <v>6</v>
      </c>
      <c r="B92" s="2732" t="s">
        <v>8</v>
      </c>
      <c r="C92" s="3467" t="s">
        <v>6</v>
      </c>
      <c r="D92" s="1272"/>
      <c r="E92" s="3444" t="s">
        <v>665</v>
      </c>
      <c r="F92" s="3447" t="s">
        <v>119</v>
      </c>
      <c r="G92" s="3450" t="s">
        <v>598</v>
      </c>
      <c r="H92" s="1273" t="s">
        <v>52</v>
      </c>
      <c r="I92" s="1274">
        <v>20</v>
      </c>
      <c r="J92" s="1275">
        <v>22</v>
      </c>
      <c r="K92" s="1276">
        <v>24</v>
      </c>
      <c r="L92" s="1175" t="s">
        <v>666</v>
      </c>
      <c r="M92" s="1338" t="s">
        <v>195</v>
      </c>
      <c r="N92" s="1052">
        <v>22.6</v>
      </c>
      <c r="O92" s="1052">
        <v>23</v>
      </c>
      <c r="P92" s="1420">
        <v>24</v>
      </c>
    </row>
    <row r="93" spans="1:16" ht="15" x14ac:dyDescent="0.2">
      <c r="A93" s="2795"/>
      <c r="B93" s="2796"/>
      <c r="C93" s="3476"/>
      <c r="D93" s="1296"/>
      <c r="E93" s="3445"/>
      <c r="F93" s="3448"/>
      <c r="G93" s="3451"/>
      <c r="H93" s="1297"/>
      <c r="I93" s="1298"/>
      <c r="J93" s="1299"/>
      <c r="K93" s="1300"/>
      <c r="L93" s="1175" t="s">
        <v>667</v>
      </c>
      <c r="M93" s="1338" t="s">
        <v>153</v>
      </c>
      <c r="N93" s="1082">
        <v>3</v>
      </c>
      <c r="O93" s="1082">
        <v>3</v>
      </c>
      <c r="P93" s="1421">
        <v>3</v>
      </c>
    </row>
    <row r="94" spans="1:16" ht="30" x14ac:dyDescent="0.2">
      <c r="A94" s="2795"/>
      <c r="B94" s="2796"/>
      <c r="C94" s="3476"/>
      <c r="D94" s="1296"/>
      <c r="E94" s="3445"/>
      <c r="F94" s="3448"/>
      <c r="G94" s="3451"/>
      <c r="H94" s="1297"/>
      <c r="I94" s="1298"/>
      <c r="J94" s="1299"/>
      <c r="K94" s="1300"/>
      <c r="L94" s="1422" t="s">
        <v>668</v>
      </c>
      <c r="M94" s="1309" t="s">
        <v>669</v>
      </c>
      <c r="N94" s="1082">
        <v>9</v>
      </c>
      <c r="O94" s="1082">
        <v>10</v>
      </c>
      <c r="P94" s="1421">
        <v>11</v>
      </c>
    </row>
    <row r="95" spans="1:16" ht="15.75" thickBot="1" x14ac:dyDescent="0.25">
      <c r="A95" s="2731"/>
      <c r="B95" s="2733"/>
      <c r="C95" s="3468"/>
      <c r="D95" s="1281"/>
      <c r="E95" s="3446"/>
      <c r="F95" s="3449"/>
      <c r="G95" s="3452"/>
      <c r="H95" s="1423" t="s">
        <v>7</v>
      </c>
      <c r="I95" s="1345">
        <f>SUM(I92:I94)</f>
        <v>20</v>
      </c>
      <c r="J95" s="1345">
        <f>SUM(J92:J94)</f>
        <v>22</v>
      </c>
      <c r="K95" s="1345">
        <f>SUM(K92:K94)</f>
        <v>24</v>
      </c>
      <c r="L95" s="1371"/>
      <c r="M95" s="1424"/>
      <c r="N95" s="1357"/>
      <c r="O95" s="1357"/>
      <c r="P95" s="1287"/>
    </row>
    <row r="96" spans="1:16" ht="15" x14ac:dyDescent="0.2">
      <c r="A96" s="2730" t="s">
        <v>6</v>
      </c>
      <c r="B96" s="2732" t="s">
        <v>8</v>
      </c>
      <c r="C96" s="3467" t="s">
        <v>8</v>
      </c>
      <c r="D96" s="1272"/>
      <c r="E96" s="3469" t="s">
        <v>670</v>
      </c>
      <c r="F96" s="3447" t="s">
        <v>119</v>
      </c>
      <c r="G96" s="3450" t="s">
        <v>598</v>
      </c>
      <c r="H96" s="1273" t="s">
        <v>52</v>
      </c>
      <c r="I96" s="1274"/>
      <c r="J96" s="1275"/>
      <c r="K96" s="1276"/>
      <c r="L96" s="1021" t="s">
        <v>671</v>
      </c>
      <c r="M96" s="1278" t="s">
        <v>669</v>
      </c>
      <c r="N96" s="1074">
        <v>1</v>
      </c>
      <c r="O96" s="1074">
        <v>2</v>
      </c>
      <c r="P96" s="1425">
        <v>3</v>
      </c>
    </row>
    <row r="97" spans="1:16" ht="31.15" customHeight="1" thickBot="1" x14ac:dyDescent="0.25">
      <c r="A97" s="2731"/>
      <c r="B97" s="2733"/>
      <c r="C97" s="3468"/>
      <c r="D97" s="1281"/>
      <c r="E97" s="3470"/>
      <c r="F97" s="3449"/>
      <c r="G97" s="3452"/>
      <c r="H97" s="1344" t="s">
        <v>7</v>
      </c>
      <c r="I97" s="1345">
        <f>SUM(I96:I96)</f>
        <v>0</v>
      </c>
      <c r="J97" s="1345">
        <f>SUM(J96:J96)</f>
        <v>0</v>
      </c>
      <c r="K97" s="1345">
        <f>SUM(K96:K96)</f>
        <v>0</v>
      </c>
      <c r="L97" s="1284"/>
      <c r="M97" s="1426"/>
      <c r="N97" s="1286"/>
      <c r="O97" s="1286"/>
      <c r="P97" s="1287"/>
    </row>
    <row r="98" spans="1:16" ht="15" x14ac:dyDescent="0.2">
      <c r="A98" s="1117" t="s">
        <v>6</v>
      </c>
      <c r="B98" s="2841" t="s">
        <v>8</v>
      </c>
      <c r="C98" s="2901" t="s">
        <v>53</v>
      </c>
      <c r="D98" s="2901"/>
      <c r="E98" s="3444" t="s">
        <v>672</v>
      </c>
      <c r="F98" s="3465" t="s">
        <v>673</v>
      </c>
      <c r="G98" s="3450" t="s">
        <v>598</v>
      </c>
      <c r="H98" s="1273" t="s">
        <v>52</v>
      </c>
      <c r="I98" s="1274">
        <v>534.20000000000005</v>
      </c>
      <c r="J98" s="1275">
        <v>561</v>
      </c>
      <c r="K98" s="1276">
        <v>588</v>
      </c>
      <c r="L98" s="1427" t="s">
        <v>674</v>
      </c>
      <c r="M98" s="1428" t="s">
        <v>153</v>
      </c>
      <c r="N98" s="1232">
        <v>148</v>
      </c>
      <c r="O98" s="1232">
        <v>148</v>
      </c>
      <c r="P98" s="1306">
        <v>148</v>
      </c>
    </row>
    <row r="99" spans="1:16" ht="15" x14ac:dyDescent="0.25">
      <c r="A99" s="3119"/>
      <c r="B99" s="2796"/>
      <c r="C99" s="2902"/>
      <c r="D99" s="2902"/>
      <c r="E99" s="3445"/>
      <c r="F99" s="3448"/>
      <c r="G99" s="3451"/>
      <c r="H99" s="1297" t="s">
        <v>75</v>
      </c>
      <c r="I99" s="2390">
        <v>5</v>
      </c>
      <c r="J99" s="2391">
        <v>5.2</v>
      </c>
      <c r="K99" s="1300">
        <v>5.4</v>
      </c>
      <c r="L99" s="1429" t="s">
        <v>675</v>
      </c>
      <c r="M99" s="1337" t="s">
        <v>153</v>
      </c>
      <c r="N99" s="1309">
        <v>4</v>
      </c>
      <c r="O99" s="1309">
        <v>4</v>
      </c>
      <c r="P99" s="1310">
        <v>4</v>
      </c>
    </row>
    <row r="100" spans="1:16" ht="30" x14ac:dyDescent="0.2">
      <c r="A100" s="3119"/>
      <c r="B100" s="2796"/>
      <c r="C100" s="2902"/>
      <c r="D100" s="2902"/>
      <c r="E100" s="3445"/>
      <c r="F100" s="3448"/>
      <c r="G100" s="3451"/>
      <c r="H100" s="1297" t="s">
        <v>551</v>
      </c>
      <c r="I100" s="2390">
        <v>30</v>
      </c>
      <c r="J100" s="2391">
        <v>31</v>
      </c>
      <c r="K100" s="1300">
        <v>32</v>
      </c>
      <c r="L100" s="1319" t="s">
        <v>617</v>
      </c>
      <c r="M100" s="1337" t="s">
        <v>153</v>
      </c>
      <c r="N100" s="1309">
        <v>13</v>
      </c>
      <c r="O100" s="1309">
        <v>14</v>
      </c>
      <c r="P100" s="1310">
        <v>15</v>
      </c>
    </row>
    <row r="101" spans="1:16" ht="30" x14ac:dyDescent="0.2">
      <c r="A101" s="3119"/>
      <c r="B101" s="2796"/>
      <c r="C101" s="2902"/>
      <c r="D101" s="2902"/>
      <c r="E101" s="3445"/>
      <c r="F101" s="3448"/>
      <c r="G101" s="3451"/>
      <c r="H101" s="1297" t="s">
        <v>74</v>
      </c>
      <c r="I101" s="2390"/>
      <c r="J101" s="2391"/>
      <c r="K101" s="1300"/>
      <c r="L101" s="1319" t="s">
        <v>676</v>
      </c>
      <c r="M101" s="1333" t="s">
        <v>612</v>
      </c>
      <c r="N101" s="1309">
        <v>11</v>
      </c>
      <c r="O101" s="1309">
        <v>11</v>
      </c>
      <c r="P101" s="1310">
        <v>11</v>
      </c>
    </row>
    <row r="102" spans="1:16" ht="30" x14ac:dyDescent="0.2">
      <c r="A102" s="3119"/>
      <c r="B102" s="2796"/>
      <c r="C102" s="2902"/>
      <c r="D102" s="2902"/>
      <c r="E102" s="3445"/>
      <c r="F102" s="3448"/>
      <c r="G102" s="3451"/>
      <c r="H102" s="2389" t="s">
        <v>76</v>
      </c>
      <c r="I102" s="2390">
        <v>12.6</v>
      </c>
      <c r="J102" s="2391"/>
      <c r="K102" s="1300"/>
      <c r="L102" s="1079" t="s">
        <v>638</v>
      </c>
      <c r="M102" s="1333" t="s">
        <v>153</v>
      </c>
      <c r="N102" s="1309">
        <v>1</v>
      </c>
      <c r="O102" s="1309">
        <v>1</v>
      </c>
      <c r="P102" s="1310">
        <v>1</v>
      </c>
    </row>
    <row r="103" spans="1:16" ht="30" x14ac:dyDescent="0.2">
      <c r="A103" s="3119"/>
      <c r="B103" s="2796"/>
      <c r="C103" s="2902"/>
      <c r="D103" s="2902"/>
      <c r="E103" s="3445"/>
      <c r="F103" s="3448"/>
      <c r="G103" s="3451"/>
      <c r="H103" s="2389"/>
      <c r="I103" s="2390"/>
      <c r="J103" s="2391"/>
      <c r="K103" s="1300"/>
      <c r="L103" s="1079" t="s">
        <v>645</v>
      </c>
      <c r="M103" s="1337" t="s">
        <v>153</v>
      </c>
      <c r="N103" s="1309"/>
      <c r="O103" s="1309">
        <v>1</v>
      </c>
      <c r="P103" s="1310">
        <v>1</v>
      </c>
    </row>
    <row r="104" spans="1:16" ht="30" x14ac:dyDescent="0.2">
      <c r="A104" s="3119"/>
      <c r="B104" s="2796"/>
      <c r="C104" s="2902"/>
      <c r="D104" s="2902"/>
      <c r="E104" s="3445"/>
      <c r="F104" s="3448"/>
      <c r="G104" s="3451"/>
      <c r="H104" s="2389"/>
      <c r="I104" s="2390"/>
      <c r="J104" s="2391"/>
      <c r="K104" s="1300"/>
      <c r="L104" s="1079" t="s">
        <v>619</v>
      </c>
      <c r="M104" s="1336" t="s">
        <v>195</v>
      </c>
      <c r="N104" s="1309">
        <v>7</v>
      </c>
      <c r="O104" s="1309">
        <v>7</v>
      </c>
      <c r="P104" s="1310">
        <v>7</v>
      </c>
    </row>
    <row r="105" spans="1:16" ht="30" x14ac:dyDescent="0.2">
      <c r="A105" s="3119"/>
      <c r="B105" s="2796"/>
      <c r="C105" s="2902"/>
      <c r="D105" s="2902"/>
      <c r="E105" s="3445"/>
      <c r="F105" s="3448"/>
      <c r="G105" s="3451"/>
      <c r="H105" s="2389"/>
      <c r="I105" s="2390"/>
      <c r="J105" s="2391"/>
      <c r="K105" s="1300"/>
      <c r="L105" s="1319" t="s">
        <v>620</v>
      </c>
      <c r="M105" s="1382" t="s">
        <v>621</v>
      </c>
      <c r="N105" s="2701" t="s">
        <v>596</v>
      </c>
      <c r="O105" s="2701" t="s">
        <v>596</v>
      </c>
      <c r="P105" s="2702" t="s">
        <v>596</v>
      </c>
    </row>
    <row r="106" spans="1:16" ht="30" x14ac:dyDescent="0.2">
      <c r="A106" s="3119"/>
      <c r="B106" s="2796"/>
      <c r="C106" s="2902"/>
      <c r="D106" s="2902"/>
      <c r="E106" s="3445"/>
      <c r="F106" s="3448"/>
      <c r="G106" s="3451"/>
      <c r="H106" s="2389"/>
      <c r="I106" s="1316"/>
      <c r="J106" s="1317"/>
      <c r="K106" s="1318"/>
      <c r="L106" s="2384" t="s">
        <v>622</v>
      </c>
      <c r="M106" s="1380" t="s">
        <v>623</v>
      </c>
      <c r="N106" s="2701" t="s">
        <v>596</v>
      </c>
      <c r="O106" s="2701" t="s">
        <v>596</v>
      </c>
      <c r="P106" s="2702" t="s">
        <v>596</v>
      </c>
    </row>
    <row r="107" spans="1:16" ht="15.75" thickBot="1" x14ac:dyDescent="0.25">
      <c r="A107" s="3120"/>
      <c r="B107" s="2842"/>
      <c r="C107" s="3464"/>
      <c r="D107" s="3464"/>
      <c r="E107" s="3446"/>
      <c r="F107" s="3395"/>
      <c r="G107" s="3452"/>
      <c r="H107" s="1344" t="s">
        <v>7</v>
      </c>
      <c r="I107" s="1345">
        <f>SUM(I98:I102)</f>
        <v>581.80000000000007</v>
      </c>
      <c r="J107" s="1345">
        <f t="shared" ref="J107:K107" si="6">SUM(J98:J101)</f>
        <v>597.20000000000005</v>
      </c>
      <c r="K107" s="1345">
        <f t="shared" si="6"/>
        <v>625.4</v>
      </c>
      <c r="L107" s="1370"/>
      <c r="M107" s="1347"/>
      <c r="N107" s="1286"/>
      <c r="O107" s="1286"/>
      <c r="P107" s="1287"/>
    </row>
    <row r="108" spans="1:16" ht="15" x14ac:dyDescent="0.2">
      <c r="A108" s="3118" t="s">
        <v>6</v>
      </c>
      <c r="B108" s="2841" t="s">
        <v>8</v>
      </c>
      <c r="C108" s="2901" t="s">
        <v>54</v>
      </c>
      <c r="D108" s="2901"/>
      <c r="E108" s="3444" t="s">
        <v>677</v>
      </c>
      <c r="F108" s="3465" t="s">
        <v>678</v>
      </c>
      <c r="G108" s="3450" t="s">
        <v>598</v>
      </c>
      <c r="H108" s="1273" t="s">
        <v>52</v>
      </c>
      <c r="I108" s="1274">
        <v>432</v>
      </c>
      <c r="J108" s="1275">
        <v>453</v>
      </c>
      <c r="K108" s="1276">
        <v>476</v>
      </c>
      <c r="L108" s="1427" t="s">
        <v>674</v>
      </c>
      <c r="M108" s="1428" t="s">
        <v>153</v>
      </c>
      <c r="N108" s="1232">
        <v>190</v>
      </c>
      <c r="O108" s="1232">
        <v>195</v>
      </c>
      <c r="P108" s="1306">
        <v>195</v>
      </c>
    </row>
    <row r="109" spans="1:16" ht="15" x14ac:dyDescent="0.25">
      <c r="A109" s="3119"/>
      <c r="B109" s="2796"/>
      <c r="C109" s="2902"/>
      <c r="D109" s="2902"/>
      <c r="E109" s="3445"/>
      <c r="F109" s="3448"/>
      <c r="G109" s="3451"/>
      <c r="H109" s="1297" t="s">
        <v>75</v>
      </c>
      <c r="I109" s="1298">
        <v>1.7</v>
      </c>
      <c r="J109" s="1299">
        <v>1.8</v>
      </c>
      <c r="K109" s="1300">
        <v>1.9</v>
      </c>
      <c r="L109" s="1429" t="s">
        <v>675</v>
      </c>
      <c r="M109" s="1337" t="s">
        <v>153</v>
      </c>
      <c r="N109" s="1309">
        <v>2</v>
      </c>
      <c r="O109" s="1309">
        <v>2</v>
      </c>
      <c r="P109" s="1310">
        <v>2</v>
      </c>
    </row>
    <row r="110" spans="1:16" ht="30" x14ac:dyDescent="0.2">
      <c r="A110" s="3119"/>
      <c r="B110" s="2796"/>
      <c r="C110" s="2902"/>
      <c r="D110" s="2902"/>
      <c r="E110" s="3445"/>
      <c r="F110" s="3448"/>
      <c r="G110" s="3451"/>
      <c r="H110" s="1297" t="s">
        <v>551</v>
      </c>
      <c r="I110" s="1298">
        <v>23.5</v>
      </c>
      <c r="J110" s="1299">
        <v>24.6</v>
      </c>
      <c r="K110" s="1300">
        <v>25.9</v>
      </c>
      <c r="L110" s="1319" t="s">
        <v>617</v>
      </c>
      <c r="M110" s="1337" t="s">
        <v>153</v>
      </c>
      <c r="N110" s="1309">
        <v>30</v>
      </c>
      <c r="O110" s="1309">
        <v>30</v>
      </c>
      <c r="P110" s="1310">
        <v>30</v>
      </c>
    </row>
    <row r="111" spans="1:16" ht="15" x14ac:dyDescent="0.2">
      <c r="A111" s="3119"/>
      <c r="B111" s="2796"/>
      <c r="C111" s="2902"/>
      <c r="D111" s="2902"/>
      <c r="E111" s="3445"/>
      <c r="F111" s="3448"/>
      <c r="G111" s="3451"/>
      <c r="H111" s="1297" t="s">
        <v>74</v>
      </c>
      <c r="I111" s="1298"/>
      <c r="J111" s="1299"/>
      <c r="K111" s="1300"/>
      <c r="L111" s="1319" t="s">
        <v>676</v>
      </c>
      <c r="M111" s="1337" t="s">
        <v>153</v>
      </c>
      <c r="N111" s="1309">
        <v>14000</v>
      </c>
      <c r="O111" s="1309">
        <v>14000</v>
      </c>
      <c r="P111" s="1310">
        <v>14000</v>
      </c>
    </row>
    <row r="112" spans="1:16" ht="30" x14ac:dyDescent="0.2">
      <c r="A112" s="3119"/>
      <c r="B112" s="2796"/>
      <c r="C112" s="2902"/>
      <c r="D112" s="2902"/>
      <c r="E112" s="3445"/>
      <c r="F112" s="3448"/>
      <c r="G112" s="3451"/>
      <c r="H112" s="1313" t="s">
        <v>76</v>
      </c>
      <c r="I112" s="1298">
        <v>12.2</v>
      </c>
      <c r="J112" s="1299"/>
      <c r="K112" s="1300"/>
      <c r="L112" s="1430" t="s">
        <v>638</v>
      </c>
      <c r="M112" s="1333" t="s">
        <v>153</v>
      </c>
      <c r="N112" s="1309"/>
      <c r="O112" s="1309">
        <v>1</v>
      </c>
      <c r="P112" s="1310"/>
    </row>
    <row r="113" spans="1:16" ht="30" x14ac:dyDescent="0.2">
      <c r="A113" s="3119"/>
      <c r="B113" s="2796"/>
      <c r="C113" s="2902"/>
      <c r="D113" s="2902"/>
      <c r="E113" s="3445"/>
      <c r="F113" s="3448"/>
      <c r="G113" s="3451"/>
      <c r="H113" s="1313"/>
      <c r="I113" s="1298"/>
      <c r="J113" s="1299"/>
      <c r="K113" s="1300"/>
      <c r="L113" s="1430" t="s">
        <v>645</v>
      </c>
      <c r="M113" s="1333" t="s">
        <v>153</v>
      </c>
      <c r="N113" s="1309">
        <v>2</v>
      </c>
      <c r="O113" s="1309">
        <v>2</v>
      </c>
      <c r="P113" s="1310">
        <v>2</v>
      </c>
    </row>
    <row r="114" spans="1:16" ht="30" x14ac:dyDescent="0.2">
      <c r="A114" s="3119"/>
      <c r="B114" s="2796"/>
      <c r="C114" s="2902"/>
      <c r="D114" s="2902"/>
      <c r="E114" s="3445"/>
      <c r="F114" s="3448"/>
      <c r="G114" s="3451"/>
      <c r="H114" s="1431"/>
      <c r="I114" s="1362"/>
      <c r="J114" s="1363"/>
      <c r="K114" s="1362"/>
      <c r="L114" s="1079" t="s">
        <v>619</v>
      </c>
      <c r="M114" s="1336" t="s">
        <v>195</v>
      </c>
      <c r="N114" s="1309">
        <v>25</v>
      </c>
      <c r="O114" s="1309">
        <v>25</v>
      </c>
      <c r="P114" s="1310">
        <v>25</v>
      </c>
    </row>
    <row r="115" spans="1:16" ht="30" x14ac:dyDescent="0.2">
      <c r="A115" s="3119"/>
      <c r="B115" s="2796"/>
      <c r="C115" s="2902"/>
      <c r="D115" s="2902"/>
      <c r="E115" s="3445"/>
      <c r="F115" s="3448"/>
      <c r="G115" s="3451"/>
      <c r="H115" s="3471"/>
      <c r="I115" s="3460"/>
      <c r="J115" s="3462"/>
      <c r="K115" s="3460"/>
      <c r="L115" s="1319" t="s">
        <v>620</v>
      </c>
      <c r="M115" s="1382" t="s">
        <v>621</v>
      </c>
      <c r="N115" s="2701" t="s">
        <v>596</v>
      </c>
      <c r="O115" s="2701" t="s">
        <v>596</v>
      </c>
      <c r="P115" s="2702" t="s">
        <v>596</v>
      </c>
    </row>
    <row r="116" spans="1:16" ht="30" x14ac:dyDescent="0.2">
      <c r="A116" s="3119"/>
      <c r="B116" s="2796"/>
      <c r="C116" s="2902"/>
      <c r="D116" s="2902"/>
      <c r="E116" s="3445"/>
      <c r="F116" s="3466"/>
      <c r="G116" s="3457"/>
      <c r="H116" s="3474"/>
      <c r="I116" s="3461"/>
      <c r="J116" s="3463"/>
      <c r="K116" s="3461"/>
      <c r="L116" s="1379" t="s">
        <v>622</v>
      </c>
      <c r="M116" s="1380" t="s">
        <v>623</v>
      </c>
      <c r="N116" s="2701" t="s">
        <v>596</v>
      </c>
      <c r="O116" s="2701" t="s">
        <v>596</v>
      </c>
      <c r="P116" s="2702" t="s">
        <v>596</v>
      </c>
    </row>
    <row r="117" spans="1:16" ht="15.75" thickBot="1" x14ac:dyDescent="0.25">
      <c r="A117" s="3120"/>
      <c r="B117" s="2842"/>
      <c r="C117" s="3464"/>
      <c r="D117" s="3464"/>
      <c r="E117" s="3446"/>
      <c r="F117" s="1342"/>
      <c r="G117" s="1356"/>
      <c r="H117" s="1282" t="s">
        <v>7</v>
      </c>
      <c r="I117" s="1283">
        <f>SUM(I108:I112)</f>
        <v>469.4</v>
      </c>
      <c r="J117" s="1283">
        <f t="shared" ref="J117:K117" si="7">SUM(J108:J111)</f>
        <v>479.40000000000003</v>
      </c>
      <c r="K117" s="1283">
        <f t="shared" si="7"/>
        <v>503.79999999999995</v>
      </c>
      <c r="L117" s="1346"/>
      <c r="M117" s="1432"/>
      <c r="N117" s="1286"/>
      <c r="O117" s="1286"/>
      <c r="P117" s="1287"/>
    </row>
    <row r="118" spans="1:16" ht="15" x14ac:dyDescent="0.2">
      <c r="A118" s="3118" t="s">
        <v>6</v>
      </c>
      <c r="B118" s="2841" t="s">
        <v>8</v>
      </c>
      <c r="C118" s="2901" t="s">
        <v>62</v>
      </c>
      <c r="D118" s="2901"/>
      <c r="E118" s="3444" t="s">
        <v>679</v>
      </c>
      <c r="F118" s="3465" t="s">
        <v>680</v>
      </c>
      <c r="G118" s="3450" t="s">
        <v>598</v>
      </c>
      <c r="H118" s="1273" t="s">
        <v>52</v>
      </c>
      <c r="I118" s="1274">
        <v>1581.2</v>
      </c>
      <c r="J118" s="1275">
        <v>1660</v>
      </c>
      <c r="K118" s="1276">
        <v>1743</v>
      </c>
      <c r="L118" s="1433" t="s">
        <v>674</v>
      </c>
      <c r="M118" s="1428" t="s">
        <v>153</v>
      </c>
      <c r="N118" s="1232">
        <v>13</v>
      </c>
      <c r="O118" s="1232">
        <v>16</v>
      </c>
      <c r="P118" s="1306">
        <v>18</v>
      </c>
    </row>
    <row r="119" spans="1:16" ht="15" x14ac:dyDescent="0.25">
      <c r="A119" s="3119"/>
      <c r="B119" s="2796"/>
      <c r="C119" s="2902"/>
      <c r="D119" s="2902"/>
      <c r="E119" s="3445"/>
      <c r="F119" s="3448"/>
      <c r="G119" s="3451"/>
      <c r="H119" s="1297" t="s">
        <v>75</v>
      </c>
      <c r="I119" s="1298">
        <v>1.8</v>
      </c>
      <c r="J119" s="1299">
        <v>1.9</v>
      </c>
      <c r="K119" s="1300">
        <v>2</v>
      </c>
      <c r="L119" s="1434" t="s">
        <v>675</v>
      </c>
      <c r="M119" s="1337" t="s">
        <v>153</v>
      </c>
      <c r="N119" s="1309">
        <v>1</v>
      </c>
      <c r="O119" s="1309">
        <v>2</v>
      </c>
      <c r="P119" s="1310">
        <v>3</v>
      </c>
    </row>
    <row r="120" spans="1:16" ht="15" x14ac:dyDescent="0.2">
      <c r="A120" s="3119"/>
      <c r="B120" s="2796"/>
      <c r="C120" s="2902"/>
      <c r="D120" s="2902"/>
      <c r="E120" s="3445"/>
      <c r="F120" s="3448"/>
      <c r="G120" s="3451"/>
      <c r="H120" s="1297" t="s">
        <v>551</v>
      </c>
      <c r="I120" s="1298">
        <v>75</v>
      </c>
      <c r="J120" s="1299">
        <v>78</v>
      </c>
      <c r="K120" s="1300">
        <v>80</v>
      </c>
      <c r="L120" s="1435" t="s">
        <v>681</v>
      </c>
      <c r="M120" s="1337" t="s">
        <v>153</v>
      </c>
      <c r="N120" s="1309">
        <v>52</v>
      </c>
      <c r="O120" s="1309">
        <v>59</v>
      </c>
      <c r="P120" s="1310">
        <v>65</v>
      </c>
    </row>
    <row r="121" spans="1:16" ht="30" x14ac:dyDescent="0.2">
      <c r="A121" s="3119"/>
      <c r="B121" s="2796"/>
      <c r="C121" s="2902"/>
      <c r="D121" s="2902"/>
      <c r="E121" s="3445"/>
      <c r="F121" s="3448"/>
      <c r="G121" s="3451"/>
      <c r="H121" s="1297" t="s">
        <v>74</v>
      </c>
      <c r="I121" s="1298"/>
      <c r="J121" s="1299"/>
      <c r="K121" s="1300"/>
      <c r="L121" s="1369" t="s">
        <v>682</v>
      </c>
      <c r="M121" s="1337" t="s">
        <v>153</v>
      </c>
      <c r="N121" s="1309">
        <v>6</v>
      </c>
      <c r="O121" s="1309">
        <v>10</v>
      </c>
      <c r="P121" s="1310">
        <v>10</v>
      </c>
    </row>
    <row r="122" spans="1:16" ht="15" x14ac:dyDescent="0.2">
      <c r="A122" s="3119"/>
      <c r="B122" s="2796"/>
      <c r="C122" s="2902"/>
      <c r="D122" s="2902"/>
      <c r="E122" s="3445"/>
      <c r="F122" s="3448"/>
      <c r="G122" s="3451"/>
      <c r="H122" s="1313" t="s">
        <v>76</v>
      </c>
      <c r="I122" s="1298">
        <v>19.7</v>
      </c>
      <c r="J122" s="1299"/>
      <c r="K122" s="1300"/>
      <c r="L122" s="1369" t="s">
        <v>676</v>
      </c>
      <c r="M122" s="1337" t="s">
        <v>153</v>
      </c>
      <c r="N122" s="1309">
        <v>13000</v>
      </c>
      <c r="O122" s="1309">
        <v>14000</v>
      </c>
      <c r="P122" s="1310">
        <v>16000</v>
      </c>
    </row>
    <row r="123" spans="1:16" ht="15" x14ac:dyDescent="0.2">
      <c r="A123" s="3119"/>
      <c r="B123" s="2796"/>
      <c r="C123" s="2902"/>
      <c r="D123" s="2902"/>
      <c r="E123" s="3445"/>
      <c r="F123" s="3448"/>
      <c r="G123" s="3451"/>
      <c r="H123" s="1313"/>
      <c r="I123" s="1298"/>
      <c r="J123" s="1299"/>
      <c r="K123" s="1300"/>
      <c r="L123" s="1369" t="s">
        <v>658</v>
      </c>
      <c r="M123" s="1337" t="s">
        <v>153</v>
      </c>
      <c r="N123" s="1309">
        <v>12</v>
      </c>
      <c r="O123" s="1309">
        <v>16</v>
      </c>
      <c r="P123" s="1310">
        <v>20</v>
      </c>
    </row>
    <row r="124" spans="1:16" ht="30" x14ac:dyDescent="0.2">
      <c r="A124" s="3119"/>
      <c r="B124" s="2796"/>
      <c r="C124" s="2902"/>
      <c r="D124" s="2902"/>
      <c r="E124" s="3445"/>
      <c r="F124" s="3448"/>
      <c r="G124" s="3451"/>
      <c r="H124" s="1313"/>
      <c r="I124" s="1298"/>
      <c r="J124" s="1299"/>
      <c r="K124" s="1300"/>
      <c r="L124" s="1430" t="s">
        <v>645</v>
      </c>
      <c r="M124" s="1333" t="s">
        <v>153</v>
      </c>
      <c r="N124" s="1309"/>
      <c r="O124" s="1309">
        <v>1</v>
      </c>
      <c r="P124" s="1310">
        <v>1</v>
      </c>
    </row>
    <row r="125" spans="1:16" ht="30" x14ac:dyDescent="0.2">
      <c r="A125" s="3119"/>
      <c r="B125" s="2796"/>
      <c r="C125" s="2902"/>
      <c r="D125" s="2902"/>
      <c r="E125" s="3445"/>
      <c r="F125" s="3448"/>
      <c r="G125" s="3451"/>
      <c r="H125" s="3458"/>
      <c r="I125" s="3460"/>
      <c r="J125" s="3462"/>
      <c r="K125" s="3460"/>
      <c r="L125" s="1430" t="s">
        <v>638</v>
      </c>
      <c r="M125" s="1333" t="s">
        <v>153</v>
      </c>
      <c r="N125" s="1309">
        <v>1</v>
      </c>
      <c r="O125" s="1309">
        <v>2</v>
      </c>
      <c r="P125" s="1310">
        <v>3</v>
      </c>
    </row>
    <row r="126" spans="1:16" ht="30" x14ac:dyDescent="0.2">
      <c r="A126" s="3119"/>
      <c r="B126" s="2796"/>
      <c r="C126" s="2902"/>
      <c r="D126" s="2902"/>
      <c r="E126" s="3445"/>
      <c r="F126" s="3448"/>
      <c r="G126" s="3451"/>
      <c r="H126" s="3459"/>
      <c r="I126" s="3461"/>
      <c r="J126" s="3463"/>
      <c r="K126" s="3461"/>
      <c r="L126" s="1079" t="s">
        <v>619</v>
      </c>
      <c r="M126" s="1336" t="s">
        <v>195</v>
      </c>
      <c r="N126" s="1309">
        <v>30</v>
      </c>
      <c r="O126" s="1309">
        <v>40</v>
      </c>
      <c r="P126" s="1310">
        <v>45</v>
      </c>
    </row>
    <row r="127" spans="1:16" ht="30" x14ac:dyDescent="0.2">
      <c r="A127" s="3119"/>
      <c r="B127" s="2796"/>
      <c r="C127" s="2902"/>
      <c r="D127" s="2902"/>
      <c r="E127" s="3445"/>
      <c r="F127" s="3448"/>
      <c r="G127" s="3451"/>
      <c r="H127" s="1313"/>
      <c r="I127" s="1316"/>
      <c r="J127" s="1317"/>
      <c r="K127" s="1318"/>
      <c r="L127" s="1369" t="s">
        <v>620</v>
      </c>
      <c r="M127" s="1382" t="s">
        <v>621</v>
      </c>
      <c r="N127" s="2701" t="s">
        <v>596</v>
      </c>
      <c r="O127" s="2701" t="s">
        <v>596</v>
      </c>
      <c r="P127" s="2702" t="s">
        <v>596</v>
      </c>
    </row>
    <row r="128" spans="1:16" ht="30" x14ac:dyDescent="0.2">
      <c r="A128" s="3119"/>
      <c r="B128" s="2796"/>
      <c r="C128" s="2902"/>
      <c r="D128" s="2902"/>
      <c r="E128" s="3445"/>
      <c r="F128" s="3466"/>
      <c r="G128" s="3457"/>
      <c r="H128" s="1313"/>
      <c r="I128" s="1316"/>
      <c r="J128" s="1317"/>
      <c r="K128" s="1318"/>
      <c r="L128" s="1379" t="s">
        <v>622</v>
      </c>
      <c r="M128" s="1380" t="s">
        <v>623</v>
      </c>
      <c r="N128" s="2701" t="s">
        <v>596</v>
      </c>
      <c r="O128" s="2701" t="s">
        <v>596</v>
      </c>
      <c r="P128" s="2702" t="s">
        <v>596</v>
      </c>
    </row>
    <row r="129" spans="1:16" ht="15.75" thickBot="1" x14ac:dyDescent="0.25">
      <c r="A129" s="3120"/>
      <c r="B129" s="2842"/>
      <c r="C129" s="3464"/>
      <c r="D129" s="3464"/>
      <c r="E129" s="3446"/>
      <c r="F129" s="1356"/>
      <c r="G129" s="1343"/>
      <c r="H129" s="1282" t="s">
        <v>7</v>
      </c>
      <c r="I129" s="1283">
        <f>SUM(I118:I122)</f>
        <v>1677.7</v>
      </c>
      <c r="J129" s="1283">
        <f t="shared" ref="J129:K129" si="8">SUM(J118:J121)</f>
        <v>1739.9</v>
      </c>
      <c r="K129" s="1283">
        <f t="shared" si="8"/>
        <v>1825</v>
      </c>
      <c r="L129" s="1371"/>
      <c r="M129" s="1371"/>
      <c r="N129" s="1286"/>
      <c r="O129" s="1286"/>
      <c r="P129" s="1287"/>
    </row>
    <row r="130" spans="1:16" ht="15.75" thickBot="1" x14ac:dyDescent="0.25">
      <c r="A130" s="1038" t="s">
        <v>6</v>
      </c>
      <c r="B130" s="1408" t="s">
        <v>8</v>
      </c>
      <c r="C130" s="3124" t="s">
        <v>34</v>
      </c>
      <c r="D130" s="3124"/>
      <c r="E130" s="3124"/>
      <c r="F130" s="3124"/>
      <c r="G130" s="3125"/>
      <c r="H130" s="1436" t="s">
        <v>7</v>
      </c>
      <c r="I130" s="1437">
        <f>SUM(I95+I97+I107+I117+I129)</f>
        <v>2748.9</v>
      </c>
      <c r="J130" s="1437">
        <f>SUM(J95+J97+J107+J117+J129)</f>
        <v>2838.5</v>
      </c>
      <c r="K130" s="1437">
        <f>SUM(K95+K97+K107+K117+K129)</f>
        <v>2978.2</v>
      </c>
      <c r="L130" s="3453"/>
      <c r="M130" s="3454"/>
      <c r="N130" s="3454"/>
      <c r="O130" s="3454"/>
      <c r="P130" s="3455"/>
    </row>
    <row r="131" spans="1:16" ht="15.75" thickBot="1" x14ac:dyDescent="0.3">
      <c r="A131" s="1038" t="s">
        <v>6</v>
      </c>
      <c r="B131" s="1408" t="s">
        <v>53</v>
      </c>
      <c r="C131" s="1438" t="s">
        <v>683</v>
      </c>
      <c r="D131" s="1261"/>
      <c r="E131" s="1410"/>
      <c r="F131" s="1410"/>
      <c r="G131" s="1410"/>
      <c r="H131" s="1410"/>
      <c r="I131" s="1410"/>
      <c r="J131" s="1410"/>
      <c r="K131" s="1410"/>
      <c r="L131" s="1410"/>
      <c r="M131" s="1410"/>
      <c r="N131" s="1410"/>
      <c r="O131" s="1410"/>
      <c r="P131" s="1439"/>
    </row>
    <row r="132" spans="1:16" ht="45.75" thickBot="1" x14ac:dyDescent="0.3">
      <c r="A132" s="1084"/>
      <c r="B132" s="1179"/>
      <c r="C132" s="1440"/>
      <c r="D132" s="1414"/>
      <c r="E132" s="1415"/>
      <c r="F132" s="1415"/>
      <c r="G132" s="1415"/>
      <c r="H132" s="1415"/>
      <c r="I132" s="1415"/>
      <c r="J132" s="1415"/>
      <c r="K132" s="1416"/>
      <c r="L132" s="1417" t="s">
        <v>684</v>
      </c>
      <c r="M132" s="1441" t="s">
        <v>595</v>
      </c>
      <c r="N132" s="1441" t="s">
        <v>596</v>
      </c>
      <c r="O132" s="1441" t="s">
        <v>596</v>
      </c>
      <c r="P132" s="2704" t="s">
        <v>596</v>
      </c>
    </row>
    <row r="133" spans="1:16" ht="60" x14ac:dyDescent="0.2">
      <c r="A133" s="2730" t="s">
        <v>6</v>
      </c>
      <c r="B133" s="2732" t="s">
        <v>53</v>
      </c>
      <c r="C133" s="2734" t="s">
        <v>6</v>
      </c>
      <c r="D133" s="1046"/>
      <c r="E133" s="3444" t="s">
        <v>685</v>
      </c>
      <c r="F133" s="3447" t="s">
        <v>119</v>
      </c>
      <c r="G133" s="3450" t="s">
        <v>598</v>
      </c>
      <c r="H133" s="1273" t="s">
        <v>52</v>
      </c>
      <c r="I133" s="1274"/>
      <c r="J133" s="1275"/>
      <c r="K133" s="1276"/>
      <c r="L133" s="1442" t="s">
        <v>686</v>
      </c>
      <c r="M133" s="1289" t="s">
        <v>153</v>
      </c>
      <c r="N133" s="1074"/>
      <c r="O133" s="1074">
        <v>1</v>
      </c>
      <c r="P133" s="1425"/>
    </row>
    <row r="134" spans="1:16" ht="45" x14ac:dyDescent="0.25">
      <c r="A134" s="2795"/>
      <c r="B134" s="2796"/>
      <c r="C134" s="2797"/>
      <c r="D134" s="1075"/>
      <c r="E134" s="3445"/>
      <c r="F134" s="3448"/>
      <c r="G134" s="3451"/>
      <c r="H134" s="1297" t="s">
        <v>75</v>
      </c>
      <c r="I134" s="1316"/>
      <c r="J134" s="1317"/>
      <c r="K134" s="1300"/>
      <c r="L134" s="1443" t="s">
        <v>687</v>
      </c>
      <c r="M134" s="1278" t="s">
        <v>153</v>
      </c>
      <c r="N134" s="1092"/>
      <c r="O134" s="1092"/>
      <c r="P134" s="1444">
        <v>1</v>
      </c>
    </row>
    <row r="135" spans="1:16" ht="15.75" thickBot="1" x14ac:dyDescent="0.25">
      <c r="A135" s="2731"/>
      <c r="B135" s="2733"/>
      <c r="C135" s="2735"/>
      <c r="D135" s="1228"/>
      <c r="E135" s="3446"/>
      <c r="F135" s="3449"/>
      <c r="G135" s="3452"/>
      <c r="H135" s="1344" t="s">
        <v>7</v>
      </c>
      <c r="I135" s="1345"/>
      <c r="J135" s="1345"/>
      <c r="K135" s="1345"/>
      <c r="L135" s="1176"/>
      <c r="M135" s="1445"/>
      <c r="N135" s="1286"/>
      <c r="O135" s="1286"/>
      <c r="P135" s="1287"/>
    </row>
    <row r="136" spans="1:16" ht="31.9" customHeight="1" x14ac:dyDescent="0.2">
      <c r="A136" s="2730" t="s">
        <v>6</v>
      </c>
      <c r="B136" s="2732" t="s">
        <v>53</v>
      </c>
      <c r="C136" s="2734" t="s">
        <v>8</v>
      </c>
      <c r="D136" s="1046"/>
      <c r="E136" s="2736" t="s">
        <v>688</v>
      </c>
      <c r="F136" s="3447" t="s">
        <v>119</v>
      </c>
      <c r="G136" s="3450" t="s">
        <v>598</v>
      </c>
      <c r="H136" s="1273" t="s">
        <v>52</v>
      </c>
      <c r="I136" s="1274"/>
      <c r="J136" s="1275"/>
      <c r="K136" s="1276"/>
      <c r="L136" s="3456" t="s">
        <v>689</v>
      </c>
      <c r="M136" s="1289" t="s">
        <v>153</v>
      </c>
      <c r="N136" s="1074">
        <v>4</v>
      </c>
      <c r="O136" s="1074">
        <v>5</v>
      </c>
      <c r="P136" s="1425">
        <v>4</v>
      </c>
    </row>
    <row r="137" spans="1:16" ht="15.75" thickBot="1" x14ac:dyDescent="0.25">
      <c r="A137" s="2731"/>
      <c r="B137" s="2733"/>
      <c r="C137" s="2735"/>
      <c r="D137" s="1228"/>
      <c r="E137" s="2737"/>
      <c r="F137" s="3449"/>
      <c r="G137" s="3452"/>
      <c r="H137" s="1344" t="s">
        <v>7</v>
      </c>
      <c r="I137" s="1345"/>
      <c r="J137" s="1345"/>
      <c r="K137" s="1345"/>
      <c r="L137" s="3165"/>
      <c r="M137" s="1285"/>
      <c r="N137" s="1286"/>
      <c r="O137" s="1286"/>
      <c r="P137" s="1287"/>
    </row>
    <row r="138" spans="1:16" ht="15" x14ac:dyDescent="0.2">
      <c r="A138" s="2730" t="s">
        <v>6</v>
      </c>
      <c r="B138" s="2732" t="s">
        <v>53</v>
      </c>
      <c r="C138" s="2734" t="s">
        <v>53</v>
      </c>
      <c r="D138" s="1046"/>
      <c r="E138" s="3444" t="s">
        <v>690</v>
      </c>
      <c r="F138" s="3447" t="s">
        <v>119</v>
      </c>
      <c r="G138" s="3450" t="s">
        <v>598</v>
      </c>
      <c r="H138" s="1273" t="s">
        <v>52</v>
      </c>
      <c r="I138" s="1274">
        <v>28</v>
      </c>
      <c r="J138" s="1275"/>
      <c r="K138" s="1276"/>
      <c r="L138" s="1442" t="s">
        <v>691</v>
      </c>
      <c r="M138" s="1278" t="s">
        <v>153</v>
      </c>
      <c r="N138" s="1074">
        <v>1</v>
      </c>
      <c r="O138" s="1074"/>
      <c r="P138" s="1425"/>
    </row>
    <row r="139" spans="1:16" ht="45" x14ac:dyDescent="0.25">
      <c r="A139" s="2795"/>
      <c r="B139" s="2796"/>
      <c r="C139" s="2797"/>
      <c r="D139" s="1075"/>
      <c r="E139" s="3445"/>
      <c r="F139" s="3448"/>
      <c r="G139" s="3451"/>
      <c r="H139" s="1297"/>
      <c r="I139" s="1316"/>
      <c r="J139" s="1317"/>
      <c r="K139" s="1318"/>
      <c r="L139" s="1446" t="s">
        <v>692</v>
      </c>
      <c r="M139" s="1278" t="s">
        <v>153</v>
      </c>
      <c r="N139" s="1092"/>
      <c r="O139" s="1092">
        <v>1</v>
      </c>
      <c r="P139" s="1444"/>
    </row>
    <row r="140" spans="1:16" ht="30" x14ac:dyDescent="0.2">
      <c r="A140" s="2795"/>
      <c r="B140" s="2796"/>
      <c r="C140" s="2797"/>
      <c r="D140" s="1075"/>
      <c r="E140" s="3445"/>
      <c r="F140" s="3448"/>
      <c r="G140" s="3451"/>
      <c r="H140" s="1297"/>
      <c r="I140" s="1316"/>
      <c r="J140" s="1317"/>
      <c r="K140" s="1318"/>
      <c r="L140" s="1447" t="s">
        <v>693</v>
      </c>
      <c r="M140" s="1448" t="s">
        <v>153</v>
      </c>
      <c r="N140" s="1393">
        <v>1</v>
      </c>
      <c r="O140" s="1393"/>
      <c r="P140" s="1449"/>
    </row>
    <row r="141" spans="1:16" ht="15.75" thickBot="1" x14ac:dyDescent="0.25">
      <c r="A141" s="2731"/>
      <c r="B141" s="2733"/>
      <c r="C141" s="2735"/>
      <c r="D141" s="1228"/>
      <c r="E141" s="3446"/>
      <c r="F141" s="3449"/>
      <c r="G141" s="3452"/>
      <c r="H141" s="1344" t="s">
        <v>7</v>
      </c>
      <c r="I141" s="1345">
        <f>SUM(I138:I140)</f>
        <v>28</v>
      </c>
      <c r="J141" s="1345">
        <f>SUM(J138:J140)</f>
        <v>0</v>
      </c>
      <c r="K141" s="1345">
        <f>SUM(K138:K140)</f>
        <v>0</v>
      </c>
      <c r="L141" s="1284"/>
      <c r="M141" s="1285"/>
      <c r="N141" s="1286"/>
      <c r="O141" s="1286"/>
      <c r="P141" s="1287"/>
    </row>
    <row r="142" spans="1:16" ht="15" thickBot="1" x14ac:dyDescent="0.25">
      <c r="A142" s="1178" t="s">
        <v>6</v>
      </c>
      <c r="B142" s="1061" t="s">
        <v>8</v>
      </c>
      <c r="C142" s="2793" t="s">
        <v>34</v>
      </c>
      <c r="D142" s="2793"/>
      <c r="E142" s="2793"/>
      <c r="F142" s="2793"/>
      <c r="G142" s="2794"/>
      <c r="H142" s="1062" t="s">
        <v>7</v>
      </c>
      <c r="I142" s="1063">
        <f>SUM(I135+I137+I141)</f>
        <v>28</v>
      </c>
      <c r="J142" s="1063">
        <f>SUM(J135+J137+J141)</f>
        <v>0</v>
      </c>
      <c r="K142" s="1063">
        <f>SUM(K135+K137+K141)</f>
        <v>0</v>
      </c>
      <c r="L142" s="1064"/>
      <c r="M142" s="1064"/>
      <c r="N142" s="1064"/>
      <c r="O142" s="1064"/>
      <c r="P142" s="1065"/>
    </row>
    <row r="143" spans="1:16" ht="15.75" thickBot="1" x14ac:dyDescent="0.25">
      <c r="A143" s="1178" t="s">
        <v>6</v>
      </c>
      <c r="B143" s="1061"/>
      <c r="C143" s="2728" t="s">
        <v>55</v>
      </c>
      <c r="D143" s="2728"/>
      <c r="E143" s="2728"/>
      <c r="F143" s="2728"/>
      <c r="G143" s="2729"/>
      <c r="H143" s="1098" t="s">
        <v>7</v>
      </c>
      <c r="I143" s="1099">
        <f>I89+I130+I142</f>
        <v>6420.4</v>
      </c>
      <c r="J143" s="1099">
        <f>J89+J130+J142</f>
        <v>6609.4000000000005</v>
      </c>
      <c r="K143" s="1099">
        <f>K89+K130+K142</f>
        <v>6936.2</v>
      </c>
      <c r="L143" s="1100"/>
      <c r="M143" s="1100"/>
      <c r="N143" s="1100"/>
      <c r="O143" s="1100"/>
      <c r="P143" s="1101"/>
    </row>
    <row r="144" spans="1:16" s="9" customFormat="1" ht="15.75" thickBot="1" x14ac:dyDescent="0.25">
      <c r="A144" s="1178"/>
      <c r="B144" s="1061"/>
      <c r="C144" s="2728" t="s">
        <v>447</v>
      </c>
      <c r="D144" s="2728"/>
      <c r="E144" s="2728"/>
      <c r="F144" s="2728"/>
      <c r="G144" s="2729"/>
      <c r="H144" s="1098" t="s">
        <v>7</v>
      </c>
      <c r="I144" s="1099">
        <f>I145-I26-I36-I47-I57-I69-I81-I102-I112-I122</f>
        <v>6327.7</v>
      </c>
      <c r="J144" s="1099">
        <f t="shared" ref="J144:K144" si="9">J145-J26-J36-J47-J57-J69-J81-J102-J112-J122</f>
        <v>6609.4000000000005</v>
      </c>
      <c r="K144" s="1099">
        <f t="shared" si="9"/>
        <v>6936.2</v>
      </c>
      <c r="L144" s="1100"/>
      <c r="M144" s="1100"/>
      <c r="N144" s="1100"/>
      <c r="O144" s="1100"/>
      <c r="P144" s="1101"/>
    </row>
    <row r="145" spans="1:16" ht="15.75" thickBot="1" x14ac:dyDescent="0.25">
      <c r="A145" s="2788" t="s">
        <v>9</v>
      </c>
      <c r="B145" s="2789"/>
      <c r="C145" s="2789"/>
      <c r="D145" s="2789"/>
      <c r="E145" s="2789"/>
      <c r="F145" s="2789"/>
      <c r="G145" s="2789"/>
      <c r="H145" s="2790"/>
      <c r="I145" s="1146">
        <f>I143*1</f>
        <v>6420.4</v>
      </c>
      <c r="J145" s="1146">
        <f t="shared" ref="J145:K145" si="10">J143*1</f>
        <v>6609.4000000000005</v>
      </c>
      <c r="K145" s="1146">
        <f t="shared" si="10"/>
        <v>6936.2</v>
      </c>
      <c r="L145" s="2776"/>
      <c r="M145" s="2777"/>
      <c r="N145" s="2777"/>
      <c r="O145" s="2777"/>
      <c r="P145" s="2778"/>
    </row>
    <row r="146" spans="1:16" x14ac:dyDescent="0.2">
      <c r="A146" s="16" t="s">
        <v>36</v>
      </c>
      <c r="B146" s="16"/>
      <c r="C146" s="16"/>
      <c r="D146" s="16"/>
      <c r="E146" s="16"/>
      <c r="F146" s="16"/>
      <c r="G146" s="16"/>
      <c r="H146" s="16"/>
      <c r="I146" s="16"/>
      <c r="J146" s="16"/>
      <c r="K146" s="16"/>
      <c r="L146" s="16"/>
      <c r="M146" s="12"/>
      <c r="N146" s="14"/>
      <c r="O146" s="14"/>
      <c r="P146" s="14"/>
    </row>
    <row r="147" spans="1:16" x14ac:dyDescent="0.2">
      <c r="A147" s="12"/>
      <c r="B147" s="12"/>
      <c r="C147" s="12"/>
      <c r="D147" s="12"/>
      <c r="E147" s="12"/>
      <c r="F147" s="12"/>
      <c r="G147" s="12"/>
      <c r="H147" s="12"/>
      <c r="I147" s="12"/>
      <c r="J147" s="12"/>
      <c r="K147" s="12"/>
      <c r="L147" s="12"/>
      <c r="M147" s="12"/>
      <c r="N147" s="14"/>
      <c r="O147" s="14"/>
      <c r="P147" s="14"/>
    </row>
    <row r="148" spans="1:16" ht="16.5" thickBot="1" x14ac:dyDescent="0.25">
      <c r="A148" s="10"/>
      <c r="B148" s="13"/>
      <c r="C148" s="13"/>
      <c r="D148" s="13"/>
      <c r="E148" s="2977" t="s">
        <v>10</v>
      </c>
      <c r="F148" s="2977"/>
      <c r="G148" s="2977"/>
      <c r="H148" s="2977"/>
      <c r="I148" s="2977"/>
      <c r="J148" s="2977"/>
      <c r="K148" s="2977"/>
      <c r="L148" s="30"/>
      <c r="M148" s="30"/>
      <c r="N148" s="15"/>
      <c r="O148" s="13"/>
      <c r="P148" s="13"/>
    </row>
    <row r="149" spans="1:16" ht="42.75" thickBot="1" x14ac:dyDescent="0.25">
      <c r="A149" s="10"/>
      <c r="B149" s="13"/>
      <c r="C149" s="13"/>
      <c r="D149" s="13"/>
      <c r="E149" s="20"/>
      <c r="F149" s="21"/>
      <c r="G149" s="21"/>
      <c r="H149" s="29"/>
      <c r="I149" s="1903" t="s">
        <v>1245</v>
      </c>
      <c r="J149" s="1904" t="s">
        <v>363</v>
      </c>
      <c r="K149" s="1905" t="s">
        <v>364</v>
      </c>
      <c r="L149" s="10"/>
      <c r="M149" s="10"/>
      <c r="N149" s="15"/>
      <c r="O149" s="13"/>
      <c r="P149" s="13"/>
    </row>
    <row r="150" spans="1:16" ht="13.5" thickBot="1" x14ac:dyDescent="0.25">
      <c r="A150" s="10"/>
      <c r="B150" s="13"/>
      <c r="C150" s="13"/>
      <c r="D150" s="13"/>
      <c r="E150" s="2992" t="s">
        <v>37</v>
      </c>
      <c r="F150" s="2993"/>
      <c r="G150" s="2993"/>
      <c r="H150" s="2994"/>
      <c r="I150" s="112">
        <f>SUM(I151:I161)</f>
        <v>6420.4000000000005</v>
      </c>
      <c r="J150" s="112">
        <f t="shared" ref="J150:K150" si="11">SUM(J151:J161)</f>
        <v>6609.4</v>
      </c>
      <c r="K150" s="112">
        <f t="shared" si="11"/>
        <v>6936.2000000000007</v>
      </c>
      <c r="L150" s="958"/>
      <c r="M150" s="10"/>
      <c r="N150" s="15"/>
      <c r="O150" s="13"/>
      <c r="P150" s="13"/>
    </row>
    <row r="151" spans="1:16" x14ac:dyDescent="0.2">
      <c r="A151" s="10"/>
      <c r="B151" s="13"/>
      <c r="C151" s="13"/>
      <c r="D151" s="13"/>
      <c r="E151" s="2984" t="s">
        <v>43</v>
      </c>
      <c r="F151" s="2985"/>
      <c r="G151" s="2985"/>
      <c r="H151" s="2986"/>
      <c r="I151" s="113">
        <v>6006.6</v>
      </c>
      <c r="J151" s="114">
        <f>J14+J16+J18+J22+J32+J43+J53+J65+J77+J92+J98+J108+J118+J133+J136+J138</f>
        <v>6274</v>
      </c>
      <c r="K151" s="113">
        <f>K14+K16+K18+K22+K32+K43+K53+K65+K77+K92+K98+K108+K118+K133+K136+K138</f>
        <v>6587</v>
      </c>
      <c r="L151" s="1450"/>
      <c r="M151" s="10"/>
      <c r="N151" s="15"/>
      <c r="O151" s="13"/>
      <c r="P151" s="13"/>
    </row>
    <row r="152" spans="1:16" x14ac:dyDescent="0.2">
      <c r="A152" s="10"/>
      <c r="B152" s="13"/>
      <c r="C152" s="13"/>
      <c r="D152" s="13"/>
      <c r="E152" s="2984" t="s">
        <v>44</v>
      </c>
      <c r="F152" s="2985"/>
      <c r="G152" s="2985"/>
      <c r="H152" s="2986"/>
      <c r="I152" s="115">
        <v>246.6</v>
      </c>
      <c r="J152" s="116">
        <f>J24+J34+J45+J55+J67+J79+J100+J110+J120</f>
        <v>257.39999999999998</v>
      </c>
      <c r="K152" s="115">
        <f>K24+K34+K45+K55+K67+K79+K100+K110+K120</f>
        <v>268.10000000000002</v>
      </c>
      <c r="L152" s="10"/>
      <c r="M152" s="10"/>
      <c r="N152" s="15"/>
      <c r="O152" s="13"/>
      <c r="P152" s="13"/>
    </row>
    <row r="153" spans="1:16" x14ac:dyDescent="0.2">
      <c r="A153" s="10"/>
      <c r="B153" s="13"/>
      <c r="C153" s="13"/>
      <c r="D153" s="13"/>
      <c r="E153" s="2984" t="s">
        <v>45</v>
      </c>
      <c r="F153" s="2985"/>
      <c r="G153" s="2985"/>
      <c r="H153" s="2986"/>
      <c r="I153" s="115">
        <v>74.5</v>
      </c>
      <c r="J153" s="116">
        <f>J23+J33+J44+J66+J78+J99+J109+J119+J134</f>
        <v>78</v>
      </c>
      <c r="K153" s="115">
        <f>K23+K33+K44+K66+K78+K99+K109+K119+K134</f>
        <v>81.100000000000023</v>
      </c>
      <c r="L153" s="10"/>
      <c r="M153" s="10"/>
      <c r="N153" s="15"/>
      <c r="O153" s="13"/>
      <c r="P153" s="13"/>
    </row>
    <row r="154" spans="1:16" x14ac:dyDescent="0.2">
      <c r="A154" s="10"/>
      <c r="B154" s="13"/>
      <c r="C154" s="13"/>
      <c r="D154" s="13"/>
      <c r="E154" s="2984" t="s">
        <v>46</v>
      </c>
      <c r="F154" s="2985"/>
      <c r="G154" s="2985"/>
      <c r="H154" s="2986"/>
      <c r="I154" s="1236"/>
      <c r="J154" s="1237"/>
      <c r="K154" s="1236"/>
      <c r="L154" s="10"/>
      <c r="M154" s="10"/>
      <c r="N154" s="15"/>
      <c r="O154" s="13"/>
      <c r="P154" s="13"/>
    </row>
    <row r="155" spans="1:16" x14ac:dyDescent="0.2">
      <c r="A155" s="10"/>
      <c r="B155" s="13"/>
      <c r="C155" s="13"/>
      <c r="D155" s="13"/>
      <c r="E155" s="2995" t="s">
        <v>47</v>
      </c>
      <c r="F155" s="2996"/>
      <c r="G155" s="2996"/>
      <c r="H155" s="2997"/>
      <c r="I155" s="1238"/>
      <c r="J155" s="1239"/>
      <c r="K155" s="1451"/>
      <c r="L155" s="10"/>
      <c r="M155" s="10"/>
      <c r="N155" s="15"/>
      <c r="O155" s="13"/>
      <c r="P155" s="13"/>
    </row>
    <row r="156" spans="1:16" x14ac:dyDescent="0.2">
      <c r="A156" s="10"/>
      <c r="B156" s="13"/>
      <c r="C156" s="13"/>
      <c r="D156" s="13"/>
      <c r="E156" s="37" t="s">
        <v>48</v>
      </c>
      <c r="F156" s="959"/>
      <c r="G156" s="959"/>
      <c r="H156" s="39"/>
      <c r="I156" s="1236"/>
      <c r="J156" s="1237"/>
      <c r="K156" s="1236"/>
      <c r="L156" s="10"/>
      <c r="M156" s="10"/>
      <c r="N156" s="15"/>
      <c r="O156" s="13"/>
      <c r="P156" s="13"/>
    </row>
    <row r="157" spans="1:16" x14ac:dyDescent="0.2">
      <c r="A157" s="10"/>
      <c r="B157" s="13"/>
      <c r="C157" s="13"/>
      <c r="D157" s="13"/>
      <c r="E157" s="2984" t="s">
        <v>135</v>
      </c>
      <c r="F157" s="2985"/>
      <c r="G157" s="2985"/>
      <c r="H157" s="2986"/>
      <c r="I157" s="1236"/>
      <c r="J157" s="1237"/>
      <c r="K157" s="1236"/>
      <c r="L157" s="10"/>
      <c r="M157" s="10"/>
      <c r="N157" s="960"/>
      <c r="O157" s="960"/>
      <c r="P157" s="960"/>
    </row>
    <row r="158" spans="1:16" x14ac:dyDescent="0.2">
      <c r="A158" s="10"/>
      <c r="B158" s="13"/>
      <c r="C158" s="13"/>
      <c r="D158" s="13"/>
      <c r="E158" s="2984" t="s">
        <v>136</v>
      </c>
      <c r="F158" s="2985"/>
      <c r="G158" s="2985"/>
      <c r="H158" s="2986"/>
      <c r="I158" s="1240"/>
      <c r="J158" s="1241"/>
      <c r="K158" s="1240"/>
      <c r="L158" s="10"/>
      <c r="M158" s="10"/>
      <c r="N158" s="15"/>
      <c r="O158" s="13"/>
      <c r="P158" s="13"/>
    </row>
    <row r="159" spans="1:16" x14ac:dyDescent="0.2">
      <c r="A159" s="10"/>
      <c r="B159" s="13"/>
      <c r="C159" s="13"/>
      <c r="D159" s="13"/>
      <c r="E159" s="2984" t="s">
        <v>51</v>
      </c>
      <c r="F159" s="2985"/>
      <c r="G159" s="2985"/>
      <c r="H159" s="2986"/>
      <c r="I159" s="1240"/>
      <c r="J159" s="1241"/>
      <c r="K159" s="1240"/>
      <c r="L159" s="10"/>
      <c r="M159" s="10"/>
      <c r="N159" s="15"/>
      <c r="O159" s="13"/>
      <c r="P159" s="13"/>
    </row>
    <row r="160" spans="1:16" x14ac:dyDescent="0.2">
      <c r="A160" s="10"/>
      <c r="B160" s="13"/>
      <c r="C160" s="13"/>
      <c r="D160" s="13"/>
      <c r="E160" s="2984" t="s">
        <v>49</v>
      </c>
      <c r="F160" s="2985"/>
      <c r="G160" s="2985"/>
      <c r="H160" s="2986"/>
      <c r="I160" s="1240"/>
      <c r="J160" s="1241"/>
      <c r="K160" s="1240"/>
      <c r="L160" s="10"/>
      <c r="M160" s="10"/>
      <c r="N160" s="15"/>
      <c r="O160" s="13"/>
      <c r="P160" s="13"/>
    </row>
    <row r="161" spans="1:16" ht="13.5" thickBot="1" x14ac:dyDescent="0.25">
      <c r="A161" s="9"/>
      <c r="B161" s="9"/>
      <c r="C161" s="9"/>
      <c r="D161" s="9"/>
      <c r="E161" s="2987" t="s">
        <v>137</v>
      </c>
      <c r="F161" s="2988"/>
      <c r="G161" s="2988"/>
      <c r="H161" s="2989"/>
      <c r="I161" s="121">
        <v>92.7</v>
      </c>
      <c r="J161" s="122"/>
      <c r="K161" s="121"/>
      <c r="L161" s="10"/>
      <c r="M161" s="10"/>
      <c r="N161" s="9"/>
      <c r="O161" s="9"/>
      <c r="P161" s="9"/>
    </row>
    <row r="162" spans="1:16" ht="13.5" thickBot="1" x14ac:dyDescent="0.25">
      <c r="A162" s="9"/>
      <c r="B162" s="9"/>
      <c r="C162" s="9"/>
      <c r="D162" s="9"/>
      <c r="E162" s="2990" t="s">
        <v>38</v>
      </c>
      <c r="F162" s="2991"/>
      <c r="G162" s="2991"/>
      <c r="H162" s="2991"/>
      <c r="I162" s="24"/>
      <c r="J162" s="24"/>
      <c r="K162" s="22"/>
      <c r="L162" s="10"/>
      <c r="M162" s="10"/>
      <c r="N162" s="9"/>
      <c r="O162" s="9"/>
      <c r="P162" s="9"/>
    </row>
    <row r="163" spans="1:16" ht="13.5" thickBot="1" x14ac:dyDescent="0.25">
      <c r="A163" s="9"/>
      <c r="B163" s="9"/>
      <c r="C163" s="9"/>
      <c r="D163" s="9"/>
      <c r="E163" s="2978" t="s">
        <v>50</v>
      </c>
      <c r="F163" s="2979"/>
      <c r="G163" s="2979"/>
      <c r="H163" s="2980"/>
      <c r="I163" s="25"/>
      <c r="J163" s="25"/>
      <c r="K163" s="23"/>
      <c r="L163" s="9"/>
      <c r="M163" s="9"/>
      <c r="N163" s="9"/>
      <c r="O163" s="9"/>
      <c r="P163" s="9"/>
    </row>
    <row r="164" spans="1:16" ht="13.5" thickBot="1" x14ac:dyDescent="0.25">
      <c r="A164" s="9"/>
      <c r="B164" s="9"/>
      <c r="C164" s="9"/>
      <c r="D164" s="9"/>
      <c r="E164" s="2981"/>
      <c r="F164" s="2982"/>
      <c r="G164" s="2982"/>
      <c r="H164" s="2983"/>
      <c r="I164" s="27"/>
      <c r="J164" s="27"/>
      <c r="K164" s="26"/>
      <c r="L164" s="9"/>
      <c r="M164" s="9"/>
      <c r="N164" s="9"/>
      <c r="O164" s="9"/>
      <c r="P164" s="9"/>
    </row>
  </sheetData>
  <mergeCells count="167">
    <mergeCell ref="J6:J8"/>
    <mergeCell ref="K6:K8"/>
    <mergeCell ref="L6:P6"/>
    <mergeCell ref="L7:L8"/>
    <mergeCell ref="M7:M8"/>
    <mergeCell ref="N7:P7"/>
    <mergeCell ref="L2:O2"/>
    <mergeCell ref="A3:N3"/>
    <mergeCell ref="A4:P4"/>
    <mergeCell ref="O5:P5"/>
    <mergeCell ref="A6:A8"/>
    <mergeCell ref="B6:B8"/>
    <mergeCell ref="C6:C8"/>
    <mergeCell ref="D6:D8"/>
    <mergeCell ref="E6:E8"/>
    <mergeCell ref="F6:F8"/>
    <mergeCell ref="A10:A11"/>
    <mergeCell ref="A14:A15"/>
    <mergeCell ref="B14:B15"/>
    <mergeCell ref="C14:C15"/>
    <mergeCell ref="E14:E15"/>
    <mergeCell ref="F14:F15"/>
    <mergeCell ref="G6:G8"/>
    <mergeCell ref="H6:H8"/>
    <mergeCell ref="I6:I8"/>
    <mergeCell ref="A18:A21"/>
    <mergeCell ref="B18:B21"/>
    <mergeCell ref="C18:C21"/>
    <mergeCell ref="E18:E21"/>
    <mergeCell ref="F18:F21"/>
    <mergeCell ref="G18:G21"/>
    <mergeCell ref="G14:G15"/>
    <mergeCell ref="A16:A17"/>
    <mergeCell ref="B16:B17"/>
    <mergeCell ref="C16:C17"/>
    <mergeCell ref="E16:E17"/>
    <mergeCell ref="F16:F17"/>
    <mergeCell ref="G16:G17"/>
    <mergeCell ref="G22:G31"/>
    <mergeCell ref="A32:A42"/>
    <mergeCell ref="B32:B42"/>
    <mergeCell ref="C32:C42"/>
    <mergeCell ref="D32:D42"/>
    <mergeCell ref="E32:E42"/>
    <mergeCell ref="A22:A31"/>
    <mergeCell ref="B22:B31"/>
    <mergeCell ref="C22:C31"/>
    <mergeCell ref="D22:D31"/>
    <mergeCell ref="E22:E31"/>
    <mergeCell ref="F22:F31"/>
    <mergeCell ref="F32:F42"/>
    <mergeCell ref="G32:G42"/>
    <mergeCell ref="A53:A64"/>
    <mergeCell ref="B53:B64"/>
    <mergeCell ref="C53:C64"/>
    <mergeCell ref="D53:D64"/>
    <mergeCell ref="E53:E64"/>
    <mergeCell ref="F53:F63"/>
    <mergeCell ref="G53:G63"/>
    <mergeCell ref="A43:A52"/>
    <mergeCell ref="B43:B52"/>
    <mergeCell ref="C43:C52"/>
    <mergeCell ref="D43:D52"/>
    <mergeCell ref="E43:E52"/>
    <mergeCell ref="F43:F52"/>
    <mergeCell ref="G43:G52"/>
    <mergeCell ref="J83:J84"/>
    <mergeCell ref="K83:K84"/>
    <mergeCell ref="E89:G89"/>
    <mergeCell ref="A92:A95"/>
    <mergeCell ref="B92:B95"/>
    <mergeCell ref="C92:C95"/>
    <mergeCell ref="E92:E95"/>
    <mergeCell ref="F92:F95"/>
    <mergeCell ref="G65:G75"/>
    <mergeCell ref="A77:A87"/>
    <mergeCell ref="B77:B87"/>
    <mergeCell ref="C77:C87"/>
    <mergeCell ref="D77:D87"/>
    <mergeCell ref="E77:E88"/>
    <mergeCell ref="F77:F87"/>
    <mergeCell ref="G77:G87"/>
    <mergeCell ref="A65:A75"/>
    <mergeCell ref="B65:B75"/>
    <mergeCell ref="C65:C75"/>
    <mergeCell ref="D65:D75"/>
    <mergeCell ref="E65:E76"/>
    <mergeCell ref="F65:F75"/>
    <mergeCell ref="G92:G95"/>
    <mergeCell ref="A96:A97"/>
    <mergeCell ref="B96:B97"/>
    <mergeCell ref="C96:C97"/>
    <mergeCell ref="E96:E97"/>
    <mergeCell ref="F96:F97"/>
    <mergeCell ref="G96:G97"/>
    <mergeCell ref="H83:H84"/>
    <mergeCell ref="I83:I84"/>
    <mergeCell ref="F108:F116"/>
    <mergeCell ref="G108:G116"/>
    <mergeCell ref="H115:H116"/>
    <mergeCell ref="I115:I116"/>
    <mergeCell ref="J115:J116"/>
    <mergeCell ref="K115:K116"/>
    <mergeCell ref="A99:A107"/>
    <mergeCell ref="A108:A117"/>
    <mergeCell ref="B108:B117"/>
    <mergeCell ref="C108:C117"/>
    <mergeCell ref="D108:D117"/>
    <mergeCell ref="E108:E117"/>
    <mergeCell ref="B98:B107"/>
    <mergeCell ref="C98:C107"/>
    <mergeCell ref="D98:D107"/>
    <mergeCell ref="E98:E107"/>
    <mergeCell ref="F98:F107"/>
    <mergeCell ref="G98:G107"/>
    <mergeCell ref="G118:G128"/>
    <mergeCell ref="H125:H126"/>
    <mergeCell ref="I125:I126"/>
    <mergeCell ref="J125:J126"/>
    <mergeCell ref="K125:K126"/>
    <mergeCell ref="C130:G130"/>
    <mergeCell ref="A118:A129"/>
    <mergeCell ref="B118:B129"/>
    <mergeCell ref="C118:C129"/>
    <mergeCell ref="D118:D129"/>
    <mergeCell ref="E118:E129"/>
    <mergeCell ref="F118:F128"/>
    <mergeCell ref="A136:A137"/>
    <mergeCell ref="B136:B137"/>
    <mergeCell ref="C136:C137"/>
    <mergeCell ref="E136:E137"/>
    <mergeCell ref="F136:F137"/>
    <mergeCell ref="G136:G137"/>
    <mergeCell ref="L130:P130"/>
    <mergeCell ref="A133:A135"/>
    <mergeCell ref="B133:B135"/>
    <mergeCell ref="C133:C135"/>
    <mergeCell ref="E133:E135"/>
    <mergeCell ref="F133:F135"/>
    <mergeCell ref="G133:G135"/>
    <mergeCell ref="L136:L137"/>
    <mergeCell ref="C142:G142"/>
    <mergeCell ref="C143:G143"/>
    <mergeCell ref="A145:H145"/>
    <mergeCell ref="L145:P145"/>
    <mergeCell ref="E148:K148"/>
    <mergeCell ref="E150:H150"/>
    <mergeCell ref="A138:A141"/>
    <mergeCell ref="B138:B141"/>
    <mergeCell ref="C138:C141"/>
    <mergeCell ref="E138:E141"/>
    <mergeCell ref="F138:F141"/>
    <mergeCell ref="G138:G141"/>
    <mergeCell ref="E164:H164"/>
    <mergeCell ref="C144:G144"/>
    <mergeCell ref="E158:H158"/>
    <mergeCell ref="E159:H159"/>
    <mergeCell ref="E160:H160"/>
    <mergeCell ref="E161:H161"/>
    <mergeCell ref="E162:H162"/>
    <mergeCell ref="E163:H163"/>
    <mergeCell ref="E151:H151"/>
    <mergeCell ref="E152:H152"/>
    <mergeCell ref="E153:H153"/>
    <mergeCell ref="E154:H154"/>
    <mergeCell ref="E155:H155"/>
    <mergeCell ref="E157:H157"/>
  </mergeCells>
  <pageMargins left="0.7" right="0.7" top="0.75" bottom="0.75" header="0.3" footer="0.3"/>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58"/>
  <sheetViews>
    <sheetView workbookViewId="0">
      <selection activeCell="G29" sqref="G29:G30"/>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2" spans="1:16" ht="47.45" customHeight="1" x14ac:dyDescent="0.2">
      <c r="A2" s="9"/>
      <c r="B2" s="9"/>
      <c r="C2" s="9"/>
      <c r="D2" s="9"/>
      <c r="E2" s="9"/>
      <c r="F2" s="9"/>
      <c r="G2" s="9"/>
      <c r="H2" s="9"/>
      <c r="I2" s="9"/>
      <c r="J2" s="9"/>
      <c r="K2" s="9"/>
      <c r="L2" s="2755" t="s">
        <v>1247</v>
      </c>
      <c r="M2" s="2755"/>
      <c r="N2" s="2755"/>
      <c r="O2" s="2755"/>
      <c r="P2" s="1244"/>
    </row>
    <row r="3" spans="1:16" ht="14.25" x14ac:dyDescent="0.2">
      <c r="A3" s="2756" t="s">
        <v>951</v>
      </c>
      <c r="B3" s="2756"/>
      <c r="C3" s="2756"/>
      <c r="D3" s="2756"/>
      <c r="E3" s="2756"/>
      <c r="F3" s="2756"/>
      <c r="G3" s="2756"/>
      <c r="H3" s="2756"/>
      <c r="I3" s="2756"/>
      <c r="J3" s="2756"/>
      <c r="K3" s="2756"/>
      <c r="L3" s="2756"/>
      <c r="M3" s="2756"/>
      <c r="N3" s="2756"/>
      <c r="O3" s="10"/>
      <c r="P3" s="10"/>
    </row>
    <row r="4" spans="1:16" ht="14.25" x14ac:dyDescent="0.2">
      <c r="A4" s="2945" t="s">
        <v>39</v>
      </c>
      <c r="B4" s="2945"/>
      <c r="C4" s="2945"/>
      <c r="D4" s="2945"/>
      <c r="E4" s="2945"/>
      <c r="F4" s="2945"/>
      <c r="G4" s="2945"/>
      <c r="H4" s="2945"/>
      <c r="I4" s="2945"/>
      <c r="J4" s="2945"/>
      <c r="K4" s="2945"/>
      <c r="L4" s="2945"/>
      <c r="M4" s="2945"/>
      <c r="N4" s="2945"/>
      <c r="O4" s="2945"/>
      <c r="P4" s="2945"/>
    </row>
    <row r="5" spans="1:16" ht="16.5" thickBot="1" x14ac:dyDescent="0.25">
      <c r="A5" s="1920"/>
      <c r="B5" s="1920"/>
      <c r="C5" s="1920"/>
      <c r="D5" s="1920"/>
      <c r="E5" s="1920"/>
      <c r="F5" s="1920"/>
      <c r="G5" s="1920"/>
      <c r="H5" s="1920"/>
      <c r="I5" s="1920"/>
      <c r="J5" s="1920"/>
      <c r="K5" s="1920"/>
      <c r="L5" s="87"/>
      <c r="M5" s="1920"/>
      <c r="N5" s="88"/>
      <c r="O5" s="2772" t="s">
        <v>61</v>
      </c>
      <c r="P5" s="2772"/>
    </row>
    <row r="6" spans="1:16" ht="13.9" customHeight="1" thickBot="1" x14ac:dyDescent="0.25">
      <c r="A6" s="2757" t="s">
        <v>0</v>
      </c>
      <c r="B6" s="2757" t="s">
        <v>1</v>
      </c>
      <c r="C6" s="2760" t="s">
        <v>2</v>
      </c>
      <c r="D6" s="2757" t="s">
        <v>35</v>
      </c>
      <c r="E6" s="2763" t="s">
        <v>73</v>
      </c>
      <c r="F6" s="2766" t="s">
        <v>3</v>
      </c>
      <c r="G6" s="2760" t="s">
        <v>4</v>
      </c>
      <c r="H6" s="2766" t="s">
        <v>5</v>
      </c>
      <c r="I6" s="2812" t="s">
        <v>1240</v>
      </c>
      <c r="J6" s="2766" t="s">
        <v>363</v>
      </c>
      <c r="K6" s="2766" t="s">
        <v>150</v>
      </c>
      <c r="L6" s="2773" t="s">
        <v>11</v>
      </c>
      <c r="M6" s="2774"/>
      <c r="N6" s="2774"/>
      <c r="O6" s="2774"/>
      <c r="P6" s="2775"/>
    </row>
    <row r="7" spans="1:16" ht="15" x14ac:dyDescent="0.2">
      <c r="A7" s="2758"/>
      <c r="B7" s="2758"/>
      <c r="C7" s="2761"/>
      <c r="D7" s="2758"/>
      <c r="E7" s="2764"/>
      <c r="F7" s="2767"/>
      <c r="G7" s="2761"/>
      <c r="H7" s="2767"/>
      <c r="I7" s="2813"/>
      <c r="J7" s="2767"/>
      <c r="K7" s="2767"/>
      <c r="L7" s="2780" t="s">
        <v>41</v>
      </c>
      <c r="M7" s="2786" t="s">
        <v>40</v>
      </c>
      <c r="N7" s="2769" t="s">
        <v>42</v>
      </c>
      <c r="O7" s="2769"/>
      <c r="P7" s="2770"/>
    </row>
    <row r="8" spans="1:16" ht="168" customHeight="1" thickBot="1" x14ac:dyDescent="0.25">
      <c r="A8" s="2759"/>
      <c r="B8" s="2759"/>
      <c r="C8" s="2762"/>
      <c r="D8" s="2759"/>
      <c r="E8" s="2765"/>
      <c r="F8" s="2768"/>
      <c r="G8" s="2762"/>
      <c r="H8" s="2768"/>
      <c r="I8" s="2814"/>
      <c r="J8" s="2768"/>
      <c r="K8" s="2768"/>
      <c r="L8" s="2781"/>
      <c r="M8" s="2787"/>
      <c r="N8" s="1025" t="s">
        <v>56</v>
      </c>
      <c r="O8" s="1025" t="s">
        <v>57</v>
      </c>
      <c r="P8" s="1026" t="s">
        <v>58</v>
      </c>
    </row>
    <row r="9" spans="1:16" ht="16.5" thickBot="1" x14ac:dyDescent="0.3">
      <c r="A9" s="53" t="s">
        <v>6</v>
      </c>
      <c r="B9" s="610" t="s">
        <v>952</v>
      </c>
      <c r="C9" s="1917"/>
      <c r="D9" s="133"/>
      <c r="E9" s="1917"/>
      <c r="F9" s="133"/>
      <c r="G9" s="133"/>
      <c r="H9" s="133"/>
      <c r="I9" s="133"/>
      <c r="J9" s="1917"/>
      <c r="K9" s="133"/>
      <c r="L9" s="1778"/>
      <c r="M9" s="1779"/>
      <c r="N9" s="1456"/>
      <c r="O9" s="1457"/>
      <c r="P9" s="1780"/>
    </row>
    <row r="10" spans="1:16" ht="26.25" thickBot="1" x14ac:dyDescent="0.25">
      <c r="A10" s="2420"/>
      <c r="B10" s="1784"/>
      <c r="C10" s="1463"/>
      <c r="D10" s="1463"/>
      <c r="E10" s="1464"/>
      <c r="F10" s="1463"/>
      <c r="G10" s="1463"/>
      <c r="H10" s="1463"/>
      <c r="I10" s="1465"/>
      <c r="J10" s="1465"/>
      <c r="K10" s="1466"/>
      <c r="L10" s="1951" t="s">
        <v>953</v>
      </c>
      <c r="M10" s="1913" t="s">
        <v>858</v>
      </c>
      <c r="N10" s="1258">
        <v>17000</v>
      </c>
      <c r="O10" s="1258">
        <v>25000</v>
      </c>
      <c r="P10" s="1259">
        <v>19000</v>
      </c>
    </row>
    <row r="11" spans="1:16" ht="13.5" thickBot="1" x14ac:dyDescent="0.25">
      <c r="A11" s="11" t="s">
        <v>6</v>
      </c>
      <c r="B11" s="35" t="s">
        <v>6</v>
      </c>
      <c r="C11" s="1952" t="s">
        <v>880</v>
      </c>
      <c r="D11" s="1576"/>
      <c r="E11" s="1657"/>
      <c r="F11" s="1788"/>
      <c r="G11" s="1788"/>
      <c r="H11" s="1788"/>
      <c r="I11" s="1788"/>
      <c r="J11" s="1788"/>
      <c r="K11" s="1788"/>
      <c r="L11" s="1788"/>
      <c r="M11" s="1788"/>
      <c r="N11" s="1788"/>
      <c r="O11" s="1788"/>
      <c r="P11" s="1789"/>
    </row>
    <row r="12" spans="1:16" ht="18" customHeight="1" thickBot="1" x14ac:dyDescent="0.25">
      <c r="A12" s="1914"/>
      <c r="B12" s="886"/>
      <c r="C12" s="3502"/>
      <c r="D12" s="3503"/>
      <c r="E12" s="3503"/>
      <c r="F12" s="3503"/>
      <c r="G12" s="3503"/>
      <c r="H12" s="3503"/>
      <c r="I12" s="3503"/>
      <c r="J12" s="3503"/>
      <c r="K12" s="3504"/>
      <c r="L12" s="1953" t="s">
        <v>954</v>
      </c>
      <c r="M12" s="1954" t="s">
        <v>761</v>
      </c>
      <c r="N12" s="1664">
        <v>1000</v>
      </c>
      <c r="O12" s="1664">
        <v>1200</v>
      </c>
      <c r="P12" s="1665">
        <v>1500</v>
      </c>
    </row>
    <row r="13" spans="1:16" ht="25.5" x14ac:dyDescent="0.2">
      <c r="A13" s="3491" t="s">
        <v>6</v>
      </c>
      <c r="B13" s="3492" t="s">
        <v>6</v>
      </c>
      <c r="C13" s="3493" t="s">
        <v>6</v>
      </c>
      <c r="D13" s="1919"/>
      <c r="E13" s="3197" t="s">
        <v>955</v>
      </c>
      <c r="F13" s="3501" t="s">
        <v>1210</v>
      </c>
      <c r="G13" s="3177" t="s">
        <v>1211</v>
      </c>
      <c r="H13" s="1916"/>
      <c r="I13" s="1955"/>
      <c r="J13" s="1956"/>
      <c r="K13" s="1957"/>
      <c r="L13" s="1921" t="s">
        <v>956</v>
      </c>
      <c r="M13" s="1958" t="s">
        <v>831</v>
      </c>
      <c r="N13" s="1959">
        <v>0</v>
      </c>
      <c r="O13" s="1959">
        <v>1</v>
      </c>
      <c r="P13" s="1960">
        <v>1</v>
      </c>
    </row>
    <row r="14" spans="1:16" x14ac:dyDescent="0.2">
      <c r="A14" s="2949"/>
      <c r="B14" s="2855"/>
      <c r="C14" s="3493"/>
      <c r="D14" s="1919"/>
      <c r="E14" s="3198"/>
      <c r="F14" s="3201"/>
      <c r="G14" s="3178"/>
      <c r="H14" s="1916" t="s">
        <v>52</v>
      </c>
      <c r="I14" s="1955">
        <v>2450.6</v>
      </c>
      <c r="J14" s="1961">
        <v>2570</v>
      </c>
      <c r="K14" s="1962">
        <v>2700</v>
      </c>
      <c r="L14" s="1321" t="s">
        <v>957</v>
      </c>
      <c r="M14" s="1963" t="s">
        <v>858</v>
      </c>
      <c r="N14" s="1959">
        <v>1200</v>
      </c>
      <c r="O14" s="1959">
        <v>1230</v>
      </c>
      <c r="P14" s="1960">
        <v>1250</v>
      </c>
    </row>
    <row r="15" spans="1:16" ht="25.5" x14ac:dyDescent="0.2">
      <c r="A15" s="2949"/>
      <c r="B15" s="2855"/>
      <c r="C15" s="3493"/>
      <c r="D15" s="1919"/>
      <c r="E15" s="3198"/>
      <c r="F15" s="3201"/>
      <c r="G15" s="3178"/>
      <c r="H15" s="1916" t="s">
        <v>52</v>
      </c>
      <c r="I15" s="1955">
        <v>400</v>
      </c>
      <c r="J15" s="1956">
        <v>420</v>
      </c>
      <c r="K15" s="1964">
        <v>440</v>
      </c>
      <c r="L15" s="1321" t="s">
        <v>958</v>
      </c>
      <c r="M15" s="1958" t="s">
        <v>858</v>
      </c>
      <c r="N15" s="1959">
        <v>430</v>
      </c>
      <c r="O15" s="1959">
        <v>450</v>
      </c>
      <c r="P15" s="1960">
        <v>470</v>
      </c>
    </row>
    <row r="16" spans="1:16" x14ac:dyDescent="0.2">
      <c r="A16" s="2949"/>
      <c r="B16" s="2855"/>
      <c r="C16" s="3493"/>
      <c r="D16" s="1919"/>
      <c r="E16" s="3198"/>
      <c r="F16" s="3201"/>
      <c r="G16" s="3178"/>
      <c r="H16" s="1510" t="s">
        <v>75</v>
      </c>
      <c r="I16" s="1965">
        <v>3</v>
      </c>
      <c r="J16" s="1966"/>
      <c r="K16" s="1967"/>
      <c r="L16" s="1968" t="s">
        <v>959</v>
      </c>
      <c r="M16" s="1807"/>
      <c r="N16" s="1550"/>
      <c r="O16" s="1550"/>
      <c r="P16" s="1551"/>
    </row>
    <row r="17" spans="1:16" ht="25.5" x14ac:dyDescent="0.2">
      <c r="A17" s="2949"/>
      <c r="B17" s="2855"/>
      <c r="C17" s="3493"/>
      <c r="D17" s="1919"/>
      <c r="E17" s="3198"/>
      <c r="F17" s="3201"/>
      <c r="G17" s="3178"/>
      <c r="H17" s="1510" t="s">
        <v>551</v>
      </c>
      <c r="I17" s="1965">
        <v>130</v>
      </c>
      <c r="J17" s="1969">
        <v>143</v>
      </c>
      <c r="K17" s="1970">
        <v>157</v>
      </c>
      <c r="L17" s="1971" t="s">
        <v>960</v>
      </c>
      <c r="M17" s="1813"/>
      <c r="N17" s="1550"/>
      <c r="O17" s="1550"/>
      <c r="P17" s="1551"/>
    </row>
    <row r="18" spans="1:16" x14ac:dyDescent="0.2">
      <c r="A18" s="2949"/>
      <c r="B18" s="2855"/>
      <c r="C18" s="3493"/>
      <c r="D18" s="1919"/>
      <c r="E18" s="3198"/>
      <c r="F18" s="3201"/>
      <c r="G18" s="3178"/>
      <c r="H18" s="1510" t="s">
        <v>76</v>
      </c>
      <c r="I18" s="1972">
        <v>41</v>
      </c>
      <c r="J18" s="1966"/>
      <c r="K18" s="1967"/>
      <c r="L18" s="1973"/>
      <c r="M18" s="1973"/>
      <c r="N18" s="1560"/>
      <c r="O18" s="1560"/>
      <c r="P18" s="923"/>
    </row>
    <row r="19" spans="1:16" ht="13.5" thickBot="1" x14ac:dyDescent="0.25">
      <c r="A19" s="2950"/>
      <c r="B19" s="2952"/>
      <c r="C19" s="3490"/>
      <c r="D19" s="1521"/>
      <c r="E19" s="3199"/>
      <c r="F19" s="3202"/>
      <c r="G19" s="3179"/>
      <c r="H19" s="1552" t="s">
        <v>7</v>
      </c>
      <c r="I19" s="1553">
        <f>SUM(I14:I18)</f>
        <v>3024.6</v>
      </c>
      <c r="J19" s="1553">
        <f>SUM(J14:J17)</f>
        <v>3133</v>
      </c>
      <c r="K19" s="1554">
        <f>SUM(K14:K17)</f>
        <v>3297</v>
      </c>
      <c r="L19" s="1556"/>
      <c r="M19" s="1556"/>
      <c r="N19" s="1557"/>
      <c r="O19" s="1557"/>
      <c r="P19" s="109"/>
    </row>
    <row r="20" spans="1:16" ht="13.15" customHeight="1" x14ac:dyDescent="0.2">
      <c r="A20" s="2948" t="s">
        <v>6</v>
      </c>
      <c r="B20" s="3492" t="s">
        <v>6</v>
      </c>
      <c r="C20" s="3493" t="s">
        <v>8</v>
      </c>
      <c r="D20" s="1919"/>
      <c r="E20" s="3197" t="s">
        <v>961</v>
      </c>
      <c r="F20" s="3494" t="s">
        <v>119</v>
      </c>
      <c r="G20" s="3177" t="s">
        <v>1211</v>
      </c>
      <c r="H20" s="1916" t="s">
        <v>52</v>
      </c>
      <c r="I20" s="1915">
        <v>200</v>
      </c>
      <c r="J20" s="1504">
        <v>450</v>
      </c>
      <c r="K20" s="1505">
        <v>450</v>
      </c>
      <c r="L20" s="3495" t="s">
        <v>962</v>
      </c>
      <c r="M20" s="1974" t="s">
        <v>761</v>
      </c>
      <c r="N20" s="1801" t="s">
        <v>743</v>
      </c>
      <c r="O20" s="1801" t="s">
        <v>158</v>
      </c>
      <c r="P20" s="1799" t="s">
        <v>199</v>
      </c>
    </row>
    <row r="21" spans="1:16" x14ac:dyDescent="0.2">
      <c r="A21" s="2949"/>
      <c r="B21" s="2855"/>
      <c r="C21" s="3493"/>
      <c r="D21" s="1919"/>
      <c r="E21" s="3198"/>
      <c r="F21" s="3201"/>
      <c r="G21" s="3178"/>
      <c r="H21" s="1510" t="s">
        <v>75</v>
      </c>
      <c r="I21" s="1511"/>
      <c r="J21" s="1512"/>
      <c r="K21" s="1513"/>
      <c r="L21" s="3496"/>
      <c r="M21" s="1974"/>
      <c r="N21" s="1516"/>
      <c r="O21" s="1516"/>
      <c r="P21" s="1517"/>
    </row>
    <row r="22" spans="1:16" ht="25.5" x14ac:dyDescent="0.2">
      <c r="A22" s="2949"/>
      <c r="B22" s="2855"/>
      <c r="C22" s="3493"/>
      <c r="D22" s="1919"/>
      <c r="E22" s="3198"/>
      <c r="F22" s="3201"/>
      <c r="G22" s="3178"/>
      <c r="H22" s="1510" t="s">
        <v>551</v>
      </c>
      <c r="I22" s="1511"/>
      <c r="J22" s="1512"/>
      <c r="K22" s="1513"/>
      <c r="L22" s="1488" t="s">
        <v>963</v>
      </c>
      <c r="M22" s="1974" t="s">
        <v>761</v>
      </c>
      <c r="N22" s="1536" t="s">
        <v>743</v>
      </c>
      <c r="O22" s="1536" t="s">
        <v>158</v>
      </c>
      <c r="P22" s="1799" t="s">
        <v>158</v>
      </c>
    </row>
    <row r="23" spans="1:16" ht="13.5" thickBot="1" x14ac:dyDescent="0.25">
      <c r="A23" s="2950"/>
      <c r="B23" s="2952"/>
      <c r="C23" s="3490"/>
      <c r="D23" s="1521"/>
      <c r="E23" s="3199"/>
      <c r="F23" s="3202"/>
      <c r="G23" s="3179"/>
      <c r="H23" s="1633" t="s">
        <v>7</v>
      </c>
      <c r="I23" s="1595">
        <f>SUM(I20:I22)</f>
        <v>200</v>
      </c>
      <c r="J23" s="1595">
        <f t="shared" ref="J23:K23" si="0">SUM(J20:J22)</f>
        <v>450</v>
      </c>
      <c r="K23" s="1595">
        <f t="shared" si="0"/>
        <v>450</v>
      </c>
      <c r="L23" s="1864"/>
      <c r="M23" s="1809"/>
      <c r="N23" s="1976"/>
      <c r="O23" s="1976"/>
      <c r="P23" s="1977"/>
    </row>
    <row r="24" spans="1:16" ht="25.5" x14ac:dyDescent="0.2">
      <c r="A24" s="3365" t="s">
        <v>6</v>
      </c>
      <c r="B24" s="2854" t="s">
        <v>6</v>
      </c>
      <c r="C24" s="3432" t="s">
        <v>53</v>
      </c>
      <c r="D24" s="2387"/>
      <c r="E24" s="3197" t="s">
        <v>964</v>
      </c>
      <c r="F24" s="3499" t="s">
        <v>119</v>
      </c>
      <c r="G24" s="3177" t="s">
        <v>1211</v>
      </c>
      <c r="H24" s="1502" t="s">
        <v>52</v>
      </c>
      <c r="I24" s="1585">
        <v>40</v>
      </c>
      <c r="J24" s="1586">
        <v>45</v>
      </c>
      <c r="K24" s="1546">
        <v>50</v>
      </c>
      <c r="L24" s="2393" t="s">
        <v>965</v>
      </c>
      <c r="M24" s="1978" t="s">
        <v>761</v>
      </c>
      <c r="N24" s="1838">
        <v>20</v>
      </c>
      <c r="O24" s="1838">
        <v>25</v>
      </c>
      <c r="P24" s="1839">
        <v>30</v>
      </c>
    </row>
    <row r="25" spans="1:16" ht="13.5" thickBot="1" x14ac:dyDescent="0.25">
      <c r="A25" s="3497"/>
      <c r="B25" s="2856"/>
      <c r="C25" s="3498"/>
      <c r="D25" s="1521"/>
      <c r="E25" s="3199"/>
      <c r="F25" s="3500"/>
      <c r="G25" s="3179"/>
      <c r="H25" s="1552" t="s">
        <v>7</v>
      </c>
      <c r="I25" s="1553">
        <f>SUM(I24:I24)</f>
        <v>40</v>
      </c>
      <c r="J25" s="1553">
        <v>45</v>
      </c>
      <c r="K25" s="1554">
        <v>50</v>
      </c>
      <c r="L25" s="1555"/>
      <c r="M25" s="1556"/>
      <c r="N25" s="1557"/>
      <c r="O25" s="1557"/>
      <c r="P25" s="109"/>
    </row>
    <row r="26" spans="1:16" ht="13.5" thickBot="1" x14ac:dyDescent="0.25">
      <c r="A26" s="11" t="s">
        <v>6</v>
      </c>
      <c r="B26" s="503" t="s">
        <v>6</v>
      </c>
      <c r="C26" s="2408"/>
      <c r="D26" s="2409"/>
      <c r="E26" s="2963" t="s">
        <v>34</v>
      </c>
      <c r="F26" s="2963"/>
      <c r="G26" s="2964"/>
      <c r="H26" s="1596" t="s">
        <v>7</v>
      </c>
      <c r="I26" s="1597">
        <f>I19+I23+I25</f>
        <v>3264.6</v>
      </c>
      <c r="J26" s="1597">
        <f t="shared" ref="J26:K26" si="1">J19+J23+J25</f>
        <v>3628</v>
      </c>
      <c r="K26" s="1597">
        <f t="shared" si="1"/>
        <v>3797</v>
      </c>
      <c r="L26" s="2410"/>
      <c r="M26" s="2411"/>
      <c r="N26" s="2412"/>
      <c r="O26" s="2412"/>
      <c r="P26" s="2413"/>
    </row>
    <row r="27" spans="1:16" ht="13.5" thickBot="1" x14ac:dyDescent="0.25">
      <c r="A27" s="11" t="s">
        <v>6</v>
      </c>
      <c r="B27" s="503" t="s">
        <v>8</v>
      </c>
      <c r="C27" s="1575" t="s">
        <v>966</v>
      </c>
      <c r="D27" s="1576"/>
      <c r="E27" s="1577"/>
      <c r="F27" s="1577"/>
      <c r="G27" s="1577"/>
      <c r="H27" s="1577"/>
      <c r="I27" s="1577"/>
      <c r="J27" s="1577"/>
      <c r="K27" s="1577"/>
      <c r="L27" s="1577"/>
      <c r="M27" s="1577"/>
      <c r="N27" s="1577"/>
      <c r="O27" s="1577"/>
      <c r="P27" s="1578"/>
    </row>
    <row r="28" spans="1:16" ht="13.5" thickBot="1" x14ac:dyDescent="0.25">
      <c r="A28" s="11"/>
      <c r="B28" s="503"/>
      <c r="C28" s="1659"/>
      <c r="D28" s="2050"/>
      <c r="E28" s="2051"/>
      <c r="F28" s="2051"/>
      <c r="G28" s="2051"/>
      <c r="H28" s="2051"/>
      <c r="I28" s="2051"/>
      <c r="J28" s="2051"/>
      <c r="K28" s="2709"/>
      <c r="L28" s="2710" t="s">
        <v>967</v>
      </c>
      <c r="M28" s="1954" t="s">
        <v>858</v>
      </c>
      <c r="N28" s="2711">
        <v>280</v>
      </c>
      <c r="O28" s="2711">
        <v>290</v>
      </c>
      <c r="P28" s="2712">
        <v>300</v>
      </c>
    </row>
    <row r="29" spans="1:16" ht="63.6" customHeight="1" x14ac:dyDescent="0.2">
      <c r="A29" s="2948" t="s">
        <v>6</v>
      </c>
      <c r="B29" s="2951" t="s">
        <v>8</v>
      </c>
      <c r="C29" s="3489" t="s">
        <v>6</v>
      </c>
      <c r="D29" s="1918"/>
      <c r="E29" s="3197" t="s">
        <v>968</v>
      </c>
      <c r="F29" s="3436" t="s">
        <v>119</v>
      </c>
      <c r="G29" s="3177" t="s">
        <v>1211</v>
      </c>
      <c r="H29" s="1502" t="s">
        <v>52</v>
      </c>
      <c r="I29" s="1585">
        <v>80</v>
      </c>
      <c r="J29" s="1586">
        <v>85</v>
      </c>
      <c r="K29" s="1546">
        <v>90</v>
      </c>
      <c r="L29" s="1981" t="s">
        <v>969</v>
      </c>
      <c r="M29" s="1838" t="s">
        <v>761</v>
      </c>
      <c r="N29" s="1530">
        <v>30</v>
      </c>
      <c r="O29" s="1530">
        <v>40</v>
      </c>
      <c r="P29" s="1982">
        <v>50</v>
      </c>
    </row>
    <row r="30" spans="1:16" ht="13.5" thickBot="1" x14ac:dyDescent="0.25">
      <c r="A30" s="2950"/>
      <c r="B30" s="2952"/>
      <c r="C30" s="3490"/>
      <c r="D30" s="1521"/>
      <c r="E30" s="3199"/>
      <c r="F30" s="3202"/>
      <c r="G30" s="3179"/>
      <c r="H30" s="1592" t="s">
        <v>7</v>
      </c>
      <c r="I30" s="1553">
        <f>I29*1</f>
        <v>80</v>
      </c>
      <c r="J30" s="1553">
        <f t="shared" ref="J30:K30" si="2">J29*1</f>
        <v>85</v>
      </c>
      <c r="K30" s="1553">
        <f t="shared" si="2"/>
        <v>90</v>
      </c>
      <c r="L30" s="1983"/>
      <c r="M30" s="1823"/>
      <c r="N30" s="1984"/>
      <c r="O30" s="1984"/>
      <c r="P30" s="109"/>
    </row>
    <row r="31" spans="1:16" ht="25.5" x14ac:dyDescent="0.2">
      <c r="A31" s="3491" t="s">
        <v>6</v>
      </c>
      <c r="B31" s="3492" t="s">
        <v>8</v>
      </c>
      <c r="C31" s="3493" t="s">
        <v>8</v>
      </c>
      <c r="D31" s="1919"/>
      <c r="E31" s="3197" t="s">
        <v>970</v>
      </c>
      <c r="F31" s="3494" t="s">
        <v>119</v>
      </c>
      <c r="G31" s="3177" t="s">
        <v>1211</v>
      </c>
      <c r="H31" s="1916" t="s">
        <v>52</v>
      </c>
      <c r="I31" s="1955">
        <v>55</v>
      </c>
      <c r="J31" s="1956">
        <v>60</v>
      </c>
      <c r="K31" s="1957">
        <v>65</v>
      </c>
      <c r="L31" s="1921" t="s">
        <v>971</v>
      </c>
      <c r="M31" s="1507" t="s">
        <v>761</v>
      </c>
      <c r="N31" s="1959">
        <v>10</v>
      </c>
      <c r="O31" s="1959">
        <v>12</v>
      </c>
      <c r="P31" s="1960">
        <v>14</v>
      </c>
    </row>
    <row r="32" spans="1:16" ht="13.5" thickBot="1" x14ac:dyDescent="0.25">
      <c r="A32" s="2950"/>
      <c r="B32" s="2952"/>
      <c r="C32" s="3490"/>
      <c r="D32" s="1521"/>
      <c r="E32" s="3199"/>
      <c r="F32" s="3202"/>
      <c r="G32" s="3179"/>
      <c r="H32" s="1985" t="s">
        <v>7</v>
      </c>
      <c r="I32" s="1986">
        <f>I31*1</f>
        <v>55</v>
      </c>
      <c r="J32" s="1986">
        <f t="shared" ref="J32:K32" si="3">J31*1</f>
        <v>60</v>
      </c>
      <c r="K32" s="1986">
        <f t="shared" si="3"/>
        <v>65</v>
      </c>
      <c r="L32" s="1555"/>
      <c r="M32" s="1556"/>
      <c r="N32" s="1557"/>
      <c r="O32" s="1557"/>
      <c r="P32" s="109"/>
    </row>
    <row r="33" spans="1:16" ht="63.75" x14ac:dyDescent="0.2">
      <c r="A33" s="2948" t="s">
        <v>6</v>
      </c>
      <c r="B33" s="2951" t="s">
        <v>8</v>
      </c>
      <c r="C33" s="3489" t="s">
        <v>53</v>
      </c>
      <c r="D33" s="1918"/>
      <c r="E33" s="1997" t="s">
        <v>972</v>
      </c>
      <c r="F33" s="3436" t="s">
        <v>119</v>
      </c>
      <c r="G33" s="3177" t="s">
        <v>1211</v>
      </c>
      <c r="H33" s="1987" t="s">
        <v>52</v>
      </c>
      <c r="I33" s="1988">
        <v>850</v>
      </c>
      <c r="J33" s="1989">
        <v>860</v>
      </c>
      <c r="K33" s="1990">
        <v>870</v>
      </c>
      <c r="L33" s="1991" t="s">
        <v>973</v>
      </c>
      <c r="M33" s="1507" t="s">
        <v>761</v>
      </c>
      <c r="N33" s="1838">
        <v>29</v>
      </c>
      <c r="O33" s="1838">
        <v>32</v>
      </c>
      <c r="P33" s="1839">
        <v>35</v>
      </c>
    </row>
    <row r="34" spans="1:16" ht="13.5" thickBot="1" x14ac:dyDescent="0.25">
      <c r="A34" s="2950"/>
      <c r="B34" s="2952"/>
      <c r="C34" s="3490"/>
      <c r="D34" s="1521"/>
      <c r="E34" s="1996"/>
      <c r="F34" s="3202"/>
      <c r="G34" s="3179"/>
      <c r="H34" s="1552" t="s">
        <v>7</v>
      </c>
      <c r="I34" s="1553">
        <f>I33*1</f>
        <v>850</v>
      </c>
      <c r="J34" s="1553">
        <f t="shared" ref="J34:K34" si="4">J33*1</f>
        <v>860</v>
      </c>
      <c r="K34" s="1553">
        <f t="shared" si="4"/>
        <v>870</v>
      </c>
      <c r="L34" s="1864"/>
      <c r="M34" s="1992"/>
      <c r="N34" s="1557"/>
      <c r="O34" s="1557"/>
      <c r="P34" s="109"/>
    </row>
    <row r="35" spans="1:16" ht="13.5" thickBot="1" x14ac:dyDescent="0.25">
      <c r="A35" s="11" t="s">
        <v>6</v>
      </c>
      <c r="B35" s="503" t="s">
        <v>8</v>
      </c>
      <c r="C35" s="2963" t="s">
        <v>34</v>
      </c>
      <c r="D35" s="2963"/>
      <c r="E35" s="2963"/>
      <c r="F35" s="2963"/>
      <c r="G35" s="2964"/>
      <c r="H35" s="1596" t="s">
        <v>7</v>
      </c>
      <c r="I35" s="1597">
        <f>I30+I32+I34</f>
        <v>985</v>
      </c>
      <c r="J35" s="1597">
        <f t="shared" ref="J35:K35" si="5">J30+J32+J34</f>
        <v>1005</v>
      </c>
      <c r="K35" s="1597">
        <f t="shared" si="5"/>
        <v>1025</v>
      </c>
      <c r="L35" s="3486"/>
      <c r="M35" s="3487"/>
      <c r="N35" s="3487"/>
      <c r="O35" s="3487"/>
      <c r="P35" s="3488"/>
    </row>
    <row r="36" spans="1:16" ht="13.5" thickBot="1" x14ac:dyDescent="0.25">
      <c r="A36" s="1845" t="s">
        <v>6</v>
      </c>
      <c r="B36" s="3483" t="s">
        <v>213</v>
      </c>
      <c r="C36" s="3484"/>
      <c r="D36" s="3484"/>
      <c r="E36" s="3484"/>
      <c r="F36" s="3484"/>
      <c r="G36" s="3484"/>
      <c r="H36" s="3485"/>
      <c r="I36" s="1638">
        <f>I26+I35</f>
        <v>4249.6000000000004</v>
      </c>
      <c r="J36" s="1638">
        <f t="shared" ref="J36:K36" si="6">J26+J35</f>
        <v>4633</v>
      </c>
      <c r="K36" s="1638">
        <f t="shared" si="6"/>
        <v>4822</v>
      </c>
      <c r="L36" s="1640"/>
      <c r="M36" s="1640"/>
      <c r="N36" s="1640"/>
      <c r="O36" s="1640"/>
      <c r="P36" s="1641"/>
    </row>
    <row r="37" spans="1:16" s="9" customFormat="1" ht="13.5" thickBot="1" x14ac:dyDescent="0.25">
      <c r="A37" s="1845"/>
      <c r="B37" s="3483" t="s">
        <v>466</v>
      </c>
      <c r="C37" s="3484"/>
      <c r="D37" s="3484"/>
      <c r="E37" s="3484"/>
      <c r="F37" s="3484"/>
      <c r="G37" s="3484"/>
      <c r="H37" s="3485"/>
      <c r="I37" s="1638">
        <f>I38-I18</f>
        <v>4208.6000000000004</v>
      </c>
      <c r="J37" s="1638">
        <f t="shared" ref="J37:K37" si="7">J38-J18</f>
        <v>4633</v>
      </c>
      <c r="K37" s="1638">
        <f t="shared" si="7"/>
        <v>4822</v>
      </c>
      <c r="L37" s="1640"/>
      <c r="M37" s="1640"/>
      <c r="N37" s="1640"/>
      <c r="O37" s="1640"/>
      <c r="P37" s="1641"/>
    </row>
    <row r="38" spans="1:16" ht="13.5" thickBot="1" x14ac:dyDescent="0.25">
      <c r="A38" s="2971" t="s">
        <v>9</v>
      </c>
      <c r="B38" s="2972"/>
      <c r="C38" s="2972"/>
      <c r="D38" s="2972"/>
      <c r="E38" s="2972"/>
      <c r="F38" s="2972"/>
      <c r="G38" s="2972"/>
      <c r="H38" s="2973"/>
      <c r="I38" s="36">
        <f>I36*1</f>
        <v>4249.6000000000004</v>
      </c>
      <c r="J38" s="36">
        <f t="shared" ref="J38:K38" si="8">J36*1</f>
        <v>4633</v>
      </c>
      <c r="K38" s="36">
        <f t="shared" si="8"/>
        <v>4822</v>
      </c>
      <c r="L38" s="2974"/>
      <c r="M38" s="2975"/>
      <c r="N38" s="2975"/>
      <c r="O38" s="2975"/>
      <c r="P38" s="2976"/>
    </row>
    <row r="39" spans="1:16" x14ac:dyDescent="0.2">
      <c r="A39" s="16" t="s">
        <v>36</v>
      </c>
      <c r="B39" s="16"/>
      <c r="C39" s="16"/>
      <c r="D39" s="16"/>
      <c r="E39" s="16"/>
      <c r="F39" s="16"/>
      <c r="G39" s="16"/>
      <c r="H39" s="16"/>
      <c r="I39" s="16"/>
      <c r="J39" s="16"/>
      <c r="K39" s="16"/>
      <c r="L39" s="16"/>
      <c r="M39" s="12"/>
      <c r="N39" s="14"/>
      <c r="O39" s="14"/>
      <c r="P39" s="14"/>
    </row>
    <row r="40" spans="1:16" x14ac:dyDescent="0.2">
      <c r="A40" s="12"/>
      <c r="B40" s="12"/>
      <c r="C40" s="12"/>
      <c r="D40" s="12"/>
      <c r="E40" s="12"/>
      <c r="F40" s="12"/>
      <c r="G40" s="12"/>
      <c r="H40" s="12"/>
      <c r="I40" s="12"/>
      <c r="J40" s="12"/>
      <c r="K40" s="12"/>
      <c r="L40" s="12"/>
      <c r="M40" s="12"/>
      <c r="N40" s="14"/>
      <c r="O40" s="14"/>
      <c r="P40" s="14"/>
    </row>
    <row r="41" spans="1:16" ht="16.5" thickBot="1" x14ac:dyDescent="0.25">
      <c r="A41" s="10"/>
      <c r="B41" s="13"/>
      <c r="C41" s="13"/>
      <c r="D41" s="13"/>
      <c r="E41" s="2977" t="s">
        <v>10</v>
      </c>
      <c r="F41" s="2977"/>
      <c r="G41" s="2977"/>
      <c r="H41" s="2977"/>
      <c r="I41" s="2977"/>
      <c r="J41" s="2977"/>
      <c r="K41" s="2977"/>
      <c r="L41" s="30"/>
      <c r="M41" s="30"/>
      <c r="N41" s="15"/>
      <c r="O41" s="13"/>
      <c r="P41" s="13"/>
    </row>
    <row r="42" spans="1:16" ht="42.75" thickBot="1" x14ac:dyDescent="0.25">
      <c r="A42" s="10"/>
      <c r="B42" s="13"/>
      <c r="C42" s="13"/>
      <c r="D42" s="13"/>
      <c r="E42" s="20"/>
      <c r="F42" s="21"/>
      <c r="G42" s="21"/>
      <c r="H42" s="29"/>
      <c r="I42" s="1903" t="s">
        <v>1245</v>
      </c>
      <c r="J42" s="1904" t="s">
        <v>363</v>
      </c>
      <c r="K42" s="1905" t="s">
        <v>364</v>
      </c>
      <c r="L42" s="10"/>
      <c r="M42" s="10"/>
      <c r="N42" s="15"/>
      <c r="O42" s="13"/>
      <c r="P42" s="13"/>
    </row>
    <row r="43" spans="1:16" ht="13.5" thickBot="1" x14ac:dyDescent="0.25">
      <c r="A43" s="10"/>
      <c r="B43" s="13"/>
      <c r="C43" s="13"/>
      <c r="D43" s="13"/>
      <c r="E43" s="2992" t="s">
        <v>37</v>
      </c>
      <c r="F43" s="2993"/>
      <c r="G43" s="2993"/>
      <c r="H43" s="2994"/>
      <c r="I43" s="112">
        <f>SUM(I44:I54)</f>
        <v>4249.6000000000004</v>
      </c>
      <c r="J43" s="2427">
        <f>SUM(J44:J54)</f>
        <v>4633</v>
      </c>
      <c r="K43" s="112">
        <f>SUM(K44:K54)</f>
        <v>4822</v>
      </c>
      <c r="L43" s="958"/>
      <c r="M43" s="10"/>
      <c r="N43" s="15"/>
      <c r="O43" s="13"/>
      <c r="P43" s="13"/>
    </row>
    <row r="44" spans="1:16" x14ac:dyDescent="0.2">
      <c r="A44" s="10"/>
      <c r="B44" s="13"/>
      <c r="C44" s="13"/>
      <c r="D44" s="13"/>
      <c r="E44" s="2984" t="s">
        <v>43</v>
      </c>
      <c r="F44" s="2985"/>
      <c r="G44" s="2985"/>
      <c r="H44" s="2986"/>
      <c r="I44" s="113">
        <v>4075.6</v>
      </c>
      <c r="J44" s="114">
        <f>J14+J15+J20+J24+J29+J31+J33</f>
        <v>4490</v>
      </c>
      <c r="K44" s="113">
        <f>K14+K15+K20+K29+K24+K31+K33</f>
        <v>4665</v>
      </c>
      <c r="L44" s="10"/>
      <c r="M44" s="10"/>
      <c r="N44" s="15"/>
      <c r="O44" s="13"/>
      <c r="P44" s="13"/>
    </row>
    <row r="45" spans="1:16" x14ac:dyDescent="0.2">
      <c r="A45" s="10"/>
      <c r="B45" s="13"/>
      <c r="C45" s="13"/>
      <c r="D45" s="13"/>
      <c r="E45" s="2984" t="s">
        <v>44</v>
      </c>
      <c r="F45" s="2985"/>
      <c r="G45" s="2985"/>
      <c r="H45" s="2986"/>
      <c r="I45" s="115">
        <v>130</v>
      </c>
      <c r="J45" s="116">
        <v>143</v>
      </c>
      <c r="K45" s="115">
        <v>157</v>
      </c>
      <c r="L45" s="10"/>
      <c r="M45" s="10"/>
      <c r="N45" s="15"/>
      <c r="O45" s="13"/>
      <c r="P45" s="13"/>
    </row>
    <row r="46" spans="1:16" x14ac:dyDescent="0.2">
      <c r="A46" s="10"/>
      <c r="B46" s="13"/>
      <c r="C46" s="13"/>
      <c r="D46" s="13"/>
      <c r="E46" s="2984" t="s">
        <v>45</v>
      </c>
      <c r="F46" s="2985"/>
      <c r="G46" s="2985"/>
      <c r="H46" s="2986"/>
      <c r="I46" s="115">
        <v>3</v>
      </c>
      <c r="J46" s="116"/>
      <c r="K46" s="115"/>
      <c r="L46" s="10"/>
      <c r="M46" s="10"/>
      <c r="N46" s="15"/>
      <c r="O46" s="13"/>
      <c r="P46" s="13"/>
    </row>
    <row r="47" spans="1:16" x14ac:dyDescent="0.2">
      <c r="A47" s="10"/>
      <c r="B47" s="13"/>
      <c r="C47" s="13"/>
      <c r="D47" s="13"/>
      <c r="E47" s="2984" t="s">
        <v>46</v>
      </c>
      <c r="F47" s="2985"/>
      <c r="G47" s="2985"/>
      <c r="H47" s="2986"/>
      <c r="I47" s="115"/>
      <c r="J47" s="116"/>
      <c r="K47" s="115"/>
      <c r="L47" s="10"/>
      <c r="M47" s="10"/>
      <c r="N47" s="15"/>
      <c r="O47" s="13"/>
      <c r="P47" s="13"/>
    </row>
    <row r="48" spans="1:16" x14ac:dyDescent="0.2">
      <c r="A48" s="10"/>
      <c r="B48" s="13"/>
      <c r="C48" s="13"/>
      <c r="D48" s="13"/>
      <c r="E48" s="2995" t="s">
        <v>47</v>
      </c>
      <c r="F48" s="2996"/>
      <c r="G48" s="2996"/>
      <c r="H48" s="2997"/>
      <c r="I48" s="117"/>
      <c r="J48" s="118"/>
      <c r="K48" s="117"/>
      <c r="L48" s="10"/>
      <c r="M48" s="10"/>
      <c r="N48" s="15"/>
      <c r="O48" s="13"/>
      <c r="P48" s="13"/>
    </row>
    <row r="49" spans="1:16" x14ac:dyDescent="0.2">
      <c r="A49" s="10"/>
      <c r="B49" s="13"/>
      <c r="C49" s="13"/>
      <c r="D49" s="13"/>
      <c r="E49" s="37" t="s">
        <v>48</v>
      </c>
      <c r="F49" s="959"/>
      <c r="G49" s="959"/>
      <c r="H49" s="39"/>
      <c r="I49" s="115"/>
      <c r="J49" s="116"/>
      <c r="K49" s="115"/>
      <c r="L49" s="10"/>
      <c r="M49" s="10"/>
      <c r="N49" s="15"/>
      <c r="O49" s="13"/>
      <c r="P49" s="13"/>
    </row>
    <row r="50" spans="1:16" x14ac:dyDescent="0.2">
      <c r="A50" s="10"/>
      <c r="B50" s="13"/>
      <c r="C50" s="13"/>
      <c r="D50" s="13"/>
      <c r="E50" s="2984" t="s">
        <v>135</v>
      </c>
      <c r="F50" s="2985"/>
      <c r="G50" s="2985"/>
      <c r="H50" s="2986"/>
      <c r="I50" s="115"/>
      <c r="J50" s="116"/>
      <c r="K50" s="115"/>
      <c r="L50" s="10"/>
      <c r="M50" s="10"/>
      <c r="N50" s="960"/>
      <c r="O50" s="960"/>
      <c r="P50" s="960"/>
    </row>
    <row r="51" spans="1:16" x14ac:dyDescent="0.2">
      <c r="A51" s="10"/>
      <c r="B51" s="13"/>
      <c r="C51" s="13"/>
      <c r="D51" s="13"/>
      <c r="E51" s="2984" t="s">
        <v>136</v>
      </c>
      <c r="F51" s="2985"/>
      <c r="G51" s="2985"/>
      <c r="H51" s="2986"/>
      <c r="I51" s="119"/>
      <c r="J51" s="120"/>
      <c r="K51" s="119"/>
      <c r="L51" s="10"/>
      <c r="M51" s="10"/>
      <c r="N51" s="15"/>
      <c r="O51" s="13"/>
      <c r="P51" s="13"/>
    </row>
    <row r="52" spans="1:16" x14ac:dyDescent="0.2">
      <c r="A52" s="10"/>
      <c r="B52" s="13"/>
      <c r="C52" s="13"/>
      <c r="D52" s="13"/>
      <c r="E52" s="2984" t="s">
        <v>51</v>
      </c>
      <c r="F52" s="2985"/>
      <c r="G52" s="2985"/>
      <c r="H52" s="2986"/>
      <c r="I52" s="119"/>
      <c r="J52" s="120"/>
      <c r="K52" s="119"/>
      <c r="L52" s="10"/>
      <c r="M52" s="10"/>
      <c r="N52" s="15"/>
      <c r="O52" s="13"/>
      <c r="P52" s="13"/>
    </row>
    <row r="53" spans="1:16" x14ac:dyDescent="0.2">
      <c r="A53" s="10"/>
      <c r="B53" s="13"/>
      <c r="C53" s="13"/>
      <c r="D53" s="13"/>
      <c r="E53" s="2984" t="s">
        <v>49</v>
      </c>
      <c r="F53" s="2985"/>
      <c r="G53" s="2985"/>
      <c r="H53" s="2986"/>
      <c r="I53" s="119"/>
      <c r="J53" s="120"/>
      <c r="K53" s="119"/>
      <c r="L53" s="10"/>
      <c r="M53" s="10"/>
      <c r="N53" s="15"/>
      <c r="O53" s="13"/>
      <c r="P53" s="13"/>
    </row>
    <row r="54" spans="1:16" ht="13.5" thickBot="1" x14ac:dyDescent="0.25">
      <c r="A54" s="9"/>
      <c r="B54" s="9"/>
      <c r="C54" s="9"/>
      <c r="D54" s="9"/>
      <c r="E54" s="2987" t="s">
        <v>137</v>
      </c>
      <c r="F54" s="2988"/>
      <c r="G54" s="2988"/>
      <c r="H54" s="2989"/>
      <c r="I54" s="121">
        <v>41</v>
      </c>
      <c r="J54" s="122"/>
      <c r="K54" s="121"/>
      <c r="L54" s="10"/>
      <c r="M54" s="10"/>
      <c r="N54" s="9"/>
      <c r="O54" s="9"/>
      <c r="P54" s="9"/>
    </row>
    <row r="55" spans="1:16" ht="13.5" thickBot="1" x14ac:dyDescent="0.25">
      <c r="A55" s="9"/>
      <c r="B55" s="9"/>
      <c r="C55" s="9"/>
      <c r="D55" s="9"/>
      <c r="E55" s="2990" t="s">
        <v>38</v>
      </c>
      <c r="F55" s="2991"/>
      <c r="G55" s="2991"/>
      <c r="H55" s="2991"/>
      <c r="I55" s="24"/>
      <c r="J55" s="24"/>
      <c r="K55" s="22"/>
      <c r="L55" s="10"/>
      <c r="M55" s="10"/>
      <c r="N55" s="9"/>
      <c r="O55" s="9"/>
      <c r="P55" s="9"/>
    </row>
    <row r="56" spans="1:16" ht="13.5" thickBot="1" x14ac:dyDescent="0.25">
      <c r="A56" s="9"/>
      <c r="B56" s="9"/>
      <c r="C56" s="9"/>
      <c r="D56" s="9"/>
      <c r="E56" s="2978" t="s">
        <v>50</v>
      </c>
      <c r="F56" s="2979"/>
      <c r="G56" s="2979"/>
      <c r="H56" s="2980"/>
      <c r="I56" s="25"/>
      <c r="J56" s="25"/>
      <c r="K56" s="23"/>
      <c r="L56" s="9"/>
      <c r="M56" s="9"/>
      <c r="N56" s="9"/>
      <c r="O56" s="9"/>
      <c r="P56" s="9"/>
    </row>
    <row r="57" spans="1:16" ht="13.5" thickBot="1" x14ac:dyDescent="0.25">
      <c r="A57" s="9"/>
      <c r="B57" s="9"/>
      <c r="C57" s="9"/>
      <c r="D57" s="9"/>
      <c r="E57" s="2981"/>
      <c r="F57" s="2982"/>
      <c r="G57" s="2982"/>
      <c r="H57" s="2983"/>
      <c r="I57" s="27"/>
      <c r="J57" s="27"/>
      <c r="K57" s="26"/>
      <c r="L57" s="9"/>
      <c r="M57" s="9"/>
      <c r="N57" s="9"/>
      <c r="O57" s="9"/>
      <c r="P57" s="9"/>
    </row>
    <row r="58" spans="1:16" x14ac:dyDescent="0.2">
      <c r="A58" s="9"/>
      <c r="B58" s="9"/>
      <c r="C58" s="9"/>
      <c r="D58" s="9"/>
      <c r="E58" s="9"/>
      <c r="F58" s="9"/>
      <c r="G58" s="9"/>
      <c r="H58" s="9"/>
      <c r="I58" s="9"/>
      <c r="J58" s="9"/>
      <c r="K58" s="9"/>
      <c r="L58" s="9"/>
      <c r="M58" s="9"/>
      <c r="N58" s="9"/>
      <c r="O58" s="9"/>
      <c r="P58" s="9"/>
    </row>
  </sheetData>
  <mergeCells count="78">
    <mergeCell ref="G13:G19"/>
    <mergeCell ref="G20:G23"/>
    <mergeCell ref="G24:G25"/>
    <mergeCell ref="G29:G30"/>
    <mergeCell ref="G31:G32"/>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C12:K12"/>
    <mergeCell ref="L6:P6"/>
    <mergeCell ref="L7:L8"/>
    <mergeCell ref="M7:M8"/>
    <mergeCell ref="N7:P7"/>
    <mergeCell ref="A13:A19"/>
    <mergeCell ref="B13:B19"/>
    <mergeCell ref="C13:C19"/>
    <mergeCell ref="F13:F19"/>
    <mergeCell ref="A20:A23"/>
    <mergeCell ref="B20:B23"/>
    <mergeCell ref="C20:C23"/>
    <mergeCell ref="F20:F23"/>
    <mergeCell ref="L20:L21"/>
    <mergeCell ref="A24:A25"/>
    <mergeCell ref="B24:B25"/>
    <mergeCell ref="C24:C25"/>
    <mergeCell ref="E24:E25"/>
    <mergeCell ref="F24:F25"/>
    <mergeCell ref="A31:A32"/>
    <mergeCell ref="B31:B32"/>
    <mergeCell ref="C31:C32"/>
    <mergeCell ref="F31:F32"/>
    <mergeCell ref="E26:G26"/>
    <mergeCell ref="A29:A30"/>
    <mergeCell ref="B29:B30"/>
    <mergeCell ref="C29:C30"/>
    <mergeCell ref="E29:E30"/>
    <mergeCell ref="F29:F30"/>
    <mergeCell ref="A33:A34"/>
    <mergeCell ref="B33:B34"/>
    <mergeCell ref="C33:C34"/>
    <mergeCell ref="F33:F34"/>
    <mergeCell ref="C35:G35"/>
    <mergeCell ref="G33:G34"/>
    <mergeCell ref="E50:H50"/>
    <mergeCell ref="L35:P35"/>
    <mergeCell ref="B36:H36"/>
    <mergeCell ref="A38:H38"/>
    <mergeCell ref="L38:P38"/>
    <mergeCell ref="E41:K41"/>
    <mergeCell ref="E43:H43"/>
    <mergeCell ref="E57:H57"/>
    <mergeCell ref="E13:E19"/>
    <mergeCell ref="E20:E23"/>
    <mergeCell ref="E31:E32"/>
    <mergeCell ref="B37:H37"/>
    <mergeCell ref="E51:H51"/>
    <mergeCell ref="E52:H52"/>
    <mergeCell ref="E53:H53"/>
    <mergeCell ref="E54:H54"/>
    <mergeCell ref="E55:H55"/>
    <mergeCell ref="E56:H56"/>
    <mergeCell ref="E44:H44"/>
    <mergeCell ref="E45:H45"/>
    <mergeCell ref="E46:H46"/>
    <mergeCell ref="E47:H47"/>
    <mergeCell ref="E48:H48"/>
  </mergeCells>
  <pageMargins left="0.7" right="0.7" top="0.75" bottom="0.75" header="0.3" footer="0.3"/>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40"/>
  <sheetViews>
    <sheetView workbookViewId="0">
      <selection activeCell="L121" sqref="L121"/>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4.140625" customWidth="1"/>
    <col min="13" max="13" width="9.140625" customWidth="1"/>
    <col min="14" max="14" width="9.28515625" customWidth="1"/>
    <col min="15" max="15" width="8.7109375" customWidth="1"/>
    <col min="16" max="16" width="8.85546875" customWidth="1"/>
  </cols>
  <sheetData>
    <row r="2" spans="1:16" ht="52.9" customHeight="1" x14ac:dyDescent="0.2">
      <c r="A2" s="9"/>
      <c r="B2" s="9"/>
      <c r="C2" s="9"/>
      <c r="D2" s="9"/>
      <c r="E2" s="9"/>
      <c r="F2" s="9"/>
      <c r="G2" s="9"/>
      <c r="H2" s="9"/>
      <c r="I2" s="9"/>
      <c r="J2" s="9"/>
      <c r="K2" s="9"/>
      <c r="L2" s="2755" t="s">
        <v>1248</v>
      </c>
      <c r="M2" s="2755"/>
      <c r="N2" s="2755"/>
      <c r="O2" s="2755"/>
      <c r="P2" s="55"/>
    </row>
    <row r="3" spans="1:16" ht="14.25" x14ac:dyDescent="0.2">
      <c r="A3" s="2756" t="s">
        <v>694</v>
      </c>
      <c r="B3" s="2756"/>
      <c r="C3" s="2756"/>
      <c r="D3" s="2756"/>
      <c r="E3" s="2756"/>
      <c r="F3" s="2756"/>
      <c r="G3" s="2756"/>
      <c r="H3" s="2756"/>
      <c r="I3" s="2756"/>
      <c r="J3" s="2756"/>
      <c r="K3" s="2756"/>
      <c r="L3" s="2756"/>
      <c r="M3" s="2756"/>
      <c r="N3" s="2756"/>
      <c r="O3" s="10"/>
      <c r="P3" s="10"/>
    </row>
    <row r="4" spans="1:16" ht="14.25" x14ac:dyDescent="0.2">
      <c r="A4" s="2945" t="s">
        <v>39</v>
      </c>
      <c r="B4" s="2945"/>
      <c r="C4" s="2945"/>
      <c r="D4" s="2945"/>
      <c r="E4" s="2945"/>
      <c r="F4" s="2945"/>
      <c r="G4" s="2945"/>
      <c r="H4" s="2945"/>
      <c r="I4" s="2945"/>
      <c r="J4" s="2945"/>
      <c r="K4" s="2945"/>
      <c r="L4" s="2945"/>
      <c r="M4" s="2945"/>
      <c r="N4" s="2945"/>
      <c r="O4" s="2945"/>
      <c r="P4" s="2945"/>
    </row>
    <row r="5" spans="1:16" ht="16.5" thickBot="1" x14ac:dyDescent="0.25">
      <c r="A5" s="1188"/>
      <c r="B5" s="1188"/>
      <c r="C5" s="1188"/>
      <c r="D5" s="1188"/>
      <c r="E5" s="1188"/>
      <c r="F5" s="1188"/>
      <c r="G5" s="1188"/>
      <c r="H5" s="1188"/>
      <c r="I5" s="1188"/>
      <c r="J5" s="1188"/>
      <c r="K5" s="1188"/>
      <c r="L5" s="87"/>
      <c r="M5" s="1188"/>
      <c r="N5" s="88"/>
      <c r="O5" s="2772" t="s">
        <v>61</v>
      </c>
      <c r="P5" s="2772"/>
    </row>
    <row r="6" spans="1:16" ht="13.9" customHeight="1" thickBot="1" x14ac:dyDescent="0.25">
      <c r="A6" s="2757" t="s">
        <v>0</v>
      </c>
      <c r="B6" s="2757" t="s">
        <v>1</v>
      </c>
      <c r="C6" s="2760" t="s">
        <v>2</v>
      </c>
      <c r="D6" s="2757" t="s">
        <v>35</v>
      </c>
      <c r="E6" s="2763" t="s">
        <v>73</v>
      </c>
      <c r="F6" s="2766" t="s">
        <v>3</v>
      </c>
      <c r="G6" s="2760" t="s">
        <v>4</v>
      </c>
      <c r="H6" s="2766" t="s">
        <v>5</v>
      </c>
      <c r="I6" s="2812" t="s">
        <v>1277</v>
      </c>
      <c r="J6" s="2766" t="s">
        <v>363</v>
      </c>
      <c r="K6" s="2766" t="s">
        <v>150</v>
      </c>
      <c r="L6" s="2773" t="s">
        <v>11</v>
      </c>
      <c r="M6" s="2774"/>
      <c r="N6" s="2774"/>
      <c r="O6" s="2774"/>
      <c r="P6" s="2775"/>
    </row>
    <row r="7" spans="1:16" ht="15" x14ac:dyDescent="0.2">
      <c r="A7" s="2758"/>
      <c r="B7" s="2758"/>
      <c r="C7" s="2761"/>
      <c r="D7" s="2758"/>
      <c r="E7" s="2764"/>
      <c r="F7" s="2767"/>
      <c r="G7" s="2761"/>
      <c r="H7" s="2767"/>
      <c r="I7" s="2813"/>
      <c r="J7" s="2767"/>
      <c r="K7" s="2767"/>
      <c r="L7" s="2780" t="s">
        <v>41</v>
      </c>
      <c r="M7" s="2786" t="s">
        <v>40</v>
      </c>
      <c r="N7" s="2769" t="s">
        <v>42</v>
      </c>
      <c r="O7" s="2769"/>
      <c r="P7" s="2770"/>
    </row>
    <row r="8" spans="1:16" ht="142.9" customHeight="1" thickBot="1" x14ac:dyDescent="0.25">
      <c r="A8" s="2759"/>
      <c r="B8" s="2759"/>
      <c r="C8" s="2762"/>
      <c r="D8" s="2759"/>
      <c r="E8" s="2765"/>
      <c r="F8" s="2768"/>
      <c r="G8" s="2762"/>
      <c r="H8" s="2768"/>
      <c r="I8" s="2814"/>
      <c r="J8" s="2768"/>
      <c r="K8" s="2768"/>
      <c r="L8" s="2781"/>
      <c r="M8" s="2787"/>
      <c r="N8" s="1025" t="s">
        <v>56</v>
      </c>
      <c r="O8" s="1025" t="s">
        <v>57</v>
      </c>
      <c r="P8" s="1026" t="s">
        <v>58</v>
      </c>
    </row>
    <row r="9" spans="1:16" ht="15.75" thickBot="1" x14ac:dyDescent="0.25">
      <c r="A9" s="53" t="s">
        <v>6</v>
      </c>
      <c r="B9" s="1452" t="s">
        <v>695</v>
      </c>
      <c r="C9" s="1453"/>
      <c r="D9" s="1454"/>
      <c r="E9" s="1455"/>
      <c r="F9" s="1454"/>
      <c r="G9" s="1454"/>
      <c r="H9" s="1454"/>
      <c r="I9" s="1456"/>
      <c r="J9" s="1457"/>
      <c r="K9" s="1456"/>
      <c r="L9" s="47"/>
      <c r="M9" s="47"/>
      <c r="N9" s="48"/>
      <c r="O9" s="49"/>
      <c r="P9" s="50"/>
    </row>
    <row r="10" spans="1:16" ht="25.5" x14ac:dyDescent="0.2">
      <c r="A10" s="3521"/>
      <c r="B10" s="3523"/>
      <c r="C10" s="865"/>
      <c r="D10" s="865"/>
      <c r="E10" s="866"/>
      <c r="F10" s="865"/>
      <c r="G10" s="865"/>
      <c r="H10" s="865"/>
      <c r="I10" s="867"/>
      <c r="J10" s="867"/>
      <c r="K10" s="1458"/>
      <c r="L10" s="1459" t="s">
        <v>696</v>
      </c>
      <c r="M10" s="1460" t="s">
        <v>195</v>
      </c>
      <c r="N10" s="1461">
        <v>17.5</v>
      </c>
      <c r="O10" s="1461">
        <v>17.600000000000001</v>
      </c>
      <c r="P10" s="1462">
        <v>17.7</v>
      </c>
    </row>
    <row r="11" spans="1:16" ht="26.25" thickBot="1" x14ac:dyDescent="0.25">
      <c r="A11" s="3522"/>
      <c r="B11" s="3524"/>
      <c r="C11" s="1463"/>
      <c r="D11" s="1463"/>
      <c r="E11" s="1464"/>
      <c r="F11" s="1463"/>
      <c r="G11" s="1463"/>
      <c r="H11" s="1463"/>
      <c r="I11" s="1465"/>
      <c r="J11" s="1465"/>
      <c r="K11" s="1466"/>
      <c r="L11" s="1467" t="s">
        <v>697</v>
      </c>
      <c r="M11" s="871" t="s">
        <v>698</v>
      </c>
      <c r="N11" s="1468" t="s">
        <v>699</v>
      </c>
      <c r="O11" s="1468" t="s">
        <v>700</v>
      </c>
      <c r="P11" s="1469" t="s">
        <v>701</v>
      </c>
    </row>
    <row r="12" spans="1:16" ht="13.5" thickBot="1" x14ac:dyDescent="0.25">
      <c r="A12" s="11" t="s">
        <v>6</v>
      </c>
      <c r="B12" s="35" t="s">
        <v>6</v>
      </c>
      <c r="C12" s="1470" t="s">
        <v>702</v>
      </c>
      <c r="D12" s="1471"/>
      <c r="E12" s="1472"/>
      <c r="F12" s="1472"/>
      <c r="G12" s="1472"/>
      <c r="H12" s="1472"/>
      <c r="I12" s="1472"/>
      <c r="J12" s="1472"/>
      <c r="K12" s="1472"/>
      <c r="L12" s="1473"/>
      <c r="M12" s="1473"/>
      <c r="N12" s="1473"/>
      <c r="O12" s="1473"/>
      <c r="P12" s="1474"/>
    </row>
    <row r="13" spans="1:16" ht="25.5" x14ac:dyDescent="0.2">
      <c r="A13" s="3365"/>
      <c r="B13" s="1475"/>
      <c r="C13" s="1476"/>
      <c r="D13" s="1477"/>
      <c r="E13" s="1478"/>
      <c r="F13" s="1478"/>
      <c r="G13" s="1478"/>
      <c r="H13" s="1478"/>
      <c r="I13" s="1478"/>
      <c r="J13" s="1478"/>
      <c r="K13" s="1479"/>
      <c r="L13" s="1480" t="s">
        <v>703</v>
      </c>
      <c r="M13" s="1460" t="s">
        <v>195</v>
      </c>
      <c r="N13" s="1481">
        <v>97.9</v>
      </c>
      <c r="O13" s="1482">
        <v>98</v>
      </c>
      <c r="P13" s="1483">
        <v>98.1</v>
      </c>
    </row>
    <row r="14" spans="1:16" ht="37.15" customHeight="1" x14ac:dyDescent="0.2">
      <c r="A14" s="3366"/>
      <c r="B14" s="1475"/>
      <c r="C14" s="1484"/>
      <c r="D14" s="1485"/>
      <c r="E14" s="1486"/>
      <c r="F14" s="1486"/>
      <c r="G14" s="1486"/>
      <c r="H14" s="1486"/>
      <c r="I14" s="1486"/>
      <c r="J14" s="1486"/>
      <c r="K14" s="1487"/>
      <c r="L14" s="1488" t="s">
        <v>704</v>
      </c>
      <c r="M14" s="1381" t="s">
        <v>195</v>
      </c>
      <c r="N14" s="1489" t="s">
        <v>705</v>
      </c>
      <c r="O14" s="1489" t="s">
        <v>706</v>
      </c>
      <c r="P14" s="1489" t="s">
        <v>707</v>
      </c>
    </row>
    <row r="15" spans="1:16" ht="25.5" x14ac:dyDescent="0.2">
      <c r="A15" s="3366"/>
      <c r="B15" s="1475"/>
      <c r="C15" s="1484"/>
      <c r="D15" s="1485"/>
      <c r="E15" s="1486"/>
      <c r="F15" s="1486"/>
      <c r="G15" s="1486"/>
      <c r="H15" s="1486"/>
      <c r="I15" s="1486"/>
      <c r="J15" s="1486"/>
      <c r="K15" s="1487"/>
      <c r="L15" s="1490" t="s">
        <v>708</v>
      </c>
      <c r="M15" s="1381" t="s">
        <v>669</v>
      </c>
      <c r="N15" s="1397">
        <v>16.399999999999999</v>
      </c>
      <c r="O15" s="1397">
        <v>16.7</v>
      </c>
      <c r="P15" s="1491">
        <v>17</v>
      </c>
    </row>
    <row r="16" spans="1:16" ht="25.5" x14ac:dyDescent="0.2">
      <c r="A16" s="3366"/>
      <c r="B16" s="1475"/>
      <c r="C16" s="1484"/>
      <c r="D16" s="1485"/>
      <c r="E16" s="1486"/>
      <c r="F16" s="1486"/>
      <c r="G16" s="1486"/>
      <c r="H16" s="1486"/>
      <c r="I16" s="1486"/>
      <c r="J16" s="1486"/>
      <c r="K16" s="1487"/>
      <c r="L16" s="1492" t="s">
        <v>709</v>
      </c>
      <c r="M16" s="1381" t="s">
        <v>153</v>
      </c>
      <c r="N16" s="1397">
        <v>16</v>
      </c>
      <c r="O16" s="1397">
        <v>16</v>
      </c>
      <c r="P16" s="1493">
        <v>17</v>
      </c>
    </row>
    <row r="17" spans="1:16" ht="25.5" x14ac:dyDescent="0.2">
      <c r="A17" s="3366"/>
      <c r="B17" s="1475"/>
      <c r="C17" s="1484"/>
      <c r="D17" s="1485"/>
      <c r="E17" s="1486"/>
      <c r="F17" s="1486"/>
      <c r="G17" s="1486"/>
      <c r="H17" s="1486"/>
      <c r="I17" s="1486"/>
      <c r="J17" s="1486"/>
      <c r="K17" s="1487"/>
      <c r="L17" s="1494" t="s">
        <v>710</v>
      </c>
      <c r="M17" s="1381" t="s">
        <v>711</v>
      </c>
      <c r="N17" s="1397">
        <v>35000</v>
      </c>
      <c r="O17" s="1397">
        <v>40000</v>
      </c>
      <c r="P17" s="1493">
        <v>45000</v>
      </c>
    </row>
    <row r="18" spans="1:16" ht="26.25" thickBot="1" x14ac:dyDescent="0.25">
      <c r="A18" s="3497"/>
      <c r="B18" s="1475"/>
      <c r="C18" s="1495"/>
      <c r="D18" s="1496"/>
      <c r="E18" s="1497"/>
      <c r="F18" s="1497"/>
      <c r="G18" s="1497"/>
      <c r="H18" s="1497"/>
      <c r="I18" s="1497"/>
      <c r="J18" s="1497"/>
      <c r="K18" s="1498"/>
      <c r="L18" s="1499" t="s">
        <v>712</v>
      </c>
      <c r="M18" s="871" t="s">
        <v>195</v>
      </c>
      <c r="N18" s="1500">
        <v>39</v>
      </c>
      <c r="O18" s="1500">
        <v>50</v>
      </c>
      <c r="P18" s="1501">
        <v>60</v>
      </c>
    </row>
    <row r="19" spans="1:16" x14ac:dyDescent="0.2">
      <c r="A19" s="2948" t="s">
        <v>6</v>
      </c>
      <c r="B19" s="2951" t="s">
        <v>6</v>
      </c>
      <c r="C19" s="3489" t="s">
        <v>6</v>
      </c>
      <c r="D19" s="2612"/>
      <c r="E19" s="3519" t="s">
        <v>713</v>
      </c>
      <c r="F19" s="3436" t="s">
        <v>119</v>
      </c>
      <c r="G19" s="3177" t="s">
        <v>872</v>
      </c>
      <c r="H19" s="1502" t="s">
        <v>52</v>
      </c>
      <c r="I19" s="1585">
        <v>13051</v>
      </c>
      <c r="J19" s="1586">
        <v>13703</v>
      </c>
      <c r="K19" s="1546">
        <v>14388</v>
      </c>
      <c r="L19" s="1506" t="s">
        <v>714</v>
      </c>
      <c r="M19" s="1507" t="s">
        <v>153</v>
      </c>
      <c r="N19" s="1508" t="s">
        <v>209</v>
      </c>
      <c r="O19" s="1508" t="s">
        <v>209</v>
      </c>
      <c r="P19" s="1509" t="s">
        <v>209</v>
      </c>
    </row>
    <row r="20" spans="1:16" ht="25.5" x14ac:dyDescent="0.2">
      <c r="A20" s="2949"/>
      <c r="B20" s="2855"/>
      <c r="C20" s="3518"/>
      <c r="D20" s="2613"/>
      <c r="E20" s="3520"/>
      <c r="F20" s="3201"/>
      <c r="G20" s="3178"/>
      <c r="H20" s="1510" t="s">
        <v>551</v>
      </c>
      <c r="I20" s="1511">
        <v>1765.3</v>
      </c>
      <c r="J20" s="1512">
        <v>1853</v>
      </c>
      <c r="K20" s="1513">
        <v>1946</v>
      </c>
      <c r="L20" s="1514" t="s">
        <v>715</v>
      </c>
      <c r="M20" s="1515" t="s">
        <v>669</v>
      </c>
      <c r="N20" s="1516" t="s">
        <v>716</v>
      </c>
      <c r="O20" s="1516" t="s">
        <v>717</v>
      </c>
      <c r="P20" s="1517" t="s">
        <v>718</v>
      </c>
    </row>
    <row r="21" spans="1:16" ht="29.45" customHeight="1" x14ac:dyDescent="0.2">
      <c r="A21" s="2949"/>
      <c r="B21" s="2855"/>
      <c r="C21" s="3518"/>
      <c r="D21" s="2613"/>
      <c r="E21" s="3520"/>
      <c r="F21" s="3201"/>
      <c r="G21" s="3178"/>
      <c r="H21" s="1510" t="s">
        <v>756</v>
      </c>
      <c r="I21" s="1511">
        <v>9120.5</v>
      </c>
      <c r="J21" s="1512">
        <v>9576</v>
      </c>
      <c r="K21" s="1513">
        <v>10055</v>
      </c>
      <c r="L21" s="1518" t="s">
        <v>719</v>
      </c>
      <c r="M21" s="1515" t="s">
        <v>669</v>
      </c>
      <c r="N21" s="1516" t="s">
        <v>720</v>
      </c>
      <c r="O21" s="1516" t="s">
        <v>721</v>
      </c>
      <c r="P21" s="1517" t="s">
        <v>722</v>
      </c>
    </row>
    <row r="22" spans="1:16" ht="15" customHeight="1" x14ac:dyDescent="0.2">
      <c r="A22" s="2949"/>
      <c r="B22" s="2855"/>
      <c r="C22" s="3518"/>
      <c r="D22" s="2613"/>
      <c r="E22" s="3520"/>
      <c r="F22" s="3201"/>
      <c r="G22" s="3178"/>
      <c r="H22" s="1510" t="s">
        <v>76</v>
      </c>
      <c r="I22" s="1511">
        <v>298.10000000000002</v>
      </c>
      <c r="J22" s="1512"/>
      <c r="K22" s="1513"/>
      <c r="L22" s="1519" t="s">
        <v>723</v>
      </c>
      <c r="M22" s="1520" t="s">
        <v>669</v>
      </c>
      <c r="N22" s="1516" t="s">
        <v>724</v>
      </c>
      <c r="O22" s="1516" t="s">
        <v>725</v>
      </c>
      <c r="P22" s="1517" t="s">
        <v>726</v>
      </c>
    </row>
    <row r="23" spans="1:16" s="9" customFormat="1" x14ac:dyDescent="0.2">
      <c r="A23" s="2949"/>
      <c r="B23" s="2855"/>
      <c r="C23" s="3518"/>
      <c r="D23" s="2613"/>
      <c r="E23" s="3520"/>
      <c r="F23" s="3201"/>
      <c r="G23" s="3178"/>
      <c r="H23" s="2610" t="s">
        <v>75</v>
      </c>
      <c r="I23" s="2609">
        <v>558.70000000000005</v>
      </c>
      <c r="J23" s="1504">
        <v>586</v>
      </c>
      <c r="K23" s="1505">
        <v>616</v>
      </c>
      <c r="L23" s="2023"/>
      <c r="M23" s="2024"/>
      <c r="N23" s="1526"/>
      <c r="O23" s="1526"/>
      <c r="P23" s="1527"/>
    </row>
    <row r="24" spans="1:16" s="9" customFormat="1" x14ac:dyDescent="0.2">
      <c r="A24" s="2949"/>
      <c r="B24" s="2855"/>
      <c r="C24" s="3518"/>
      <c r="D24" s="2613"/>
      <c r="E24" s="3520"/>
      <c r="F24" s="3201"/>
      <c r="G24" s="3178"/>
      <c r="H24" s="2610" t="s">
        <v>147</v>
      </c>
      <c r="I24" s="2609"/>
      <c r="J24" s="2026"/>
      <c r="K24" s="2027"/>
      <c r="L24" s="2023"/>
      <c r="M24" s="2024"/>
      <c r="N24" s="1526"/>
      <c r="O24" s="1526"/>
      <c r="P24" s="1527"/>
    </row>
    <row r="25" spans="1:16" ht="13.5" thickBot="1" x14ac:dyDescent="0.25">
      <c r="A25" s="2950"/>
      <c r="B25" s="2952"/>
      <c r="C25" s="3490"/>
      <c r="D25" s="1521"/>
      <c r="E25" s="2887"/>
      <c r="F25" s="3202"/>
      <c r="G25" s="3179"/>
      <c r="H25" s="1804" t="s">
        <v>7</v>
      </c>
      <c r="I25" s="1595">
        <f>SUM(I19:I24)</f>
        <v>24793.599999999999</v>
      </c>
      <c r="J25" s="1595">
        <f t="shared" ref="J25:K25" si="0">SUM(J19:J24)</f>
        <v>25718</v>
      </c>
      <c r="K25" s="1595">
        <f t="shared" si="0"/>
        <v>27005</v>
      </c>
      <c r="L25" s="1524"/>
      <c r="M25" s="1525"/>
      <c r="N25" s="2713"/>
      <c r="O25" s="2713"/>
      <c r="P25" s="2714"/>
    </row>
    <row r="26" spans="1:16" x14ac:dyDescent="0.2">
      <c r="A26" s="2948" t="s">
        <v>6</v>
      </c>
      <c r="B26" s="2951" t="s">
        <v>6</v>
      </c>
      <c r="C26" s="3489" t="s">
        <v>8</v>
      </c>
      <c r="D26" s="2612"/>
      <c r="E26" s="3519" t="s">
        <v>727</v>
      </c>
      <c r="F26" s="3436" t="s">
        <v>119</v>
      </c>
      <c r="G26" s="3177" t="s">
        <v>872</v>
      </c>
      <c r="H26" s="1502" t="s">
        <v>756</v>
      </c>
      <c r="I26" s="1585">
        <v>84.3</v>
      </c>
      <c r="J26" s="1586">
        <v>88</v>
      </c>
      <c r="K26" s="1546">
        <v>93</v>
      </c>
      <c r="L26" s="3526" t="s">
        <v>728</v>
      </c>
      <c r="M26" s="1507" t="s">
        <v>153</v>
      </c>
      <c r="N26" s="1528" t="s">
        <v>158</v>
      </c>
      <c r="O26" s="1528" t="s">
        <v>158</v>
      </c>
      <c r="P26" s="1529" t="s">
        <v>158</v>
      </c>
    </row>
    <row r="27" spans="1:16" ht="15" customHeight="1" thickBot="1" x14ac:dyDescent="0.25">
      <c r="A27" s="2950"/>
      <c r="B27" s="2952"/>
      <c r="C27" s="3490"/>
      <c r="D27" s="1521"/>
      <c r="E27" s="2887"/>
      <c r="F27" s="3202"/>
      <c r="G27" s="3179"/>
      <c r="H27" s="1804" t="s">
        <v>7</v>
      </c>
      <c r="I27" s="1595">
        <f>I26*1</f>
        <v>84.3</v>
      </c>
      <c r="J27" s="1595">
        <f t="shared" ref="J27:K27" si="1">J26*1</f>
        <v>88</v>
      </c>
      <c r="K27" s="1595">
        <f t="shared" si="1"/>
        <v>93</v>
      </c>
      <c r="L27" s="3527"/>
      <c r="M27" s="1525"/>
      <c r="N27" s="2716"/>
      <c r="O27" s="2716"/>
      <c r="P27" s="2717"/>
    </row>
    <row r="28" spans="1:16" x14ac:dyDescent="0.2">
      <c r="A28" s="3491" t="s">
        <v>6</v>
      </c>
      <c r="B28" s="3492" t="s">
        <v>6</v>
      </c>
      <c r="C28" s="3493" t="s">
        <v>53</v>
      </c>
      <c r="D28" s="1187"/>
      <c r="E28" s="3520" t="s">
        <v>729</v>
      </c>
      <c r="F28" s="3494" t="s">
        <v>119</v>
      </c>
      <c r="G28" s="3178" t="s">
        <v>872</v>
      </c>
      <c r="H28" s="2610" t="s">
        <v>52</v>
      </c>
      <c r="I28" s="1503">
        <v>6507.7</v>
      </c>
      <c r="J28" s="1504">
        <v>6833</v>
      </c>
      <c r="K28" s="1505">
        <v>7174</v>
      </c>
      <c r="L28" s="2715" t="s">
        <v>730</v>
      </c>
      <c r="M28" s="2626" t="s">
        <v>153</v>
      </c>
      <c r="N28" s="1526" t="s">
        <v>731</v>
      </c>
      <c r="O28" s="1526" t="s">
        <v>732</v>
      </c>
      <c r="P28" s="1527" t="s">
        <v>732</v>
      </c>
    </row>
    <row r="29" spans="1:16" x14ac:dyDescent="0.2">
      <c r="A29" s="2949"/>
      <c r="B29" s="2855"/>
      <c r="C29" s="3493"/>
      <c r="D29" s="1187"/>
      <c r="E29" s="3520"/>
      <c r="F29" s="3201"/>
      <c r="G29" s="3178"/>
      <c r="H29" s="1510" t="s">
        <v>76</v>
      </c>
      <c r="I29" s="1511">
        <v>191.3</v>
      </c>
      <c r="J29" s="1512"/>
      <c r="K29" s="1513"/>
      <c r="L29" s="1518" t="s">
        <v>733</v>
      </c>
      <c r="M29" s="1515" t="s">
        <v>669</v>
      </c>
      <c r="N29" s="1516" t="s">
        <v>734</v>
      </c>
      <c r="O29" s="1516" t="s">
        <v>735</v>
      </c>
      <c r="P29" s="1517" t="s">
        <v>736</v>
      </c>
    </row>
    <row r="30" spans="1:16" ht="25.5" x14ac:dyDescent="0.2">
      <c r="A30" s="2949"/>
      <c r="B30" s="2855"/>
      <c r="C30" s="3493"/>
      <c r="D30" s="1187"/>
      <c r="E30" s="3520"/>
      <c r="F30" s="3201"/>
      <c r="G30" s="3178"/>
      <c r="H30" s="1510" t="s">
        <v>551</v>
      </c>
      <c r="I30" s="1511">
        <v>347.8</v>
      </c>
      <c r="J30" s="1512">
        <v>365</v>
      </c>
      <c r="K30" s="1513">
        <v>383</v>
      </c>
      <c r="L30" s="1519" t="s">
        <v>737</v>
      </c>
      <c r="M30" s="1520" t="s">
        <v>669</v>
      </c>
      <c r="N30" s="1516" t="s">
        <v>738</v>
      </c>
      <c r="O30" s="1516" t="s">
        <v>739</v>
      </c>
      <c r="P30" s="1517" t="s">
        <v>740</v>
      </c>
    </row>
    <row r="31" spans="1:16" ht="38.25" x14ac:dyDescent="0.2">
      <c r="A31" s="2949"/>
      <c r="B31" s="2855"/>
      <c r="C31" s="3493"/>
      <c r="D31" s="1187"/>
      <c r="E31" s="3520"/>
      <c r="F31" s="3201"/>
      <c r="G31" s="3178"/>
      <c r="H31" s="1510" t="s">
        <v>756</v>
      </c>
      <c r="I31" s="1511">
        <v>22196.1</v>
      </c>
      <c r="J31" s="1512">
        <v>23305</v>
      </c>
      <c r="K31" s="1513">
        <v>24471</v>
      </c>
      <c r="L31" s="1519" t="s">
        <v>741</v>
      </c>
      <c r="M31" s="1535" t="s">
        <v>153</v>
      </c>
      <c r="N31" s="1536" t="s">
        <v>200</v>
      </c>
      <c r="O31" s="1536" t="s">
        <v>200</v>
      </c>
      <c r="P31" s="1537" t="s">
        <v>199</v>
      </c>
    </row>
    <row r="32" spans="1:16" ht="25.5" x14ac:dyDescent="0.2">
      <c r="A32" s="2949"/>
      <c r="B32" s="2855"/>
      <c r="C32" s="3493"/>
      <c r="D32" s="1187"/>
      <c r="E32" s="3520"/>
      <c r="F32" s="3201"/>
      <c r="G32" s="3178"/>
      <c r="H32" s="1510" t="s">
        <v>75</v>
      </c>
      <c r="I32" s="1511">
        <v>73.5</v>
      </c>
      <c r="J32" s="1512">
        <v>77</v>
      </c>
      <c r="K32" s="1513">
        <v>81</v>
      </c>
      <c r="L32" s="1538" t="s">
        <v>742</v>
      </c>
      <c r="M32" s="1381" t="s">
        <v>153</v>
      </c>
      <c r="N32" s="1516" t="s">
        <v>743</v>
      </c>
      <c r="O32" s="1516" t="s">
        <v>142</v>
      </c>
      <c r="P32" s="1517" t="s">
        <v>142</v>
      </c>
    </row>
    <row r="33" spans="1:16" ht="25.5" x14ac:dyDescent="0.2">
      <c r="A33" s="2949"/>
      <c r="B33" s="2855"/>
      <c r="C33" s="3493"/>
      <c r="D33" s="1187"/>
      <c r="E33" s="3520"/>
      <c r="F33" s="3201"/>
      <c r="G33" s="3178"/>
      <c r="H33" s="1510" t="s">
        <v>147</v>
      </c>
      <c r="I33" s="1511"/>
      <c r="J33" s="1512"/>
      <c r="K33" s="1513"/>
      <c r="L33" s="1539" t="s">
        <v>744</v>
      </c>
      <c r="M33" s="1540" t="s">
        <v>153</v>
      </c>
      <c r="N33" s="1526" t="s">
        <v>743</v>
      </c>
      <c r="O33" s="1526" t="s">
        <v>142</v>
      </c>
      <c r="P33" s="1527" t="s">
        <v>142</v>
      </c>
    </row>
    <row r="34" spans="1:16" ht="38.25" x14ac:dyDescent="0.2">
      <c r="A34" s="2949"/>
      <c r="B34" s="2855"/>
      <c r="C34" s="3493"/>
      <c r="D34" s="1187"/>
      <c r="E34" s="3520"/>
      <c r="F34" s="3201"/>
      <c r="G34" s="3178"/>
      <c r="H34" s="1510" t="s">
        <v>991</v>
      </c>
      <c r="I34" s="1511">
        <v>2222.5</v>
      </c>
      <c r="J34" s="1512">
        <v>2333</v>
      </c>
      <c r="K34" s="1513">
        <v>2450</v>
      </c>
      <c r="L34" s="1541" t="s">
        <v>745</v>
      </c>
      <c r="M34" s="1542" t="s">
        <v>153</v>
      </c>
      <c r="N34" s="1526" t="s">
        <v>743</v>
      </c>
      <c r="O34" s="1526" t="s">
        <v>142</v>
      </c>
      <c r="P34" s="1527" t="s">
        <v>142</v>
      </c>
    </row>
    <row r="35" spans="1:16" ht="38.25" x14ac:dyDescent="0.2">
      <c r="A35" s="2949"/>
      <c r="B35" s="2855"/>
      <c r="C35" s="3493"/>
      <c r="D35" s="1187"/>
      <c r="E35" s="3520"/>
      <c r="F35" s="3201"/>
      <c r="G35" s="3178"/>
      <c r="H35" s="1531"/>
      <c r="I35" s="1532"/>
      <c r="J35" s="1533"/>
      <c r="K35" s="1534"/>
      <c r="L35" s="1494" t="s">
        <v>746</v>
      </c>
      <c r="M35" s="1542" t="s">
        <v>195</v>
      </c>
      <c r="N35" s="1516" t="s">
        <v>100</v>
      </c>
      <c r="O35" s="1516" t="s">
        <v>747</v>
      </c>
      <c r="P35" s="1517" t="s">
        <v>604</v>
      </c>
    </row>
    <row r="36" spans="1:16" ht="38.25" x14ac:dyDescent="0.2">
      <c r="A36" s="2949"/>
      <c r="B36" s="2855"/>
      <c r="C36" s="3493"/>
      <c r="D36" s="1187"/>
      <c r="E36" s="3520"/>
      <c r="F36" s="3201"/>
      <c r="G36" s="3178"/>
      <c r="H36" s="1543"/>
      <c r="I36" s="1503"/>
      <c r="J36" s="1504"/>
      <c r="K36" s="1505"/>
      <c r="L36" s="1538" t="s">
        <v>748</v>
      </c>
      <c r="M36" s="1397" t="s">
        <v>195</v>
      </c>
      <c r="N36" s="1516" t="s">
        <v>749</v>
      </c>
      <c r="O36" s="1516" t="s">
        <v>750</v>
      </c>
      <c r="P36" s="1517" t="s">
        <v>100</v>
      </c>
    </row>
    <row r="37" spans="1:16" ht="13.5" thickBot="1" x14ac:dyDescent="0.25">
      <c r="A37" s="2950"/>
      <c r="B37" s="2952"/>
      <c r="C37" s="3490"/>
      <c r="D37" s="1521"/>
      <c r="E37" s="2887"/>
      <c r="F37" s="3202"/>
      <c r="G37" s="3528"/>
      <c r="H37" s="1522" t="s">
        <v>7</v>
      </c>
      <c r="I37" s="1523">
        <f>I28+I29+I30+I31+I32+I33+I34</f>
        <v>31538.899999999998</v>
      </c>
      <c r="J37" s="1523">
        <f t="shared" ref="J37:K37" si="2">J28+J29+J30+J31+J32+J33+J34</f>
        <v>32913</v>
      </c>
      <c r="K37" s="1523">
        <f t="shared" si="2"/>
        <v>34559</v>
      </c>
      <c r="L37" s="1539" t="s">
        <v>751</v>
      </c>
      <c r="M37" s="1540" t="s">
        <v>195</v>
      </c>
      <c r="N37" s="1544" t="s">
        <v>752</v>
      </c>
      <c r="O37" s="1544" t="s">
        <v>753</v>
      </c>
      <c r="P37" s="1545" t="s">
        <v>754</v>
      </c>
    </row>
    <row r="38" spans="1:16" x14ac:dyDescent="0.2">
      <c r="A38" s="2948" t="s">
        <v>6</v>
      </c>
      <c r="B38" s="2951" t="s">
        <v>6</v>
      </c>
      <c r="C38" s="3489" t="s">
        <v>54</v>
      </c>
      <c r="D38" s="1186"/>
      <c r="E38" s="3197" t="s">
        <v>755</v>
      </c>
      <c r="F38" s="3436" t="s">
        <v>119</v>
      </c>
      <c r="G38" s="3525" t="s">
        <v>872</v>
      </c>
      <c r="H38" s="1543" t="s">
        <v>756</v>
      </c>
      <c r="I38" s="1503">
        <v>1986.5</v>
      </c>
      <c r="J38" s="1504">
        <v>2085</v>
      </c>
      <c r="K38" s="1546">
        <v>2190</v>
      </c>
      <c r="L38" s="1547"/>
      <c r="M38" s="1460"/>
      <c r="N38" s="1548"/>
      <c r="O38" s="1548"/>
      <c r="P38" s="916"/>
    </row>
    <row r="39" spans="1:16" s="9" customFormat="1" x14ac:dyDescent="0.2">
      <c r="A39" s="2949"/>
      <c r="B39" s="2855"/>
      <c r="C39" s="3518"/>
      <c r="D39" s="1919"/>
      <c r="E39" s="3198"/>
      <c r="F39" s="3201"/>
      <c r="G39" s="3178"/>
      <c r="H39" s="1916" t="s">
        <v>52</v>
      </c>
      <c r="I39" s="2025"/>
      <c r="J39" s="2026"/>
      <c r="K39" s="2027"/>
      <c r="L39" s="1539"/>
      <c r="M39" s="1542"/>
      <c r="N39" s="1609"/>
      <c r="O39" s="1609"/>
      <c r="P39" s="1610"/>
    </row>
    <row r="40" spans="1:16" x14ac:dyDescent="0.2">
      <c r="A40" s="2949"/>
      <c r="B40" s="2855"/>
      <c r="C40" s="3493"/>
      <c r="D40" s="1187"/>
      <c r="E40" s="3198"/>
      <c r="F40" s="3201"/>
      <c r="G40" s="3178"/>
      <c r="H40" s="1510" t="s">
        <v>75</v>
      </c>
      <c r="I40" s="1511"/>
      <c r="J40" s="1512"/>
      <c r="K40" s="1513"/>
      <c r="L40" s="1549"/>
      <c r="M40" s="1381"/>
      <c r="N40" s="1550"/>
      <c r="O40" s="1550"/>
      <c r="P40" s="1551"/>
    </row>
    <row r="41" spans="1:16" ht="13.5" thickBot="1" x14ac:dyDescent="0.25">
      <c r="A41" s="2950"/>
      <c r="B41" s="2952"/>
      <c r="C41" s="3490"/>
      <c r="D41" s="1521"/>
      <c r="E41" s="2887"/>
      <c r="F41" s="3202"/>
      <c r="G41" s="3179"/>
      <c r="H41" s="1552" t="s">
        <v>7</v>
      </c>
      <c r="I41" s="1553">
        <f>I38+I40+I39</f>
        <v>1986.5</v>
      </c>
      <c r="J41" s="1553">
        <f t="shared" ref="J41:K41" si="3">J38+J40+J39</f>
        <v>2085</v>
      </c>
      <c r="K41" s="1553">
        <f t="shared" si="3"/>
        <v>2190</v>
      </c>
      <c r="L41" s="1555"/>
      <c r="M41" s="1556"/>
      <c r="N41" s="1557"/>
      <c r="O41" s="1557"/>
      <c r="P41" s="109"/>
    </row>
    <row r="42" spans="1:16" ht="38.25" x14ac:dyDescent="0.2">
      <c r="A42" s="2948" t="s">
        <v>6</v>
      </c>
      <c r="B42" s="2951" t="s">
        <v>6</v>
      </c>
      <c r="C42" s="3489" t="s">
        <v>62</v>
      </c>
      <c r="D42" s="1186"/>
      <c r="E42" s="3197" t="s">
        <v>757</v>
      </c>
      <c r="F42" s="3436" t="s">
        <v>119</v>
      </c>
      <c r="G42" s="3177" t="s">
        <v>872</v>
      </c>
      <c r="H42" s="1543" t="s">
        <v>52</v>
      </c>
      <c r="I42" s="1503">
        <v>2206.4</v>
      </c>
      <c r="J42" s="1504">
        <v>2316</v>
      </c>
      <c r="K42" s="1546">
        <v>2432</v>
      </c>
      <c r="L42" s="1547" t="s">
        <v>758</v>
      </c>
      <c r="M42" s="1460" t="s">
        <v>195</v>
      </c>
      <c r="N42" s="1548">
        <v>20</v>
      </c>
      <c r="O42" s="1548">
        <v>21</v>
      </c>
      <c r="P42" s="916">
        <v>22</v>
      </c>
    </row>
    <row r="43" spans="1:16" ht="25.5" x14ac:dyDescent="0.2">
      <c r="A43" s="2949"/>
      <c r="B43" s="2855"/>
      <c r="C43" s="3493"/>
      <c r="D43" s="1187"/>
      <c r="E43" s="3198"/>
      <c r="F43" s="3201"/>
      <c r="G43" s="3178"/>
      <c r="H43" s="1510" t="s">
        <v>75</v>
      </c>
      <c r="I43" s="1511">
        <v>170.3</v>
      </c>
      <c r="J43" s="1512">
        <v>178</v>
      </c>
      <c r="K43" s="1513">
        <v>187</v>
      </c>
      <c r="L43" s="1549" t="s">
        <v>759</v>
      </c>
      <c r="M43" s="1381" t="s">
        <v>195</v>
      </c>
      <c r="N43" s="1550">
        <v>10</v>
      </c>
      <c r="O43" s="1550">
        <v>12</v>
      </c>
      <c r="P43" s="1551">
        <v>14</v>
      </c>
    </row>
    <row r="44" spans="1:16" ht="25.5" x14ac:dyDescent="0.2">
      <c r="A44" s="2949"/>
      <c r="B44" s="2855"/>
      <c r="C44" s="3493"/>
      <c r="D44" s="1187"/>
      <c r="E44" s="3198"/>
      <c r="F44" s="3201"/>
      <c r="G44" s="3178"/>
      <c r="H44" s="1510" t="s">
        <v>147</v>
      </c>
      <c r="I44" s="1558"/>
      <c r="J44" s="1512"/>
      <c r="K44" s="1513"/>
      <c r="L44" s="1538" t="s">
        <v>760</v>
      </c>
      <c r="M44" s="1559" t="s">
        <v>761</v>
      </c>
      <c r="N44" s="1560">
        <v>1</v>
      </c>
      <c r="O44" s="1560">
        <v>1</v>
      </c>
      <c r="P44" s="923">
        <v>1</v>
      </c>
    </row>
    <row r="45" spans="1:16" ht="25.5" x14ac:dyDescent="0.2">
      <c r="A45" s="2949"/>
      <c r="B45" s="2855"/>
      <c r="C45" s="3493"/>
      <c r="D45" s="1187"/>
      <c r="E45" s="1561"/>
      <c r="F45" s="3201"/>
      <c r="G45" s="3178"/>
      <c r="H45" s="1562" t="s">
        <v>756</v>
      </c>
      <c r="I45" s="1563">
        <v>229.8</v>
      </c>
      <c r="J45" s="1504">
        <v>241</v>
      </c>
      <c r="K45" s="1505">
        <v>253</v>
      </c>
      <c r="L45" s="1564" t="s">
        <v>762</v>
      </c>
      <c r="M45" s="1559" t="s">
        <v>153</v>
      </c>
      <c r="N45" s="1565">
        <v>4</v>
      </c>
      <c r="O45" s="1565">
        <v>4</v>
      </c>
      <c r="P45" s="1566">
        <v>4</v>
      </c>
    </row>
    <row r="46" spans="1:16" ht="38.25" x14ac:dyDescent="0.2">
      <c r="A46" s="2949"/>
      <c r="B46" s="2855"/>
      <c r="C46" s="3493"/>
      <c r="D46" s="1187"/>
      <c r="E46" s="1561"/>
      <c r="F46" s="3201"/>
      <c r="G46" s="3178"/>
      <c r="H46" s="1567" t="s">
        <v>551</v>
      </c>
      <c r="I46" s="1558">
        <v>192</v>
      </c>
      <c r="J46" s="1512">
        <v>201</v>
      </c>
      <c r="K46" s="1513">
        <v>211</v>
      </c>
      <c r="L46" s="1568" t="s">
        <v>763</v>
      </c>
      <c r="M46" s="1559" t="s">
        <v>669</v>
      </c>
      <c r="N46" s="1560">
        <v>93</v>
      </c>
      <c r="O46" s="1560">
        <v>93</v>
      </c>
      <c r="P46" s="923">
        <v>94</v>
      </c>
    </row>
    <row r="47" spans="1:16" ht="25.5" x14ac:dyDescent="0.2">
      <c r="A47" s="2949"/>
      <c r="B47" s="2855"/>
      <c r="C47" s="3493"/>
      <c r="D47" s="1187"/>
      <c r="E47" s="1561"/>
      <c r="F47" s="3201"/>
      <c r="G47" s="3178"/>
      <c r="H47" s="1567" t="s">
        <v>75</v>
      </c>
      <c r="I47" s="1558">
        <v>561.70000000000005</v>
      </c>
      <c r="J47" s="1512">
        <v>589</v>
      </c>
      <c r="K47" s="1513">
        <v>619</v>
      </c>
      <c r="L47" s="1568" t="s">
        <v>764</v>
      </c>
      <c r="M47" s="1559" t="s">
        <v>669</v>
      </c>
      <c r="N47" s="1560">
        <v>3800</v>
      </c>
      <c r="O47" s="1560">
        <v>4100</v>
      </c>
      <c r="P47" s="923">
        <v>4200</v>
      </c>
    </row>
    <row r="48" spans="1:16" ht="25.5" x14ac:dyDescent="0.2">
      <c r="A48" s="2949"/>
      <c r="B48" s="2855"/>
      <c r="C48" s="3493"/>
      <c r="D48" s="1187"/>
      <c r="E48" s="1561"/>
      <c r="F48" s="3201"/>
      <c r="G48" s="3178"/>
      <c r="H48" s="1567"/>
      <c r="I48" s="1558"/>
      <c r="J48" s="1512"/>
      <c r="K48" s="1513"/>
      <c r="L48" s="1568" t="s">
        <v>765</v>
      </c>
      <c r="M48" s="1559" t="s">
        <v>153</v>
      </c>
      <c r="N48" s="1560">
        <v>110</v>
      </c>
      <c r="O48" s="1560">
        <v>120</v>
      </c>
      <c r="P48" s="923">
        <v>125</v>
      </c>
    </row>
    <row r="49" spans="1:16" ht="13.5" thickBot="1" x14ac:dyDescent="0.25">
      <c r="A49" s="2950"/>
      <c r="B49" s="2952"/>
      <c r="C49" s="3490"/>
      <c r="D49" s="1521"/>
      <c r="E49" s="1569"/>
      <c r="F49" s="3202"/>
      <c r="G49" s="3179"/>
      <c r="H49" s="1552" t="s">
        <v>7</v>
      </c>
      <c r="I49" s="1553">
        <f>I42+I43+I44+I45+I46+I47</f>
        <v>3360.2000000000007</v>
      </c>
      <c r="J49" s="1553">
        <f>J42+J43+J44+J45+J46+J47</f>
        <v>3525</v>
      </c>
      <c r="K49" s="1553">
        <f>K42+K43+K44+K45+K46+K47</f>
        <v>3702</v>
      </c>
      <c r="L49" s="1570"/>
      <c r="M49" s="1571"/>
      <c r="N49" s="1571"/>
      <c r="O49" s="1571"/>
      <c r="P49" s="1572"/>
    </row>
    <row r="50" spans="1:16" ht="13.5" thickBot="1" x14ac:dyDescent="0.25">
      <c r="A50" s="11" t="s">
        <v>6</v>
      </c>
      <c r="B50" s="503" t="s">
        <v>6</v>
      </c>
      <c r="C50" s="2408"/>
      <c r="D50" s="2409"/>
      <c r="E50" s="2963" t="s">
        <v>34</v>
      </c>
      <c r="F50" s="2963"/>
      <c r="G50" s="2964"/>
      <c r="H50" s="1596" t="s">
        <v>7</v>
      </c>
      <c r="I50" s="1597">
        <f>I25+I27+I37+I41+I49</f>
        <v>61763.5</v>
      </c>
      <c r="J50" s="1597">
        <f t="shared" ref="J50:K50" si="4">J25+J27+J37+J41+J49</f>
        <v>64329</v>
      </c>
      <c r="K50" s="1597">
        <f t="shared" si="4"/>
        <v>67549</v>
      </c>
      <c r="L50" s="2410"/>
      <c r="M50" s="2411"/>
      <c r="N50" s="2412"/>
      <c r="O50" s="2412"/>
      <c r="P50" s="2413"/>
    </row>
    <row r="51" spans="1:16" ht="13.5" thickBot="1" x14ac:dyDescent="0.25">
      <c r="A51" s="11" t="s">
        <v>6</v>
      </c>
      <c r="B51" s="503" t="s">
        <v>8</v>
      </c>
      <c r="C51" s="1575" t="s">
        <v>766</v>
      </c>
      <c r="D51" s="1576"/>
      <c r="E51" s="1577"/>
      <c r="F51" s="1577"/>
      <c r="G51" s="1577"/>
      <c r="H51" s="1577"/>
      <c r="I51" s="1577"/>
      <c r="J51" s="1577"/>
      <c r="K51" s="1577"/>
      <c r="L51" s="1577"/>
      <c r="M51" s="1577"/>
      <c r="N51" s="1577"/>
      <c r="O51" s="1577"/>
      <c r="P51" s="1578"/>
    </row>
    <row r="52" spans="1:16" ht="39" thickBot="1" x14ac:dyDescent="0.25">
      <c r="A52" s="11"/>
      <c r="B52" s="503"/>
      <c r="C52" s="1659"/>
      <c r="D52" s="2050"/>
      <c r="E52" s="2051"/>
      <c r="F52" s="2051"/>
      <c r="G52" s="2051"/>
      <c r="H52" s="2051"/>
      <c r="I52" s="2051"/>
      <c r="J52" s="2051"/>
      <c r="K52" s="2709"/>
      <c r="L52" s="1581" t="s">
        <v>767</v>
      </c>
      <c r="M52" s="2395" t="s">
        <v>761</v>
      </c>
      <c r="N52" s="2718">
        <v>1</v>
      </c>
      <c r="O52" s="2718">
        <v>1</v>
      </c>
      <c r="P52" s="2719">
        <v>1</v>
      </c>
    </row>
    <row r="53" spans="1:16" ht="26.25" thickBot="1" x14ac:dyDescent="0.25">
      <c r="A53" s="11"/>
      <c r="B53" s="503"/>
      <c r="C53" s="2720"/>
      <c r="D53" s="2050"/>
      <c r="E53" s="2051"/>
      <c r="F53" s="2051"/>
      <c r="G53" s="2051"/>
      <c r="H53" s="2051"/>
      <c r="I53" s="2051"/>
      <c r="J53" s="2051"/>
      <c r="K53" s="2709"/>
      <c r="L53" s="2721" t="s">
        <v>768</v>
      </c>
      <c r="M53" s="2395"/>
      <c r="N53" s="2718"/>
      <c r="O53" s="2718"/>
      <c r="P53" s="2719"/>
    </row>
    <row r="54" spans="1:16" ht="38.25" x14ac:dyDescent="0.2">
      <c r="A54" s="2948" t="s">
        <v>6</v>
      </c>
      <c r="B54" s="2951" t="s">
        <v>8</v>
      </c>
      <c r="C54" s="3489" t="s">
        <v>6</v>
      </c>
      <c r="D54" s="1186"/>
      <c r="E54" s="3519" t="s">
        <v>769</v>
      </c>
      <c r="F54" s="3436" t="s">
        <v>119</v>
      </c>
      <c r="G54" s="3177" t="s">
        <v>102</v>
      </c>
      <c r="H54" s="1502" t="s">
        <v>52</v>
      </c>
      <c r="I54" s="1585">
        <v>358</v>
      </c>
      <c r="J54" s="1586">
        <v>375</v>
      </c>
      <c r="K54" s="1546">
        <v>394</v>
      </c>
      <c r="L54" s="1587" t="s">
        <v>770</v>
      </c>
      <c r="M54" s="1460"/>
      <c r="N54" s="1588"/>
      <c r="O54" s="1588" t="s">
        <v>142</v>
      </c>
      <c r="P54" s="82" t="s">
        <v>142</v>
      </c>
    </row>
    <row r="55" spans="1:16" ht="25.5" x14ac:dyDescent="0.2">
      <c r="A55" s="2949"/>
      <c r="B55" s="2855"/>
      <c r="C55" s="3493"/>
      <c r="D55" s="1187"/>
      <c r="E55" s="3520"/>
      <c r="F55" s="3201"/>
      <c r="G55" s="3178"/>
      <c r="H55" s="1510" t="s">
        <v>75</v>
      </c>
      <c r="I55" s="1511"/>
      <c r="J55" s="1512"/>
      <c r="K55" s="1513"/>
      <c r="L55" s="1589" t="s">
        <v>771</v>
      </c>
      <c r="M55" s="1397" t="s">
        <v>153</v>
      </c>
      <c r="N55" s="1560">
        <v>3600</v>
      </c>
      <c r="O55" s="1560">
        <v>3700</v>
      </c>
      <c r="P55" s="33">
        <v>3800</v>
      </c>
    </row>
    <row r="56" spans="1:16" ht="38.25" x14ac:dyDescent="0.2">
      <c r="A56" s="2949"/>
      <c r="B56" s="2855"/>
      <c r="C56" s="3493"/>
      <c r="D56" s="1187"/>
      <c r="E56" s="3520"/>
      <c r="F56" s="3201"/>
      <c r="G56" s="3178"/>
      <c r="H56" s="1510" t="s">
        <v>74</v>
      </c>
      <c r="I56" s="1511">
        <v>306.3</v>
      </c>
      <c r="J56" s="1512">
        <v>321</v>
      </c>
      <c r="K56" s="1513">
        <v>337</v>
      </c>
      <c r="L56" s="1589" t="s">
        <v>772</v>
      </c>
      <c r="M56" s="1590" t="s">
        <v>153</v>
      </c>
      <c r="N56" s="1590">
        <v>5000</v>
      </c>
      <c r="O56" s="1590">
        <v>5500</v>
      </c>
      <c r="P56" s="942">
        <v>6000</v>
      </c>
    </row>
    <row r="57" spans="1:16" ht="25.5" x14ac:dyDescent="0.2">
      <c r="A57" s="2949"/>
      <c r="B57" s="2855"/>
      <c r="C57" s="3493"/>
      <c r="D57" s="1187"/>
      <c r="E57" s="3520"/>
      <c r="F57" s="3201"/>
      <c r="G57" s="3178"/>
      <c r="H57" s="1510" t="s">
        <v>551</v>
      </c>
      <c r="I57" s="1511"/>
      <c r="J57" s="1512"/>
      <c r="K57" s="1513"/>
      <c r="L57" s="1589" t="s">
        <v>773</v>
      </c>
      <c r="M57" s="1381"/>
      <c r="N57" s="1560" t="s">
        <v>142</v>
      </c>
      <c r="O57" s="1560"/>
      <c r="P57" s="33"/>
    </row>
    <row r="58" spans="1:16" ht="38.25" x14ac:dyDescent="0.2">
      <c r="A58" s="2949"/>
      <c r="B58" s="2855"/>
      <c r="C58" s="3493"/>
      <c r="D58" s="1187"/>
      <c r="E58" s="3520"/>
      <c r="F58" s="3201"/>
      <c r="G58" s="3178"/>
      <c r="H58" s="1510"/>
      <c r="I58" s="1511"/>
      <c r="J58" s="1512"/>
      <c r="K58" s="1513"/>
      <c r="L58" s="1518" t="s">
        <v>774</v>
      </c>
      <c r="M58" s="1381" t="s">
        <v>153</v>
      </c>
      <c r="N58" s="1560">
        <v>2000</v>
      </c>
      <c r="O58" s="1560">
        <v>2000</v>
      </c>
      <c r="P58" s="33">
        <v>2000</v>
      </c>
    </row>
    <row r="59" spans="1:16" ht="25.5" x14ac:dyDescent="0.2">
      <c r="A59" s="2949"/>
      <c r="B59" s="2855"/>
      <c r="C59" s="3493"/>
      <c r="D59" s="1187"/>
      <c r="E59" s="2886"/>
      <c r="F59" s="3201"/>
      <c r="G59" s="3178"/>
      <c r="H59" s="1510"/>
      <c r="I59" s="1511"/>
      <c r="J59" s="1512"/>
      <c r="K59" s="1513"/>
      <c r="L59" s="1518" t="s">
        <v>775</v>
      </c>
      <c r="M59" s="1591" t="s">
        <v>669</v>
      </c>
      <c r="N59" s="1560">
        <v>15</v>
      </c>
      <c r="O59" s="1560">
        <v>17</v>
      </c>
      <c r="P59" s="33">
        <v>20</v>
      </c>
    </row>
    <row r="60" spans="1:16" ht="25.5" x14ac:dyDescent="0.2">
      <c r="A60" s="2949"/>
      <c r="B60" s="2855"/>
      <c r="C60" s="3493"/>
      <c r="D60" s="1187"/>
      <c r="E60" s="2886"/>
      <c r="F60" s="3201"/>
      <c r="G60" s="3178"/>
      <c r="H60" s="1510"/>
      <c r="I60" s="1511"/>
      <c r="J60" s="1512"/>
      <c r="K60" s="1513"/>
      <c r="L60" s="1518" t="s">
        <v>776</v>
      </c>
      <c r="M60" s="1591" t="s">
        <v>153</v>
      </c>
      <c r="N60" s="1560">
        <v>1</v>
      </c>
      <c r="O60" s="1560">
        <v>1</v>
      </c>
      <c r="P60" s="33">
        <v>1</v>
      </c>
    </row>
    <row r="61" spans="1:16" ht="25.5" x14ac:dyDescent="0.2">
      <c r="A61" s="2949"/>
      <c r="B61" s="2855"/>
      <c r="C61" s="3493"/>
      <c r="D61" s="1187"/>
      <c r="E61" s="2886"/>
      <c r="F61" s="3201"/>
      <c r="G61" s="3178"/>
      <c r="H61" s="1510"/>
      <c r="I61" s="1511"/>
      <c r="J61" s="1512"/>
      <c r="K61" s="1513"/>
      <c r="L61" s="1518" t="s">
        <v>777</v>
      </c>
      <c r="M61" s="1591" t="s">
        <v>195</v>
      </c>
      <c r="N61" s="1560">
        <v>80</v>
      </c>
      <c r="O61" s="1560">
        <v>80</v>
      </c>
      <c r="P61" s="33">
        <v>80</v>
      </c>
    </row>
    <row r="62" spans="1:16" ht="25.5" x14ac:dyDescent="0.2">
      <c r="A62" s="2949"/>
      <c r="B62" s="2855"/>
      <c r="C62" s="3493"/>
      <c r="D62" s="1187"/>
      <c r="E62" s="2886"/>
      <c r="F62" s="3201"/>
      <c r="G62" s="3178"/>
      <c r="H62" s="1510"/>
      <c r="I62" s="1511"/>
      <c r="J62" s="1512"/>
      <c r="K62" s="1513"/>
      <c r="L62" s="1518" t="s">
        <v>778</v>
      </c>
      <c r="M62" s="1591" t="s">
        <v>153</v>
      </c>
      <c r="N62" s="1560">
        <v>40</v>
      </c>
      <c r="O62" s="1560">
        <v>45</v>
      </c>
      <c r="P62" s="33">
        <v>48</v>
      </c>
    </row>
    <row r="63" spans="1:16" ht="25.5" x14ac:dyDescent="0.2">
      <c r="A63" s="2949"/>
      <c r="B63" s="2855"/>
      <c r="C63" s="3493"/>
      <c r="D63" s="1187"/>
      <c r="E63" s="2886"/>
      <c r="F63" s="3201"/>
      <c r="G63" s="3178"/>
      <c r="H63" s="1510"/>
      <c r="I63" s="1511"/>
      <c r="J63" s="1512"/>
      <c r="K63" s="1513"/>
      <c r="L63" s="1549" t="s">
        <v>779</v>
      </c>
      <c r="M63" s="1591" t="s">
        <v>153</v>
      </c>
      <c r="N63" s="1560">
        <v>40</v>
      </c>
      <c r="O63" s="1560">
        <v>45</v>
      </c>
      <c r="P63" s="33">
        <v>48</v>
      </c>
    </row>
    <row r="64" spans="1:16" ht="25.5" x14ac:dyDescent="0.2">
      <c r="A64" s="2949"/>
      <c r="B64" s="2855"/>
      <c r="C64" s="3493"/>
      <c r="D64" s="1187"/>
      <c r="E64" s="2886"/>
      <c r="F64" s="3201"/>
      <c r="G64" s="3178"/>
      <c r="H64" s="1510"/>
      <c r="I64" s="1511"/>
      <c r="J64" s="1512"/>
      <c r="K64" s="1513"/>
      <c r="L64" s="1549" t="s">
        <v>780</v>
      </c>
      <c r="M64" s="1591" t="s">
        <v>153</v>
      </c>
      <c r="N64" s="1560">
        <v>3</v>
      </c>
      <c r="O64" s="1560">
        <v>3</v>
      </c>
      <c r="P64" s="33">
        <v>3</v>
      </c>
    </row>
    <row r="65" spans="1:16" ht="25.5" x14ac:dyDescent="0.2">
      <c r="A65" s="2949"/>
      <c r="B65" s="2855"/>
      <c r="C65" s="3493"/>
      <c r="D65" s="1187"/>
      <c r="E65" s="2886"/>
      <c r="F65" s="3201"/>
      <c r="G65" s="3178"/>
      <c r="H65" s="1510"/>
      <c r="I65" s="1511"/>
      <c r="J65" s="1512"/>
      <c r="K65" s="1513"/>
      <c r="L65" s="1549" t="s">
        <v>781</v>
      </c>
      <c r="M65" s="1591" t="s">
        <v>153</v>
      </c>
      <c r="N65" s="1560">
        <v>3</v>
      </c>
      <c r="O65" s="1560">
        <v>3</v>
      </c>
      <c r="P65" s="33">
        <v>3</v>
      </c>
    </row>
    <row r="66" spans="1:16" ht="25.5" x14ac:dyDescent="0.2">
      <c r="A66" s="2949"/>
      <c r="B66" s="2855"/>
      <c r="C66" s="3493"/>
      <c r="D66" s="1187"/>
      <c r="E66" s="2886"/>
      <c r="F66" s="3201"/>
      <c r="G66" s="3178"/>
      <c r="H66" s="1510"/>
      <c r="I66" s="1511"/>
      <c r="J66" s="1512"/>
      <c r="K66" s="1513"/>
      <c r="L66" s="1549" t="s">
        <v>782</v>
      </c>
      <c r="M66" s="1591" t="s">
        <v>153</v>
      </c>
      <c r="N66" s="1560">
        <v>1</v>
      </c>
      <c r="O66" s="1560">
        <v>1</v>
      </c>
      <c r="P66" s="33">
        <v>1</v>
      </c>
    </row>
    <row r="67" spans="1:16" ht="51" x14ac:dyDescent="0.2">
      <c r="A67" s="2949"/>
      <c r="B67" s="2855"/>
      <c r="C67" s="3493"/>
      <c r="D67" s="1187"/>
      <c r="E67" s="2886"/>
      <c r="F67" s="3201"/>
      <c r="G67" s="3178"/>
      <c r="H67" s="1510"/>
      <c r="I67" s="1511"/>
      <c r="J67" s="1512"/>
      <c r="K67" s="1513"/>
      <c r="L67" s="1549" t="s">
        <v>783</v>
      </c>
      <c r="M67" s="1591" t="s">
        <v>669</v>
      </c>
      <c r="N67" s="1560">
        <v>10</v>
      </c>
      <c r="O67" s="1560">
        <v>12</v>
      </c>
      <c r="P67" s="33">
        <v>15</v>
      </c>
    </row>
    <row r="68" spans="1:16" ht="38.25" x14ac:dyDescent="0.2">
      <c r="A68" s="2949"/>
      <c r="B68" s="2855"/>
      <c r="C68" s="3493"/>
      <c r="D68" s="1187"/>
      <c r="E68" s="2886"/>
      <c r="F68" s="3201"/>
      <c r="G68" s="3178"/>
      <c r="H68" s="1510"/>
      <c r="I68" s="1511"/>
      <c r="J68" s="1512"/>
      <c r="K68" s="1513"/>
      <c r="L68" s="1549" t="s">
        <v>784</v>
      </c>
      <c r="M68" s="1591" t="s">
        <v>669</v>
      </c>
      <c r="N68" s="1560">
        <v>40</v>
      </c>
      <c r="O68" s="1560">
        <v>50</v>
      </c>
      <c r="P68" s="33">
        <v>60</v>
      </c>
    </row>
    <row r="69" spans="1:16" ht="38.25" x14ac:dyDescent="0.2">
      <c r="A69" s="2949"/>
      <c r="B69" s="2855"/>
      <c r="C69" s="3493"/>
      <c r="D69" s="1187"/>
      <c r="E69" s="2886"/>
      <c r="F69" s="3201"/>
      <c r="G69" s="3178"/>
      <c r="H69" s="1510"/>
      <c r="I69" s="1511"/>
      <c r="J69" s="1512"/>
      <c r="K69" s="1513"/>
      <c r="L69" s="1549" t="s">
        <v>785</v>
      </c>
      <c r="M69" s="1591" t="s">
        <v>669</v>
      </c>
      <c r="N69" s="1560">
        <v>100</v>
      </c>
      <c r="O69" s="1560">
        <v>120</v>
      </c>
      <c r="P69" s="33">
        <v>150</v>
      </c>
    </row>
    <row r="70" spans="1:16" ht="25.5" x14ac:dyDescent="0.2">
      <c r="A70" s="2949"/>
      <c r="B70" s="2855"/>
      <c r="C70" s="3493"/>
      <c r="D70" s="1187"/>
      <c r="E70" s="2886"/>
      <c r="F70" s="3201"/>
      <c r="G70" s="3178"/>
      <c r="H70" s="1510"/>
      <c r="I70" s="1511"/>
      <c r="J70" s="1512"/>
      <c r="K70" s="1513"/>
      <c r="L70" s="1549" t="s">
        <v>786</v>
      </c>
      <c r="M70" s="1591" t="s">
        <v>153</v>
      </c>
      <c r="N70" s="1560">
        <v>5</v>
      </c>
      <c r="O70" s="1560">
        <v>5</v>
      </c>
      <c r="P70" s="33">
        <v>5</v>
      </c>
    </row>
    <row r="71" spans="1:16" ht="25.5" x14ac:dyDescent="0.2">
      <c r="A71" s="2949"/>
      <c r="B71" s="2855"/>
      <c r="C71" s="3493"/>
      <c r="D71" s="1187"/>
      <c r="E71" s="2886"/>
      <c r="F71" s="3201"/>
      <c r="G71" s="3178"/>
      <c r="H71" s="1510"/>
      <c r="I71" s="1511"/>
      <c r="J71" s="1512"/>
      <c r="K71" s="1513"/>
      <c r="L71" s="1549" t="s">
        <v>787</v>
      </c>
      <c r="M71" s="1397" t="s">
        <v>153</v>
      </c>
      <c r="N71" s="1590">
        <v>38</v>
      </c>
      <c r="O71" s="1590">
        <v>40</v>
      </c>
      <c r="P71" s="942">
        <v>45</v>
      </c>
    </row>
    <row r="72" spans="1:16" ht="13.5" thickBot="1" x14ac:dyDescent="0.25">
      <c r="A72" s="2950"/>
      <c r="B72" s="2952"/>
      <c r="C72" s="3490"/>
      <c r="D72" s="1521"/>
      <c r="E72" s="2887"/>
      <c r="F72" s="3202"/>
      <c r="G72" s="3179"/>
      <c r="H72" s="1592" t="s">
        <v>7</v>
      </c>
      <c r="I72" s="1553">
        <f>I54+I55+I56+I57</f>
        <v>664.3</v>
      </c>
      <c r="J72" s="1553">
        <f t="shared" ref="J72:K72" si="5">J54+J55+J56</f>
        <v>696</v>
      </c>
      <c r="K72" s="1553">
        <f t="shared" si="5"/>
        <v>731</v>
      </c>
      <c r="L72" s="1555"/>
      <c r="M72" s="1556"/>
      <c r="N72" s="1557"/>
      <c r="O72" s="1557"/>
      <c r="P72" s="109"/>
    </row>
    <row r="73" spans="1:16" ht="25.5" x14ac:dyDescent="0.2">
      <c r="A73" s="2948" t="s">
        <v>6</v>
      </c>
      <c r="B73" s="2951" t="s">
        <v>8</v>
      </c>
      <c r="C73" s="3489" t="s">
        <v>8</v>
      </c>
      <c r="D73" s="2612"/>
      <c r="E73" s="3519" t="s">
        <v>788</v>
      </c>
      <c r="F73" s="3200" t="s">
        <v>1209</v>
      </c>
      <c r="G73" s="3177" t="s">
        <v>872</v>
      </c>
      <c r="H73" s="1502" t="s">
        <v>52</v>
      </c>
      <c r="I73" s="1585">
        <v>63.9</v>
      </c>
      <c r="J73" s="1586">
        <v>67</v>
      </c>
      <c r="K73" s="1546">
        <v>70</v>
      </c>
      <c r="L73" s="1593" t="s">
        <v>789</v>
      </c>
      <c r="M73" s="1530" t="s">
        <v>153</v>
      </c>
      <c r="N73" s="1508" t="s">
        <v>743</v>
      </c>
      <c r="O73" s="1508"/>
      <c r="P73" s="1509"/>
    </row>
    <row r="74" spans="1:16" ht="25.5" x14ac:dyDescent="0.2">
      <c r="A74" s="2949"/>
      <c r="B74" s="2855"/>
      <c r="C74" s="3518"/>
      <c r="D74" s="2613"/>
      <c r="E74" s="3520"/>
      <c r="F74" s="3201"/>
      <c r="G74" s="3178"/>
      <c r="H74" s="1510" t="s">
        <v>756</v>
      </c>
      <c r="I74" s="1511">
        <v>367.3</v>
      </c>
      <c r="J74" s="1512">
        <v>385</v>
      </c>
      <c r="K74" s="1513">
        <v>404</v>
      </c>
      <c r="L74" s="1594" t="s">
        <v>790</v>
      </c>
      <c r="M74" s="1535"/>
      <c r="N74" s="1516"/>
      <c r="O74" s="1516" t="s">
        <v>142</v>
      </c>
      <c r="P74" s="1517" t="s">
        <v>142</v>
      </c>
    </row>
    <row r="75" spans="1:16" s="9" customFormat="1" x14ac:dyDescent="0.2">
      <c r="A75" s="2949"/>
      <c r="B75" s="2855"/>
      <c r="C75" s="3518"/>
      <c r="D75" s="2613"/>
      <c r="E75" s="3520"/>
      <c r="F75" s="3201"/>
      <c r="G75" s="3178"/>
      <c r="H75" s="2610" t="s">
        <v>76</v>
      </c>
      <c r="I75" s="2609">
        <v>1</v>
      </c>
      <c r="J75" s="1504"/>
      <c r="K75" s="1513"/>
      <c r="L75" s="1594"/>
      <c r="M75" s="1535"/>
      <c r="N75" s="1516"/>
      <c r="O75" s="1516"/>
      <c r="P75" s="1517"/>
    </row>
    <row r="76" spans="1:16" s="9" customFormat="1" x14ac:dyDescent="0.2">
      <c r="A76" s="2949"/>
      <c r="B76" s="2855"/>
      <c r="C76" s="3518"/>
      <c r="D76" s="2613"/>
      <c r="E76" s="3520"/>
      <c r="F76" s="3201"/>
      <c r="G76" s="3178"/>
      <c r="H76" s="2610" t="s">
        <v>551</v>
      </c>
      <c r="I76" s="2609"/>
      <c r="J76" s="1504"/>
      <c r="K76" s="1505"/>
      <c r="L76" s="1594"/>
      <c r="M76" s="1535"/>
      <c r="N76" s="1516"/>
      <c r="O76" s="1516"/>
      <c r="P76" s="1517"/>
    </row>
    <row r="77" spans="1:16" ht="26.25" thickBot="1" x14ac:dyDescent="0.25">
      <c r="A77" s="2950"/>
      <c r="B77" s="2952"/>
      <c r="C77" s="3490"/>
      <c r="D77" s="1521"/>
      <c r="E77" s="2887"/>
      <c r="F77" s="3202"/>
      <c r="G77" s="3179"/>
      <c r="H77" s="1804" t="s">
        <v>7</v>
      </c>
      <c r="I77" s="1595">
        <f>I73+I74+I75+I76</f>
        <v>432.2</v>
      </c>
      <c r="J77" s="1595">
        <f t="shared" ref="J77:K77" si="6">J73+J74+J75+J76</f>
        <v>452</v>
      </c>
      <c r="K77" s="1595">
        <f t="shared" si="6"/>
        <v>474</v>
      </c>
      <c r="L77" s="2722" t="s">
        <v>791</v>
      </c>
      <c r="M77" s="1805" t="s">
        <v>669</v>
      </c>
      <c r="N77" s="2723" t="s">
        <v>747</v>
      </c>
      <c r="O77" s="2723" t="s">
        <v>732</v>
      </c>
      <c r="P77" s="2724" t="s">
        <v>732</v>
      </c>
    </row>
    <row r="78" spans="1:16" ht="13.5" thickBot="1" x14ac:dyDescent="0.25">
      <c r="A78" s="11" t="s">
        <v>6</v>
      </c>
      <c r="B78" s="503" t="s">
        <v>8</v>
      </c>
      <c r="C78" s="2963" t="s">
        <v>34</v>
      </c>
      <c r="D78" s="2963"/>
      <c r="E78" s="2963"/>
      <c r="F78" s="2963"/>
      <c r="G78" s="2964"/>
      <c r="H78" s="1596" t="s">
        <v>7</v>
      </c>
      <c r="I78" s="1597">
        <f>I72+I77</f>
        <v>1096.5</v>
      </c>
      <c r="J78" s="1597">
        <f t="shared" ref="J78:K78" si="7">J72+J77</f>
        <v>1148</v>
      </c>
      <c r="K78" s="1597">
        <f t="shared" si="7"/>
        <v>1205</v>
      </c>
      <c r="L78" s="3486"/>
      <c r="M78" s="3487"/>
      <c r="N78" s="3487"/>
      <c r="O78" s="3487"/>
      <c r="P78" s="3488"/>
    </row>
    <row r="79" spans="1:16" ht="13.5" thickBot="1" x14ac:dyDescent="0.25">
      <c r="A79" s="11" t="s">
        <v>6</v>
      </c>
      <c r="B79" s="503" t="s">
        <v>53</v>
      </c>
      <c r="C79" s="1575" t="s">
        <v>792</v>
      </c>
      <c r="D79" s="1576"/>
      <c r="E79" s="1577"/>
      <c r="F79" s="1577"/>
      <c r="G79" s="1577"/>
      <c r="H79" s="1577"/>
      <c r="I79" s="1577"/>
      <c r="J79" s="1577"/>
      <c r="K79" s="1577"/>
      <c r="L79" s="1577"/>
      <c r="M79" s="1577"/>
      <c r="N79" s="1577"/>
      <c r="O79" s="1577"/>
      <c r="P79" s="1578"/>
    </row>
    <row r="80" spans="1:16" ht="38.25" x14ac:dyDescent="0.2">
      <c r="A80" s="3365"/>
      <c r="B80" s="2854"/>
      <c r="C80" s="1598"/>
      <c r="D80" s="1485"/>
      <c r="E80" s="1583"/>
      <c r="F80" s="1583"/>
      <c r="G80" s="1583"/>
      <c r="H80" s="1583"/>
      <c r="I80" s="1583"/>
      <c r="J80" s="1583"/>
      <c r="K80" s="1584"/>
      <c r="L80" s="1547" t="s">
        <v>793</v>
      </c>
      <c r="M80" s="1460" t="s">
        <v>195</v>
      </c>
      <c r="N80" s="1481">
        <v>25</v>
      </c>
      <c r="O80" s="1481">
        <v>27</v>
      </c>
      <c r="P80" s="1483">
        <v>29</v>
      </c>
    </row>
    <row r="81" spans="1:16" ht="51" x14ac:dyDescent="0.2">
      <c r="A81" s="3366"/>
      <c r="B81" s="2855"/>
      <c r="C81" s="1598"/>
      <c r="D81" s="1485"/>
      <c r="E81" s="1583"/>
      <c r="F81" s="1583"/>
      <c r="G81" s="1583"/>
      <c r="H81" s="1583"/>
      <c r="I81" s="1583"/>
      <c r="J81" s="1583"/>
      <c r="K81" s="1584"/>
      <c r="L81" s="1494" t="s">
        <v>794</v>
      </c>
      <c r="M81" s="1381" t="s">
        <v>195</v>
      </c>
      <c r="N81" s="1397">
        <v>5</v>
      </c>
      <c r="O81" s="1397">
        <v>10</v>
      </c>
      <c r="P81" s="1493">
        <v>15</v>
      </c>
    </row>
    <row r="82" spans="1:16" ht="38.25" x14ac:dyDescent="0.2">
      <c r="A82" s="3366"/>
      <c r="B82" s="2855"/>
      <c r="C82" s="1598"/>
      <c r="D82" s="1485"/>
      <c r="E82" s="1583"/>
      <c r="F82" s="1583"/>
      <c r="G82" s="1583"/>
      <c r="H82" s="1583"/>
      <c r="I82" s="1583"/>
      <c r="J82" s="1583"/>
      <c r="K82" s="1584"/>
      <c r="L82" s="1599" t="s">
        <v>795</v>
      </c>
      <c r="M82" s="1381" t="s">
        <v>796</v>
      </c>
      <c r="N82" s="1600">
        <v>25000</v>
      </c>
      <c r="O82" s="1600">
        <v>27000</v>
      </c>
      <c r="P82" s="1601">
        <v>29000</v>
      </c>
    </row>
    <row r="83" spans="1:16" ht="39" thickBot="1" x14ac:dyDescent="0.25">
      <c r="A83" s="3497"/>
      <c r="B83" s="2856"/>
      <c r="C83" s="1602"/>
      <c r="D83" s="1496"/>
      <c r="E83" s="1579"/>
      <c r="F83" s="1579"/>
      <c r="G83" s="1579"/>
      <c r="H83" s="1579"/>
      <c r="I83" s="1579"/>
      <c r="J83" s="1579"/>
      <c r="K83" s="1580"/>
      <c r="L83" s="1603" t="s">
        <v>797</v>
      </c>
      <c r="M83" s="871" t="s">
        <v>195</v>
      </c>
      <c r="N83" s="1604">
        <v>60</v>
      </c>
      <c r="O83" s="1604">
        <v>62</v>
      </c>
      <c r="P83" s="1605">
        <v>64</v>
      </c>
    </row>
    <row r="84" spans="1:16" x14ac:dyDescent="0.2">
      <c r="A84" s="3365" t="s">
        <v>6</v>
      </c>
      <c r="B84" s="2854" t="s">
        <v>53</v>
      </c>
      <c r="C84" s="3432" t="s">
        <v>6</v>
      </c>
      <c r="D84" s="1606"/>
      <c r="E84" s="3511" t="s">
        <v>798</v>
      </c>
      <c r="F84" s="3514" t="s">
        <v>1208</v>
      </c>
      <c r="G84" s="3515" t="s">
        <v>872</v>
      </c>
      <c r="H84" s="1543" t="s">
        <v>52</v>
      </c>
      <c r="I84" s="1503">
        <v>455</v>
      </c>
      <c r="J84" s="1504">
        <v>477</v>
      </c>
      <c r="K84" s="1505">
        <v>501</v>
      </c>
      <c r="L84" s="1607" t="s">
        <v>799</v>
      </c>
      <c r="M84" s="1608" t="s">
        <v>669</v>
      </c>
      <c r="N84" s="1609">
        <v>19</v>
      </c>
      <c r="O84" s="1609">
        <v>20</v>
      </c>
      <c r="P84" s="1610">
        <v>21</v>
      </c>
    </row>
    <row r="85" spans="1:16" ht="25.5" x14ac:dyDescent="0.2">
      <c r="A85" s="3366"/>
      <c r="B85" s="2855"/>
      <c r="C85" s="3433"/>
      <c r="D85" s="1611"/>
      <c r="E85" s="3512"/>
      <c r="F85" s="3201"/>
      <c r="G85" s="3516"/>
      <c r="H85" s="1510" t="s">
        <v>756</v>
      </c>
      <c r="I85" s="1511"/>
      <c r="J85" s="1512"/>
      <c r="K85" s="1513"/>
      <c r="L85" s="1589" t="s">
        <v>800</v>
      </c>
      <c r="M85" s="1559" t="s">
        <v>761</v>
      </c>
      <c r="N85" s="1550">
        <v>1</v>
      </c>
      <c r="O85" s="1550">
        <v>1</v>
      </c>
      <c r="P85" s="1551">
        <v>1</v>
      </c>
    </row>
    <row r="86" spans="1:16" ht="25.5" x14ac:dyDescent="0.2">
      <c r="A86" s="3366"/>
      <c r="B86" s="2855"/>
      <c r="C86" s="3433"/>
      <c r="D86" s="1611"/>
      <c r="E86" s="3512"/>
      <c r="F86" s="3201"/>
      <c r="G86" s="3516"/>
      <c r="H86" s="1543" t="s">
        <v>75</v>
      </c>
      <c r="I86" s="1503">
        <v>10</v>
      </c>
      <c r="J86" s="1504">
        <v>11</v>
      </c>
      <c r="K86" s="1505">
        <v>12</v>
      </c>
      <c r="L86" s="1612" t="s">
        <v>801</v>
      </c>
      <c r="M86" s="1608" t="s">
        <v>761</v>
      </c>
      <c r="N86" s="1609">
        <v>10</v>
      </c>
      <c r="O86" s="1609">
        <v>12</v>
      </c>
      <c r="P86" s="1610">
        <v>14</v>
      </c>
    </row>
    <row r="87" spans="1:16" ht="51" x14ac:dyDescent="0.2">
      <c r="A87" s="3366"/>
      <c r="B87" s="2855"/>
      <c r="C87" s="3433"/>
      <c r="D87" s="1611"/>
      <c r="E87" s="3512"/>
      <c r="F87" s="3201"/>
      <c r="G87" s="3516"/>
      <c r="H87" s="1510" t="s">
        <v>147</v>
      </c>
      <c r="I87" s="1511"/>
      <c r="J87" s="1512"/>
      <c r="K87" s="1513"/>
      <c r="L87" s="1613" t="s">
        <v>802</v>
      </c>
      <c r="M87" s="1614" t="s">
        <v>153</v>
      </c>
      <c r="N87" s="1550">
        <v>1</v>
      </c>
      <c r="O87" s="1550">
        <v>1</v>
      </c>
      <c r="P87" s="1551">
        <v>1</v>
      </c>
    </row>
    <row r="88" spans="1:16" ht="38.25" x14ac:dyDescent="0.2">
      <c r="A88" s="3366"/>
      <c r="B88" s="2855"/>
      <c r="C88" s="3433"/>
      <c r="D88" s="1611"/>
      <c r="E88" s="3512"/>
      <c r="F88" s="3201"/>
      <c r="G88" s="3516"/>
      <c r="H88" s="1510" t="s">
        <v>76</v>
      </c>
      <c r="I88" s="1558">
        <v>4.4000000000000004</v>
      </c>
      <c r="J88" s="1512"/>
      <c r="K88" s="1513"/>
      <c r="L88" s="103" t="s">
        <v>803</v>
      </c>
      <c r="M88" s="1615" t="s">
        <v>153</v>
      </c>
      <c r="N88" s="1560">
        <v>10</v>
      </c>
      <c r="O88" s="1560">
        <v>12</v>
      </c>
      <c r="P88" s="923">
        <v>14</v>
      </c>
    </row>
    <row r="89" spans="1:16" ht="25.5" x14ac:dyDescent="0.2">
      <c r="A89" s="3366"/>
      <c r="B89" s="2855"/>
      <c r="C89" s="3433"/>
      <c r="D89" s="1611"/>
      <c r="E89" s="3512"/>
      <c r="F89" s="3201"/>
      <c r="G89" s="3516"/>
      <c r="H89" s="1616" t="s">
        <v>74</v>
      </c>
      <c r="I89" s="1617">
        <v>125.3</v>
      </c>
      <c r="J89" s="1618">
        <v>131</v>
      </c>
      <c r="K89" s="1619">
        <v>138</v>
      </c>
      <c r="L89" s="1620" t="s">
        <v>804</v>
      </c>
      <c r="M89" s="1621" t="s">
        <v>761</v>
      </c>
      <c r="N89" s="1622">
        <v>3</v>
      </c>
      <c r="O89" s="1622">
        <v>3</v>
      </c>
      <c r="P89" s="1623">
        <v>3</v>
      </c>
    </row>
    <row r="90" spans="1:16" ht="38.25" x14ac:dyDescent="0.2">
      <c r="A90" s="3366"/>
      <c r="B90" s="2855"/>
      <c r="C90" s="3433"/>
      <c r="D90" s="1611"/>
      <c r="E90" s="3512"/>
      <c r="F90" s="3201"/>
      <c r="G90" s="3516"/>
      <c r="H90" s="1616" t="s">
        <v>551</v>
      </c>
      <c r="I90" s="1617">
        <v>18</v>
      </c>
      <c r="J90" s="1618">
        <v>19</v>
      </c>
      <c r="K90" s="1619">
        <v>20</v>
      </c>
      <c r="L90" s="1620" t="s">
        <v>805</v>
      </c>
      <c r="M90" s="1621" t="s">
        <v>761</v>
      </c>
      <c r="N90" s="1622">
        <v>3</v>
      </c>
      <c r="O90" s="1622">
        <v>3</v>
      </c>
      <c r="P90" s="1623">
        <v>3</v>
      </c>
    </row>
    <row r="91" spans="1:16" ht="63.75" x14ac:dyDescent="0.2">
      <c r="A91" s="3366"/>
      <c r="B91" s="2855"/>
      <c r="C91" s="3433"/>
      <c r="D91" s="1611"/>
      <c r="E91" s="3512"/>
      <c r="F91" s="3201"/>
      <c r="G91" s="3516"/>
      <c r="H91" s="1616"/>
      <c r="I91" s="1617"/>
      <c r="J91" s="1618"/>
      <c r="K91" s="1619"/>
      <c r="L91" s="1620" t="s">
        <v>806</v>
      </c>
      <c r="M91" s="1624" t="s">
        <v>807</v>
      </c>
      <c r="N91" s="1622">
        <v>10000</v>
      </c>
      <c r="O91" s="1622">
        <v>20000</v>
      </c>
      <c r="P91" s="1623">
        <v>30000</v>
      </c>
    </row>
    <row r="92" spans="1:16" ht="38.25" x14ac:dyDescent="0.2">
      <c r="A92" s="3366"/>
      <c r="B92" s="2855"/>
      <c r="C92" s="3433"/>
      <c r="D92" s="1611"/>
      <c r="E92" s="3512"/>
      <c r="F92" s="3201"/>
      <c r="G92" s="3516"/>
      <c r="H92" s="1625"/>
      <c r="I92" s="1626"/>
      <c r="J92" s="1626"/>
      <c r="K92" s="1627"/>
      <c r="L92" s="1628" t="s">
        <v>808</v>
      </c>
      <c r="M92" s="1624" t="s">
        <v>669</v>
      </c>
      <c r="N92" s="1590">
        <v>1000</v>
      </c>
      <c r="O92" s="1590">
        <v>1400</v>
      </c>
      <c r="P92" s="1493">
        <v>1800</v>
      </c>
    </row>
    <row r="93" spans="1:16" ht="38.25" x14ac:dyDescent="0.2">
      <c r="A93" s="3366"/>
      <c r="B93" s="2855"/>
      <c r="C93" s="3433"/>
      <c r="D93" s="1611"/>
      <c r="E93" s="3512"/>
      <c r="F93" s="3201"/>
      <c r="G93" s="3516"/>
      <c r="H93" s="1625"/>
      <c r="I93" s="1626"/>
      <c r="J93" s="1626"/>
      <c r="K93" s="1627"/>
      <c r="L93" s="1629" t="s">
        <v>809</v>
      </c>
      <c r="M93" s="1630" t="s">
        <v>153</v>
      </c>
      <c r="N93" s="1631"/>
      <c r="O93" s="1631"/>
      <c r="P93" s="1493" t="s">
        <v>743</v>
      </c>
    </row>
    <row r="94" spans="1:16" ht="26.25" thickBot="1" x14ac:dyDescent="0.25">
      <c r="A94" s="3497"/>
      <c r="B94" s="2856"/>
      <c r="C94" s="3498"/>
      <c r="D94" s="1632"/>
      <c r="E94" s="3513"/>
      <c r="F94" s="3500"/>
      <c r="G94" s="3517"/>
      <c r="H94" s="1633" t="s">
        <v>7</v>
      </c>
      <c r="I94" s="1595">
        <f>I84+I85+I86+I87+I88+I89+I90</f>
        <v>612.69999999999993</v>
      </c>
      <c r="J94" s="1595">
        <f t="shared" ref="J94:K94" si="8">J84+J85+J86+J87+J88+J89+J90</f>
        <v>638</v>
      </c>
      <c r="K94" s="1595">
        <f t="shared" si="8"/>
        <v>671</v>
      </c>
      <c r="L94" s="1174" t="s">
        <v>810</v>
      </c>
      <c r="M94" s="1634" t="s">
        <v>153</v>
      </c>
      <c r="N94" s="1635">
        <v>7</v>
      </c>
      <c r="O94" s="1635">
        <v>8</v>
      </c>
      <c r="P94" s="1636">
        <v>9</v>
      </c>
    </row>
    <row r="95" spans="1:16" ht="13.5" thickBot="1" x14ac:dyDescent="0.25">
      <c r="A95" s="11" t="s">
        <v>6</v>
      </c>
      <c r="B95" s="503" t="s">
        <v>53</v>
      </c>
      <c r="C95" s="2963" t="s">
        <v>34</v>
      </c>
      <c r="D95" s="2963"/>
      <c r="E95" s="2963"/>
      <c r="F95" s="2963"/>
      <c r="G95" s="2964"/>
      <c r="H95" s="1596" t="s">
        <v>7</v>
      </c>
      <c r="I95" s="1597">
        <f>I94*1</f>
        <v>612.69999999999993</v>
      </c>
      <c r="J95" s="1597">
        <f t="shared" ref="J95:K95" si="9">J94*1</f>
        <v>638</v>
      </c>
      <c r="K95" s="1597">
        <f t="shared" si="9"/>
        <v>671</v>
      </c>
      <c r="L95" s="3486"/>
      <c r="M95" s="3487"/>
      <c r="N95" s="3487"/>
      <c r="O95" s="3487"/>
      <c r="P95" s="3488"/>
    </row>
    <row r="96" spans="1:16" ht="13.5" thickBot="1" x14ac:dyDescent="0.25">
      <c r="A96" s="1637" t="s">
        <v>6</v>
      </c>
      <c r="B96" s="3529" t="s">
        <v>213</v>
      </c>
      <c r="C96" s="3530"/>
      <c r="D96" s="3530"/>
      <c r="E96" s="3530"/>
      <c r="F96" s="3530"/>
      <c r="G96" s="3530"/>
      <c r="H96" s="3530"/>
      <c r="I96" s="1638">
        <f>I50+I78+I95</f>
        <v>63472.7</v>
      </c>
      <c r="J96" s="1638">
        <f t="shared" ref="J96:K96" si="10">J50+J78+J95</f>
        <v>66115</v>
      </c>
      <c r="K96" s="1638">
        <f t="shared" si="10"/>
        <v>69425</v>
      </c>
      <c r="L96" s="1639"/>
      <c r="M96" s="1640"/>
      <c r="N96" s="1640"/>
      <c r="O96" s="1640"/>
      <c r="P96" s="1641"/>
    </row>
    <row r="97" spans="1:16" ht="15" thickBot="1" x14ac:dyDescent="0.25">
      <c r="A97" s="1642" t="s">
        <v>8</v>
      </c>
      <c r="B97" s="1643" t="s">
        <v>811</v>
      </c>
      <c r="C97" s="1644"/>
      <c r="D97" s="1644"/>
      <c r="E97" s="1645"/>
      <c r="F97" s="1646"/>
      <c r="G97" s="1646"/>
      <c r="H97" s="1646"/>
      <c r="I97" s="1646"/>
      <c r="J97" s="1646"/>
      <c r="K97" s="1646"/>
      <c r="L97" s="1646"/>
      <c r="M97" s="1646"/>
      <c r="N97" s="1646"/>
      <c r="O97" s="1646"/>
      <c r="P97" s="1647"/>
    </row>
    <row r="98" spans="1:16" ht="26.25" thickBot="1" x14ac:dyDescent="0.25">
      <c r="A98" s="240"/>
      <c r="B98" s="1648"/>
      <c r="C98" s="1649"/>
      <c r="D98" s="1649"/>
      <c r="E98" s="1649"/>
      <c r="F98" s="1649"/>
      <c r="G98" s="1649"/>
      <c r="H98" s="1649"/>
      <c r="I98" s="1649"/>
      <c r="J98" s="1649"/>
      <c r="K98" s="1650"/>
      <c r="L98" s="19" t="s">
        <v>812</v>
      </c>
      <c r="M98" s="1651" t="s">
        <v>195</v>
      </c>
      <c r="N98" s="1652">
        <v>37.6</v>
      </c>
      <c r="O98" s="1652">
        <v>37.799999999999997</v>
      </c>
      <c r="P98" s="1653">
        <v>38</v>
      </c>
    </row>
    <row r="99" spans="1:16" ht="13.5" thickBot="1" x14ac:dyDescent="0.25">
      <c r="A99" s="240" t="s">
        <v>8</v>
      </c>
      <c r="B99" s="1654" t="s">
        <v>6</v>
      </c>
      <c r="C99" s="1655" t="s">
        <v>813</v>
      </c>
      <c r="D99" s="1656"/>
      <c r="E99" s="1656"/>
      <c r="F99" s="1656"/>
      <c r="G99" s="1656"/>
      <c r="H99" s="1656"/>
      <c r="I99" s="1656"/>
      <c r="J99" s="1656"/>
      <c r="K99" s="1657"/>
      <c r="L99" s="1657"/>
      <c r="M99" s="1656"/>
      <c r="N99" s="1656"/>
      <c r="O99" s="1656"/>
      <c r="P99" s="1658"/>
    </row>
    <row r="100" spans="1:16" ht="39" thickBot="1" x14ac:dyDescent="0.25">
      <c r="A100" s="240"/>
      <c r="B100" s="44"/>
      <c r="C100" s="1659"/>
      <c r="D100" s="1660"/>
      <c r="E100" s="1660"/>
      <c r="F100" s="1660"/>
      <c r="G100" s="1660"/>
      <c r="H100" s="1660"/>
      <c r="I100" s="1660"/>
      <c r="J100" s="1660"/>
      <c r="K100" s="1661"/>
      <c r="L100" s="1662" t="s">
        <v>471</v>
      </c>
      <c r="M100" s="1663" t="s">
        <v>814</v>
      </c>
      <c r="N100" s="1664">
        <v>70</v>
      </c>
      <c r="O100" s="1664">
        <v>72</v>
      </c>
      <c r="P100" s="1665">
        <v>74</v>
      </c>
    </row>
    <row r="101" spans="1:16" x14ac:dyDescent="0.2">
      <c r="A101" s="2948" t="s">
        <v>8</v>
      </c>
      <c r="B101" s="2951" t="s">
        <v>6</v>
      </c>
      <c r="C101" s="2953" t="s">
        <v>6</v>
      </c>
      <c r="D101" s="32"/>
      <c r="E101" s="3197" t="s">
        <v>815</v>
      </c>
      <c r="F101" s="3508" t="s">
        <v>119</v>
      </c>
      <c r="G101" s="3177" t="s">
        <v>872</v>
      </c>
      <c r="H101" s="1502"/>
      <c r="I101" s="1585"/>
      <c r="J101" s="1586"/>
      <c r="K101" s="1546"/>
      <c r="L101" s="1666" t="s">
        <v>816</v>
      </c>
      <c r="M101" s="1540" t="s">
        <v>153</v>
      </c>
      <c r="N101" s="1481">
        <v>5</v>
      </c>
      <c r="O101" s="1481">
        <v>6</v>
      </c>
      <c r="P101" s="1483">
        <v>7</v>
      </c>
    </row>
    <row r="102" spans="1:16" ht="25.5" x14ac:dyDescent="0.2">
      <c r="A102" s="2949"/>
      <c r="B102" s="2855"/>
      <c r="C102" s="2954"/>
      <c r="D102" s="31"/>
      <c r="E102" s="3198"/>
      <c r="F102" s="3509"/>
      <c r="G102" s="3178"/>
      <c r="H102" s="1510"/>
      <c r="I102" s="1503"/>
      <c r="J102" s="1504"/>
      <c r="K102" s="1505"/>
      <c r="L102" s="1518" t="s">
        <v>817</v>
      </c>
      <c r="M102" s="1540" t="s">
        <v>153</v>
      </c>
      <c r="N102" s="1540">
        <v>2</v>
      </c>
      <c r="O102" s="1540">
        <v>3</v>
      </c>
      <c r="P102" s="1667">
        <v>3</v>
      </c>
    </row>
    <row r="103" spans="1:16" ht="41.45" customHeight="1" thickBot="1" x14ac:dyDescent="0.25">
      <c r="A103" s="2950"/>
      <c r="B103" s="2952"/>
      <c r="C103" s="2955"/>
      <c r="D103" s="17"/>
      <c r="E103" s="2887"/>
      <c r="F103" s="3510"/>
      <c r="G103" s="3179"/>
      <c r="H103" s="1552" t="s">
        <v>7</v>
      </c>
      <c r="I103" s="1553"/>
      <c r="J103" s="1553"/>
      <c r="K103" s="1554"/>
      <c r="L103" s="1668"/>
      <c r="M103" s="1669"/>
      <c r="N103" s="1670"/>
      <c r="O103" s="1670"/>
      <c r="P103" s="1671"/>
    </row>
    <row r="104" spans="1:16" ht="25.5" x14ac:dyDescent="0.2">
      <c r="A104" s="2948" t="s">
        <v>8</v>
      </c>
      <c r="B104" s="2951" t="s">
        <v>6</v>
      </c>
      <c r="C104" s="2953" t="s">
        <v>8</v>
      </c>
      <c r="D104" s="32"/>
      <c r="E104" s="3197" t="s">
        <v>818</v>
      </c>
      <c r="F104" s="3436" t="s">
        <v>119</v>
      </c>
      <c r="G104" s="3177" t="s">
        <v>872</v>
      </c>
      <c r="H104" s="1502"/>
      <c r="I104" s="1585"/>
      <c r="J104" s="1586"/>
      <c r="K104" s="1546"/>
      <c r="L104" s="1194" t="s">
        <v>819</v>
      </c>
      <c r="M104" s="1540" t="s">
        <v>153</v>
      </c>
      <c r="N104" s="1481"/>
      <c r="O104" s="1481"/>
      <c r="P104" s="1483">
        <v>1</v>
      </c>
    </row>
    <row r="105" spans="1:16" ht="25.5" x14ac:dyDescent="0.2">
      <c r="A105" s="2949"/>
      <c r="B105" s="2855"/>
      <c r="C105" s="2954"/>
      <c r="D105" s="31"/>
      <c r="E105" s="3198"/>
      <c r="F105" s="3201"/>
      <c r="G105" s="3178"/>
      <c r="H105" s="1510"/>
      <c r="I105" s="1511"/>
      <c r="J105" s="1512"/>
      <c r="K105" s="1513"/>
      <c r="L105" s="1518" t="s">
        <v>820</v>
      </c>
      <c r="M105" s="1540" t="s">
        <v>153</v>
      </c>
      <c r="N105" s="1397"/>
      <c r="O105" s="1397">
        <v>1</v>
      </c>
      <c r="P105" s="1493">
        <v>1</v>
      </c>
    </row>
    <row r="106" spans="1:16" ht="63.75" x14ac:dyDescent="0.2">
      <c r="A106" s="2949"/>
      <c r="B106" s="2855"/>
      <c r="C106" s="2954"/>
      <c r="D106" s="31"/>
      <c r="E106" s="3198"/>
      <c r="F106" s="3201"/>
      <c r="G106" s="3178"/>
      <c r="H106" s="1510"/>
      <c r="I106" s="1511"/>
      <c r="J106" s="1512"/>
      <c r="K106" s="1513"/>
      <c r="L106" s="1518" t="s">
        <v>821</v>
      </c>
      <c r="M106" s="1381" t="s">
        <v>195</v>
      </c>
      <c r="N106" s="1397">
        <v>50</v>
      </c>
      <c r="O106" s="1397">
        <v>60</v>
      </c>
      <c r="P106" s="1493">
        <v>70</v>
      </c>
    </row>
    <row r="107" spans="1:16" ht="57" customHeight="1" x14ac:dyDescent="0.2">
      <c r="A107" s="2949"/>
      <c r="B107" s="2855"/>
      <c r="C107" s="2954"/>
      <c r="D107" s="31"/>
      <c r="E107" s="1672"/>
      <c r="F107" s="3201"/>
      <c r="G107" s="3178"/>
      <c r="H107" s="1510"/>
      <c r="I107" s="1511"/>
      <c r="J107" s="1512"/>
      <c r="K107" s="1513"/>
      <c r="L107" s="19" t="s">
        <v>822</v>
      </c>
      <c r="M107" s="1381" t="s">
        <v>669</v>
      </c>
      <c r="N107" s="1397">
        <v>263</v>
      </c>
      <c r="O107" s="1397">
        <v>263</v>
      </c>
      <c r="P107" s="1493">
        <v>263</v>
      </c>
    </row>
    <row r="108" spans="1:16" ht="13.5" thickBot="1" x14ac:dyDescent="0.25">
      <c r="A108" s="2950"/>
      <c r="B108" s="2952"/>
      <c r="C108" s="2955"/>
      <c r="D108" s="17"/>
      <c r="E108" s="1673"/>
      <c r="F108" s="3202"/>
      <c r="G108" s="3179"/>
      <c r="H108" s="1552" t="s">
        <v>7</v>
      </c>
      <c r="I108" s="1553"/>
      <c r="J108" s="1553"/>
      <c r="K108" s="1554"/>
      <c r="L108" s="1668"/>
      <c r="M108" s="1669"/>
      <c r="N108" s="1670"/>
      <c r="O108" s="1670"/>
      <c r="P108" s="1671"/>
    </row>
    <row r="109" spans="1:16" ht="13.5" thickBot="1" x14ac:dyDescent="0.25">
      <c r="A109" s="1912" t="s">
        <v>8</v>
      </c>
      <c r="B109" s="35" t="s">
        <v>6</v>
      </c>
      <c r="C109" s="2969" t="s">
        <v>34</v>
      </c>
      <c r="D109" s="2969"/>
      <c r="E109" s="2969"/>
      <c r="F109" s="2969"/>
      <c r="G109" s="2970"/>
      <c r="H109" s="1573" t="s">
        <v>7</v>
      </c>
      <c r="I109" s="1574">
        <f>I103+I108</f>
        <v>0</v>
      </c>
      <c r="J109" s="1574">
        <f t="shared" ref="J109:K109" si="11">J103+J108</f>
        <v>0</v>
      </c>
      <c r="K109" s="1574">
        <f t="shared" si="11"/>
        <v>0</v>
      </c>
      <c r="L109" s="3505"/>
      <c r="M109" s="3506"/>
      <c r="N109" s="3506"/>
      <c r="O109" s="3506"/>
      <c r="P109" s="3507"/>
    </row>
    <row r="110" spans="1:16" ht="13.5" thickBot="1" x14ac:dyDescent="0.25">
      <c r="A110" s="1845" t="s">
        <v>8</v>
      </c>
      <c r="B110" s="3483" t="s">
        <v>213</v>
      </c>
      <c r="C110" s="3484"/>
      <c r="D110" s="3484"/>
      <c r="E110" s="3484"/>
      <c r="F110" s="3484"/>
      <c r="G110" s="3484"/>
      <c r="H110" s="3485"/>
      <c r="I110" s="1638">
        <f>I103+I108</f>
        <v>0</v>
      </c>
      <c r="J110" s="1638">
        <f t="shared" ref="J110:K110" si="12">J103+J108</f>
        <v>0</v>
      </c>
      <c r="K110" s="1638">
        <f t="shared" si="12"/>
        <v>0</v>
      </c>
      <c r="L110" s="1674"/>
      <c r="M110" s="1674"/>
      <c r="N110" s="1674"/>
      <c r="O110" s="1674"/>
      <c r="P110" s="1675"/>
    </row>
    <row r="111" spans="1:16" ht="13.5" thickBot="1" x14ac:dyDescent="0.25">
      <c r="A111" s="1845"/>
      <c r="B111" s="3483" t="s">
        <v>466</v>
      </c>
      <c r="C111" s="3484"/>
      <c r="D111" s="3484"/>
      <c r="E111" s="3484"/>
      <c r="F111" s="3484"/>
      <c r="G111" s="3484"/>
      <c r="H111" s="3485"/>
      <c r="I111" s="1638">
        <f>I112-I22-I29-I75-I88</f>
        <v>62977.899999999994</v>
      </c>
      <c r="J111" s="1638">
        <f t="shared" ref="J111:K111" si="13">J112-J22-J29-J75-J88</f>
        <v>66115</v>
      </c>
      <c r="K111" s="1638">
        <f t="shared" si="13"/>
        <v>69425</v>
      </c>
      <c r="L111" s="1674"/>
      <c r="M111" s="1674"/>
      <c r="N111" s="1674"/>
      <c r="O111" s="1674"/>
      <c r="P111" s="1675"/>
    </row>
    <row r="112" spans="1:16" ht="13.5" thickBot="1" x14ac:dyDescent="0.25">
      <c r="A112" s="2971" t="s">
        <v>9</v>
      </c>
      <c r="B112" s="2972"/>
      <c r="C112" s="2972"/>
      <c r="D112" s="2972"/>
      <c r="E112" s="2972"/>
      <c r="F112" s="2972"/>
      <c r="G112" s="2972"/>
      <c r="H112" s="2973"/>
      <c r="I112" s="36">
        <f>I96+I110</f>
        <v>63472.7</v>
      </c>
      <c r="J112" s="36">
        <f t="shared" ref="J112:K112" si="14">J96+J110</f>
        <v>66115</v>
      </c>
      <c r="K112" s="36">
        <f t="shared" si="14"/>
        <v>69425</v>
      </c>
      <c r="L112" s="2974"/>
      <c r="M112" s="2975"/>
      <c r="N112" s="2975"/>
      <c r="O112" s="2975"/>
      <c r="P112" s="2976"/>
    </row>
    <row r="113" spans="1:16" x14ac:dyDescent="0.2">
      <c r="A113" s="16" t="s">
        <v>36</v>
      </c>
      <c r="B113" s="16"/>
      <c r="C113" s="16"/>
      <c r="D113" s="16"/>
      <c r="E113" s="16"/>
      <c r="F113" s="16"/>
      <c r="G113" s="16"/>
      <c r="H113" s="16"/>
      <c r="I113" s="16"/>
      <c r="J113" s="16"/>
      <c r="K113" s="16"/>
      <c r="L113" s="16"/>
      <c r="M113" s="12"/>
      <c r="N113" s="14"/>
      <c r="O113" s="14"/>
      <c r="P113" s="14"/>
    </row>
    <row r="114" spans="1:16" s="9" customFormat="1" x14ac:dyDescent="0.2">
      <c r="A114" s="18"/>
      <c r="B114" s="18"/>
      <c r="C114" s="18"/>
      <c r="D114" s="18"/>
      <c r="E114" s="18"/>
      <c r="F114" s="18"/>
      <c r="G114" s="18"/>
      <c r="H114" s="18"/>
      <c r="I114" s="18"/>
      <c r="J114" s="18"/>
      <c r="K114" s="18"/>
      <c r="L114" s="18"/>
      <c r="M114" s="12"/>
      <c r="N114" s="14"/>
      <c r="O114" s="14"/>
      <c r="P114" s="14"/>
    </row>
    <row r="115" spans="1:16" s="9" customFormat="1" x14ac:dyDescent="0.2">
      <c r="A115" s="18"/>
      <c r="B115" s="18"/>
      <c r="C115" s="18"/>
      <c r="D115" s="18"/>
      <c r="E115" s="18"/>
      <c r="F115" s="18"/>
      <c r="G115" s="18"/>
      <c r="H115" s="18" t="s">
        <v>52</v>
      </c>
      <c r="I115" s="2021">
        <f>I19+I28+I39+I42+I54+I73+I84</f>
        <v>22642.000000000004</v>
      </c>
      <c r="J115" s="2021">
        <f>J19+J28+J39+J42+J54+J73+J84</f>
        <v>23771</v>
      </c>
      <c r="K115" s="2021">
        <f>K19+K28+K39+K42+K54+K73+K84</f>
        <v>24959</v>
      </c>
      <c r="L115" s="18"/>
      <c r="M115" s="12"/>
      <c r="N115" s="14"/>
      <c r="O115" s="14"/>
      <c r="P115" s="14"/>
    </row>
    <row r="116" spans="1:16" s="9" customFormat="1" x14ac:dyDescent="0.2">
      <c r="A116" s="18"/>
      <c r="B116" s="18"/>
      <c r="C116" s="18"/>
      <c r="D116" s="18"/>
      <c r="E116" s="18"/>
      <c r="F116" s="18"/>
      <c r="G116" s="18"/>
      <c r="H116" s="18" t="s">
        <v>551</v>
      </c>
      <c r="I116" s="2021">
        <f>I20+I30+I76+I90+I46</f>
        <v>2323.1</v>
      </c>
      <c r="J116" s="2021">
        <f>J20+J30+J76+J90+J46</f>
        <v>2438</v>
      </c>
      <c r="K116" s="2021">
        <f>K20+K30+K76+K90+K46</f>
        <v>2560</v>
      </c>
      <c r="L116" s="18"/>
      <c r="M116" s="12"/>
      <c r="N116" s="14"/>
      <c r="O116" s="14"/>
      <c r="P116" s="14"/>
    </row>
    <row r="117" spans="1:16" s="9" customFormat="1" x14ac:dyDescent="0.2">
      <c r="A117" s="18"/>
      <c r="B117" s="18"/>
      <c r="C117" s="18"/>
      <c r="D117" s="18"/>
      <c r="E117" s="18"/>
      <c r="F117" s="18"/>
      <c r="G117" s="18"/>
      <c r="H117" s="18" t="s">
        <v>75</v>
      </c>
      <c r="I117" s="2021">
        <f>I23+I32+I43+I55+I86+I47</f>
        <v>1374.2</v>
      </c>
      <c r="J117" s="2021">
        <f>J23+J32+J43+J55+J86+J47</f>
        <v>1441</v>
      </c>
      <c r="K117" s="2021">
        <f>K23+K32+K43+K55+K86+K47</f>
        <v>1515</v>
      </c>
      <c r="L117" s="18"/>
      <c r="M117" s="12"/>
      <c r="N117" s="14"/>
      <c r="O117" s="14"/>
      <c r="P117" s="14"/>
    </row>
    <row r="118" spans="1:16" s="9" customFormat="1" x14ac:dyDescent="0.2">
      <c r="A118" s="18"/>
      <c r="B118" s="18"/>
      <c r="C118" s="18"/>
      <c r="D118" s="18"/>
      <c r="E118" s="18"/>
      <c r="F118" s="18"/>
      <c r="G118" s="18"/>
      <c r="H118" s="18" t="s">
        <v>756</v>
      </c>
      <c r="I118" s="2021">
        <f>I21+I31+I45+I74+I85+I26+I38</f>
        <v>33984.5</v>
      </c>
      <c r="J118" s="2021">
        <f>J21+J31+J45+J74+J85+J26+J38</f>
        <v>35680</v>
      </c>
      <c r="K118" s="2021">
        <f>K21+K31+K45+K74+K85+K26+K38</f>
        <v>37466</v>
      </c>
      <c r="L118" s="18"/>
      <c r="M118" s="12"/>
      <c r="N118" s="14"/>
      <c r="O118" s="14"/>
      <c r="P118" s="14"/>
    </row>
    <row r="119" spans="1:16" s="9" customFormat="1" x14ac:dyDescent="0.2">
      <c r="A119" s="18"/>
      <c r="B119" s="18"/>
      <c r="C119" s="18"/>
      <c r="D119" s="18"/>
      <c r="E119" s="18"/>
      <c r="F119" s="18"/>
      <c r="G119" s="18"/>
      <c r="H119" s="18" t="s">
        <v>147</v>
      </c>
      <c r="I119" s="2021">
        <f>I24+I33+I44+I87</f>
        <v>0</v>
      </c>
      <c r="J119" s="2021">
        <f>J24+J33+J44+J87</f>
        <v>0</v>
      </c>
      <c r="K119" s="2021">
        <f>K24+K33+K44+K87</f>
        <v>0</v>
      </c>
      <c r="L119" s="18"/>
      <c r="M119" s="12"/>
      <c r="N119" s="14"/>
      <c r="O119" s="14"/>
      <c r="P119" s="14"/>
    </row>
    <row r="120" spans="1:16" s="9" customFormat="1" x14ac:dyDescent="0.2">
      <c r="A120" s="18"/>
      <c r="B120" s="18"/>
      <c r="C120" s="18"/>
      <c r="D120" s="18"/>
      <c r="E120" s="18"/>
      <c r="F120" s="18"/>
      <c r="G120" s="18"/>
      <c r="H120" s="18" t="s">
        <v>74</v>
      </c>
      <c r="I120" s="2021">
        <f>I56+I89</f>
        <v>431.6</v>
      </c>
      <c r="J120" s="2021">
        <f>J56+J89</f>
        <v>452</v>
      </c>
      <c r="K120" s="2021">
        <f>K56+K89</f>
        <v>475</v>
      </c>
      <c r="L120" s="18"/>
      <c r="M120" s="12"/>
      <c r="N120" s="14"/>
      <c r="O120" s="14"/>
      <c r="P120" s="14"/>
    </row>
    <row r="121" spans="1:16" x14ac:dyDescent="0.2">
      <c r="A121" s="12"/>
      <c r="B121" s="12"/>
      <c r="C121" s="12"/>
      <c r="D121" s="12"/>
      <c r="E121" s="12"/>
      <c r="F121" s="12"/>
      <c r="G121" s="12"/>
      <c r="H121" s="12" t="s">
        <v>76</v>
      </c>
      <c r="I121" s="2022">
        <f>I22+I29+I75+I88</f>
        <v>494.8</v>
      </c>
      <c r="J121" s="2022">
        <f>J22+J29+J75+J88</f>
        <v>0</v>
      </c>
      <c r="K121" s="2022">
        <f>K22+K29+K75+K88</f>
        <v>0</v>
      </c>
      <c r="L121" s="12"/>
      <c r="M121" s="12"/>
      <c r="N121" s="14"/>
      <c r="O121" s="14"/>
      <c r="P121" s="14"/>
    </row>
    <row r="122" spans="1:16" s="9" customFormat="1" x14ac:dyDescent="0.2">
      <c r="A122" s="12"/>
      <c r="B122" s="12"/>
      <c r="C122" s="12"/>
      <c r="D122" s="12"/>
      <c r="E122" s="12"/>
      <c r="F122" s="12"/>
      <c r="G122" s="12"/>
      <c r="H122" s="12" t="s">
        <v>991</v>
      </c>
      <c r="I122" s="2022">
        <f>I34</f>
        <v>2222.5</v>
      </c>
      <c r="J122" s="2022">
        <f>J34</f>
        <v>2333</v>
      </c>
      <c r="K122" s="2022">
        <f>K34</f>
        <v>2450</v>
      </c>
      <c r="L122" s="12"/>
      <c r="M122" s="12"/>
      <c r="N122" s="14"/>
      <c r="O122" s="14"/>
      <c r="P122" s="14"/>
    </row>
    <row r="123" spans="1:16" x14ac:dyDescent="0.2">
      <c r="A123" s="12"/>
      <c r="B123" s="957"/>
      <c r="C123" s="957"/>
      <c r="D123" s="957"/>
      <c r="E123" s="9"/>
      <c r="F123" s="9"/>
      <c r="G123" s="9"/>
      <c r="H123" s="852" t="s">
        <v>974</v>
      </c>
      <c r="I123" s="2311">
        <f>I115+I116+I117+I118+I119+I120+I121+I122</f>
        <v>63472.700000000004</v>
      </c>
      <c r="J123" s="2311">
        <f t="shared" ref="J123:K123" si="15">J115+J116+J117+J118+J119+J120+J121+J122</f>
        <v>66115</v>
      </c>
      <c r="K123" s="2311">
        <f t="shared" si="15"/>
        <v>69425</v>
      </c>
      <c r="L123" s="14"/>
      <c r="M123" s="14"/>
      <c r="N123" s="14"/>
      <c r="O123" s="14"/>
      <c r="P123" s="14"/>
    </row>
    <row r="124" spans="1:16" x14ac:dyDescent="0.2">
      <c r="A124" s="10"/>
      <c r="B124" s="13"/>
      <c r="C124" s="13"/>
      <c r="D124" s="13"/>
      <c r="E124" s="9"/>
      <c r="F124" s="9"/>
      <c r="G124" s="9"/>
      <c r="H124" s="9"/>
      <c r="I124" s="9"/>
      <c r="J124" s="9"/>
      <c r="K124" s="9"/>
      <c r="L124" s="13"/>
      <c r="M124" s="13"/>
      <c r="N124" s="15"/>
      <c r="O124" s="13"/>
      <c r="P124" s="13"/>
    </row>
    <row r="125" spans="1:16" ht="16.5" thickBot="1" x14ac:dyDescent="0.25">
      <c r="A125" s="10"/>
      <c r="B125" s="13"/>
      <c r="C125" s="13"/>
      <c r="D125" s="13"/>
      <c r="E125" s="2977" t="s">
        <v>10</v>
      </c>
      <c r="F125" s="2977"/>
      <c r="G125" s="2977"/>
      <c r="H125" s="2977"/>
      <c r="I125" s="2977"/>
      <c r="J125" s="2977"/>
      <c r="K125" s="2977"/>
      <c r="L125" s="30"/>
      <c r="M125" s="30"/>
      <c r="N125" s="15"/>
      <c r="O125" s="13"/>
      <c r="P125" s="13"/>
    </row>
    <row r="126" spans="1:16" ht="42.75" thickBot="1" x14ac:dyDescent="0.25">
      <c r="A126" s="10"/>
      <c r="B126" s="13"/>
      <c r="C126" s="13"/>
      <c r="D126" s="13"/>
      <c r="E126" s="20"/>
      <c r="F126" s="21"/>
      <c r="G126" s="21"/>
      <c r="H126" s="29"/>
      <c r="I126" s="1903" t="s">
        <v>1245</v>
      </c>
      <c r="J126" s="1904" t="s">
        <v>363</v>
      </c>
      <c r="K126" s="1905" t="s">
        <v>364</v>
      </c>
      <c r="L126" s="10"/>
      <c r="M126" s="10"/>
      <c r="N126" s="15"/>
      <c r="O126" s="13"/>
      <c r="P126" s="13"/>
    </row>
    <row r="127" spans="1:16" ht="13.5" thickBot="1" x14ac:dyDescent="0.25">
      <c r="A127" s="10"/>
      <c r="B127" s="13"/>
      <c r="C127" s="13"/>
      <c r="D127" s="13"/>
      <c r="E127" s="2992" t="s">
        <v>37</v>
      </c>
      <c r="F127" s="2993"/>
      <c r="G127" s="2993"/>
      <c r="H127" s="2994"/>
      <c r="I127" s="112">
        <f>SUM(I128:I138)</f>
        <v>63472.700000000004</v>
      </c>
      <c r="J127" s="112">
        <f t="shared" ref="J127:K127" si="16">SUM(J128:J138)</f>
        <v>66115</v>
      </c>
      <c r="K127" s="112">
        <f t="shared" si="16"/>
        <v>69425</v>
      </c>
      <c r="L127" s="958"/>
      <c r="M127" s="10"/>
      <c r="N127" s="15"/>
      <c r="O127" s="13"/>
      <c r="P127" s="13"/>
    </row>
    <row r="128" spans="1:16" x14ac:dyDescent="0.2">
      <c r="A128" s="10"/>
      <c r="B128" s="13"/>
      <c r="C128" s="13"/>
      <c r="D128" s="13"/>
      <c r="E128" s="2984" t="s">
        <v>43</v>
      </c>
      <c r="F128" s="2985"/>
      <c r="G128" s="2985"/>
      <c r="H128" s="2986"/>
      <c r="I128" s="113">
        <v>22642</v>
      </c>
      <c r="J128" s="114">
        <v>23771</v>
      </c>
      <c r="K128" s="113">
        <v>24959</v>
      </c>
      <c r="L128" s="10"/>
      <c r="M128" s="10"/>
      <c r="N128" s="15"/>
      <c r="O128" s="13"/>
      <c r="P128" s="13"/>
    </row>
    <row r="129" spans="1:16" x14ac:dyDescent="0.2">
      <c r="A129" s="10"/>
      <c r="B129" s="13"/>
      <c r="C129" s="13"/>
      <c r="D129" s="13"/>
      <c r="E129" s="2984" t="s">
        <v>44</v>
      </c>
      <c r="F129" s="2985"/>
      <c r="G129" s="2985"/>
      <c r="H129" s="2986"/>
      <c r="I129" s="115">
        <v>2323.1</v>
      </c>
      <c r="J129" s="116">
        <v>2438</v>
      </c>
      <c r="K129" s="115">
        <v>2560</v>
      </c>
      <c r="L129" s="1450"/>
      <c r="M129" s="10"/>
      <c r="N129" s="15"/>
      <c r="O129" s="13"/>
      <c r="P129" s="13"/>
    </row>
    <row r="130" spans="1:16" x14ac:dyDescent="0.2">
      <c r="A130" s="10"/>
      <c r="B130" s="13"/>
      <c r="C130" s="13"/>
      <c r="D130" s="13"/>
      <c r="E130" s="2984" t="s">
        <v>45</v>
      </c>
      <c r="F130" s="2985"/>
      <c r="G130" s="2985"/>
      <c r="H130" s="2986"/>
      <c r="I130" s="115">
        <v>1374.2</v>
      </c>
      <c r="J130" s="116">
        <v>1441</v>
      </c>
      <c r="K130" s="115">
        <v>1515</v>
      </c>
      <c r="L130" s="10"/>
      <c r="M130" s="10"/>
      <c r="N130" s="15"/>
      <c r="O130" s="13"/>
      <c r="P130" s="13"/>
    </row>
    <row r="131" spans="1:16" ht="25.9" customHeight="1" x14ac:dyDescent="0.2">
      <c r="A131" s="10"/>
      <c r="B131" s="13"/>
      <c r="C131" s="13"/>
      <c r="D131" s="13"/>
      <c r="E131" s="2984" t="s">
        <v>46</v>
      </c>
      <c r="F131" s="2985"/>
      <c r="G131" s="2985"/>
      <c r="H131" s="2986"/>
      <c r="I131" s="115"/>
      <c r="J131" s="116"/>
      <c r="K131" s="115"/>
      <c r="L131" s="10"/>
      <c r="M131" s="10"/>
      <c r="N131" s="15"/>
      <c r="O131" s="13"/>
      <c r="P131" s="13"/>
    </row>
    <row r="132" spans="1:16" x14ac:dyDescent="0.2">
      <c r="A132" s="10"/>
      <c r="B132" s="13"/>
      <c r="C132" s="13"/>
      <c r="D132" s="13"/>
      <c r="E132" s="2995" t="s">
        <v>47</v>
      </c>
      <c r="F132" s="2996"/>
      <c r="G132" s="2996"/>
      <c r="H132" s="2997"/>
      <c r="I132" s="117"/>
      <c r="J132" s="118"/>
      <c r="K132" s="117"/>
      <c r="L132" s="10"/>
      <c r="M132" s="10"/>
      <c r="N132" s="15"/>
      <c r="O132" s="13"/>
      <c r="P132" s="13"/>
    </row>
    <row r="133" spans="1:16" x14ac:dyDescent="0.2">
      <c r="A133" s="10"/>
      <c r="B133" s="13"/>
      <c r="C133" s="13"/>
      <c r="D133" s="13"/>
      <c r="E133" s="37" t="s">
        <v>48</v>
      </c>
      <c r="F133" s="959"/>
      <c r="G133" s="959"/>
      <c r="H133" s="39"/>
      <c r="I133" s="115">
        <v>33984.5</v>
      </c>
      <c r="J133" s="116">
        <v>35680</v>
      </c>
      <c r="K133" s="115">
        <v>37466</v>
      </c>
      <c r="L133" s="1450"/>
      <c r="M133" s="10"/>
      <c r="N133" s="15"/>
      <c r="O133" s="13"/>
      <c r="P133" s="13"/>
    </row>
    <row r="134" spans="1:16" ht="26.45" customHeight="1" x14ac:dyDescent="0.2">
      <c r="A134" s="10"/>
      <c r="B134" s="13"/>
      <c r="C134" s="13"/>
      <c r="D134" s="13"/>
      <c r="E134" s="2984" t="s">
        <v>135</v>
      </c>
      <c r="F134" s="2985"/>
      <c r="G134" s="2985"/>
      <c r="H134" s="2986"/>
      <c r="I134" s="115"/>
      <c r="J134" s="116"/>
      <c r="K134" s="115"/>
      <c r="L134" s="10"/>
      <c r="M134" s="10"/>
      <c r="N134" s="960"/>
      <c r="O134" s="960"/>
      <c r="P134" s="960"/>
    </row>
    <row r="135" spans="1:16" ht="22.9" customHeight="1" x14ac:dyDescent="0.2">
      <c r="A135" s="10"/>
      <c r="B135" s="13"/>
      <c r="C135" s="13"/>
      <c r="D135" s="13"/>
      <c r="E135" s="2984" t="s">
        <v>136</v>
      </c>
      <c r="F135" s="2985"/>
      <c r="G135" s="2985"/>
      <c r="H135" s="2986"/>
      <c r="I135" s="119">
        <v>2222.5</v>
      </c>
      <c r="J135" s="120">
        <v>2333</v>
      </c>
      <c r="K135" s="119">
        <v>2450</v>
      </c>
      <c r="L135" s="10"/>
      <c r="M135" s="10"/>
      <c r="N135" s="15"/>
      <c r="O135" s="13"/>
      <c r="P135" s="13"/>
    </row>
    <row r="136" spans="1:16" x14ac:dyDescent="0.2">
      <c r="A136" s="10"/>
      <c r="B136" s="13"/>
      <c r="C136" s="13"/>
      <c r="D136" s="13"/>
      <c r="E136" s="2984" t="s">
        <v>51</v>
      </c>
      <c r="F136" s="2985"/>
      <c r="G136" s="2985"/>
      <c r="H136" s="2986"/>
      <c r="I136" s="119"/>
      <c r="J136" s="120"/>
      <c r="K136" s="119"/>
      <c r="L136" s="10"/>
      <c r="M136" s="10"/>
      <c r="N136" s="15"/>
      <c r="O136" s="13"/>
      <c r="P136" s="13"/>
    </row>
    <row r="137" spans="1:16" x14ac:dyDescent="0.2">
      <c r="A137" s="10"/>
      <c r="B137" s="13"/>
      <c r="C137" s="13"/>
      <c r="D137" s="13"/>
      <c r="E137" s="2984" t="s">
        <v>49</v>
      </c>
      <c r="F137" s="2985"/>
      <c r="G137" s="2985"/>
      <c r="H137" s="2986"/>
      <c r="I137" s="119">
        <v>431.6</v>
      </c>
      <c r="J137" s="120">
        <v>452</v>
      </c>
      <c r="K137" s="119">
        <v>475</v>
      </c>
      <c r="L137" s="10"/>
      <c r="M137" s="10"/>
      <c r="N137" s="15"/>
      <c r="O137" s="13"/>
      <c r="P137" s="13"/>
    </row>
    <row r="138" spans="1:16" ht="13.5" thickBot="1" x14ac:dyDescent="0.25">
      <c r="A138" s="9"/>
      <c r="B138" s="9"/>
      <c r="C138" s="9"/>
      <c r="D138" s="9"/>
      <c r="E138" s="2987" t="s">
        <v>137</v>
      </c>
      <c r="F138" s="2988"/>
      <c r="G138" s="2988"/>
      <c r="H138" s="2989"/>
      <c r="I138" s="121">
        <v>494.8</v>
      </c>
      <c r="J138" s="122"/>
      <c r="K138" s="121"/>
      <c r="L138" s="10"/>
      <c r="M138" s="10"/>
      <c r="N138" s="9"/>
      <c r="O138" s="9"/>
      <c r="P138" s="9"/>
    </row>
    <row r="139" spans="1:16" ht="13.5" thickBot="1" x14ac:dyDescent="0.25">
      <c r="A139" s="9"/>
      <c r="B139" s="9"/>
      <c r="C139" s="9"/>
      <c r="D139" s="9"/>
      <c r="E139" s="2990" t="s">
        <v>38</v>
      </c>
      <c r="F139" s="2991"/>
      <c r="G139" s="2991"/>
      <c r="H139" s="2991"/>
      <c r="I139" s="24"/>
      <c r="J139" s="24"/>
      <c r="K139" s="22"/>
      <c r="L139" s="10"/>
      <c r="M139" s="10"/>
      <c r="N139" s="9"/>
      <c r="O139" s="9"/>
      <c r="P139" s="9"/>
    </row>
    <row r="140" spans="1:16" x14ac:dyDescent="0.2">
      <c r="A140" s="9"/>
      <c r="B140" s="9"/>
      <c r="C140" s="9"/>
      <c r="D140" s="9"/>
      <c r="E140" s="2978" t="s">
        <v>50</v>
      </c>
      <c r="F140" s="2979"/>
      <c r="G140" s="2979"/>
      <c r="H140" s="2980"/>
      <c r="I140" s="25"/>
      <c r="J140" s="25"/>
      <c r="K140" s="23"/>
      <c r="L140" s="9"/>
      <c r="M140" s="9"/>
      <c r="N140" s="9"/>
      <c r="O140" s="9"/>
      <c r="P140" s="9"/>
    </row>
  </sheetData>
  <mergeCells count="111">
    <mergeCell ref="G38:G41"/>
    <mergeCell ref="G42:G49"/>
    <mergeCell ref="G54:G72"/>
    <mergeCell ref="G73:G77"/>
    <mergeCell ref="G101:G103"/>
    <mergeCell ref="G104:G108"/>
    <mergeCell ref="J6:J8"/>
    <mergeCell ref="K6:K8"/>
    <mergeCell ref="L6:P6"/>
    <mergeCell ref="L7:L8"/>
    <mergeCell ref="M7:M8"/>
    <mergeCell ref="N7:P7"/>
    <mergeCell ref="L26:L27"/>
    <mergeCell ref="G28:G37"/>
    <mergeCell ref="G26:G27"/>
    <mergeCell ref="C95:G95"/>
    <mergeCell ref="L95:P95"/>
    <mergeCell ref="B96:H96"/>
    <mergeCell ref="L2:O2"/>
    <mergeCell ref="A3:N3"/>
    <mergeCell ref="A4:P4"/>
    <mergeCell ref="O5:P5"/>
    <mergeCell ref="A6:A8"/>
    <mergeCell ref="B6:B8"/>
    <mergeCell ref="C6:C8"/>
    <mergeCell ref="D6:D8"/>
    <mergeCell ref="E6:E8"/>
    <mergeCell ref="F6:F8"/>
    <mergeCell ref="A10:A11"/>
    <mergeCell ref="B10:B11"/>
    <mergeCell ref="A13:A18"/>
    <mergeCell ref="A19:A25"/>
    <mergeCell ref="B19:B25"/>
    <mergeCell ref="C19:C25"/>
    <mergeCell ref="G6:G8"/>
    <mergeCell ref="H6:H8"/>
    <mergeCell ref="I6:I8"/>
    <mergeCell ref="G19:G25"/>
    <mergeCell ref="A28:A37"/>
    <mergeCell ref="B28:B37"/>
    <mergeCell ref="C28:C37"/>
    <mergeCell ref="E28:E37"/>
    <mergeCell ref="F28:F37"/>
    <mergeCell ref="E19:E25"/>
    <mergeCell ref="F19:F25"/>
    <mergeCell ref="A26:A27"/>
    <mergeCell ref="B26:B27"/>
    <mergeCell ref="C26:C27"/>
    <mergeCell ref="E26:E27"/>
    <mergeCell ref="F26:F27"/>
    <mergeCell ref="A38:A41"/>
    <mergeCell ref="B38:B41"/>
    <mergeCell ref="C38:C41"/>
    <mergeCell ref="E38:E41"/>
    <mergeCell ref="F38:F41"/>
    <mergeCell ref="A42:A49"/>
    <mergeCell ref="B42:B49"/>
    <mergeCell ref="C42:C49"/>
    <mergeCell ref="E42:E44"/>
    <mergeCell ref="F42:F49"/>
    <mergeCell ref="A73:A77"/>
    <mergeCell ref="B73:B77"/>
    <mergeCell ref="C73:C77"/>
    <mergeCell ref="E73:E77"/>
    <mergeCell ref="F73:F77"/>
    <mergeCell ref="C78:G78"/>
    <mergeCell ref="E50:G50"/>
    <mergeCell ref="A54:A72"/>
    <mergeCell ref="B54:B72"/>
    <mergeCell ref="C54:C72"/>
    <mergeCell ref="E54:E72"/>
    <mergeCell ref="F54:F72"/>
    <mergeCell ref="A101:A103"/>
    <mergeCell ref="B101:B103"/>
    <mergeCell ref="C101:C103"/>
    <mergeCell ref="E101:E103"/>
    <mergeCell ref="F101:F103"/>
    <mergeCell ref="L78:P78"/>
    <mergeCell ref="A80:A83"/>
    <mergeCell ref="B80:B83"/>
    <mergeCell ref="A84:A94"/>
    <mergeCell ref="B84:B94"/>
    <mergeCell ref="C84:C94"/>
    <mergeCell ref="E84:E94"/>
    <mergeCell ref="F84:F94"/>
    <mergeCell ref="G84:G94"/>
    <mergeCell ref="L109:P109"/>
    <mergeCell ref="B111:H111"/>
    <mergeCell ref="A112:H112"/>
    <mergeCell ref="L112:P112"/>
    <mergeCell ref="E125:K125"/>
    <mergeCell ref="E127:H127"/>
    <mergeCell ref="A104:A108"/>
    <mergeCell ref="B104:B108"/>
    <mergeCell ref="C104:C108"/>
    <mergeCell ref="E104:E106"/>
    <mergeCell ref="F104:F108"/>
    <mergeCell ref="C109:G109"/>
    <mergeCell ref="B110:H110"/>
    <mergeCell ref="E135:H135"/>
    <mergeCell ref="E136:H136"/>
    <mergeCell ref="E137:H137"/>
    <mergeCell ref="E138:H138"/>
    <mergeCell ref="E139:H139"/>
    <mergeCell ref="E140:H140"/>
    <mergeCell ref="E128:H128"/>
    <mergeCell ref="E129:H129"/>
    <mergeCell ref="E130:H130"/>
    <mergeCell ref="E131:H131"/>
    <mergeCell ref="E132:H132"/>
    <mergeCell ref="E134:H134"/>
  </mergeCells>
  <pageMargins left="0.7" right="0.7" top="0.75" bottom="0.75" header="0.3" footer="0.3"/>
  <pageSetup paperSize="9" scale="7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69"/>
  <sheetViews>
    <sheetView topLeftCell="A43" workbookViewId="0">
      <selection activeCell="L62" sqref="L62"/>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2" spans="1:16" ht="47.45" customHeight="1" x14ac:dyDescent="0.2">
      <c r="A2" s="9"/>
      <c r="B2" s="9"/>
      <c r="C2" s="9"/>
      <c r="D2" s="9"/>
      <c r="E2" s="9"/>
      <c r="F2" s="9"/>
      <c r="G2" s="9"/>
      <c r="H2" s="9"/>
      <c r="I2" s="9"/>
      <c r="J2" s="9"/>
      <c r="K2" s="9"/>
      <c r="L2" s="2755" t="s">
        <v>1249</v>
      </c>
      <c r="M2" s="2755"/>
      <c r="N2" s="2755"/>
      <c r="O2" s="2755"/>
      <c r="P2" s="1244"/>
    </row>
    <row r="3" spans="1:16" ht="14.25" x14ac:dyDescent="0.2">
      <c r="A3" s="2756" t="s">
        <v>823</v>
      </c>
      <c r="B3" s="2756"/>
      <c r="C3" s="2756"/>
      <c r="D3" s="2756"/>
      <c r="E3" s="2756"/>
      <c r="F3" s="2756"/>
      <c r="G3" s="2756"/>
      <c r="H3" s="2756"/>
      <c r="I3" s="2756"/>
      <c r="J3" s="2756"/>
      <c r="K3" s="2756"/>
      <c r="L3" s="2756"/>
      <c r="M3" s="2756"/>
      <c r="N3" s="2756"/>
      <c r="O3" s="10"/>
      <c r="P3" s="10"/>
    </row>
    <row r="4" spans="1:16" ht="14.25" x14ac:dyDescent="0.2">
      <c r="A4" s="2945" t="s">
        <v>39</v>
      </c>
      <c r="B4" s="2945"/>
      <c r="C4" s="2945"/>
      <c r="D4" s="2945"/>
      <c r="E4" s="2945"/>
      <c r="F4" s="2945"/>
      <c r="G4" s="2945"/>
      <c r="H4" s="2945"/>
      <c r="I4" s="2945"/>
      <c r="J4" s="2945"/>
      <c r="K4" s="2945"/>
      <c r="L4" s="2945"/>
      <c r="M4" s="2945"/>
      <c r="N4" s="2945"/>
      <c r="O4" s="2945"/>
      <c r="P4" s="2945"/>
    </row>
    <row r="5" spans="1:16" ht="16.5" thickBot="1" x14ac:dyDescent="0.25">
      <c r="A5" s="1188"/>
      <c r="B5" s="1188"/>
      <c r="C5" s="1188"/>
      <c r="D5" s="1188"/>
      <c r="E5" s="1188"/>
      <c r="F5" s="1188"/>
      <c r="G5" s="1188"/>
      <c r="H5" s="1188"/>
      <c r="I5" s="1188"/>
      <c r="J5" s="1188"/>
      <c r="K5" s="1188"/>
      <c r="L5" s="87"/>
      <c r="M5" s="1188"/>
      <c r="N5" s="88"/>
      <c r="O5" s="2772" t="s">
        <v>61</v>
      </c>
      <c r="P5" s="2772"/>
    </row>
    <row r="6" spans="1:16" ht="13.9" customHeight="1" thickBot="1" x14ac:dyDescent="0.25">
      <c r="A6" s="2757" t="s">
        <v>0</v>
      </c>
      <c r="B6" s="2757" t="s">
        <v>1</v>
      </c>
      <c r="C6" s="2760" t="s">
        <v>2</v>
      </c>
      <c r="D6" s="2757" t="s">
        <v>35</v>
      </c>
      <c r="E6" s="2763" t="s">
        <v>73</v>
      </c>
      <c r="F6" s="2766" t="s">
        <v>3</v>
      </c>
      <c r="G6" s="2760" t="s">
        <v>4</v>
      </c>
      <c r="H6" s="2766" t="s">
        <v>5</v>
      </c>
      <c r="I6" s="2812" t="s">
        <v>1240</v>
      </c>
      <c r="J6" s="2766" t="s">
        <v>363</v>
      </c>
      <c r="K6" s="2766" t="s">
        <v>150</v>
      </c>
      <c r="L6" s="2773" t="s">
        <v>11</v>
      </c>
      <c r="M6" s="2774"/>
      <c r="N6" s="2774"/>
      <c r="O6" s="2774"/>
      <c r="P6" s="2775"/>
    </row>
    <row r="7" spans="1:16" ht="15" x14ac:dyDescent="0.2">
      <c r="A7" s="2758"/>
      <c r="B7" s="2758"/>
      <c r="C7" s="2761"/>
      <c r="D7" s="2758"/>
      <c r="E7" s="2764"/>
      <c r="F7" s="2767"/>
      <c r="G7" s="2761"/>
      <c r="H7" s="2767"/>
      <c r="I7" s="2813"/>
      <c r="J7" s="2767"/>
      <c r="K7" s="2767"/>
      <c r="L7" s="2780" t="s">
        <v>41</v>
      </c>
      <c r="M7" s="2786" t="s">
        <v>40</v>
      </c>
      <c r="N7" s="2769" t="s">
        <v>42</v>
      </c>
      <c r="O7" s="2769"/>
      <c r="P7" s="2770"/>
    </row>
    <row r="8" spans="1:16" ht="164.45" customHeight="1" thickBot="1" x14ac:dyDescent="0.25">
      <c r="A8" s="2759"/>
      <c r="B8" s="2759"/>
      <c r="C8" s="2762"/>
      <c r="D8" s="2759"/>
      <c r="E8" s="2765"/>
      <c r="F8" s="2768"/>
      <c r="G8" s="2762"/>
      <c r="H8" s="2768"/>
      <c r="I8" s="2814"/>
      <c r="J8" s="2768"/>
      <c r="K8" s="2768"/>
      <c r="L8" s="2781"/>
      <c r="M8" s="2787"/>
      <c r="N8" s="1025" t="s">
        <v>56</v>
      </c>
      <c r="O8" s="1025" t="s">
        <v>57</v>
      </c>
      <c r="P8" s="1026" t="s">
        <v>58</v>
      </c>
    </row>
    <row r="9" spans="1:16" ht="15" thickBot="1" x14ac:dyDescent="0.25">
      <c r="A9" s="1027" t="s">
        <v>6</v>
      </c>
      <c r="B9" s="1676" t="s">
        <v>824</v>
      </c>
      <c r="C9" s="1246"/>
      <c r="D9" s="1246"/>
      <c r="E9" s="1246"/>
      <c r="F9" s="1246"/>
      <c r="G9" s="1246"/>
      <c r="H9" s="1246"/>
      <c r="I9" s="1246"/>
      <c r="J9" s="1246"/>
      <c r="K9" s="1246"/>
      <c r="L9" s="1248"/>
      <c r="M9" s="1248"/>
      <c r="N9" s="1247"/>
      <c r="O9" s="1246"/>
      <c r="P9" s="1249"/>
    </row>
    <row r="10" spans="1:16" ht="45" x14ac:dyDescent="0.2">
      <c r="A10" s="1177"/>
      <c r="B10" s="1179"/>
      <c r="C10" s="1035"/>
      <c r="D10" s="1268"/>
      <c r="E10" s="1677"/>
      <c r="F10" s="1677"/>
      <c r="G10" s="1677"/>
      <c r="H10" s="1677"/>
      <c r="I10" s="1677"/>
      <c r="J10" s="1677"/>
      <c r="K10" s="1677"/>
      <c r="L10" s="1678" t="s">
        <v>825</v>
      </c>
      <c r="M10" s="1679" t="s">
        <v>195</v>
      </c>
      <c r="N10" s="1680"/>
      <c r="O10" s="1681">
        <v>43</v>
      </c>
      <c r="P10" s="1682"/>
    </row>
    <row r="11" spans="1:16" ht="45" x14ac:dyDescent="0.2">
      <c r="A11" s="1181"/>
      <c r="B11" s="1182"/>
      <c r="C11" s="1683"/>
      <c r="D11" s="1151"/>
      <c r="E11" s="1684"/>
      <c r="F11" s="1684"/>
      <c r="G11" s="1684"/>
      <c r="H11" s="1684"/>
      <c r="I11" s="1684"/>
      <c r="J11" s="1684"/>
      <c r="K11" s="1684"/>
      <c r="L11" s="1685" t="s">
        <v>826</v>
      </c>
      <c r="M11" s="1184" t="s">
        <v>195</v>
      </c>
      <c r="N11" s="1309">
        <v>0</v>
      </c>
      <c r="O11" s="1309">
        <v>25</v>
      </c>
      <c r="P11" s="1310">
        <v>0</v>
      </c>
    </row>
    <row r="12" spans="1:16" ht="30.6" customHeight="1" thickBot="1" x14ac:dyDescent="0.25">
      <c r="A12" s="1686"/>
      <c r="B12" s="1182"/>
      <c r="C12" s="1683"/>
      <c r="D12" s="1151"/>
      <c r="E12" s="1684"/>
      <c r="F12" s="1684"/>
      <c r="G12" s="1684"/>
      <c r="H12" s="1684"/>
      <c r="I12" s="1684"/>
      <c r="J12" s="1684"/>
      <c r="K12" s="1684"/>
      <c r="L12" s="1687" t="s">
        <v>827</v>
      </c>
      <c r="M12" s="1424" t="s">
        <v>153</v>
      </c>
      <c r="N12" s="1688">
        <v>6</v>
      </c>
      <c r="O12" s="1688">
        <v>6</v>
      </c>
      <c r="P12" s="1689">
        <v>6</v>
      </c>
    </row>
    <row r="13" spans="1:16" ht="15" thickBot="1" x14ac:dyDescent="0.25">
      <c r="A13" s="1690" t="s">
        <v>6</v>
      </c>
      <c r="B13" s="1041" t="s">
        <v>6</v>
      </c>
      <c r="C13" s="3562" t="s">
        <v>828</v>
      </c>
      <c r="D13" s="3563"/>
      <c r="E13" s="3563"/>
      <c r="F13" s="3563"/>
      <c r="G13" s="3563"/>
      <c r="H13" s="3563"/>
      <c r="I13" s="3563"/>
      <c r="J13" s="3563"/>
      <c r="K13" s="3563"/>
      <c r="L13" s="3563"/>
      <c r="M13" s="3563"/>
      <c r="N13" s="3563"/>
      <c r="O13" s="3563"/>
      <c r="P13" s="3564"/>
    </row>
    <row r="14" spans="1:16" ht="27.6" customHeight="1" thickBot="1" x14ac:dyDescent="0.25">
      <c r="A14" s="1690"/>
      <c r="B14" s="1691"/>
      <c r="C14" s="1024"/>
      <c r="D14" s="1151"/>
      <c r="E14" s="1684"/>
      <c r="F14" s="1684"/>
      <c r="G14" s="1684"/>
      <c r="H14" s="1684"/>
      <c r="I14" s="1684"/>
      <c r="J14" s="1684"/>
      <c r="K14" s="1684"/>
      <c r="L14" s="1770" t="s">
        <v>874</v>
      </c>
      <c r="M14" s="1771" t="s">
        <v>761</v>
      </c>
      <c r="N14" s="1771">
        <v>2000</v>
      </c>
      <c r="O14" s="1771">
        <v>2400</v>
      </c>
      <c r="P14" s="1772">
        <v>2500</v>
      </c>
    </row>
    <row r="15" spans="1:16" ht="25.9" customHeight="1" x14ac:dyDescent="0.25">
      <c r="A15" s="3565" t="s">
        <v>6</v>
      </c>
      <c r="B15" s="2732" t="s">
        <v>6</v>
      </c>
      <c r="C15" s="3467" t="s">
        <v>6</v>
      </c>
      <c r="D15" s="1272"/>
      <c r="E15" s="3549" t="s">
        <v>829</v>
      </c>
      <c r="F15" s="3248" t="s">
        <v>119</v>
      </c>
      <c r="G15" s="3450" t="s">
        <v>120</v>
      </c>
      <c r="H15" s="1273" t="s">
        <v>52</v>
      </c>
      <c r="I15" s="1274">
        <v>0</v>
      </c>
      <c r="J15" s="1275">
        <v>30</v>
      </c>
      <c r="K15" s="1692">
        <v>30</v>
      </c>
      <c r="L15" s="1277" t="s">
        <v>830</v>
      </c>
      <c r="M15" s="1289" t="s">
        <v>259</v>
      </c>
      <c r="N15" s="1773">
        <v>2</v>
      </c>
      <c r="O15" s="1773">
        <v>3</v>
      </c>
      <c r="P15" s="1774">
        <v>3</v>
      </c>
    </row>
    <row r="16" spans="1:16" ht="27" customHeight="1" x14ac:dyDescent="0.2">
      <c r="A16" s="3566"/>
      <c r="B16" s="2796"/>
      <c r="C16" s="3559"/>
      <c r="D16" s="1296"/>
      <c r="E16" s="3560"/>
      <c r="F16" s="3235"/>
      <c r="G16" s="3451"/>
      <c r="H16" s="1297" t="s">
        <v>75</v>
      </c>
      <c r="I16" s="1298"/>
      <c r="J16" s="1299"/>
      <c r="K16" s="1694"/>
      <c r="L16" s="1394" t="s">
        <v>1253</v>
      </c>
      <c r="M16" s="1293" t="s">
        <v>259</v>
      </c>
      <c r="N16" s="1695">
        <v>1</v>
      </c>
      <c r="O16" s="1695">
        <v>2</v>
      </c>
      <c r="P16" s="1696">
        <v>2</v>
      </c>
    </row>
    <row r="17" spans="1:16" ht="30" x14ac:dyDescent="0.2">
      <c r="A17" s="3566"/>
      <c r="B17" s="2796"/>
      <c r="C17" s="3559"/>
      <c r="D17" s="1296"/>
      <c r="E17" s="3560"/>
      <c r="F17" s="3235"/>
      <c r="G17" s="3451"/>
      <c r="H17" s="1297" t="s">
        <v>74</v>
      </c>
      <c r="I17" s="1298"/>
      <c r="J17" s="1299"/>
      <c r="K17" s="1694"/>
      <c r="L17" s="1394" t="s">
        <v>832</v>
      </c>
      <c r="M17" s="1293" t="s">
        <v>669</v>
      </c>
      <c r="N17" s="1695">
        <v>50</v>
      </c>
      <c r="O17" s="1695">
        <v>100</v>
      </c>
      <c r="P17" s="1693">
        <v>150</v>
      </c>
    </row>
    <row r="18" spans="1:16" ht="15.75" thickBot="1" x14ac:dyDescent="0.25">
      <c r="A18" s="3567"/>
      <c r="B18" s="2733"/>
      <c r="C18" s="3468"/>
      <c r="D18" s="1281"/>
      <c r="E18" s="3561"/>
      <c r="F18" s="3249"/>
      <c r="G18" s="3452"/>
      <c r="H18" s="1282" t="s">
        <v>7</v>
      </c>
      <c r="I18" s="1283">
        <f t="shared" ref="I18:K18" si="0">SUM(I15:I17)</f>
        <v>0</v>
      </c>
      <c r="J18" s="1283">
        <f t="shared" si="0"/>
        <v>30</v>
      </c>
      <c r="K18" s="1283">
        <f t="shared" si="0"/>
        <v>30</v>
      </c>
      <c r="L18" s="1284"/>
      <c r="M18" s="1285"/>
      <c r="N18" s="1286"/>
      <c r="O18" s="1286"/>
      <c r="P18" s="1287"/>
    </row>
    <row r="19" spans="1:16" ht="30" x14ac:dyDescent="0.25">
      <c r="A19" s="2730" t="s">
        <v>6</v>
      </c>
      <c r="B19" s="2732" t="s">
        <v>6</v>
      </c>
      <c r="C19" s="3467" t="s">
        <v>8</v>
      </c>
      <c r="D19" s="1272"/>
      <c r="E19" s="3549" t="s">
        <v>833</v>
      </c>
      <c r="F19" s="3248" t="s">
        <v>119</v>
      </c>
      <c r="G19" s="3450" t="s">
        <v>120</v>
      </c>
      <c r="H19" s="1273" t="s">
        <v>52</v>
      </c>
      <c r="I19" s="1274">
        <v>10</v>
      </c>
      <c r="J19" s="1275">
        <v>11</v>
      </c>
      <c r="K19" s="1692">
        <v>12</v>
      </c>
      <c r="L19" s="1277" t="s">
        <v>834</v>
      </c>
      <c r="M19" s="1289" t="s">
        <v>835</v>
      </c>
      <c r="N19" s="1773">
        <v>15</v>
      </c>
      <c r="O19" s="1773">
        <v>20</v>
      </c>
      <c r="P19" s="1774">
        <v>25</v>
      </c>
    </row>
    <row r="20" spans="1:16" ht="15" x14ac:dyDescent="0.2">
      <c r="A20" s="2795"/>
      <c r="B20" s="2796"/>
      <c r="C20" s="3559"/>
      <c r="D20" s="1296"/>
      <c r="E20" s="3560"/>
      <c r="F20" s="3235"/>
      <c r="G20" s="3451"/>
      <c r="H20" s="1297" t="s">
        <v>75</v>
      </c>
      <c r="I20" s="1298"/>
      <c r="J20" s="1299"/>
      <c r="K20" s="1694"/>
      <c r="L20" s="1394" t="s">
        <v>836</v>
      </c>
      <c r="M20" s="1293" t="s">
        <v>259</v>
      </c>
      <c r="N20" s="1695">
        <v>7</v>
      </c>
      <c r="O20" s="1695">
        <v>10</v>
      </c>
      <c r="P20" s="1696">
        <v>13</v>
      </c>
    </row>
    <row r="21" spans="1:16" ht="23.45" customHeight="1" thickBot="1" x14ac:dyDescent="0.25">
      <c r="A21" s="2731"/>
      <c r="B21" s="2733"/>
      <c r="C21" s="3468"/>
      <c r="D21" s="1281"/>
      <c r="E21" s="3561"/>
      <c r="F21" s="3249"/>
      <c r="G21" s="3452"/>
      <c r="H21" s="1282" t="s">
        <v>7</v>
      </c>
      <c r="I21" s="1283">
        <f>SUM(I19:I20)</f>
        <v>10</v>
      </c>
      <c r="J21" s="1283">
        <f>SUM(J19:J20)</f>
        <v>11</v>
      </c>
      <c r="K21" s="1283">
        <f>SUM(K19:K20)</f>
        <v>12</v>
      </c>
      <c r="L21" s="1284"/>
      <c r="M21" s="1285"/>
      <c r="N21" s="1698"/>
      <c r="O21" s="1698"/>
      <c r="P21" s="1699"/>
    </row>
    <row r="22" spans="1:16" ht="45" x14ac:dyDescent="0.2">
      <c r="A22" s="2730" t="s">
        <v>6</v>
      </c>
      <c r="B22" s="2732" t="s">
        <v>6</v>
      </c>
      <c r="C22" s="3467" t="s">
        <v>53</v>
      </c>
      <c r="D22" s="1272"/>
      <c r="E22" s="2736" t="s">
        <v>837</v>
      </c>
      <c r="F22" s="3234" t="s">
        <v>119</v>
      </c>
      <c r="G22" s="3450" t="s">
        <v>120</v>
      </c>
      <c r="H22" s="1273" t="s">
        <v>52</v>
      </c>
      <c r="I22" s="1276">
        <v>30</v>
      </c>
      <c r="J22" s="1275">
        <v>31</v>
      </c>
      <c r="K22" s="1692">
        <v>32</v>
      </c>
      <c r="L22" s="1775" t="s">
        <v>838</v>
      </c>
      <c r="M22" s="1776" t="s">
        <v>153</v>
      </c>
      <c r="N22" s="1183">
        <v>20</v>
      </c>
      <c r="O22" s="1183">
        <v>25</v>
      </c>
      <c r="P22" s="1777">
        <v>25</v>
      </c>
    </row>
    <row r="23" spans="1:16" ht="43.15" customHeight="1" x14ac:dyDescent="0.25">
      <c r="A23" s="2795"/>
      <c r="B23" s="2796"/>
      <c r="C23" s="3559"/>
      <c r="D23" s="1296"/>
      <c r="E23" s="3560"/>
      <c r="F23" s="3235"/>
      <c r="G23" s="3451"/>
      <c r="H23" s="1297" t="s">
        <v>75</v>
      </c>
      <c r="I23" s="1318"/>
      <c r="J23" s="1317"/>
      <c r="K23" s="1700"/>
      <c r="L23" s="1697" t="s">
        <v>839</v>
      </c>
      <c r="M23" s="1701" t="s">
        <v>195</v>
      </c>
      <c r="N23" s="1702">
        <v>35</v>
      </c>
      <c r="O23" s="1702">
        <v>60</v>
      </c>
      <c r="P23" s="1703">
        <v>100</v>
      </c>
    </row>
    <row r="24" spans="1:16" ht="30" x14ac:dyDescent="0.2">
      <c r="A24" s="2795"/>
      <c r="B24" s="2796"/>
      <c r="C24" s="3559"/>
      <c r="D24" s="1296"/>
      <c r="E24" s="3560"/>
      <c r="F24" s="3235"/>
      <c r="G24" s="3451"/>
      <c r="H24" s="1297" t="s">
        <v>74</v>
      </c>
      <c r="I24" s="1318"/>
      <c r="J24" s="1317"/>
      <c r="K24" s="1700"/>
      <c r="L24" s="1704" t="s">
        <v>840</v>
      </c>
      <c r="M24" s="1705" t="s">
        <v>669</v>
      </c>
      <c r="N24" s="1702">
        <v>30</v>
      </c>
      <c r="O24" s="1702">
        <v>35</v>
      </c>
      <c r="P24" s="1703">
        <v>40</v>
      </c>
    </row>
    <row r="25" spans="1:16" ht="30" x14ac:dyDescent="0.2">
      <c r="A25" s="2795"/>
      <c r="B25" s="2796"/>
      <c r="C25" s="3559"/>
      <c r="D25" s="1296"/>
      <c r="E25" s="3560"/>
      <c r="F25" s="3235"/>
      <c r="G25" s="3451"/>
      <c r="H25" s="1297"/>
      <c r="I25" s="1318"/>
      <c r="J25" s="1317"/>
      <c r="K25" s="1706"/>
      <c r="L25" s="1707" t="s">
        <v>841</v>
      </c>
      <c r="M25" s="1708" t="s">
        <v>153</v>
      </c>
      <c r="N25" s="1709">
        <v>2</v>
      </c>
      <c r="O25" s="1709">
        <v>2</v>
      </c>
      <c r="P25" s="1710">
        <v>2</v>
      </c>
    </row>
    <row r="26" spans="1:16" ht="15.75" thickBot="1" x14ac:dyDescent="0.25">
      <c r="A26" s="2731"/>
      <c r="B26" s="2733"/>
      <c r="C26" s="3468"/>
      <c r="D26" s="1281"/>
      <c r="E26" s="3561"/>
      <c r="F26" s="3236"/>
      <c r="G26" s="3452"/>
      <c r="H26" s="1282" t="s">
        <v>7</v>
      </c>
      <c r="I26" s="1345">
        <f>SUM(I22:I24)</f>
        <v>30</v>
      </c>
      <c r="J26" s="1345">
        <f t="shared" ref="J26:K26" si="1">SUM(J22:J24)</f>
        <v>31</v>
      </c>
      <c r="K26" s="1345">
        <f t="shared" si="1"/>
        <v>32</v>
      </c>
      <c r="L26" s="1284"/>
      <c r="M26" s="1426"/>
      <c r="N26" s="1286"/>
      <c r="O26" s="1286"/>
      <c r="P26" s="1287"/>
    </row>
    <row r="27" spans="1:16" ht="15.75" thickBot="1" x14ac:dyDescent="0.25">
      <c r="A27" s="1038" t="s">
        <v>6</v>
      </c>
      <c r="B27" s="1408" t="s">
        <v>6</v>
      </c>
      <c r="C27" s="3124" t="s">
        <v>34</v>
      </c>
      <c r="D27" s="3124"/>
      <c r="E27" s="3124"/>
      <c r="F27" s="3124"/>
      <c r="G27" s="3125"/>
      <c r="H27" s="1436" t="s">
        <v>7</v>
      </c>
      <c r="I27" s="1437">
        <f>I26+I21+I18</f>
        <v>40</v>
      </c>
      <c r="J27" s="1437">
        <f>J26+J21+J18</f>
        <v>72</v>
      </c>
      <c r="K27" s="1437">
        <f>K26+K21+K18</f>
        <v>74</v>
      </c>
      <c r="L27" s="3453"/>
      <c r="M27" s="3454"/>
      <c r="N27" s="3454"/>
      <c r="O27" s="3454"/>
      <c r="P27" s="3455"/>
    </row>
    <row r="28" spans="1:16" ht="15" thickBot="1" x14ac:dyDescent="0.25">
      <c r="A28" s="1038" t="s">
        <v>6</v>
      </c>
      <c r="B28" s="1408" t="s">
        <v>8</v>
      </c>
      <c r="C28" s="3550" t="s">
        <v>842</v>
      </c>
      <c r="D28" s="3551"/>
      <c r="E28" s="3551"/>
      <c r="F28" s="3551"/>
      <c r="G28" s="3551"/>
      <c r="H28" s="3551"/>
      <c r="I28" s="3551"/>
      <c r="J28" s="3551"/>
      <c r="K28" s="3551"/>
      <c r="L28" s="3551"/>
      <c r="M28" s="3551"/>
      <c r="N28" s="3551"/>
      <c r="O28" s="3551"/>
      <c r="P28" s="3552"/>
    </row>
    <row r="29" spans="1:16" ht="45" x14ac:dyDescent="0.25">
      <c r="A29" s="3118" t="s">
        <v>6</v>
      </c>
      <c r="B29" s="2841"/>
      <c r="C29" s="3553"/>
      <c r="D29" s="3554"/>
      <c r="E29" s="3554"/>
      <c r="F29" s="3554"/>
      <c r="G29" s="3554"/>
      <c r="H29" s="3554"/>
      <c r="I29" s="3554"/>
      <c r="J29" s="3554"/>
      <c r="K29" s="3555"/>
      <c r="L29" s="1711" t="s">
        <v>843</v>
      </c>
      <c r="M29" s="1712" t="s">
        <v>153</v>
      </c>
      <c r="N29" s="1074">
        <v>80</v>
      </c>
      <c r="O29" s="1074">
        <v>90</v>
      </c>
      <c r="P29" s="1425">
        <v>100</v>
      </c>
    </row>
    <row r="30" spans="1:16" ht="60.75" thickBot="1" x14ac:dyDescent="0.3">
      <c r="A30" s="3120"/>
      <c r="B30" s="2842"/>
      <c r="C30" s="3556"/>
      <c r="D30" s="3557"/>
      <c r="E30" s="3557"/>
      <c r="F30" s="3557"/>
      <c r="G30" s="3557"/>
      <c r="H30" s="3557"/>
      <c r="I30" s="3557"/>
      <c r="J30" s="3557"/>
      <c r="K30" s="3558"/>
      <c r="L30" s="1713" t="s">
        <v>844</v>
      </c>
      <c r="M30" s="1714" t="s">
        <v>153</v>
      </c>
      <c r="N30" s="1375">
        <v>100</v>
      </c>
      <c r="O30" s="1375">
        <v>110</v>
      </c>
      <c r="P30" s="1376">
        <v>120</v>
      </c>
    </row>
    <row r="31" spans="1:16" ht="30" x14ac:dyDescent="0.2">
      <c r="A31" s="3118" t="s">
        <v>6</v>
      </c>
      <c r="B31" s="2841" t="s">
        <v>8</v>
      </c>
      <c r="C31" s="2901" t="s">
        <v>6</v>
      </c>
      <c r="D31" s="2901"/>
      <c r="E31" s="3549" t="s">
        <v>845</v>
      </c>
      <c r="F31" s="1715" t="s">
        <v>119</v>
      </c>
      <c r="G31" s="3450" t="s">
        <v>120</v>
      </c>
      <c r="H31" s="1273" t="s">
        <v>52</v>
      </c>
      <c r="I31" s="1274">
        <v>44</v>
      </c>
      <c r="J31" s="1275">
        <v>46</v>
      </c>
      <c r="K31" s="1692">
        <v>48</v>
      </c>
      <c r="L31" s="1360" t="s">
        <v>846</v>
      </c>
      <c r="M31" s="1714" t="s">
        <v>153</v>
      </c>
      <c r="N31" s="1716">
        <v>26</v>
      </c>
      <c r="O31" s="1716">
        <v>34</v>
      </c>
      <c r="P31" s="1717">
        <v>43</v>
      </c>
    </row>
    <row r="32" spans="1:16" ht="33" customHeight="1" x14ac:dyDescent="0.2">
      <c r="A32" s="3119"/>
      <c r="B32" s="2796"/>
      <c r="C32" s="2902"/>
      <c r="D32" s="2902"/>
      <c r="E32" s="2886"/>
      <c r="F32" s="1718"/>
      <c r="G32" s="3451"/>
      <c r="H32" s="1313" t="s">
        <v>75</v>
      </c>
      <c r="I32" s="1298"/>
      <c r="J32" s="1299"/>
      <c r="K32" s="1694"/>
      <c r="L32" s="1719" t="s">
        <v>847</v>
      </c>
      <c r="M32" s="1720" t="s">
        <v>761</v>
      </c>
      <c r="N32" s="1309">
        <v>60</v>
      </c>
      <c r="O32" s="1309">
        <v>70</v>
      </c>
      <c r="P32" s="1310">
        <v>80</v>
      </c>
    </row>
    <row r="33" spans="1:16" ht="45" x14ac:dyDescent="0.2">
      <c r="A33" s="3119"/>
      <c r="B33" s="2796"/>
      <c r="C33" s="2902"/>
      <c r="D33" s="2902"/>
      <c r="E33" s="2886"/>
      <c r="F33" s="1721"/>
      <c r="G33" s="3451"/>
      <c r="H33" s="1297" t="s">
        <v>74</v>
      </c>
      <c r="I33" s="1298"/>
      <c r="J33" s="1299"/>
      <c r="K33" s="1694"/>
      <c r="L33" s="1722" t="s">
        <v>848</v>
      </c>
      <c r="M33" s="1720" t="s">
        <v>761</v>
      </c>
      <c r="N33" s="1723" t="s">
        <v>849</v>
      </c>
      <c r="O33" s="1724" t="s">
        <v>850</v>
      </c>
      <c r="P33" s="1725" t="s">
        <v>851</v>
      </c>
    </row>
    <row r="34" spans="1:16" ht="30" x14ac:dyDescent="0.2">
      <c r="A34" s="3119"/>
      <c r="B34" s="2796"/>
      <c r="C34" s="2902"/>
      <c r="D34" s="2902"/>
      <c r="E34" s="2886"/>
      <c r="F34" s="1726"/>
      <c r="G34" s="3451"/>
      <c r="H34" s="1297"/>
      <c r="I34" s="1298"/>
      <c r="J34" s="1299"/>
      <c r="K34" s="1694"/>
      <c r="L34" s="1722" t="s">
        <v>852</v>
      </c>
      <c r="M34" s="1727" t="s">
        <v>195</v>
      </c>
      <c r="N34" s="1338">
        <v>70</v>
      </c>
      <c r="O34" s="1338">
        <v>75</v>
      </c>
      <c r="P34" s="1339">
        <v>80</v>
      </c>
    </row>
    <row r="35" spans="1:16" ht="30" x14ac:dyDescent="0.2">
      <c r="A35" s="3119"/>
      <c r="B35" s="2796"/>
      <c r="C35" s="2902"/>
      <c r="D35" s="2902"/>
      <c r="E35" s="2886"/>
      <c r="F35" s="1726"/>
      <c r="G35" s="3451"/>
      <c r="H35" s="1297"/>
      <c r="I35" s="1316"/>
      <c r="J35" s="1317"/>
      <c r="K35" s="1318"/>
      <c r="L35" s="1722" t="s">
        <v>853</v>
      </c>
      <c r="M35" s="1727" t="s">
        <v>153</v>
      </c>
      <c r="N35" s="1338">
        <v>1</v>
      </c>
      <c r="O35" s="1338">
        <v>1</v>
      </c>
      <c r="P35" s="1339">
        <v>1</v>
      </c>
    </row>
    <row r="36" spans="1:16" ht="30.75" thickBot="1" x14ac:dyDescent="0.25">
      <c r="A36" s="3120"/>
      <c r="B36" s="2842"/>
      <c r="C36" s="3464"/>
      <c r="D36" s="3464"/>
      <c r="E36" s="2887"/>
      <c r="F36" s="1728"/>
      <c r="G36" s="3452"/>
      <c r="H36" s="1282" t="s">
        <v>7</v>
      </c>
      <c r="I36" s="1283">
        <f>SUM(I31:I35)</f>
        <v>44</v>
      </c>
      <c r="J36" s="1283">
        <f t="shared" ref="J36:K36" si="2">SUM(J31:J35)</f>
        <v>46</v>
      </c>
      <c r="K36" s="1283">
        <f t="shared" si="2"/>
        <v>48</v>
      </c>
      <c r="L36" s="1729" t="s">
        <v>854</v>
      </c>
      <c r="M36" s="1730" t="s">
        <v>153</v>
      </c>
      <c r="N36" s="1731">
        <v>3</v>
      </c>
      <c r="O36" s="1731">
        <v>3</v>
      </c>
      <c r="P36" s="1732">
        <v>4</v>
      </c>
    </row>
    <row r="37" spans="1:16" ht="45" x14ac:dyDescent="0.2">
      <c r="A37" s="3118" t="s">
        <v>6</v>
      </c>
      <c r="B37" s="2841" t="s">
        <v>8</v>
      </c>
      <c r="C37" s="2901" t="s">
        <v>8</v>
      </c>
      <c r="D37" s="2901"/>
      <c r="E37" s="1733" t="s">
        <v>855</v>
      </c>
      <c r="F37" s="3248" t="s">
        <v>119</v>
      </c>
      <c r="G37" s="3450" t="s">
        <v>120</v>
      </c>
      <c r="H37" s="1273"/>
      <c r="I37" s="1734"/>
      <c r="J37" s="1735"/>
      <c r="K37" s="1736"/>
      <c r="L37" s="1737" t="s">
        <v>856</v>
      </c>
      <c r="M37" s="1714" t="s">
        <v>153</v>
      </c>
      <c r="N37" s="1375">
        <v>1</v>
      </c>
      <c r="O37" s="1375">
        <v>2</v>
      </c>
      <c r="P37" s="1376">
        <v>2</v>
      </c>
    </row>
    <row r="38" spans="1:16" ht="30" x14ac:dyDescent="0.2">
      <c r="A38" s="3119"/>
      <c r="B38" s="2796"/>
      <c r="C38" s="2902"/>
      <c r="D38" s="2902"/>
      <c r="E38" s="1738"/>
      <c r="F38" s="3235"/>
      <c r="G38" s="3451"/>
      <c r="H38" s="1313"/>
      <c r="I38" s="1316"/>
      <c r="J38" s="1317"/>
      <c r="K38" s="1316"/>
      <c r="L38" s="1739" t="s">
        <v>857</v>
      </c>
      <c r="M38" s="2547" t="s">
        <v>858</v>
      </c>
      <c r="N38" s="1716">
        <v>15</v>
      </c>
      <c r="O38" s="1716">
        <v>25</v>
      </c>
      <c r="P38" s="1717">
        <v>35</v>
      </c>
    </row>
    <row r="39" spans="1:16" ht="15" x14ac:dyDescent="0.2">
      <c r="A39" s="3119"/>
      <c r="B39" s="2796"/>
      <c r="C39" s="2902"/>
      <c r="D39" s="2902"/>
      <c r="E39" s="1738"/>
      <c r="F39" s="3235"/>
      <c r="G39" s="3451"/>
      <c r="H39" s="1297"/>
      <c r="I39" s="1316"/>
      <c r="J39" s="1317"/>
      <c r="K39" s="1316"/>
      <c r="L39" s="1740" t="s">
        <v>859</v>
      </c>
      <c r="M39" s="1080" t="s">
        <v>153</v>
      </c>
      <c r="N39" s="1741">
        <v>1</v>
      </c>
      <c r="O39" s="1741"/>
      <c r="P39" s="1742"/>
    </row>
    <row r="40" spans="1:16" ht="45" x14ac:dyDescent="0.2">
      <c r="A40" s="3119"/>
      <c r="B40" s="2796"/>
      <c r="C40" s="2902"/>
      <c r="D40" s="2902"/>
      <c r="E40" s="1738"/>
      <c r="F40" s="3235"/>
      <c r="G40" s="3451"/>
      <c r="H40" s="1297"/>
      <c r="I40" s="1316"/>
      <c r="J40" s="1317"/>
      <c r="K40" s="1316"/>
      <c r="L40" s="1394" t="s">
        <v>860</v>
      </c>
      <c r="M40" s="2548" t="s">
        <v>861</v>
      </c>
      <c r="N40" s="1743" t="s">
        <v>862</v>
      </c>
      <c r="O40" s="1743" t="s">
        <v>863</v>
      </c>
      <c r="P40" s="1744" t="s">
        <v>864</v>
      </c>
    </row>
    <row r="41" spans="1:16" ht="30" x14ac:dyDescent="0.2">
      <c r="A41" s="3119"/>
      <c r="B41" s="2796"/>
      <c r="C41" s="2902"/>
      <c r="D41" s="2902"/>
      <c r="E41" s="1745"/>
      <c r="F41" s="3235"/>
      <c r="G41" s="3451"/>
      <c r="H41" s="1313"/>
      <c r="I41" s="1298"/>
      <c r="J41" s="1299"/>
      <c r="K41" s="1298"/>
      <c r="L41" s="1367" t="s">
        <v>865</v>
      </c>
      <c r="M41" s="2547" t="s">
        <v>858</v>
      </c>
      <c r="N41" s="1279" t="s">
        <v>866</v>
      </c>
      <c r="O41" s="1279" t="s">
        <v>867</v>
      </c>
      <c r="P41" s="1280" t="s">
        <v>868</v>
      </c>
    </row>
    <row r="42" spans="1:16" ht="30" x14ac:dyDescent="0.2">
      <c r="A42" s="3119"/>
      <c r="B42" s="2796"/>
      <c r="C42" s="2902"/>
      <c r="D42" s="2902"/>
      <c r="E42" s="1738"/>
      <c r="F42" s="3235"/>
      <c r="G42" s="3451"/>
      <c r="H42" s="1746"/>
      <c r="I42" s="1353"/>
      <c r="J42" s="1354"/>
      <c r="K42" s="1706"/>
      <c r="L42" s="1747" t="s">
        <v>869</v>
      </c>
      <c r="M42" s="1748" t="s">
        <v>195</v>
      </c>
      <c r="N42" s="1741">
        <v>1</v>
      </c>
      <c r="O42" s="1741">
        <v>3</v>
      </c>
      <c r="P42" s="1742">
        <v>5</v>
      </c>
    </row>
    <row r="43" spans="1:16" ht="15.75" thickBot="1" x14ac:dyDescent="0.25">
      <c r="A43" s="3120"/>
      <c r="B43" s="2842"/>
      <c r="C43" s="3464"/>
      <c r="D43" s="3464"/>
      <c r="E43" s="1749"/>
      <c r="F43" s="3249"/>
      <c r="G43" s="3452"/>
      <c r="H43" s="1423" t="s">
        <v>7</v>
      </c>
      <c r="I43" s="1345"/>
      <c r="J43" s="1345"/>
      <c r="K43" s="1345"/>
      <c r="L43" s="1087"/>
      <c r="M43" s="1750"/>
      <c r="N43" s="1138"/>
      <c r="O43" s="1138"/>
      <c r="P43" s="1751"/>
    </row>
    <row r="44" spans="1:16" ht="15.75" thickBot="1" x14ac:dyDescent="0.25">
      <c r="A44" s="1038" t="s">
        <v>6</v>
      </c>
      <c r="B44" s="1408" t="s">
        <v>8</v>
      </c>
      <c r="C44" s="3124" t="s">
        <v>34</v>
      </c>
      <c r="D44" s="3124"/>
      <c r="E44" s="3124"/>
      <c r="F44" s="3124"/>
      <c r="G44" s="3125"/>
      <c r="H44" s="1436" t="s">
        <v>7</v>
      </c>
      <c r="I44" s="1437">
        <f>I36+I43</f>
        <v>44</v>
      </c>
      <c r="J44" s="1437">
        <f t="shared" ref="J44:K44" si="3">J36+J43</f>
        <v>46</v>
      </c>
      <c r="K44" s="1437">
        <f t="shared" si="3"/>
        <v>48</v>
      </c>
      <c r="L44" s="3453"/>
      <c r="M44" s="3454"/>
      <c r="N44" s="3454"/>
      <c r="O44" s="3454"/>
      <c r="P44" s="3455"/>
    </row>
    <row r="45" spans="1:16" ht="15" thickBot="1" x14ac:dyDescent="0.25">
      <c r="A45" s="1084" t="s">
        <v>6</v>
      </c>
      <c r="B45" s="1752" t="s">
        <v>53</v>
      </c>
      <c r="C45" s="3535" t="s">
        <v>870</v>
      </c>
      <c r="D45" s="3536"/>
      <c r="E45" s="3536"/>
      <c r="F45" s="3536"/>
      <c r="G45" s="3536"/>
      <c r="H45" s="3536"/>
      <c r="I45" s="3537"/>
      <c r="J45" s="3537"/>
      <c r="K45" s="3537"/>
      <c r="L45" s="3537"/>
      <c r="M45" s="3537"/>
      <c r="N45" s="3537"/>
      <c r="O45" s="3537"/>
      <c r="P45" s="3538"/>
    </row>
    <row r="46" spans="1:16" ht="15" x14ac:dyDescent="0.2">
      <c r="A46" s="3118" t="s">
        <v>6</v>
      </c>
      <c r="B46" s="2841" t="s">
        <v>53</v>
      </c>
      <c r="C46" s="2841" t="s">
        <v>6</v>
      </c>
      <c r="D46" s="3539"/>
      <c r="E46" s="3541" t="s">
        <v>871</v>
      </c>
      <c r="F46" s="3543">
        <v>288724610</v>
      </c>
      <c r="G46" s="3546" t="s">
        <v>872</v>
      </c>
      <c r="H46" s="1753" t="s">
        <v>52</v>
      </c>
      <c r="I46" s="1754">
        <v>25</v>
      </c>
      <c r="J46" s="2019">
        <v>27</v>
      </c>
      <c r="K46" s="2020">
        <v>30</v>
      </c>
      <c r="L46" s="1755" t="s">
        <v>873</v>
      </c>
      <c r="M46" s="1756" t="s">
        <v>153</v>
      </c>
      <c r="N46" s="1679">
        <v>20</v>
      </c>
      <c r="O46" s="1679">
        <v>25</v>
      </c>
      <c r="P46" s="1757">
        <v>30</v>
      </c>
    </row>
    <row r="47" spans="1:16" ht="15.75" thickBot="1" x14ac:dyDescent="0.25">
      <c r="A47" s="3119"/>
      <c r="B47" s="2796"/>
      <c r="C47" s="2796"/>
      <c r="D47" s="3540"/>
      <c r="E47" s="3542"/>
      <c r="F47" s="3544"/>
      <c r="G47" s="3547"/>
      <c r="H47" s="1758"/>
      <c r="I47" s="1759"/>
      <c r="J47" s="1760"/>
      <c r="K47" s="1761"/>
      <c r="L47" s="1762"/>
      <c r="M47" s="1131"/>
      <c r="N47" s="1131"/>
      <c r="O47" s="1131"/>
      <c r="P47" s="1083"/>
    </row>
    <row r="48" spans="1:16" ht="15.75" thickBot="1" x14ac:dyDescent="0.25">
      <c r="A48" s="3120"/>
      <c r="B48" s="2842"/>
      <c r="C48" s="2842"/>
      <c r="D48" s="3540"/>
      <c r="E48" s="2887"/>
      <c r="F48" s="3545"/>
      <c r="G48" s="3548"/>
      <c r="H48" s="1763" t="s">
        <v>7</v>
      </c>
      <c r="I48" s="1283">
        <f>SUM(I46:I47)</f>
        <v>25</v>
      </c>
      <c r="J48" s="1283">
        <f t="shared" ref="J48:K48" si="4">SUM(J46:J47)</f>
        <v>27</v>
      </c>
      <c r="K48" s="1283">
        <f t="shared" si="4"/>
        <v>30</v>
      </c>
      <c r="L48" s="1764"/>
      <c r="M48" s="1765"/>
      <c r="N48" s="1765"/>
      <c r="O48" s="1765"/>
      <c r="P48" s="1231"/>
    </row>
    <row r="49" spans="1:16" ht="15.75" thickBot="1" x14ac:dyDescent="0.25">
      <c r="A49" s="1038" t="s">
        <v>6</v>
      </c>
      <c r="B49" s="1408" t="s">
        <v>53</v>
      </c>
      <c r="C49" s="3531" t="s">
        <v>34</v>
      </c>
      <c r="D49" s="3124"/>
      <c r="E49" s="3124"/>
      <c r="F49" s="3124"/>
      <c r="G49" s="3125"/>
      <c r="H49" s="1436" t="s">
        <v>7</v>
      </c>
      <c r="I49" s="1437">
        <f>I48*1</f>
        <v>25</v>
      </c>
      <c r="J49" s="1437">
        <f t="shared" ref="J49:K49" si="5">J48*1</f>
        <v>27</v>
      </c>
      <c r="K49" s="1437">
        <f t="shared" si="5"/>
        <v>30</v>
      </c>
      <c r="L49" s="3453"/>
      <c r="M49" s="3454"/>
      <c r="N49" s="3454"/>
      <c r="O49" s="3454"/>
      <c r="P49" s="3455"/>
    </row>
    <row r="50" spans="1:16" ht="15" thickBot="1" x14ac:dyDescent="0.25">
      <c r="A50" s="1766" t="s">
        <v>6</v>
      </c>
      <c r="B50" s="3532" t="s">
        <v>213</v>
      </c>
      <c r="C50" s="3533"/>
      <c r="D50" s="3533"/>
      <c r="E50" s="3533"/>
      <c r="F50" s="3533"/>
      <c r="G50" s="3533"/>
      <c r="H50" s="3534"/>
      <c r="I50" s="1767">
        <f>I27+I44+I49</f>
        <v>109</v>
      </c>
      <c r="J50" s="1767">
        <f t="shared" ref="J50:K50" si="6">J27+J44+J49</f>
        <v>145</v>
      </c>
      <c r="K50" s="1767">
        <f t="shared" si="6"/>
        <v>152</v>
      </c>
      <c r="L50" s="1768"/>
      <c r="M50" s="1768"/>
      <c r="N50" s="1768"/>
      <c r="O50" s="1768"/>
      <c r="P50" s="1769"/>
    </row>
    <row r="51" spans="1:16" ht="15.75" thickBot="1" x14ac:dyDescent="0.25">
      <c r="A51" s="2788" t="s">
        <v>9</v>
      </c>
      <c r="B51" s="2789"/>
      <c r="C51" s="2789"/>
      <c r="D51" s="2789"/>
      <c r="E51" s="2789"/>
      <c r="F51" s="2789"/>
      <c r="G51" s="2789"/>
      <c r="H51" s="2790"/>
      <c r="I51" s="1146">
        <f>I50*1</f>
        <v>109</v>
      </c>
      <c r="J51" s="1146">
        <f t="shared" ref="J51:K51" si="7">J50*1</f>
        <v>145</v>
      </c>
      <c r="K51" s="1146">
        <f t="shared" si="7"/>
        <v>152</v>
      </c>
      <c r="L51" s="2776"/>
      <c r="M51" s="2777"/>
      <c r="N51" s="2777"/>
      <c r="O51" s="2777"/>
      <c r="P51" s="2778"/>
    </row>
    <row r="52" spans="1:16" ht="15" x14ac:dyDescent="0.2">
      <c r="A52" s="1147" t="s">
        <v>36</v>
      </c>
      <c r="B52" s="1147"/>
      <c r="C52" s="1147"/>
      <c r="D52" s="1147"/>
      <c r="E52" s="1147"/>
      <c r="F52" s="1147"/>
      <c r="G52" s="1147"/>
      <c r="H52" s="1147"/>
      <c r="I52" s="1147"/>
      <c r="J52" s="1147"/>
      <c r="K52" s="1147"/>
      <c r="L52" s="1147"/>
      <c r="M52" s="1148"/>
      <c r="N52" s="1149"/>
      <c r="O52" s="1149"/>
      <c r="P52" s="1149"/>
    </row>
    <row r="53" spans="1:16" ht="16.5" thickBot="1" x14ac:dyDescent="0.25">
      <c r="A53" s="10"/>
      <c r="B53" s="13"/>
      <c r="C53" s="13"/>
      <c r="D53" s="13"/>
      <c r="E53" s="2977" t="s">
        <v>10</v>
      </c>
      <c r="F53" s="2977"/>
      <c r="G53" s="2977"/>
      <c r="H53" s="2977"/>
      <c r="I53" s="2977"/>
      <c r="J53" s="2977"/>
      <c r="K53" s="2977"/>
      <c r="L53" s="30"/>
      <c r="M53" s="30"/>
      <c r="N53" s="15"/>
      <c r="O53" s="13"/>
      <c r="P53" s="13"/>
    </row>
    <row r="54" spans="1:16" ht="42.75" thickBot="1" x14ac:dyDescent="0.25">
      <c r="A54" s="10"/>
      <c r="B54" s="13"/>
      <c r="C54" s="13"/>
      <c r="D54" s="13"/>
      <c r="E54" s="20"/>
      <c r="F54" s="21"/>
      <c r="G54" s="21"/>
      <c r="H54" s="29"/>
      <c r="I54" s="1903" t="s">
        <v>1245</v>
      </c>
      <c r="J54" s="1904" t="s">
        <v>363</v>
      </c>
      <c r="K54" s="1905" t="s">
        <v>364</v>
      </c>
      <c r="L54" s="10"/>
      <c r="M54" s="10"/>
      <c r="N54" s="15"/>
      <c r="O54" s="13"/>
      <c r="P54" s="13"/>
    </row>
    <row r="55" spans="1:16" ht="13.5" thickBot="1" x14ac:dyDescent="0.25">
      <c r="A55" s="10"/>
      <c r="B55" s="13"/>
      <c r="C55" s="13"/>
      <c r="D55" s="13"/>
      <c r="E55" s="2992" t="s">
        <v>37</v>
      </c>
      <c r="F55" s="2993"/>
      <c r="G55" s="2993"/>
      <c r="H55" s="2994"/>
      <c r="I55" s="24">
        <f>I56*1</f>
        <v>109</v>
      </c>
      <c r="J55" s="24">
        <f t="shared" ref="J55:K55" si="8">J56*1</f>
        <v>145</v>
      </c>
      <c r="K55" s="24">
        <f t="shared" si="8"/>
        <v>152</v>
      </c>
      <c r="L55" s="958"/>
      <c r="M55" s="10"/>
      <c r="N55" s="15"/>
      <c r="O55" s="13"/>
      <c r="P55" s="13"/>
    </row>
    <row r="56" spans="1:16" x14ac:dyDescent="0.2">
      <c r="A56" s="10"/>
      <c r="B56" s="13"/>
      <c r="C56" s="13"/>
      <c r="D56" s="13"/>
      <c r="E56" s="2984" t="s">
        <v>43</v>
      </c>
      <c r="F56" s="2985"/>
      <c r="G56" s="2985"/>
      <c r="H56" s="2986"/>
      <c r="I56" s="25">
        <v>109</v>
      </c>
      <c r="J56" s="1235">
        <v>145</v>
      </c>
      <c r="K56" s="25">
        <v>152</v>
      </c>
      <c r="L56" s="10"/>
      <c r="M56" s="10"/>
      <c r="N56" s="15"/>
      <c r="O56" s="13"/>
      <c r="P56" s="13"/>
    </row>
    <row r="57" spans="1:16" x14ac:dyDescent="0.2">
      <c r="A57" s="10"/>
      <c r="B57" s="13"/>
      <c r="C57" s="13"/>
      <c r="D57" s="13"/>
      <c r="E57" s="2984" t="s">
        <v>44</v>
      </c>
      <c r="F57" s="2985"/>
      <c r="G57" s="2985"/>
      <c r="H57" s="2986"/>
      <c r="I57" s="1236"/>
      <c r="J57" s="1237"/>
      <c r="K57" s="1236"/>
      <c r="L57" s="10"/>
      <c r="M57" s="10"/>
      <c r="N57" s="15"/>
      <c r="O57" s="13"/>
      <c r="P57" s="13"/>
    </row>
    <row r="58" spans="1:16" x14ac:dyDescent="0.2">
      <c r="A58" s="10"/>
      <c r="B58" s="13"/>
      <c r="C58" s="13"/>
      <c r="D58" s="13"/>
      <c r="E58" s="2984" t="s">
        <v>45</v>
      </c>
      <c r="F58" s="2985"/>
      <c r="G58" s="2985"/>
      <c r="H58" s="2986"/>
      <c r="I58" s="1236"/>
      <c r="J58" s="1237"/>
      <c r="K58" s="1236"/>
      <c r="L58" s="10"/>
      <c r="M58" s="10"/>
      <c r="N58" s="15"/>
      <c r="O58" s="13"/>
      <c r="P58" s="13"/>
    </row>
    <row r="59" spans="1:16" x14ac:dyDescent="0.2">
      <c r="A59" s="10"/>
      <c r="B59" s="13"/>
      <c r="C59" s="13"/>
      <c r="D59" s="13"/>
      <c r="E59" s="2984" t="s">
        <v>46</v>
      </c>
      <c r="F59" s="2985"/>
      <c r="G59" s="2985"/>
      <c r="H59" s="2986"/>
      <c r="I59" s="1236"/>
      <c r="J59" s="1237"/>
      <c r="K59" s="1236"/>
      <c r="L59" s="10"/>
      <c r="M59" s="10"/>
      <c r="N59" s="15"/>
      <c r="O59" s="13"/>
      <c r="P59" s="13"/>
    </row>
    <row r="60" spans="1:16" x14ac:dyDescent="0.2">
      <c r="A60" s="10"/>
      <c r="B60" s="13"/>
      <c r="C60" s="13"/>
      <c r="D60" s="13"/>
      <c r="E60" s="2995" t="s">
        <v>47</v>
      </c>
      <c r="F60" s="2996"/>
      <c r="G60" s="2996"/>
      <c r="H60" s="2997"/>
      <c r="I60" s="1238"/>
      <c r="J60" s="1239"/>
      <c r="K60" s="1238"/>
      <c r="L60" s="10"/>
      <c r="M60" s="10"/>
      <c r="N60" s="15"/>
      <c r="O60" s="13"/>
      <c r="P60" s="13"/>
    </row>
    <row r="61" spans="1:16" x14ac:dyDescent="0.2">
      <c r="A61" s="10"/>
      <c r="B61" s="13"/>
      <c r="C61" s="13"/>
      <c r="D61" s="13"/>
      <c r="E61" s="37" t="s">
        <v>48</v>
      </c>
      <c r="F61" s="959"/>
      <c r="G61" s="959"/>
      <c r="H61" s="39"/>
      <c r="I61" s="1236"/>
      <c r="J61" s="1237"/>
      <c r="K61" s="1236"/>
      <c r="L61" s="10"/>
      <c r="M61" s="10"/>
      <c r="N61" s="15"/>
      <c r="O61" s="13"/>
      <c r="P61" s="13"/>
    </row>
    <row r="62" spans="1:16" x14ac:dyDescent="0.2">
      <c r="A62" s="10"/>
      <c r="B62" s="13"/>
      <c r="C62" s="13"/>
      <c r="D62" s="13"/>
      <c r="E62" s="2984" t="s">
        <v>135</v>
      </c>
      <c r="F62" s="2985"/>
      <c r="G62" s="2985"/>
      <c r="H62" s="2986"/>
      <c r="I62" s="1236"/>
      <c r="J62" s="1237"/>
      <c r="K62" s="1236"/>
      <c r="L62" s="10"/>
      <c r="M62" s="10"/>
      <c r="N62" s="960"/>
      <c r="O62" s="960"/>
      <c r="P62" s="960"/>
    </row>
    <row r="63" spans="1:16" x14ac:dyDescent="0.2">
      <c r="A63" s="10"/>
      <c r="B63" s="13"/>
      <c r="C63" s="13"/>
      <c r="D63" s="13"/>
      <c r="E63" s="2984" t="s">
        <v>136</v>
      </c>
      <c r="F63" s="2985"/>
      <c r="G63" s="2985"/>
      <c r="H63" s="2986"/>
      <c r="I63" s="1240"/>
      <c r="J63" s="1241"/>
      <c r="K63" s="1240"/>
      <c r="L63" s="10"/>
      <c r="M63" s="10"/>
      <c r="N63" s="15"/>
      <c r="O63" s="13"/>
      <c r="P63" s="13"/>
    </row>
    <row r="64" spans="1:16" x14ac:dyDescent="0.2">
      <c r="A64" s="10"/>
      <c r="B64" s="13"/>
      <c r="C64" s="13"/>
      <c r="D64" s="13"/>
      <c r="E64" s="2984" t="s">
        <v>51</v>
      </c>
      <c r="F64" s="2985"/>
      <c r="G64" s="2985"/>
      <c r="H64" s="2986"/>
      <c r="I64" s="1240"/>
      <c r="J64" s="1241"/>
      <c r="K64" s="1240"/>
      <c r="L64" s="10"/>
      <c r="M64" s="10"/>
      <c r="N64" s="15"/>
      <c r="O64" s="13"/>
      <c r="P64" s="13"/>
    </row>
    <row r="65" spans="1:16" x14ac:dyDescent="0.2">
      <c r="A65" s="10"/>
      <c r="B65" s="13"/>
      <c r="C65" s="13"/>
      <c r="D65" s="13"/>
      <c r="E65" s="2984" t="s">
        <v>49</v>
      </c>
      <c r="F65" s="2985"/>
      <c r="G65" s="2985"/>
      <c r="H65" s="2986"/>
      <c r="I65" s="1240"/>
      <c r="J65" s="1241"/>
      <c r="K65" s="1240"/>
      <c r="L65" s="10"/>
      <c r="M65" s="10"/>
      <c r="N65" s="15"/>
      <c r="O65" s="13"/>
      <c r="P65" s="13"/>
    </row>
    <row r="66" spans="1:16" ht="13.5" thickBot="1" x14ac:dyDescent="0.25">
      <c r="A66" s="9"/>
      <c r="B66" s="9"/>
      <c r="C66" s="9"/>
      <c r="D66" s="9"/>
      <c r="E66" s="2987" t="s">
        <v>137</v>
      </c>
      <c r="F66" s="2988"/>
      <c r="G66" s="2988"/>
      <c r="H66" s="2989"/>
      <c r="I66" s="1242"/>
      <c r="J66" s="1243"/>
      <c r="K66" s="1242"/>
      <c r="L66" s="10"/>
      <c r="M66" s="10"/>
      <c r="N66" s="9"/>
      <c r="O66" s="9"/>
      <c r="P66" s="9"/>
    </row>
    <row r="67" spans="1:16" ht="13.5" thickBot="1" x14ac:dyDescent="0.25">
      <c r="A67" s="9"/>
      <c r="B67" s="9"/>
      <c r="C67" s="9"/>
      <c r="D67" s="9"/>
      <c r="E67" s="2990" t="s">
        <v>38</v>
      </c>
      <c r="F67" s="2991"/>
      <c r="G67" s="2991"/>
      <c r="H67" s="2991"/>
      <c r="I67" s="24"/>
      <c r="J67" s="24"/>
      <c r="K67" s="22"/>
      <c r="L67" s="10"/>
      <c r="M67" s="10"/>
      <c r="N67" s="9"/>
      <c r="O67" s="9"/>
      <c r="P67" s="9"/>
    </row>
    <row r="68" spans="1:16" ht="13.5" thickBot="1" x14ac:dyDescent="0.25">
      <c r="A68" s="9"/>
      <c r="B68" s="9"/>
      <c r="C68" s="9"/>
      <c r="D68" s="9"/>
      <c r="E68" s="2978" t="s">
        <v>50</v>
      </c>
      <c r="F68" s="2979"/>
      <c r="G68" s="2979"/>
      <c r="H68" s="2980"/>
      <c r="I68" s="25"/>
      <c r="J68" s="25"/>
      <c r="K68" s="23"/>
      <c r="L68" s="9"/>
      <c r="M68" s="9"/>
      <c r="N68" s="9"/>
      <c r="O68" s="9"/>
      <c r="P68" s="9"/>
    </row>
    <row r="69" spans="1:16" ht="13.5" thickBot="1" x14ac:dyDescent="0.25">
      <c r="A69" s="9"/>
      <c r="B69" s="9"/>
      <c r="C69" s="9"/>
      <c r="D69" s="9"/>
      <c r="E69" s="2981"/>
      <c r="F69" s="2982"/>
      <c r="G69" s="2982"/>
      <c r="H69" s="2983"/>
      <c r="I69" s="27"/>
      <c r="J69" s="27"/>
      <c r="K69" s="26"/>
      <c r="L69" s="9"/>
      <c r="M69" s="9"/>
      <c r="N69" s="9"/>
      <c r="O69" s="9"/>
      <c r="P69" s="9"/>
    </row>
  </sheetData>
  <mergeCells count="86">
    <mergeCell ref="L6:P6"/>
    <mergeCell ref="G15:G18"/>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A15:A18"/>
    <mergeCell ref="B15:B18"/>
    <mergeCell ref="C15:C18"/>
    <mergeCell ref="E15:E18"/>
    <mergeCell ref="F15:F18"/>
    <mergeCell ref="L7:L8"/>
    <mergeCell ref="M7:M8"/>
    <mergeCell ref="N7:P7"/>
    <mergeCell ref="G22:G26"/>
    <mergeCell ref="A19:A21"/>
    <mergeCell ref="B19:B21"/>
    <mergeCell ref="C19:C21"/>
    <mergeCell ref="E19:E21"/>
    <mergeCell ref="F19:F21"/>
    <mergeCell ref="G19:G21"/>
    <mergeCell ref="A22:A26"/>
    <mergeCell ref="B22:B26"/>
    <mergeCell ref="C22:C26"/>
    <mergeCell ref="E22:E26"/>
    <mergeCell ref="F22:F26"/>
    <mergeCell ref="C13:P13"/>
    <mergeCell ref="C27:G27"/>
    <mergeCell ref="L27:P27"/>
    <mergeCell ref="C28:P28"/>
    <mergeCell ref="A29:A30"/>
    <mergeCell ref="B29:B30"/>
    <mergeCell ref="C29:K30"/>
    <mergeCell ref="G37:G43"/>
    <mergeCell ref="A31:A36"/>
    <mergeCell ref="B31:B36"/>
    <mergeCell ref="C31:C36"/>
    <mergeCell ref="D31:D36"/>
    <mergeCell ref="E31:E36"/>
    <mergeCell ref="G31:G36"/>
    <mergeCell ref="A37:A43"/>
    <mergeCell ref="B37:B43"/>
    <mergeCell ref="C37:C43"/>
    <mergeCell ref="D37:D43"/>
    <mergeCell ref="F37:F43"/>
    <mergeCell ref="C44:G44"/>
    <mergeCell ref="L44:P44"/>
    <mergeCell ref="C45:P45"/>
    <mergeCell ref="A46:A48"/>
    <mergeCell ref="B46:B48"/>
    <mergeCell ref="C46:C48"/>
    <mergeCell ref="D46:D48"/>
    <mergeCell ref="E46:E48"/>
    <mergeCell ref="F46:F48"/>
    <mergeCell ref="G46:G48"/>
    <mergeCell ref="E60:H60"/>
    <mergeCell ref="C49:G49"/>
    <mergeCell ref="L49:P49"/>
    <mergeCell ref="B50:H50"/>
    <mergeCell ref="A51:H51"/>
    <mergeCell ref="L51:P51"/>
    <mergeCell ref="E53:K53"/>
    <mergeCell ref="E55:H55"/>
    <mergeCell ref="E56:H56"/>
    <mergeCell ref="E57:H57"/>
    <mergeCell ref="E58:H58"/>
    <mergeCell ref="E59:H59"/>
    <mergeCell ref="E68:H68"/>
    <mergeCell ref="E69:H69"/>
    <mergeCell ref="E62:H62"/>
    <mergeCell ref="E63:H63"/>
    <mergeCell ref="E64:H64"/>
    <mergeCell ref="E65:H65"/>
    <mergeCell ref="E66:H66"/>
    <mergeCell ref="E67:H67"/>
  </mergeCells>
  <pageMargins left="0.7" right="0.7" top="0.75" bottom="0.75" header="0.3" footer="0.3"/>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workbookViewId="0">
      <selection activeCell="L92" sqref="L92"/>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6.15" customHeight="1" x14ac:dyDescent="0.2">
      <c r="A1" s="9"/>
      <c r="B1" s="9"/>
      <c r="C1" s="9"/>
      <c r="D1" s="9"/>
      <c r="E1" s="9"/>
      <c r="F1" s="9"/>
      <c r="G1" s="9"/>
      <c r="H1" s="9"/>
      <c r="I1" s="9"/>
      <c r="J1" s="9"/>
      <c r="K1" s="9"/>
      <c r="L1" s="2755" t="s">
        <v>148</v>
      </c>
      <c r="M1" s="2755"/>
      <c r="N1" s="2755"/>
      <c r="O1" s="2755"/>
      <c r="P1" s="1244"/>
    </row>
    <row r="2" spans="1:16" ht="13.9" customHeight="1" x14ac:dyDescent="0.2">
      <c r="A2" s="2756" t="s">
        <v>975</v>
      </c>
      <c r="B2" s="2756"/>
      <c r="C2" s="2756"/>
      <c r="D2" s="2756"/>
      <c r="E2" s="2756"/>
      <c r="F2" s="2756"/>
      <c r="G2" s="2756"/>
      <c r="H2" s="2756"/>
      <c r="I2" s="2756"/>
      <c r="J2" s="2756"/>
      <c r="K2" s="2756"/>
      <c r="L2" s="2756"/>
      <c r="M2" s="2756"/>
      <c r="N2" s="2756"/>
      <c r="O2" s="10"/>
      <c r="P2" s="10"/>
    </row>
    <row r="3" spans="1:16" ht="14.25" x14ac:dyDescent="0.2">
      <c r="A3" s="2945" t="s">
        <v>39</v>
      </c>
      <c r="B3" s="2945"/>
      <c r="C3" s="2945"/>
      <c r="D3" s="2945"/>
      <c r="E3" s="2945"/>
      <c r="F3" s="2945"/>
      <c r="G3" s="2945"/>
      <c r="H3" s="2945"/>
      <c r="I3" s="2945"/>
      <c r="J3" s="2945"/>
      <c r="K3" s="2945"/>
      <c r="L3" s="2945"/>
      <c r="M3" s="2945"/>
      <c r="N3" s="2945"/>
      <c r="O3" s="2945"/>
      <c r="P3" s="2945"/>
    </row>
    <row r="4" spans="1:16" ht="16.5" thickBot="1" x14ac:dyDescent="0.25">
      <c r="A4" s="2322"/>
      <c r="B4" s="2322"/>
      <c r="C4" s="2322"/>
      <c r="D4" s="2322"/>
      <c r="E4" s="2322"/>
      <c r="F4" s="2322"/>
      <c r="G4" s="2322"/>
      <c r="H4" s="2322"/>
      <c r="I4" s="2322"/>
      <c r="J4" s="2322"/>
      <c r="K4" s="2322"/>
      <c r="L4" s="87"/>
      <c r="M4" s="2322"/>
      <c r="N4" s="88"/>
      <c r="O4" s="2772" t="s">
        <v>61</v>
      </c>
      <c r="P4" s="2772"/>
    </row>
    <row r="5" spans="1:16" ht="30.6" customHeight="1" thickBot="1" x14ac:dyDescent="0.25">
      <c r="A5" s="2757" t="s">
        <v>0</v>
      </c>
      <c r="B5" s="2757" t="s">
        <v>1</v>
      </c>
      <c r="C5" s="2760" t="s">
        <v>2</v>
      </c>
      <c r="D5" s="2757" t="s">
        <v>35</v>
      </c>
      <c r="E5" s="2763" t="s">
        <v>73</v>
      </c>
      <c r="F5" s="2766" t="s">
        <v>3</v>
      </c>
      <c r="G5" s="2760" t="s">
        <v>4</v>
      </c>
      <c r="H5" s="2766" t="s">
        <v>5</v>
      </c>
      <c r="I5" s="2812" t="s">
        <v>1240</v>
      </c>
      <c r="J5" s="2766" t="s">
        <v>363</v>
      </c>
      <c r="K5" s="2766" t="s">
        <v>150</v>
      </c>
      <c r="L5" s="2773" t="s">
        <v>11</v>
      </c>
      <c r="M5" s="2774"/>
      <c r="N5" s="2774"/>
      <c r="O5" s="2774"/>
      <c r="P5" s="2775"/>
    </row>
    <row r="6" spans="1:16" ht="15" x14ac:dyDescent="0.2">
      <c r="A6" s="2758"/>
      <c r="B6" s="2758"/>
      <c r="C6" s="2761"/>
      <c r="D6" s="2758"/>
      <c r="E6" s="2764"/>
      <c r="F6" s="2767"/>
      <c r="G6" s="2761"/>
      <c r="H6" s="2767"/>
      <c r="I6" s="2813"/>
      <c r="J6" s="2767"/>
      <c r="K6" s="2767"/>
      <c r="L6" s="2780" t="s">
        <v>41</v>
      </c>
      <c r="M6" s="2786" t="s">
        <v>40</v>
      </c>
      <c r="N6" s="2769" t="s">
        <v>42</v>
      </c>
      <c r="O6" s="2769"/>
      <c r="P6" s="2770"/>
    </row>
    <row r="7" spans="1:16" ht="133.15" customHeight="1" thickBot="1" x14ac:dyDescent="0.25">
      <c r="A7" s="2759"/>
      <c r="B7" s="2759"/>
      <c r="C7" s="2762"/>
      <c r="D7" s="2759"/>
      <c r="E7" s="2765"/>
      <c r="F7" s="2768"/>
      <c r="G7" s="2762"/>
      <c r="H7" s="2768"/>
      <c r="I7" s="2814"/>
      <c r="J7" s="2768"/>
      <c r="K7" s="2768"/>
      <c r="L7" s="2781"/>
      <c r="M7" s="2787"/>
      <c r="N7" s="1025" t="s">
        <v>56</v>
      </c>
      <c r="O7" s="1025" t="s">
        <v>57</v>
      </c>
      <c r="P7" s="1026" t="s">
        <v>58</v>
      </c>
    </row>
    <row r="8" spans="1:16" ht="16.5" thickBot="1" x14ac:dyDescent="0.3">
      <c r="A8" s="53" t="s">
        <v>6</v>
      </c>
      <c r="B8" s="2028" t="s">
        <v>976</v>
      </c>
      <c r="C8" s="1029"/>
      <c r="D8" s="1029"/>
      <c r="E8" s="1029"/>
      <c r="F8" s="1030"/>
      <c r="G8" s="1030"/>
      <c r="H8" s="1030"/>
      <c r="I8" s="2029"/>
      <c r="J8" s="2030"/>
      <c r="K8" s="2029"/>
      <c r="L8" s="1778"/>
      <c r="M8" s="1779"/>
      <c r="N8" s="1456"/>
      <c r="O8" s="1457"/>
      <c r="P8" s="1780"/>
    </row>
    <row r="9" spans="1:16" ht="15.75" thickBot="1" x14ac:dyDescent="0.25">
      <c r="A9" s="2324"/>
      <c r="B9" s="2031"/>
      <c r="C9" s="2032"/>
      <c r="D9" s="2032"/>
      <c r="E9" s="2033"/>
      <c r="F9" s="2032"/>
      <c r="G9" s="2032"/>
      <c r="H9" s="2032"/>
      <c r="I9" s="2034"/>
      <c r="J9" s="2034"/>
      <c r="K9" s="2035"/>
      <c r="L9" s="2036" t="s">
        <v>977</v>
      </c>
      <c r="M9" s="1781" t="s">
        <v>195</v>
      </c>
      <c r="N9" s="2337">
        <v>99.9</v>
      </c>
      <c r="O9" s="2337">
        <v>99.9</v>
      </c>
      <c r="P9" s="2338">
        <v>99.9</v>
      </c>
    </row>
    <row r="10" spans="1:16" ht="13.5" thickBot="1" x14ac:dyDescent="0.25">
      <c r="A10" s="11" t="s">
        <v>6</v>
      </c>
      <c r="B10" s="35" t="s">
        <v>6</v>
      </c>
      <c r="C10" s="3668" t="s">
        <v>978</v>
      </c>
      <c r="D10" s="3669"/>
      <c r="E10" s="3669"/>
      <c r="F10" s="3669"/>
      <c r="G10" s="3669"/>
      <c r="H10" s="3669"/>
      <c r="I10" s="3669"/>
      <c r="J10" s="3669"/>
      <c r="K10" s="3669"/>
      <c r="L10" s="3669"/>
      <c r="M10" s="3669"/>
      <c r="N10" s="3669"/>
      <c r="O10" s="3669"/>
      <c r="P10" s="3670"/>
    </row>
    <row r="11" spans="1:16" ht="36.75" thickBot="1" x14ac:dyDescent="0.25">
      <c r="A11" s="2315"/>
      <c r="B11" s="2318"/>
      <c r="C11" s="3671"/>
      <c r="D11" s="3672"/>
      <c r="E11" s="3672"/>
      <c r="F11" s="3672"/>
      <c r="G11" s="3672"/>
      <c r="H11" s="3672"/>
      <c r="I11" s="3672"/>
      <c r="J11" s="3672"/>
      <c r="K11" s="3673"/>
      <c r="L11" s="2414" t="s">
        <v>979</v>
      </c>
      <c r="M11" s="1791" t="s">
        <v>195</v>
      </c>
      <c r="N11" s="2316">
        <v>92</v>
      </c>
      <c r="O11" s="2316">
        <v>93</v>
      </c>
      <c r="P11" s="2339">
        <v>95</v>
      </c>
    </row>
    <row r="12" spans="1:16" ht="13.15" customHeight="1" x14ac:dyDescent="0.2">
      <c r="A12" s="2948" t="s">
        <v>6</v>
      </c>
      <c r="B12" s="2951" t="s">
        <v>6</v>
      </c>
      <c r="C12" s="3493" t="s">
        <v>6</v>
      </c>
      <c r="D12" s="2321"/>
      <c r="E12" s="2883" t="s">
        <v>980</v>
      </c>
      <c r="F12" s="3645" t="s">
        <v>119</v>
      </c>
      <c r="G12" s="3591" t="s">
        <v>981</v>
      </c>
      <c r="H12" s="2037" t="s">
        <v>147</v>
      </c>
      <c r="I12" s="2317">
        <v>1659.8</v>
      </c>
      <c r="J12" s="2340">
        <v>1787.8</v>
      </c>
      <c r="K12" s="2340">
        <v>1957.8</v>
      </c>
      <c r="L12" s="3657" t="s">
        <v>982</v>
      </c>
      <c r="M12" s="3650" t="s">
        <v>669</v>
      </c>
      <c r="N12" s="3653" t="s">
        <v>983</v>
      </c>
      <c r="O12" s="3653" t="s">
        <v>1216</v>
      </c>
      <c r="P12" s="3655" t="s">
        <v>1217</v>
      </c>
    </row>
    <row r="13" spans="1:16" x14ac:dyDescent="0.2">
      <c r="A13" s="2949"/>
      <c r="B13" s="2855"/>
      <c r="C13" s="3493"/>
      <c r="D13" s="2321"/>
      <c r="E13" s="2884"/>
      <c r="F13" s="3613"/>
      <c r="G13" s="3592"/>
      <c r="H13" s="874" t="s">
        <v>984</v>
      </c>
      <c r="I13" s="2317">
        <v>21434.799999999999</v>
      </c>
      <c r="J13" s="2340">
        <v>21572.400000000001</v>
      </c>
      <c r="K13" s="2340">
        <v>21942.400000000001</v>
      </c>
      <c r="L13" s="3658"/>
      <c r="M13" s="3651"/>
      <c r="N13" s="3654"/>
      <c r="O13" s="3654"/>
      <c r="P13" s="3656"/>
    </row>
    <row r="14" spans="1:16" ht="13.5" thickBot="1" x14ac:dyDescent="0.25">
      <c r="A14" s="2949"/>
      <c r="B14" s="2855"/>
      <c r="C14" s="3493"/>
      <c r="D14" s="2321"/>
      <c r="E14" s="2884"/>
      <c r="F14" s="3613"/>
      <c r="G14" s="3592"/>
      <c r="H14" s="2038" t="s">
        <v>75</v>
      </c>
      <c r="I14" s="1975">
        <v>0</v>
      </c>
      <c r="J14" s="2341">
        <v>0</v>
      </c>
      <c r="K14" s="2341">
        <v>0</v>
      </c>
      <c r="L14" s="3658"/>
      <c r="M14" s="3651"/>
      <c r="N14" s="3654"/>
      <c r="O14" s="3654"/>
      <c r="P14" s="3656"/>
    </row>
    <row r="15" spans="1:16" ht="13.5" thickBot="1" x14ac:dyDescent="0.25">
      <c r="A15" s="2950"/>
      <c r="B15" s="2952"/>
      <c r="C15" s="3490"/>
      <c r="D15" s="1521"/>
      <c r="E15" s="2885"/>
      <c r="F15" s="3646"/>
      <c r="G15" s="3593"/>
      <c r="H15" s="1633" t="s">
        <v>7</v>
      </c>
      <c r="I15" s="1595">
        <f>I12+I13+I14</f>
        <v>23094.6</v>
      </c>
      <c r="J15" s="1595">
        <f t="shared" ref="J15:K15" si="0">J12+J13+J14</f>
        <v>23360.2</v>
      </c>
      <c r="K15" s="1595">
        <f t="shared" si="0"/>
        <v>23900.2</v>
      </c>
      <c r="L15" s="3649"/>
      <c r="M15" s="3652"/>
      <c r="N15" s="3642"/>
      <c r="O15" s="3642"/>
      <c r="P15" s="3644"/>
    </row>
    <row r="16" spans="1:16" ht="13.15" customHeight="1" x14ac:dyDescent="0.2">
      <c r="A16" s="2948" t="s">
        <v>6</v>
      </c>
      <c r="B16" s="2951" t="s">
        <v>6</v>
      </c>
      <c r="C16" s="3493" t="s">
        <v>8</v>
      </c>
      <c r="D16" s="2321"/>
      <c r="E16" s="2883" t="s">
        <v>985</v>
      </c>
      <c r="F16" s="3645" t="s">
        <v>119</v>
      </c>
      <c r="G16" s="3591" t="s">
        <v>981</v>
      </c>
      <c r="H16" s="2319" t="s">
        <v>52</v>
      </c>
      <c r="I16" s="2317">
        <v>6389.3</v>
      </c>
      <c r="J16" s="2340">
        <v>6615</v>
      </c>
      <c r="K16" s="2340">
        <v>6865</v>
      </c>
      <c r="L16" s="3657" t="s">
        <v>982</v>
      </c>
      <c r="M16" s="3650" t="s">
        <v>669</v>
      </c>
      <c r="N16" s="3653" t="s">
        <v>986</v>
      </c>
      <c r="O16" s="3653" t="s">
        <v>1218</v>
      </c>
      <c r="P16" s="3655" t="s">
        <v>1219</v>
      </c>
    </row>
    <row r="17" spans="1:16" x14ac:dyDescent="0.2">
      <c r="A17" s="2949"/>
      <c r="B17" s="2855"/>
      <c r="C17" s="3493"/>
      <c r="D17" s="2321"/>
      <c r="E17" s="2884"/>
      <c r="F17" s="3613"/>
      <c r="G17" s="3592"/>
      <c r="H17" s="1510" t="s">
        <v>75</v>
      </c>
      <c r="I17" s="2317">
        <v>452.3</v>
      </c>
      <c r="J17" s="2340">
        <v>452.3</v>
      </c>
      <c r="K17" s="2340">
        <v>452.3</v>
      </c>
      <c r="L17" s="3658"/>
      <c r="M17" s="3651"/>
      <c r="N17" s="3654"/>
      <c r="O17" s="3654"/>
      <c r="P17" s="3656"/>
    </row>
    <row r="18" spans="1:16" ht="13.5" thickBot="1" x14ac:dyDescent="0.25">
      <c r="A18" s="2949"/>
      <c r="B18" s="2855"/>
      <c r="C18" s="3493"/>
      <c r="D18" s="2321"/>
      <c r="E18" s="2884"/>
      <c r="F18" s="3613"/>
      <c r="G18" s="3592"/>
      <c r="H18" s="2038" t="s">
        <v>76</v>
      </c>
      <c r="I18" s="1975">
        <v>493.8</v>
      </c>
      <c r="J18" s="2341">
        <v>493.8</v>
      </c>
      <c r="K18" s="2341">
        <v>493.8</v>
      </c>
      <c r="L18" s="3658"/>
      <c r="M18" s="3651"/>
      <c r="N18" s="3654"/>
      <c r="O18" s="3654"/>
      <c r="P18" s="3656"/>
    </row>
    <row r="19" spans="1:16" ht="13.5" thickBot="1" x14ac:dyDescent="0.25">
      <c r="A19" s="2950"/>
      <c r="B19" s="2952"/>
      <c r="C19" s="3490"/>
      <c r="D19" s="1521"/>
      <c r="E19" s="2885"/>
      <c r="F19" s="3646"/>
      <c r="G19" s="3593"/>
      <c r="H19" s="1633" t="s">
        <v>7</v>
      </c>
      <c r="I19" s="1595">
        <f>I16+I17+I18</f>
        <v>7335.4000000000005</v>
      </c>
      <c r="J19" s="1595">
        <f t="shared" ref="J19:K19" si="1">J16+J17+J18</f>
        <v>7561.1</v>
      </c>
      <c r="K19" s="1595">
        <f t="shared" si="1"/>
        <v>7811.1</v>
      </c>
      <c r="L19" s="3649"/>
      <c r="M19" s="3652"/>
      <c r="N19" s="3642"/>
      <c r="O19" s="3642"/>
      <c r="P19" s="3644"/>
    </row>
    <row r="20" spans="1:16" ht="13.15" customHeight="1" x14ac:dyDescent="0.2">
      <c r="A20" s="2948" t="s">
        <v>6</v>
      </c>
      <c r="B20" s="2951" t="s">
        <v>6</v>
      </c>
      <c r="C20" s="3493" t="s">
        <v>53</v>
      </c>
      <c r="D20" s="2321"/>
      <c r="E20" s="2883" t="s">
        <v>987</v>
      </c>
      <c r="F20" s="3645" t="s">
        <v>988</v>
      </c>
      <c r="G20" s="3624" t="s">
        <v>989</v>
      </c>
      <c r="H20" s="2319" t="s">
        <v>52</v>
      </c>
      <c r="I20" s="2317">
        <v>172.4</v>
      </c>
      <c r="J20" s="2340">
        <v>179</v>
      </c>
      <c r="K20" s="2340">
        <v>186</v>
      </c>
      <c r="L20" s="3657" t="s">
        <v>990</v>
      </c>
      <c r="M20" s="3650" t="s">
        <v>669</v>
      </c>
      <c r="N20" s="3653" t="s">
        <v>604</v>
      </c>
      <c r="O20" s="3653" t="s">
        <v>604</v>
      </c>
      <c r="P20" s="3655" t="s">
        <v>604</v>
      </c>
    </row>
    <row r="21" spans="1:16" x14ac:dyDescent="0.2">
      <c r="A21" s="2949"/>
      <c r="B21" s="2855"/>
      <c r="C21" s="3493"/>
      <c r="D21" s="2321"/>
      <c r="E21" s="2884"/>
      <c r="F21" s="3613"/>
      <c r="G21" s="3625"/>
      <c r="H21" s="2319" t="s">
        <v>147</v>
      </c>
      <c r="I21" s="2317">
        <v>231.2</v>
      </c>
      <c r="J21" s="2340">
        <v>266</v>
      </c>
      <c r="K21" s="2340">
        <v>305</v>
      </c>
      <c r="L21" s="3658"/>
      <c r="M21" s="3651"/>
      <c r="N21" s="3654"/>
      <c r="O21" s="3654"/>
      <c r="P21" s="3656"/>
    </row>
    <row r="22" spans="1:16" x14ac:dyDescent="0.2">
      <c r="A22" s="2949"/>
      <c r="B22" s="2855"/>
      <c r="C22" s="3493"/>
      <c r="D22" s="2321"/>
      <c r="E22" s="2884"/>
      <c r="F22" s="3613"/>
      <c r="G22" s="3625"/>
      <c r="H22" s="2319" t="s">
        <v>991</v>
      </c>
      <c r="I22" s="2317">
        <v>51.2</v>
      </c>
      <c r="J22" s="2340">
        <v>51.2</v>
      </c>
      <c r="K22" s="2340">
        <v>51.2</v>
      </c>
      <c r="L22" s="3658"/>
      <c r="M22" s="3651"/>
      <c r="N22" s="3654"/>
      <c r="O22" s="3654"/>
      <c r="P22" s="3656"/>
    </row>
    <row r="23" spans="1:16" x14ac:dyDescent="0.2">
      <c r="A23" s="2949"/>
      <c r="B23" s="2855"/>
      <c r="C23" s="3493"/>
      <c r="D23" s="2321"/>
      <c r="E23" s="2884"/>
      <c r="F23" s="3613"/>
      <c r="G23" s="3625"/>
      <c r="H23" s="2319" t="s">
        <v>551</v>
      </c>
      <c r="I23" s="2317">
        <v>66.400000000000006</v>
      </c>
      <c r="J23" s="2340">
        <v>73</v>
      </c>
      <c r="K23" s="2340">
        <v>77</v>
      </c>
      <c r="L23" s="3658"/>
      <c r="M23" s="3651"/>
      <c r="N23" s="3654"/>
      <c r="O23" s="3654"/>
      <c r="P23" s="3656"/>
    </row>
    <row r="24" spans="1:16" x14ac:dyDescent="0.2">
      <c r="A24" s="2949"/>
      <c r="B24" s="2855"/>
      <c r="C24" s="3493"/>
      <c r="D24" s="2321"/>
      <c r="E24" s="2884"/>
      <c r="F24" s="3613"/>
      <c r="G24" s="3625"/>
      <c r="H24" s="2319" t="s">
        <v>756</v>
      </c>
      <c r="I24" s="2317">
        <v>131.9</v>
      </c>
      <c r="J24" s="2340">
        <v>150</v>
      </c>
      <c r="K24" s="2340">
        <v>170</v>
      </c>
      <c r="L24" s="3658"/>
      <c r="M24" s="3651"/>
      <c r="N24" s="3654"/>
      <c r="O24" s="3654"/>
      <c r="P24" s="3656"/>
    </row>
    <row r="25" spans="1:16" x14ac:dyDescent="0.2">
      <c r="A25" s="2949"/>
      <c r="B25" s="2855"/>
      <c r="C25" s="3493"/>
      <c r="D25" s="2321"/>
      <c r="E25" s="2884"/>
      <c r="F25" s="3613"/>
      <c r="G25" s="3625"/>
      <c r="H25" s="1510" t="s">
        <v>75</v>
      </c>
      <c r="I25" s="2317">
        <v>26.3</v>
      </c>
      <c r="J25" s="2340">
        <v>8.3000000000000007</v>
      </c>
      <c r="K25" s="2340">
        <v>8.3000000000000007</v>
      </c>
      <c r="L25" s="3658"/>
      <c r="M25" s="3651"/>
      <c r="N25" s="3654"/>
      <c r="O25" s="3654"/>
      <c r="P25" s="3656"/>
    </row>
    <row r="26" spans="1:16" ht="13.5" thickBot="1" x14ac:dyDescent="0.25">
      <c r="A26" s="2949"/>
      <c r="B26" s="2855"/>
      <c r="C26" s="3493"/>
      <c r="D26" s="2321"/>
      <c r="E26" s="2884"/>
      <c r="F26" s="3613"/>
      <c r="G26" s="3625"/>
      <c r="H26" s="2038" t="s">
        <v>76</v>
      </c>
      <c r="I26" s="1975">
        <v>5.5</v>
      </c>
      <c r="J26" s="2341">
        <v>5.5</v>
      </c>
      <c r="K26" s="2341">
        <v>5.5</v>
      </c>
      <c r="L26" s="3658"/>
      <c r="M26" s="3651"/>
      <c r="N26" s="3654"/>
      <c r="O26" s="3654"/>
      <c r="P26" s="3656"/>
    </row>
    <row r="27" spans="1:16" ht="13.5" thickBot="1" x14ac:dyDescent="0.25">
      <c r="A27" s="2950"/>
      <c r="B27" s="2952"/>
      <c r="C27" s="3490"/>
      <c r="D27" s="1521"/>
      <c r="E27" s="2885"/>
      <c r="F27" s="3646"/>
      <c r="G27" s="3626"/>
      <c r="H27" s="1633" t="s">
        <v>7</v>
      </c>
      <c r="I27" s="1595">
        <f>SUM(I20:I26)</f>
        <v>684.9</v>
      </c>
      <c r="J27" s="1595">
        <f t="shared" ref="J27:K27" si="2">SUM(J20:J26)</f>
        <v>733</v>
      </c>
      <c r="K27" s="1595">
        <f t="shared" si="2"/>
        <v>803</v>
      </c>
      <c r="L27" s="3649"/>
      <c r="M27" s="3652"/>
      <c r="N27" s="3642"/>
      <c r="O27" s="3642"/>
      <c r="P27" s="3644"/>
    </row>
    <row r="28" spans="1:16" ht="13.15" customHeight="1" x14ac:dyDescent="0.2">
      <c r="A28" s="2948" t="s">
        <v>6</v>
      </c>
      <c r="B28" s="2951" t="s">
        <v>6</v>
      </c>
      <c r="C28" s="3489" t="s">
        <v>54</v>
      </c>
      <c r="D28" s="2387"/>
      <c r="E28" s="3033" t="s">
        <v>992</v>
      </c>
      <c r="F28" s="3666" t="s">
        <v>993</v>
      </c>
      <c r="G28" s="3624" t="s">
        <v>989</v>
      </c>
      <c r="H28" s="2415" t="s">
        <v>52</v>
      </c>
      <c r="I28" s="1585">
        <v>248</v>
      </c>
      <c r="J28" s="2342">
        <v>260</v>
      </c>
      <c r="K28" s="2342">
        <v>273</v>
      </c>
      <c r="L28" s="3647" t="s">
        <v>990</v>
      </c>
      <c r="M28" s="3650" t="s">
        <v>669</v>
      </c>
      <c r="N28" s="3653" t="s">
        <v>994</v>
      </c>
      <c r="O28" s="3653" t="s">
        <v>994</v>
      </c>
      <c r="P28" s="3655" t="s">
        <v>994</v>
      </c>
    </row>
    <row r="29" spans="1:16" x14ac:dyDescent="0.2">
      <c r="A29" s="2949"/>
      <c r="B29" s="2855"/>
      <c r="C29" s="3518"/>
      <c r="D29" s="2388"/>
      <c r="E29" s="2959"/>
      <c r="F29" s="3613"/>
      <c r="G29" s="3625"/>
      <c r="H29" s="2039" t="s">
        <v>147</v>
      </c>
      <c r="I29" s="2385">
        <v>358.7</v>
      </c>
      <c r="J29" s="2394">
        <v>395</v>
      </c>
      <c r="K29" s="2394">
        <v>435</v>
      </c>
      <c r="L29" s="3648"/>
      <c r="M29" s="3651"/>
      <c r="N29" s="3654"/>
      <c r="O29" s="3654"/>
      <c r="P29" s="3656"/>
    </row>
    <row r="30" spans="1:16" x14ac:dyDescent="0.2">
      <c r="A30" s="2949"/>
      <c r="B30" s="2855"/>
      <c r="C30" s="3518"/>
      <c r="D30" s="2388"/>
      <c r="E30" s="2959"/>
      <c r="F30" s="3613"/>
      <c r="G30" s="3625"/>
      <c r="H30" s="2040" t="s">
        <v>75</v>
      </c>
      <c r="I30" s="2385">
        <v>35.6</v>
      </c>
      <c r="J30" s="2394">
        <v>6.1</v>
      </c>
      <c r="K30" s="2394">
        <v>6.1</v>
      </c>
      <c r="L30" s="3648"/>
      <c r="M30" s="3651"/>
      <c r="N30" s="3654"/>
      <c r="O30" s="3654"/>
      <c r="P30" s="3656"/>
    </row>
    <row r="31" spans="1:16" x14ac:dyDescent="0.2">
      <c r="A31" s="2949"/>
      <c r="B31" s="2855"/>
      <c r="C31" s="3518"/>
      <c r="D31" s="2388"/>
      <c r="E31" s="2959"/>
      <c r="F31" s="3613"/>
      <c r="G31" s="3625"/>
      <c r="H31" s="2041" t="s">
        <v>551</v>
      </c>
      <c r="I31" s="1511">
        <v>62.8</v>
      </c>
      <c r="J31" s="2343">
        <v>65</v>
      </c>
      <c r="K31" s="2343">
        <v>68</v>
      </c>
      <c r="L31" s="3648"/>
      <c r="M31" s="3651"/>
      <c r="N31" s="3654"/>
      <c r="O31" s="3654"/>
      <c r="P31" s="3656"/>
    </row>
    <row r="32" spans="1:16" ht="13.5" thickBot="1" x14ac:dyDescent="0.25">
      <c r="A32" s="2949"/>
      <c r="B32" s="2855"/>
      <c r="C32" s="3518"/>
      <c r="D32" s="2388"/>
      <c r="E32" s="2959"/>
      <c r="F32" s="3613"/>
      <c r="G32" s="3625"/>
      <c r="H32" s="2042" t="s">
        <v>76</v>
      </c>
      <c r="I32" s="1975">
        <v>1.5</v>
      </c>
      <c r="J32" s="2341">
        <v>1.5</v>
      </c>
      <c r="K32" s="2341">
        <v>1.5</v>
      </c>
      <c r="L32" s="3648"/>
      <c r="M32" s="3651"/>
      <c r="N32" s="3654"/>
      <c r="O32" s="3654"/>
      <c r="P32" s="3656"/>
    </row>
    <row r="33" spans="1:16" ht="13.5" thickBot="1" x14ac:dyDescent="0.25">
      <c r="A33" s="2950"/>
      <c r="B33" s="2952"/>
      <c r="C33" s="3490"/>
      <c r="D33" s="1521"/>
      <c r="E33" s="3665"/>
      <c r="F33" s="3646"/>
      <c r="G33" s="3626"/>
      <c r="H33" s="1633" t="s">
        <v>7</v>
      </c>
      <c r="I33" s="1595">
        <f>SUM(I28:I32)</f>
        <v>706.6</v>
      </c>
      <c r="J33" s="1595">
        <f t="shared" ref="J33:K33" si="3">SUM(J28:J32)</f>
        <v>727.6</v>
      </c>
      <c r="K33" s="1595">
        <f t="shared" si="3"/>
        <v>783.6</v>
      </c>
      <c r="L33" s="3667"/>
      <c r="M33" s="3652"/>
      <c r="N33" s="3642"/>
      <c r="O33" s="3642"/>
      <c r="P33" s="3644"/>
    </row>
    <row r="34" spans="1:16" ht="13.15" customHeight="1" x14ac:dyDescent="0.2">
      <c r="A34" s="2948" t="s">
        <v>6</v>
      </c>
      <c r="B34" s="2951" t="s">
        <v>6</v>
      </c>
      <c r="C34" s="3493" t="s">
        <v>62</v>
      </c>
      <c r="D34" s="2321"/>
      <c r="E34" s="2883" t="s">
        <v>995</v>
      </c>
      <c r="F34" s="3645" t="s">
        <v>996</v>
      </c>
      <c r="G34" s="3624" t="s">
        <v>989</v>
      </c>
      <c r="H34" s="2319" t="s">
        <v>52</v>
      </c>
      <c r="I34" s="2317">
        <v>167</v>
      </c>
      <c r="J34" s="2344">
        <v>175</v>
      </c>
      <c r="K34" s="2344">
        <v>184</v>
      </c>
      <c r="L34" s="3657" t="s">
        <v>982</v>
      </c>
      <c r="M34" s="3650" t="s">
        <v>669</v>
      </c>
      <c r="N34" s="3659" t="s">
        <v>1220</v>
      </c>
      <c r="O34" s="3659" t="s">
        <v>1220</v>
      </c>
      <c r="P34" s="3662" t="s">
        <v>1220</v>
      </c>
    </row>
    <row r="35" spans="1:16" x14ac:dyDescent="0.2">
      <c r="A35" s="2949"/>
      <c r="B35" s="2855"/>
      <c r="C35" s="3493"/>
      <c r="D35" s="2321"/>
      <c r="E35" s="2884"/>
      <c r="F35" s="3613"/>
      <c r="G35" s="3625"/>
      <c r="H35" s="1510" t="s">
        <v>74</v>
      </c>
      <c r="I35" s="2317">
        <v>2.8</v>
      </c>
      <c r="J35" s="2344">
        <v>0</v>
      </c>
      <c r="K35" s="2344">
        <v>0</v>
      </c>
      <c r="L35" s="3658"/>
      <c r="M35" s="3651"/>
      <c r="N35" s="3660"/>
      <c r="O35" s="3660"/>
      <c r="P35" s="3663"/>
    </row>
    <row r="36" spans="1:16" x14ac:dyDescent="0.2">
      <c r="A36" s="2949"/>
      <c r="B36" s="2855"/>
      <c r="C36" s="3493"/>
      <c r="D36" s="2321"/>
      <c r="E36" s="2884"/>
      <c r="F36" s="3613"/>
      <c r="G36" s="3625"/>
      <c r="H36" s="1510" t="s">
        <v>76</v>
      </c>
      <c r="I36" s="1511">
        <v>1</v>
      </c>
      <c r="J36" s="2727">
        <v>1</v>
      </c>
      <c r="K36" s="2727">
        <v>1</v>
      </c>
      <c r="L36" s="3658"/>
      <c r="M36" s="3651"/>
      <c r="N36" s="3660"/>
      <c r="O36" s="3660"/>
      <c r="P36" s="3663"/>
    </row>
    <row r="37" spans="1:16" s="9" customFormat="1" ht="13.5" thickBot="1" x14ac:dyDescent="0.25">
      <c r="A37" s="2949"/>
      <c r="B37" s="2855"/>
      <c r="C37" s="3493"/>
      <c r="D37" s="2725"/>
      <c r="E37" s="2884"/>
      <c r="F37" s="3613"/>
      <c r="G37" s="3625"/>
      <c r="H37" s="2726" t="s">
        <v>75</v>
      </c>
      <c r="I37" s="1975">
        <v>0.8</v>
      </c>
      <c r="J37" s="2345"/>
      <c r="K37" s="2345"/>
      <c r="L37" s="3658"/>
      <c r="M37" s="3651"/>
      <c r="N37" s="3660"/>
      <c r="O37" s="3660"/>
      <c r="P37" s="3663"/>
    </row>
    <row r="38" spans="1:16" ht="13.5" thickBot="1" x14ac:dyDescent="0.25">
      <c r="A38" s="2950"/>
      <c r="B38" s="2952"/>
      <c r="C38" s="3490"/>
      <c r="D38" s="1521"/>
      <c r="E38" s="2885"/>
      <c r="F38" s="3646"/>
      <c r="G38" s="3626"/>
      <c r="H38" s="1633" t="s">
        <v>7</v>
      </c>
      <c r="I38" s="1595">
        <f>SUM(I34:I37)</f>
        <v>171.60000000000002</v>
      </c>
      <c r="J38" s="1595">
        <f t="shared" ref="J38:K38" si="4">SUM(J34:J37)</f>
        <v>176</v>
      </c>
      <c r="K38" s="1595">
        <f t="shared" si="4"/>
        <v>185</v>
      </c>
      <c r="L38" s="3649"/>
      <c r="M38" s="3652"/>
      <c r="N38" s="3661"/>
      <c r="O38" s="3661"/>
      <c r="P38" s="3664"/>
    </row>
    <row r="39" spans="1:16" ht="13.15" customHeight="1" x14ac:dyDescent="0.2">
      <c r="A39" s="2948" t="s">
        <v>6</v>
      </c>
      <c r="B39" s="2951" t="s">
        <v>6</v>
      </c>
      <c r="C39" s="3493" t="s">
        <v>96</v>
      </c>
      <c r="D39" s="2321"/>
      <c r="E39" s="2883" t="s">
        <v>997</v>
      </c>
      <c r="F39" s="3645" t="s">
        <v>998</v>
      </c>
      <c r="G39" s="3624" t="s">
        <v>989</v>
      </c>
      <c r="H39" s="2039" t="s">
        <v>52</v>
      </c>
      <c r="I39" s="1585">
        <v>2923.7</v>
      </c>
      <c r="J39" s="2342">
        <v>3070</v>
      </c>
      <c r="K39" s="2342">
        <v>3220</v>
      </c>
      <c r="L39" s="3647" t="s">
        <v>999</v>
      </c>
      <c r="M39" s="3650" t="s">
        <v>669</v>
      </c>
      <c r="N39" s="3653" t="s">
        <v>1000</v>
      </c>
      <c r="O39" s="3653" t="s">
        <v>1001</v>
      </c>
      <c r="P39" s="3655" t="s">
        <v>1001</v>
      </c>
    </row>
    <row r="40" spans="1:16" x14ac:dyDescent="0.2">
      <c r="A40" s="2949"/>
      <c r="B40" s="2855"/>
      <c r="C40" s="3493"/>
      <c r="D40" s="2321"/>
      <c r="E40" s="2884"/>
      <c r="F40" s="3613"/>
      <c r="G40" s="3625"/>
      <c r="H40" s="2039" t="s">
        <v>147</v>
      </c>
      <c r="I40" s="2317">
        <v>902.7</v>
      </c>
      <c r="J40" s="2340">
        <v>990</v>
      </c>
      <c r="K40" s="2340">
        <v>1090</v>
      </c>
      <c r="L40" s="3648"/>
      <c r="M40" s="3651"/>
      <c r="N40" s="3654"/>
      <c r="O40" s="3654"/>
      <c r="P40" s="3656"/>
    </row>
    <row r="41" spans="1:16" x14ac:dyDescent="0.2">
      <c r="A41" s="2949"/>
      <c r="B41" s="2855"/>
      <c r="C41" s="3493"/>
      <c r="D41" s="2321"/>
      <c r="E41" s="2884"/>
      <c r="F41" s="3613"/>
      <c r="G41" s="3625"/>
      <c r="H41" s="2040" t="s">
        <v>75</v>
      </c>
      <c r="I41" s="2317">
        <v>158.19999999999999</v>
      </c>
      <c r="J41" s="2340">
        <v>14.2</v>
      </c>
      <c r="K41" s="2340">
        <v>14.2</v>
      </c>
      <c r="L41" s="3648"/>
      <c r="M41" s="3651"/>
      <c r="N41" s="3654"/>
      <c r="O41" s="3654"/>
      <c r="P41" s="3656"/>
    </row>
    <row r="42" spans="1:16" x14ac:dyDescent="0.2">
      <c r="A42" s="2949"/>
      <c r="B42" s="2855"/>
      <c r="C42" s="3493"/>
      <c r="D42" s="2321"/>
      <c r="E42" s="2884"/>
      <c r="F42" s="3613"/>
      <c r="G42" s="3625"/>
      <c r="H42" s="2041" t="s">
        <v>551</v>
      </c>
      <c r="I42" s="1511">
        <v>120</v>
      </c>
      <c r="J42" s="2343">
        <v>130</v>
      </c>
      <c r="K42" s="2343">
        <v>143</v>
      </c>
      <c r="L42" s="3648"/>
      <c r="M42" s="3651"/>
      <c r="N42" s="3654"/>
      <c r="O42" s="3654"/>
      <c r="P42" s="3656"/>
    </row>
    <row r="43" spans="1:16" ht="13.5" thickBot="1" x14ac:dyDescent="0.25">
      <c r="A43" s="2949"/>
      <c r="B43" s="2855"/>
      <c r="C43" s="3493"/>
      <c r="D43" s="2321"/>
      <c r="E43" s="2884"/>
      <c r="F43" s="3613"/>
      <c r="G43" s="3625"/>
      <c r="H43" s="2042" t="s">
        <v>76</v>
      </c>
      <c r="I43" s="1975">
        <v>9.5</v>
      </c>
      <c r="J43" s="2341">
        <v>9.5</v>
      </c>
      <c r="K43" s="2341">
        <v>9.5</v>
      </c>
      <c r="L43" s="3648"/>
      <c r="M43" s="3651"/>
      <c r="N43" s="3654"/>
      <c r="O43" s="3654"/>
      <c r="P43" s="3656"/>
    </row>
    <row r="44" spans="1:16" ht="13.5" thickBot="1" x14ac:dyDescent="0.25">
      <c r="A44" s="2950"/>
      <c r="B44" s="2952"/>
      <c r="C44" s="3490"/>
      <c r="D44" s="1521"/>
      <c r="E44" s="2885"/>
      <c r="F44" s="3646"/>
      <c r="G44" s="3626"/>
      <c r="H44" s="1633" t="s">
        <v>7</v>
      </c>
      <c r="I44" s="1595">
        <f>SUM(I39:I43)</f>
        <v>4114.0999999999995</v>
      </c>
      <c r="J44" s="1595">
        <f t="shared" ref="J44:K44" si="5">SUM(J39:J43)</f>
        <v>4213.7</v>
      </c>
      <c r="K44" s="1595">
        <f t="shared" si="5"/>
        <v>4476.7</v>
      </c>
      <c r="L44" s="3649"/>
      <c r="M44" s="3652"/>
      <c r="N44" s="3642"/>
      <c r="O44" s="3642"/>
      <c r="P44" s="3644"/>
    </row>
    <row r="45" spans="1:16" ht="26.45" customHeight="1" x14ac:dyDescent="0.2">
      <c r="A45" s="2948" t="s">
        <v>6</v>
      </c>
      <c r="B45" s="2951" t="s">
        <v>6</v>
      </c>
      <c r="C45" s="3493" t="s">
        <v>97</v>
      </c>
      <c r="D45" s="2321"/>
      <c r="E45" s="3197" t="s">
        <v>1002</v>
      </c>
      <c r="F45" s="3645" t="s">
        <v>119</v>
      </c>
      <c r="G45" s="3624" t="s">
        <v>989</v>
      </c>
      <c r="H45" s="2319" t="s">
        <v>52</v>
      </c>
      <c r="I45" s="2317">
        <v>176.7</v>
      </c>
      <c r="J45" s="2340">
        <v>195</v>
      </c>
      <c r="K45" s="2340">
        <v>210</v>
      </c>
      <c r="L45" s="1547" t="s">
        <v>1003</v>
      </c>
      <c r="M45" s="1507" t="s">
        <v>153</v>
      </c>
      <c r="N45" s="1801" t="s">
        <v>747</v>
      </c>
      <c r="O45" s="1801" t="s">
        <v>207</v>
      </c>
      <c r="P45" s="1799" t="s">
        <v>207</v>
      </c>
    </row>
    <row r="46" spans="1:16" ht="38.25" x14ac:dyDescent="0.2">
      <c r="A46" s="2949"/>
      <c r="B46" s="2855"/>
      <c r="C46" s="3493"/>
      <c r="D46" s="2321"/>
      <c r="E46" s="3198"/>
      <c r="F46" s="3613"/>
      <c r="G46" s="3625"/>
      <c r="H46" s="1510" t="s">
        <v>75</v>
      </c>
      <c r="I46" s="2317">
        <v>160.19999999999999</v>
      </c>
      <c r="J46" s="2340">
        <v>152.19999999999999</v>
      </c>
      <c r="K46" s="2340">
        <v>152.19999999999999</v>
      </c>
      <c r="L46" s="2043" t="s">
        <v>1004</v>
      </c>
      <c r="M46" s="1813" t="s">
        <v>195</v>
      </c>
      <c r="N46" s="2346" t="s">
        <v>1221</v>
      </c>
      <c r="O46" s="2346" t="s">
        <v>994</v>
      </c>
      <c r="P46" s="2347" t="s">
        <v>1222</v>
      </c>
    </row>
    <row r="47" spans="1:16" ht="13.15" customHeight="1" x14ac:dyDescent="0.2">
      <c r="A47" s="2949"/>
      <c r="B47" s="2855"/>
      <c r="C47" s="3493"/>
      <c r="D47" s="2321"/>
      <c r="E47" s="3198"/>
      <c r="F47" s="3613"/>
      <c r="G47" s="3625"/>
      <c r="H47" s="1510" t="s">
        <v>76</v>
      </c>
      <c r="I47" s="2317">
        <v>0.6</v>
      </c>
      <c r="J47" s="2340">
        <v>0</v>
      </c>
      <c r="K47" s="2340">
        <v>0</v>
      </c>
      <c r="L47" s="3639" t="s">
        <v>1005</v>
      </c>
      <c r="M47" s="3597" t="s">
        <v>153</v>
      </c>
      <c r="N47" s="3641" t="s">
        <v>199</v>
      </c>
      <c r="O47" s="3641" t="s">
        <v>200</v>
      </c>
      <c r="P47" s="3643" t="s">
        <v>200</v>
      </c>
    </row>
    <row r="48" spans="1:16" ht="13.5" thickBot="1" x14ac:dyDescent="0.25">
      <c r="A48" s="2950"/>
      <c r="B48" s="2952"/>
      <c r="C48" s="3490"/>
      <c r="D48" s="1521"/>
      <c r="E48" s="3199"/>
      <c r="F48" s="3646"/>
      <c r="G48" s="3626"/>
      <c r="H48" s="1633" t="s">
        <v>7</v>
      </c>
      <c r="I48" s="1595">
        <f>SUM(I45:I47)</f>
        <v>337.5</v>
      </c>
      <c r="J48" s="1595">
        <f t="shared" ref="J48:K48" si="6">SUM(J45:J47)</f>
        <v>347.2</v>
      </c>
      <c r="K48" s="1595">
        <f t="shared" si="6"/>
        <v>362.2</v>
      </c>
      <c r="L48" s="3640"/>
      <c r="M48" s="3599"/>
      <c r="N48" s="3642"/>
      <c r="O48" s="3642"/>
      <c r="P48" s="3644"/>
    </row>
    <row r="49" spans="1:16" ht="26.45" customHeight="1" x14ac:dyDescent="0.2">
      <c r="A49" s="2948" t="s">
        <v>6</v>
      </c>
      <c r="B49" s="2951" t="s">
        <v>6</v>
      </c>
      <c r="C49" s="3489" t="s">
        <v>98</v>
      </c>
      <c r="D49" s="2320"/>
      <c r="E49" s="3519" t="s">
        <v>1006</v>
      </c>
      <c r="F49" s="3645" t="s">
        <v>119</v>
      </c>
      <c r="G49" s="3585"/>
      <c r="H49" s="1502" t="s">
        <v>52</v>
      </c>
      <c r="I49" s="1585">
        <v>0</v>
      </c>
      <c r="J49" s="2342">
        <v>50</v>
      </c>
      <c r="K49" s="2342">
        <v>75</v>
      </c>
      <c r="L49" s="1480" t="s">
        <v>1007</v>
      </c>
      <c r="M49" s="1507" t="s">
        <v>669</v>
      </c>
      <c r="N49" s="1548"/>
      <c r="O49" s="913">
        <v>200</v>
      </c>
      <c r="P49" s="2348">
        <v>200</v>
      </c>
    </row>
    <row r="50" spans="1:16" ht="13.15" customHeight="1" x14ac:dyDescent="0.2">
      <c r="A50" s="2949"/>
      <c r="B50" s="2855"/>
      <c r="C50" s="3493"/>
      <c r="D50" s="2321"/>
      <c r="E50" s="3520"/>
      <c r="F50" s="3613"/>
      <c r="G50" s="3586"/>
      <c r="H50" s="2039" t="s">
        <v>147</v>
      </c>
      <c r="I50" s="1511">
        <v>0</v>
      </c>
      <c r="J50" s="2343">
        <v>0</v>
      </c>
      <c r="K50" s="2343">
        <v>0</v>
      </c>
      <c r="L50" s="3594" t="s">
        <v>1008</v>
      </c>
      <c r="M50" s="3597" t="s">
        <v>153</v>
      </c>
      <c r="N50" s="3635"/>
      <c r="O50" s="3619">
        <v>1</v>
      </c>
      <c r="P50" s="3622"/>
    </row>
    <row r="51" spans="1:16" x14ac:dyDescent="0.2">
      <c r="A51" s="2949"/>
      <c r="B51" s="2855"/>
      <c r="C51" s="3493"/>
      <c r="D51" s="2321"/>
      <c r="E51" s="3520"/>
      <c r="F51" s="3613"/>
      <c r="G51" s="3586"/>
      <c r="H51" s="1510" t="s">
        <v>76</v>
      </c>
      <c r="I51" s="1511">
        <v>0</v>
      </c>
      <c r="J51" s="2343">
        <v>0</v>
      </c>
      <c r="K51" s="2343">
        <v>0</v>
      </c>
      <c r="L51" s="3595"/>
      <c r="M51" s="3598"/>
      <c r="N51" s="3636"/>
      <c r="O51" s="3574"/>
      <c r="P51" s="3638"/>
    </row>
    <row r="52" spans="1:16" ht="13.5" thickBot="1" x14ac:dyDescent="0.25">
      <c r="A52" s="2950"/>
      <c r="B52" s="2952"/>
      <c r="C52" s="3490"/>
      <c r="D52" s="1521"/>
      <c r="E52" s="3633"/>
      <c r="F52" s="3646"/>
      <c r="G52" s="3587"/>
      <c r="H52" s="1552" t="s">
        <v>7</v>
      </c>
      <c r="I52" s="1553">
        <v>0</v>
      </c>
      <c r="J52" s="2349">
        <v>50</v>
      </c>
      <c r="K52" s="2349">
        <v>75</v>
      </c>
      <c r="L52" s="3596"/>
      <c r="M52" s="3599"/>
      <c r="N52" s="3637"/>
      <c r="O52" s="3575"/>
      <c r="P52" s="3623"/>
    </row>
    <row r="53" spans="1:16" ht="36" customHeight="1" x14ac:dyDescent="0.2">
      <c r="A53" s="3606" t="s">
        <v>6</v>
      </c>
      <c r="B53" s="3609" t="s">
        <v>6</v>
      </c>
      <c r="C53" s="2061" t="s">
        <v>99</v>
      </c>
      <c r="D53" s="2320"/>
      <c r="E53" s="3519" t="s">
        <v>1009</v>
      </c>
      <c r="F53" s="3612" t="s">
        <v>119</v>
      </c>
      <c r="G53" s="3591" t="s">
        <v>1010</v>
      </c>
      <c r="H53" s="1502" t="s">
        <v>52</v>
      </c>
      <c r="I53" s="1585">
        <v>135</v>
      </c>
      <c r="J53" s="2342">
        <v>230</v>
      </c>
      <c r="K53" s="2342">
        <v>252</v>
      </c>
      <c r="L53" s="2045" t="s">
        <v>1011</v>
      </c>
      <c r="M53" s="1813" t="s">
        <v>195</v>
      </c>
      <c r="N53" s="913">
        <v>92</v>
      </c>
      <c r="O53" s="913">
        <v>95</v>
      </c>
      <c r="P53" s="2348">
        <v>96</v>
      </c>
    </row>
    <row r="54" spans="1:16" ht="36" x14ac:dyDescent="0.2">
      <c r="A54" s="3607"/>
      <c r="B54" s="3610"/>
      <c r="C54" s="2062"/>
      <c r="D54" s="2321"/>
      <c r="E54" s="3520"/>
      <c r="F54" s="3613"/>
      <c r="G54" s="3592"/>
      <c r="H54" s="1510" t="s">
        <v>75</v>
      </c>
      <c r="I54" s="1511">
        <v>409.6</v>
      </c>
      <c r="J54" s="2343">
        <v>420</v>
      </c>
      <c r="K54" s="2343">
        <v>444</v>
      </c>
      <c r="L54" s="2047" t="s">
        <v>1012</v>
      </c>
      <c r="M54" s="1813" t="s">
        <v>195</v>
      </c>
      <c r="N54" s="878">
        <v>84</v>
      </c>
      <c r="O54" s="878">
        <v>86</v>
      </c>
      <c r="P54" s="2350">
        <v>90</v>
      </c>
    </row>
    <row r="55" spans="1:16" x14ac:dyDescent="0.2">
      <c r="A55" s="3607"/>
      <c r="B55" s="3610"/>
      <c r="C55" s="2062"/>
      <c r="D55" s="2321"/>
      <c r="E55" s="3520"/>
      <c r="F55" s="3613"/>
      <c r="G55" s="3592"/>
      <c r="H55" s="3634" t="s">
        <v>76</v>
      </c>
      <c r="I55" s="3627">
        <v>72.3</v>
      </c>
      <c r="J55" s="3628">
        <v>0</v>
      </c>
      <c r="K55" s="3628">
        <v>0</v>
      </c>
      <c r="L55" s="2047" t="s">
        <v>1013</v>
      </c>
      <c r="M55" s="1807" t="s">
        <v>831</v>
      </c>
      <c r="N55" s="878"/>
      <c r="O55" s="878">
        <v>1</v>
      </c>
      <c r="P55" s="2350"/>
    </row>
    <row r="56" spans="1:16" ht="24" x14ac:dyDescent="0.2">
      <c r="A56" s="3607"/>
      <c r="B56" s="3610"/>
      <c r="C56" s="2062"/>
      <c r="D56" s="2321"/>
      <c r="E56" s="3520"/>
      <c r="F56" s="3613"/>
      <c r="G56" s="3592"/>
      <c r="H56" s="3181"/>
      <c r="I56" s="3174"/>
      <c r="J56" s="3629"/>
      <c r="K56" s="3629"/>
      <c r="L56" s="2048" t="s">
        <v>1014</v>
      </c>
      <c r="M56" s="1807" t="s">
        <v>831</v>
      </c>
      <c r="N56" s="107">
        <v>16</v>
      </c>
      <c r="O56" s="107">
        <v>18</v>
      </c>
      <c r="P56" s="2350">
        <v>19</v>
      </c>
    </row>
    <row r="57" spans="1:16" ht="13.15" customHeight="1" x14ac:dyDescent="0.2">
      <c r="A57" s="3607"/>
      <c r="B57" s="3610"/>
      <c r="C57" s="2062"/>
      <c r="D57" s="2321"/>
      <c r="E57" s="3520"/>
      <c r="F57" s="3613"/>
      <c r="G57" s="3592"/>
      <c r="H57" s="3182"/>
      <c r="I57" s="3175"/>
      <c r="J57" s="3630"/>
      <c r="K57" s="3630"/>
      <c r="L57" s="3631" t="s">
        <v>1015</v>
      </c>
      <c r="M57" s="3618" t="s">
        <v>831</v>
      </c>
      <c r="N57" s="3620"/>
      <c r="O57" s="3620">
        <v>1</v>
      </c>
      <c r="P57" s="3622">
        <v>1</v>
      </c>
    </row>
    <row r="58" spans="1:16" ht="33" customHeight="1" thickBot="1" x14ac:dyDescent="0.25">
      <c r="A58" s="3608"/>
      <c r="B58" s="3611"/>
      <c r="C58" s="2063"/>
      <c r="D58" s="2323"/>
      <c r="E58" s="3633"/>
      <c r="F58" s="3614"/>
      <c r="G58" s="3593"/>
      <c r="H58" s="1552" t="s">
        <v>7</v>
      </c>
      <c r="I58" s="1553">
        <f>I53+I54+I55</f>
        <v>616.9</v>
      </c>
      <c r="J58" s="1553">
        <f t="shared" ref="J58:K58" si="7">J53+J54+J55</f>
        <v>650</v>
      </c>
      <c r="K58" s="1553">
        <f t="shared" si="7"/>
        <v>696</v>
      </c>
      <c r="L58" s="3632"/>
      <c r="M58" s="3572"/>
      <c r="N58" s="3621"/>
      <c r="O58" s="3621"/>
      <c r="P58" s="3623"/>
    </row>
    <row r="59" spans="1:16" ht="39.6" customHeight="1" x14ac:dyDescent="0.2">
      <c r="A59" s="3606" t="s">
        <v>6</v>
      </c>
      <c r="B59" s="3609" t="s">
        <v>6</v>
      </c>
      <c r="C59" s="2061" t="s">
        <v>100</v>
      </c>
      <c r="D59" s="2320"/>
      <c r="E59" s="3197" t="s">
        <v>1016</v>
      </c>
      <c r="F59" s="3612" t="s">
        <v>119</v>
      </c>
      <c r="G59" s="3624" t="s">
        <v>989</v>
      </c>
      <c r="H59" s="1502" t="s">
        <v>52</v>
      </c>
      <c r="I59" s="1585">
        <v>10</v>
      </c>
      <c r="J59" s="2342">
        <v>25</v>
      </c>
      <c r="K59" s="2342">
        <v>50</v>
      </c>
      <c r="L59" s="1547" t="s">
        <v>1017</v>
      </c>
      <c r="M59" s="1507" t="s">
        <v>669</v>
      </c>
      <c r="N59" s="1838">
        <v>5</v>
      </c>
      <c r="O59" s="1838">
        <v>12</v>
      </c>
      <c r="P59" s="1839">
        <v>20</v>
      </c>
    </row>
    <row r="60" spans="1:16" ht="25.5" x14ac:dyDescent="0.2">
      <c r="A60" s="3607"/>
      <c r="B60" s="3610"/>
      <c r="C60" s="2062"/>
      <c r="D60" s="2321"/>
      <c r="E60" s="3198"/>
      <c r="F60" s="3613"/>
      <c r="G60" s="3625"/>
      <c r="H60" s="2039" t="s">
        <v>147</v>
      </c>
      <c r="I60" s="1511">
        <v>0</v>
      </c>
      <c r="J60" s="2343">
        <v>0</v>
      </c>
      <c r="K60" s="2343">
        <v>0</v>
      </c>
      <c r="L60" s="1490" t="s">
        <v>1018</v>
      </c>
      <c r="M60" s="1813" t="s">
        <v>195</v>
      </c>
      <c r="N60" s="878" t="s">
        <v>1223</v>
      </c>
      <c r="O60" s="878" t="s">
        <v>1224</v>
      </c>
      <c r="P60" s="2350" t="s">
        <v>1225</v>
      </c>
    </row>
    <row r="61" spans="1:16" ht="13.15" customHeight="1" x14ac:dyDescent="0.2">
      <c r="A61" s="3607"/>
      <c r="B61" s="3610"/>
      <c r="C61" s="2062"/>
      <c r="D61" s="2321"/>
      <c r="E61" s="3198"/>
      <c r="F61" s="3613"/>
      <c r="G61" s="3625"/>
      <c r="H61" s="1510" t="s">
        <v>75</v>
      </c>
      <c r="I61" s="1511">
        <v>0</v>
      </c>
      <c r="J61" s="2343">
        <v>0</v>
      </c>
      <c r="K61" s="2343">
        <v>0</v>
      </c>
      <c r="L61" s="3594" t="s">
        <v>1019</v>
      </c>
      <c r="M61" s="3597" t="s">
        <v>669</v>
      </c>
      <c r="N61" s="3619">
        <v>5</v>
      </c>
      <c r="O61" s="3619">
        <v>8</v>
      </c>
      <c r="P61" s="3588">
        <v>8</v>
      </c>
    </row>
    <row r="62" spans="1:16" ht="13.5" thickBot="1" x14ac:dyDescent="0.25">
      <c r="A62" s="3608"/>
      <c r="B62" s="3611"/>
      <c r="C62" s="2063"/>
      <c r="D62" s="2323"/>
      <c r="E62" s="3199"/>
      <c r="F62" s="3614"/>
      <c r="G62" s="3626"/>
      <c r="H62" s="1552" t="s">
        <v>7</v>
      </c>
      <c r="I62" s="1553">
        <v>10</v>
      </c>
      <c r="J62" s="2349">
        <v>25</v>
      </c>
      <c r="K62" s="2349">
        <v>50</v>
      </c>
      <c r="L62" s="3596"/>
      <c r="M62" s="3599"/>
      <c r="N62" s="3575"/>
      <c r="O62" s="3575"/>
      <c r="P62" s="3578"/>
    </row>
    <row r="63" spans="1:16" ht="42" customHeight="1" x14ac:dyDescent="0.2">
      <c r="A63" s="3606" t="s">
        <v>6</v>
      </c>
      <c r="B63" s="3609" t="s">
        <v>6</v>
      </c>
      <c r="C63" s="2061" t="s">
        <v>101</v>
      </c>
      <c r="D63" s="2387"/>
      <c r="E63" s="3197" t="s">
        <v>1020</v>
      </c>
      <c r="F63" s="3612" t="s">
        <v>119</v>
      </c>
      <c r="G63" s="3591" t="s">
        <v>981</v>
      </c>
      <c r="H63" s="1502" t="s">
        <v>52</v>
      </c>
      <c r="I63" s="1585">
        <v>976.3</v>
      </c>
      <c r="J63" s="2342">
        <v>1048</v>
      </c>
      <c r="K63" s="2342">
        <v>1123</v>
      </c>
      <c r="L63" s="1480" t="s">
        <v>1021</v>
      </c>
      <c r="M63" s="1507" t="s">
        <v>195</v>
      </c>
      <c r="N63" s="913">
        <v>40</v>
      </c>
      <c r="O63" s="913">
        <v>45</v>
      </c>
      <c r="P63" s="2348">
        <v>50</v>
      </c>
    </row>
    <row r="64" spans="1:16" ht="13.15" customHeight="1" x14ac:dyDescent="0.2">
      <c r="A64" s="3607"/>
      <c r="B64" s="3610"/>
      <c r="C64" s="2416"/>
      <c r="D64" s="2388"/>
      <c r="E64" s="3198"/>
      <c r="F64" s="3613"/>
      <c r="G64" s="3592"/>
      <c r="H64" s="1510" t="s">
        <v>75</v>
      </c>
      <c r="I64" s="1511">
        <v>91.5</v>
      </c>
      <c r="J64" s="2343">
        <v>100</v>
      </c>
      <c r="K64" s="2343">
        <v>108</v>
      </c>
      <c r="L64" s="3615" t="s">
        <v>1022</v>
      </c>
      <c r="M64" s="3618" t="s">
        <v>831</v>
      </c>
      <c r="N64" s="3619">
        <v>5</v>
      </c>
      <c r="O64" s="3619">
        <v>5</v>
      </c>
      <c r="P64" s="3588">
        <v>5</v>
      </c>
    </row>
    <row r="65" spans="1:16" x14ac:dyDescent="0.2">
      <c r="A65" s="3607"/>
      <c r="B65" s="3610"/>
      <c r="C65" s="2416"/>
      <c r="D65" s="2388"/>
      <c r="E65" s="3198"/>
      <c r="F65" s="3613"/>
      <c r="G65" s="3592"/>
      <c r="H65" s="2039" t="s">
        <v>147</v>
      </c>
      <c r="I65" s="1511">
        <v>1012.6</v>
      </c>
      <c r="J65" s="2343">
        <v>1120</v>
      </c>
      <c r="K65" s="2343">
        <v>1240</v>
      </c>
      <c r="L65" s="3616"/>
      <c r="M65" s="3571"/>
      <c r="N65" s="3574"/>
      <c r="O65" s="3574"/>
      <c r="P65" s="3577"/>
    </row>
    <row r="66" spans="1:16" x14ac:dyDescent="0.2">
      <c r="A66" s="3607"/>
      <c r="B66" s="3610"/>
      <c r="C66" s="2416"/>
      <c r="D66" s="2388"/>
      <c r="E66" s="3198"/>
      <c r="F66" s="3613"/>
      <c r="G66" s="3592"/>
      <c r="H66" s="1510" t="s">
        <v>76</v>
      </c>
      <c r="I66" s="1511">
        <v>18.3</v>
      </c>
      <c r="J66" s="2343">
        <v>0</v>
      </c>
      <c r="K66" s="2343">
        <v>0</v>
      </c>
      <c r="L66" s="3616"/>
      <c r="M66" s="3571"/>
      <c r="N66" s="3574"/>
      <c r="O66" s="3574"/>
      <c r="P66" s="3577"/>
    </row>
    <row r="67" spans="1:16" ht="13.5" thickBot="1" x14ac:dyDescent="0.25">
      <c r="A67" s="3608"/>
      <c r="B67" s="3611"/>
      <c r="C67" s="2063"/>
      <c r="D67" s="2392"/>
      <c r="E67" s="3199"/>
      <c r="F67" s="3614"/>
      <c r="G67" s="3593"/>
      <c r="H67" s="1552" t="s">
        <v>7</v>
      </c>
      <c r="I67" s="1553">
        <v>2098.6999999999998</v>
      </c>
      <c r="J67" s="2349">
        <v>2268</v>
      </c>
      <c r="K67" s="2349">
        <v>2471</v>
      </c>
      <c r="L67" s="3617"/>
      <c r="M67" s="3572"/>
      <c r="N67" s="3575"/>
      <c r="O67" s="3575"/>
      <c r="P67" s="3578"/>
    </row>
    <row r="68" spans="1:16" ht="13.5" thickBot="1" x14ac:dyDescent="0.25">
      <c r="A68" s="11" t="s">
        <v>6</v>
      </c>
      <c r="B68" s="503" t="s">
        <v>6</v>
      </c>
      <c r="C68" s="2408"/>
      <c r="D68" s="2409"/>
      <c r="E68" s="2963" t="s">
        <v>34</v>
      </c>
      <c r="F68" s="2963"/>
      <c r="G68" s="2964"/>
      <c r="H68" s="1596" t="s">
        <v>7</v>
      </c>
      <c r="I68" s="1597">
        <f>SUM(I15,I19,I27,I33,I38,I44,I48,I52,I58,I62,I67)</f>
        <v>39170.299999999996</v>
      </c>
      <c r="J68" s="2357">
        <f>SUM(J15,J19,J27,J33,J38,J44,J48,J52,J58,J62,J67)</f>
        <v>40111.799999999996</v>
      </c>
      <c r="K68" s="2357">
        <f>SUM(K15,K19,K27,K33,K38,K44,K48,K52,K58,K62,K67)</f>
        <v>41613.799999999996</v>
      </c>
      <c r="L68" s="2410"/>
      <c r="M68" s="2411"/>
      <c r="N68" s="2412"/>
      <c r="O68" s="2412"/>
      <c r="P68" s="2413"/>
    </row>
    <row r="69" spans="1:16" ht="13.5" thickBot="1" x14ac:dyDescent="0.25">
      <c r="A69" s="11" t="s">
        <v>6</v>
      </c>
      <c r="B69" s="503" t="s">
        <v>8</v>
      </c>
      <c r="C69" s="1787" t="s">
        <v>1023</v>
      </c>
      <c r="D69" s="1471"/>
      <c r="E69" s="2049"/>
      <c r="F69" s="2049"/>
      <c r="G69" s="2049"/>
      <c r="H69" s="2049"/>
      <c r="I69" s="2049"/>
      <c r="J69" s="2351"/>
      <c r="K69" s="2351"/>
      <c r="L69" s="1577"/>
      <c r="M69" s="1577"/>
      <c r="N69" s="1577"/>
      <c r="O69" s="1577"/>
      <c r="P69" s="1578"/>
    </row>
    <row r="70" spans="1:16" ht="39" thickBot="1" x14ac:dyDescent="0.25">
      <c r="A70" s="240"/>
      <c r="B70" s="2313"/>
      <c r="C70" s="1659"/>
      <c r="D70" s="2050"/>
      <c r="E70" s="2051"/>
      <c r="F70" s="2051"/>
      <c r="G70" s="2051"/>
      <c r="H70" s="2051"/>
      <c r="I70" s="2051"/>
      <c r="J70" s="2352"/>
      <c r="K70" s="2353"/>
      <c r="L70" s="2052" t="s">
        <v>1024</v>
      </c>
      <c r="M70" s="1791" t="s">
        <v>669</v>
      </c>
      <c r="N70" s="1979">
        <v>270</v>
      </c>
      <c r="O70" s="1979">
        <v>268</v>
      </c>
      <c r="P70" s="1980">
        <v>265</v>
      </c>
    </row>
    <row r="71" spans="1:16" ht="26.45" customHeight="1" x14ac:dyDescent="0.2">
      <c r="A71" s="2948" t="s">
        <v>6</v>
      </c>
      <c r="B71" s="2951" t="s">
        <v>8</v>
      </c>
      <c r="C71" s="3489" t="s">
        <v>6</v>
      </c>
      <c r="D71" s="2320"/>
      <c r="E71" s="3197" t="s">
        <v>1025</v>
      </c>
      <c r="F71" s="3589" t="s">
        <v>119</v>
      </c>
      <c r="G71" s="3591" t="s">
        <v>981</v>
      </c>
      <c r="H71" s="1502" t="s">
        <v>52</v>
      </c>
      <c r="I71" s="1585">
        <v>352.3</v>
      </c>
      <c r="J71" s="2342">
        <v>370</v>
      </c>
      <c r="K71" s="2342">
        <v>385</v>
      </c>
      <c r="L71" s="1547" t="s">
        <v>1026</v>
      </c>
      <c r="M71" s="1507" t="s">
        <v>669</v>
      </c>
      <c r="N71" s="1530">
        <v>50</v>
      </c>
      <c r="O71" s="1530">
        <v>65</v>
      </c>
      <c r="P71" s="1982">
        <v>65</v>
      </c>
    </row>
    <row r="72" spans="1:16" ht="13.15" customHeight="1" x14ac:dyDescent="0.2">
      <c r="A72" s="2949"/>
      <c r="B72" s="2855"/>
      <c r="C72" s="3493"/>
      <c r="D72" s="2321"/>
      <c r="E72" s="3198"/>
      <c r="F72" s="3583"/>
      <c r="G72" s="3592"/>
      <c r="H72" s="2039" t="s">
        <v>147</v>
      </c>
      <c r="I72" s="2317">
        <v>201.5</v>
      </c>
      <c r="J72" s="2340">
        <v>220</v>
      </c>
      <c r="K72" s="2340">
        <v>240</v>
      </c>
      <c r="L72" s="3594" t="s">
        <v>1027</v>
      </c>
      <c r="M72" s="3597" t="s">
        <v>669</v>
      </c>
      <c r="N72" s="3600">
        <v>270</v>
      </c>
      <c r="O72" s="3600">
        <v>268</v>
      </c>
      <c r="P72" s="3603">
        <v>265</v>
      </c>
    </row>
    <row r="73" spans="1:16" x14ac:dyDescent="0.2">
      <c r="A73" s="2949"/>
      <c r="B73" s="2855"/>
      <c r="C73" s="3493"/>
      <c r="D73" s="2321"/>
      <c r="E73" s="3198"/>
      <c r="F73" s="3583"/>
      <c r="G73" s="3592"/>
      <c r="H73" s="1510" t="s">
        <v>74</v>
      </c>
      <c r="I73" s="2317">
        <v>52.4</v>
      </c>
      <c r="J73" s="2344">
        <v>0</v>
      </c>
      <c r="K73" s="2344">
        <v>0</v>
      </c>
      <c r="L73" s="3595"/>
      <c r="M73" s="3598"/>
      <c r="N73" s="3601"/>
      <c r="O73" s="3601"/>
      <c r="P73" s="3604"/>
    </row>
    <row r="74" spans="1:16" ht="13.5" thickBot="1" x14ac:dyDescent="0.25">
      <c r="A74" s="2950"/>
      <c r="B74" s="2952"/>
      <c r="C74" s="3490"/>
      <c r="D74" s="1521"/>
      <c r="E74" s="3199"/>
      <c r="F74" s="3590"/>
      <c r="G74" s="3593"/>
      <c r="H74" s="1592" t="s">
        <v>7</v>
      </c>
      <c r="I74" s="1553">
        <v>606.20000000000005</v>
      </c>
      <c r="J74" s="2349">
        <v>590</v>
      </c>
      <c r="K74" s="2349">
        <v>625</v>
      </c>
      <c r="L74" s="3596"/>
      <c r="M74" s="3599"/>
      <c r="N74" s="3602"/>
      <c r="O74" s="3602"/>
      <c r="P74" s="3605"/>
    </row>
    <row r="75" spans="1:16" ht="13.15" customHeight="1" x14ac:dyDescent="0.2">
      <c r="A75" s="3491" t="s">
        <v>6</v>
      </c>
      <c r="B75" s="3492" t="s">
        <v>8</v>
      </c>
      <c r="C75" s="3493" t="s">
        <v>8</v>
      </c>
      <c r="D75" s="2321"/>
      <c r="E75" s="3579" t="s">
        <v>1028</v>
      </c>
      <c r="F75" s="3582" t="s">
        <v>119</v>
      </c>
      <c r="G75" s="3585"/>
      <c r="H75" s="2319" t="s">
        <v>52</v>
      </c>
      <c r="I75" s="2317">
        <v>0</v>
      </c>
      <c r="J75" s="2354">
        <v>50</v>
      </c>
      <c r="K75" s="2354">
        <v>75</v>
      </c>
      <c r="L75" s="3568" t="s">
        <v>1029</v>
      </c>
      <c r="M75" s="3570" t="s">
        <v>831</v>
      </c>
      <c r="N75" s="3573">
        <v>2</v>
      </c>
      <c r="O75" s="3573">
        <v>3</v>
      </c>
      <c r="P75" s="3576">
        <v>5</v>
      </c>
    </row>
    <row r="76" spans="1:16" x14ac:dyDescent="0.2">
      <c r="A76" s="2949"/>
      <c r="B76" s="2855"/>
      <c r="C76" s="3493"/>
      <c r="D76" s="2321"/>
      <c r="E76" s="3580"/>
      <c r="F76" s="3583"/>
      <c r="G76" s="3586"/>
      <c r="H76" s="1510" t="s">
        <v>75</v>
      </c>
      <c r="I76" s="1511">
        <v>0</v>
      </c>
      <c r="J76" s="2355">
        <v>0</v>
      </c>
      <c r="K76" s="2355">
        <v>0</v>
      </c>
      <c r="L76" s="3495"/>
      <c r="M76" s="3571"/>
      <c r="N76" s="3574"/>
      <c r="O76" s="3574"/>
      <c r="P76" s="3577"/>
    </row>
    <row r="77" spans="1:16" ht="13.5" thickBot="1" x14ac:dyDescent="0.25">
      <c r="A77" s="2950"/>
      <c r="B77" s="2952"/>
      <c r="C77" s="3490"/>
      <c r="D77" s="1521"/>
      <c r="E77" s="3581"/>
      <c r="F77" s="3584"/>
      <c r="G77" s="3587"/>
      <c r="H77" s="1552" t="s">
        <v>7</v>
      </c>
      <c r="I77" s="1553">
        <v>0</v>
      </c>
      <c r="J77" s="2356">
        <v>50</v>
      </c>
      <c r="K77" s="2356">
        <v>75</v>
      </c>
      <c r="L77" s="3569"/>
      <c r="M77" s="3572"/>
      <c r="N77" s="3575"/>
      <c r="O77" s="3575"/>
      <c r="P77" s="3578"/>
    </row>
    <row r="78" spans="1:16" ht="13.9" customHeight="1" thickBot="1" x14ac:dyDescent="0.25">
      <c r="A78" s="11" t="s">
        <v>6</v>
      </c>
      <c r="B78" s="503" t="s">
        <v>8</v>
      </c>
      <c r="C78" s="2963" t="s">
        <v>34</v>
      </c>
      <c r="D78" s="2963"/>
      <c r="E78" s="2963"/>
      <c r="F78" s="2963"/>
      <c r="G78" s="2964"/>
      <c r="H78" s="1596" t="s">
        <v>7</v>
      </c>
      <c r="I78" s="1597">
        <v>606.20000000000005</v>
      </c>
      <c r="J78" s="2357">
        <v>640</v>
      </c>
      <c r="K78" s="2358">
        <v>700</v>
      </c>
      <c r="L78" s="3486"/>
      <c r="M78" s="3487"/>
      <c r="N78" s="3487"/>
      <c r="O78" s="3487"/>
      <c r="P78" s="3488"/>
    </row>
    <row r="79" spans="1:16" ht="13.5" thickBot="1" x14ac:dyDescent="0.25">
      <c r="A79" s="2312"/>
      <c r="B79" s="1993"/>
      <c r="C79" s="2314"/>
      <c r="D79" s="2314"/>
      <c r="E79" s="2314"/>
      <c r="F79" s="2314"/>
      <c r="G79" s="2314"/>
      <c r="H79" s="1596" t="s">
        <v>7</v>
      </c>
      <c r="I79" s="1574"/>
      <c r="J79" s="2359"/>
      <c r="K79" s="2360"/>
      <c r="L79" s="1994"/>
      <c r="M79" s="1994"/>
      <c r="N79" s="1994"/>
      <c r="O79" s="1994"/>
      <c r="P79" s="1995"/>
    </row>
    <row r="80" spans="1:16" ht="13.5" thickBot="1" x14ac:dyDescent="0.25">
      <c r="A80" s="1845" t="s">
        <v>6</v>
      </c>
      <c r="B80" s="3483" t="s">
        <v>213</v>
      </c>
      <c r="C80" s="3484"/>
      <c r="D80" s="3484"/>
      <c r="E80" s="3484"/>
      <c r="F80" s="3484"/>
      <c r="G80" s="3484"/>
      <c r="H80" s="3485"/>
      <c r="I80" s="1638">
        <f>SUM(I68,I78)</f>
        <v>39776.499999999993</v>
      </c>
      <c r="J80" s="2361">
        <f>SUM(J68,J78)</f>
        <v>40751.799999999996</v>
      </c>
      <c r="K80" s="2361">
        <f>SUM(K68,K78)</f>
        <v>42313.799999999996</v>
      </c>
      <c r="L80" s="1640"/>
      <c r="M80" s="1640"/>
      <c r="N80" s="1640"/>
      <c r="O80" s="1640"/>
      <c r="P80" s="1641"/>
    </row>
    <row r="81" spans="1:16" ht="13.5" thickBot="1" x14ac:dyDescent="0.25">
      <c r="A81" s="2971" t="s">
        <v>9</v>
      </c>
      <c r="B81" s="2972"/>
      <c r="C81" s="2972"/>
      <c r="D81" s="2972"/>
      <c r="E81" s="2972"/>
      <c r="F81" s="2972"/>
      <c r="G81" s="2972"/>
      <c r="H81" s="2973"/>
      <c r="I81" s="2053">
        <f>SUM(I80)</f>
        <v>39776.499999999993</v>
      </c>
      <c r="J81" s="2362">
        <f>SUM(J80)</f>
        <v>40751.799999999996</v>
      </c>
      <c r="K81" s="2362">
        <f>SUM(K80)</f>
        <v>42313.799999999996</v>
      </c>
      <c r="L81" s="2974"/>
      <c r="M81" s="2975"/>
      <c r="N81" s="2975"/>
      <c r="O81" s="2975"/>
      <c r="P81" s="2976"/>
    </row>
    <row r="82" spans="1:16" x14ac:dyDescent="0.2">
      <c r="A82" s="16" t="s">
        <v>36</v>
      </c>
      <c r="B82" s="16"/>
      <c r="C82" s="16"/>
      <c r="D82" s="16"/>
      <c r="E82" s="16"/>
      <c r="F82" s="16"/>
      <c r="G82" s="16"/>
      <c r="H82" s="16"/>
      <c r="I82" s="16"/>
      <c r="J82" s="16"/>
      <c r="K82" s="16"/>
      <c r="L82" s="16"/>
      <c r="M82" s="12"/>
      <c r="N82" s="14"/>
      <c r="O82" s="14"/>
      <c r="P82" s="14"/>
    </row>
    <row r="83" spans="1:16" x14ac:dyDescent="0.2">
      <c r="A83" s="12"/>
      <c r="B83" s="12"/>
      <c r="C83" s="12"/>
      <c r="D83" s="12"/>
      <c r="E83" s="12"/>
      <c r="F83" s="12"/>
      <c r="G83" s="12"/>
      <c r="H83" s="12"/>
      <c r="I83" s="12"/>
      <c r="J83" s="12"/>
      <c r="K83" s="12"/>
      <c r="L83" s="12"/>
      <c r="M83" s="12"/>
      <c r="N83" s="14"/>
      <c r="O83" s="14"/>
      <c r="P83" s="14"/>
    </row>
    <row r="84" spans="1:16" ht="16.5" thickBot="1" x14ac:dyDescent="0.25">
      <c r="A84" s="10"/>
      <c r="B84" s="13"/>
      <c r="C84" s="13"/>
      <c r="D84" s="13"/>
      <c r="E84" s="2977" t="s">
        <v>10</v>
      </c>
      <c r="F84" s="2977"/>
      <c r="G84" s="2977"/>
      <c r="H84" s="2977"/>
      <c r="I84" s="2977"/>
      <c r="J84" s="2977"/>
      <c r="K84" s="2977"/>
      <c r="L84" s="30"/>
      <c r="M84" s="30"/>
      <c r="N84" s="15"/>
      <c r="O84" s="13"/>
      <c r="P84" s="13"/>
    </row>
    <row r="85" spans="1:16" ht="42.75" thickBot="1" x14ac:dyDescent="0.25">
      <c r="A85" s="10"/>
      <c r="B85" s="13"/>
      <c r="C85" s="13"/>
      <c r="D85" s="13"/>
      <c r="E85" s="20"/>
      <c r="F85" s="21"/>
      <c r="G85" s="21"/>
      <c r="H85" s="29"/>
      <c r="I85" s="1903" t="s">
        <v>1245</v>
      </c>
      <c r="J85" s="1904" t="s">
        <v>363</v>
      </c>
      <c r="K85" s="1905" t="s">
        <v>364</v>
      </c>
      <c r="L85" s="10"/>
      <c r="M85" s="10"/>
      <c r="N85" s="15"/>
      <c r="O85" s="13"/>
      <c r="P85" s="13"/>
    </row>
    <row r="86" spans="1:16" ht="13.5" thickBot="1" x14ac:dyDescent="0.25">
      <c r="A86" s="10"/>
      <c r="B86" s="13"/>
      <c r="C86" s="13"/>
      <c r="D86" s="13"/>
      <c r="E86" s="2992" t="s">
        <v>37</v>
      </c>
      <c r="F86" s="2993"/>
      <c r="G86" s="2993"/>
      <c r="H86" s="2994"/>
      <c r="I86" s="2054">
        <f>SUM(I87:I97)</f>
        <v>18341.800000000003</v>
      </c>
      <c r="J86" s="2054">
        <f t="shared" ref="J86:K86" si="8">SUM(J87:J97)</f>
        <v>19179.400000000001</v>
      </c>
      <c r="K86" s="2054">
        <f t="shared" si="8"/>
        <v>20371.400000000001</v>
      </c>
      <c r="L86" s="958"/>
      <c r="M86" s="10"/>
      <c r="N86" s="15"/>
      <c r="O86" s="13"/>
      <c r="P86" s="13"/>
    </row>
    <row r="87" spans="1:16" x14ac:dyDescent="0.2">
      <c r="A87" s="10"/>
      <c r="B87" s="13"/>
      <c r="C87" s="13"/>
      <c r="D87" s="13"/>
      <c r="E87" s="2984" t="s">
        <v>43</v>
      </c>
      <c r="F87" s="2985"/>
      <c r="G87" s="2985"/>
      <c r="H87" s="2986"/>
      <c r="I87" s="2055">
        <v>11550.7</v>
      </c>
      <c r="J87" s="2055">
        <v>12267</v>
      </c>
      <c r="K87" s="2055">
        <v>12898</v>
      </c>
      <c r="L87" s="10"/>
      <c r="M87" s="10"/>
      <c r="N87" s="15"/>
      <c r="O87" s="13"/>
      <c r="P87" s="13"/>
    </row>
    <row r="88" spans="1:16" x14ac:dyDescent="0.2">
      <c r="A88" s="10"/>
      <c r="B88" s="13"/>
      <c r="C88" s="13"/>
      <c r="D88" s="13"/>
      <c r="E88" s="2984" t="s">
        <v>44</v>
      </c>
      <c r="F88" s="2985"/>
      <c r="G88" s="2985"/>
      <c r="H88" s="2986"/>
      <c r="I88" s="2056">
        <v>249.2</v>
      </c>
      <c r="J88" s="2056">
        <v>268</v>
      </c>
      <c r="K88" s="2056">
        <v>288</v>
      </c>
      <c r="L88" s="10"/>
      <c r="M88" s="10"/>
      <c r="N88" s="15"/>
      <c r="O88" s="13"/>
      <c r="P88" s="13"/>
    </row>
    <row r="89" spans="1:16" x14ac:dyDescent="0.2">
      <c r="A89" s="10"/>
      <c r="B89" s="13"/>
      <c r="C89" s="13"/>
      <c r="D89" s="13"/>
      <c r="E89" s="2984" t="s">
        <v>45</v>
      </c>
      <c r="F89" s="2985"/>
      <c r="G89" s="2985"/>
      <c r="H89" s="2986"/>
      <c r="I89" s="2056">
        <v>1334.6</v>
      </c>
      <c r="J89" s="2056">
        <v>1153.0999999999999</v>
      </c>
      <c r="K89" s="2056">
        <v>1185.0999999999999</v>
      </c>
      <c r="L89" s="10"/>
      <c r="M89" s="10"/>
      <c r="N89" s="15"/>
      <c r="O89" s="13"/>
      <c r="P89" s="13"/>
    </row>
    <row r="90" spans="1:16" ht="13.15" customHeight="1" x14ac:dyDescent="0.2">
      <c r="A90" s="10"/>
      <c r="B90" s="13"/>
      <c r="C90" s="13"/>
      <c r="D90" s="13"/>
      <c r="E90" s="2984" t="s">
        <v>46</v>
      </c>
      <c r="F90" s="2985"/>
      <c r="G90" s="2985"/>
      <c r="H90" s="2986"/>
      <c r="I90" s="2056">
        <v>0</v>
      </c>
      <c r="J90" s="2056">
        <v>0</v>
      </c>
      <c r="K90" s="2056">
        <v>0</v>
      </c>
      <c r="L90" s="10"/>
      <c r="M90" s="10"/>
      <c r="N90" s="15"/>
      <c r="O90" s="13"/>
      <c r="P90" s="13"/>
    </row>
    <row r="91" spans="1:16" x14ac:dyDescent="0.2">
      <c r="A91" s="10"/>
      <c r="B91" s="13"/>
      <c r="C91" s="13"/>
      <c r="D91" s="13"/>
      <c r="E91" s="2995" t="s">
        <v>47</v>
      </c>
      <c r="F91" s="2996"/>
      <c r="G91" s="2996"/>
      <c r="H91" s="2997"/>
      <c r="I91" s="2057">
        <v>0</v>
      </c>
      <c r="J91" s="2057">
        <v>0</v>
      </c>
      <c r="K91" s="2057">
        <v>0</v>
      </c>
      <c r="L91" s="10"/>
      <c r="M91" s="10"/>
      <c r="N91" s="15"/>
      <c r="O91" s="13"/>
      <c r="P91" s="13"/>
    </row>
    <row r="92" spans="1:16" x14ac:dyDescent="0.2">
      <c r="A92" s="10"/>
      <c r="B92" s="13"/>
      <c r="C92" s="13"/>
      <c r="D92" s="13"/>
      <c r="E92" s="37" t="s">
        <v>48</v>
      </c>
      <c r="F92" s="959"/>
      <c r="G92" s="959"/>
      <c r="H92" s="39"/>
      <c r="I92" s="2056">
        <v>131.9</v>
      </c>
      <c r="J92" s="2056">
        <v>150</v>
      </c>
      <c r="K92" s="2056">
        <v>170</v>
      </c>
      <c r="L92" s="10"/>
      <c r="M92" s="10"/>
      <c r="N92" s="15"/>
      <c r="O92" s="13"/>
      <c r="P92" s="13"/>
    </row>
    <row r="93" spans="1:16" ht="13.15" customHeight="1" x14ac:dyDescent="0.2">
      <c r="A93" s="10"/>
      <c r="B93" s="13"/>
      <c r="C93" s="13"/>
      <c r="D93" s="13"/>
      <c r="E93" s="2984" t="s">
        <v>135</v>
      </c>
      <c r="F93" s="2985"/>
      <c r="G93" s="2985"/>
      <c r="H93" s="2986"/>
      <c r="I93" s="2056">
        <v>4366.5</v>
      </c>
      <c r="J93" s="2056">
        <v>4778.8</v>
      </c>
      <c r="K93" s="2056">
        <v>5267.8</v>
      </c>
      <c r="L93" s="10"/>
      <c r="M93" s="10"/>
      <c r="N93" s="960"/>
      <c r="O93" s="960"/>
      <c r="P93" s="960"/>
    </row>
    <row r="94" spans="1:16" ht="13.15" customHeight="1" x14ac:dyDescent="0.2">
      <c r="A94" s="10"/>
      <c r="B94" s="13"/>
      <c r="C94" s="13"/>
      <c r="D94" s="13"/>
      <c r="E94" s="2984" t="s">
        <v>136</v>
      </c>
      <c r="F94" s="2985"/>
      <c r="G94" s="2985"/>
      <c r="H94" s="2986"/>
      <c r="I94" s="2058">
        <v>51.2</v>
      </c>
      <c r="J94" s="2058">
        <v>51.2</v>
      </c>
      <c r="K94" s="2058">
        <v>51.2</v>
      </c>
      <c r="L94" s="10"/>
      <c r="M94" s="10"/>
      <c r="N94" s="15"/>
      <c r="O94" s="13"/>
      <c r="P94" s="13"/>
    </row>
    <row r="95" spans="1:16" ht="13.15" customHeight="1" x14ac:dyDescent="0.2">
      <c r="A95" s="10"/>
      <c r="B95" s="13"/>
      <c r="C95" s="13"/>
      <c r="D95" s="13"/>
      <c r="E95" s="2984" t="s">
        <v>51</v>
      </c>
      <c r="F95" s="2985"/>
      <c r="G95" s="2985"/>
      <c r="H95" s="2986"/>
      <c r="I95" s="2058">
        <v>0</v>
      </c>
      <c r="J95" s="2058">
        <v>0</v>
      </c>
      <c r="K95" s="2058">
        <v>0</v>
      </c>
      <c r="L95" s="10"/>
      <c r="M95" s="10"/>
      <c r="N95" s="15"/>
      <c r="O95" s="13"/>
      <c r="P95" s="13"/>
    </row>
    <row r="96" spans="1:16" x14ac:dyDescent="0.2">
      <c r="A96" s="10"/>
      <c r="B96" s="13"/>
      <c r="C96" s="13"/>
      <c r="D96" s="13"/>
      <c r="E96" s="2984" t="s">
        <v>49</v>
      </c>
      <c r="F96" s="2985"/>
      <c r="G96" s="2985"/>
      <c r="H96" s="2986"/>
      <c r="I96" s="2058">
        <v>55.2</v>
      </c>
      <c r="J96" s="2058">
        <v>0</v>
      </c>
      <c r="K96" s="2058">
        <v>0</v>
      </c>
      <c r="L96" s="10"/>
      <c r="M96" s="10"/>
      <c r="N96" s="15"/>
      <c r="O96" s="13"/>
      <c r="P96" s="13"/>
    </row>
    <row r="97" spans="1:16" ht="13.5" thickBot="1" x14ac:dyDescent="0.25">
      <c r="A97" s="9"/>
      <c r="B97" s="9"/>
      <c r="C97" s="9"/>
      <c r="D97" s="9"/>
      <c r="E97" s="2987" t="s">
        <v>137</v>
      </c>
      <c r="F97" s="2988"/>
      <c r="G97" s="2988"/>
      <c r="H97" s="2989"/>
      <c r="I97" s="2059">
        <v>602.5</v>
      </c>
      <c r="J97" s="2059">
        <v>511.3</v>
      </c>
      <c r="K97" s="2059">
        <v>511.3</v>
      </c>
      <c r="L97" s="10"/>
      <c r="M97" s="10"/>
      <c r="N97" s="9"/>
      <c r="O97" s="9"/>
      <c r="P97" s="9"/>
    </row>
    <row r="98" spans="1:16" ht="13.5" thickBot="1" x14ac:dyDescent="0.25">
      <c r="A98" s="9"/>
      <c r="B98" s="9"/>
      <c r="C98" s="9"/>
      <c r="D98" s="9"/>
      <c r="E98" s="2990" t="s">
        <v>38</v>
      </c>
      <c r="F98" s="2991"/>
      <c r="G98" s="2991"/>
      <c r="H98" s="2991"/>
      <c r="I98" s="2054">
        <f>I99*1</f>
        <v>21434.799999999999</v>
      </c>
      <c r="J98" s="2054">
        <f t="shared" ref="J98:K98" si="9">J99*1</f>
        <v>21572.400000000001</v>
      </c>
      <c r="K98" s="2054">
        <f t="shared" si="9"/>
        <v>21942.400000000001</v>
      </c>
      <c r="L98" s="10"/>
      <c r="M98" s="10"/>
      <c r="N98" s="9"/>
      <c r="O98" s="9"/>
      <c r="P98" s="9"/>
    </row>
    <row r="99" spans="1:16" ht="13.9" customHeight="1" thickBot="1" x14ac:dyDescent="0.25">
      <c r="A99" s="9"/>
      <c r="B99" s="9"/>
      <c r="C99" s="9"/>
      <c r="D99" s="9"/>
      <c r="E99" s="2978" t="s">
        <v>50</v>
      </c>
      <c r="F99" s="2979"/>
      <c r="G99" s="2979"/>
      <c r="H99" s="2980"/>
      <c r="I99" s="2055">
        <v>21434.799999999999</v>
      </c>
      <c r="J99" s="2055">
        <v>21572.400000000001</v>
      </c>
      <c r="K99" s="2055">
        <v>21942.400000000001</v>
      </c>
      <c r="L99" s="9"/>
      <c r="M99" s="9"/>
      <c r="N99" s="9"/>
      <c r="O99" s="9"/>
      <c r="P99" s="9"/>
    </row>
    <row r="100" spans="1:16" ht="13.5" thickBot="1" x14ac:dyDescent="0.25">
      <c r="A100" s="9"/>
      <c r="B100" s="9"/>
      <c r="C100" s="9"/>
      <c r="D100" s="9"/>
      <c r="E100" s="2981"/>
      <c r="F100" s="2982"/>
      <c r="G100" s="2982"/>
      <c r="H100" s="2983"/>
      <c r="I100" s="2060">
        <f>I86+I99</f>
        <v>39776.600000000006</v>
      </c>
      <c r="J100" s="2060">
        <f t="shared" ref="J100:K100" si="10">J86+J99</f>
        <v>40751.800000000003</v>
      </c>
      <c r="K100" s="2060">
        <f t="shared" si="10"/>
        <v>42313.8</v>
      </c>
      <c r="L100" s="9"/>
      <c r="M100" s="9"/>
      <c r="N100" s="9"/>
      <c r="O100" s="9"/>
      <c r="P100" s="9"/>
    </row>
  </sheetData>
  <mergeCells count="18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A28:A33"/>
    <mergeCell ref="B28:B33"/>
    <mergeCell ref="C28:C33"/>
    <mergeCell ref="E28:E33"/>
    <mergeCell ref="F28:F33"/>
    <mergeCell ref="G28:G33"/>
    <mergeCell ref="L28:L33"/>
    <mergeCell ref="C10:P10"/>
    <mergeCell ref="C11:K11"/>
    <mergeCell ref="A12:A15"/>
    <mergeCell ref="B12:B15"/>
    <mergeCell ref="C12:C15"/>
    <mergeCell ref="E12:E15"/>
    <mergeCell ref="F12:F15"/>
    <mergeCell ref="G12:G15"/>
    <mergeCell ref="L12:L15"/>
    <mergeCell ref="M12:M15"/>
    <mergeCell ref="N12:N15"/>
    <mergeCell ref="O12:O15"/>
    <mergeCell ref="P12:P15"/>
    <mergeCell ref="M16:M19"/>
    <mergeCell ref="N16:N19"/>
    <mergeCell ref="O16:O19"/>
    <mergeCell ref="P16:P19"/>
    <mergeCell ref="A20:A27"/>
    <mergeCell ref="B20:B27"/>
    <mergeCell ref="C20:C27"/>
    <mergeCell ref="E20:E27"/>
    <mergeCell ref="F20:F27"/>
    <mergeCell ref="G20:G27"/>
    <mergeCell ref="A16:A19"/>
    <mergeCell ref="B16:B19"/>
    <mergeCell ref="C16:C19"/>
    <mergeCell ref="E16:E19"/>
    <mergeCell ref="F16:F19"/>
    <mergeCell ref="G16:G19"/>
    <mergeCell ref="L16:L19"/>
    <mergeCell ref="M28:M33"/>
    <mergeCell ref="N28:N33"/>
    <mergeCell ref="O28:O33"/>
    <mergeCell ref="P28:P33"/>
    <mergeCell ref="L20:L27"/>
    <mergeCell ref="M20:M27"/>
    <mergeCell ref="N20:N27"/>
    <mergeCell ref="O20:O27"/>
    <mergeCell ref="P20:P27"/>
    <mergeCell ref="A39:A44"/>
    <mergeCell ref="B39:B44"/>
    <mergeCell ref="C39:C44"/>
    <mergeCell ref="E39:E44"/>
    <mergeCell ref="F39:F44"/>
    <mergeCell ref="A34:A38"/>
    <mergeCell ref="B34:B38"/>
    <mergeCell ref="C34:C38"/>
    <mergeCell ref="E34:E38"/>
    <mergeCell ref="F34:F38"/>
    <mergeCell ref="G39:G44"/>
    <mergeCell ref="L39:L44"/>
    <mergeCell ref="M39:M44"/>
    <mergeCell ref="N39:N44"/>
    <mergeCell ref="O39:O44"/>
    <mergeCell ref="P39:P44"/>
    <mergeCell ref="L34:L38"/>
    <mergeCell ref="M34:M38"/>
    <mergeCell ref="N34:N38"/>
    <mergeCell ref="O34:O38"/>
    <mergeCell ref="P34:P38"/>
    <mergeCell ref="G34:G38"/>
    <mergeCell ref="A49:A52"/>
    <mergeCell ref="B49:B52"/>
    <mergeCell ref="C49:C52"/>
    <mergeCell ref="E49:E52"/>
    <mergeCell ref="F49:F52"/>
    <mergeCell ref="A45:A48"/>
    <mergeCell ref="B45:B48"/>
    <mergeCell ref="C45:C48"/>
    <mergeCell ref="E45:E48"/>
    <mergeCell ref="F45:F48"/>
    <mergeCell ref="G49:G52"/>
    <mergeCell ref="L50:L52"/>
    <mergeCell ref="M50:M52"/>
    <mergeCell ref="N50:N52"/>
    <mergeCell ref="O50:O52"/>
    <mergeCell ref="P50:P52"/>
    <mergeCell ref="L47:L48"/>
    <mergeCell ref="M47:M48"/>
    <mergeCell ref="N47:N48"/>
    <mergeCell ref="O47:O48"/>
    <mergeCell ref="P47:P48"/>
    <mergeCell ref="G45:G48"/>
    <mergeCell ref="O57:O58"/>
    <mergeCell ref="P57:P58"/>
    <mergeCell ref="A59:A62"/>
    <mergeCell ref="B59:B62"/>
    <mergeCell ref="E59:E62"/>
    <mergeCell ref="F59:F62"/>
    <mergeCell ref="G59:G62"/>
    <mergeCell ref="L61:L62"/>
    <mergeCell ref="M61:M62"/>
    <mergeCell ref="N61:N62"/>
    <mergeCell ref="I55:I57"/>
    <mergeCell ref="J55:J57"/>
    <mergeCell ref="K55:K57"/>
    <mergeCell ref="L57:L58"/>
    <mergeCell ref="M57:M58"/>
    <mergeCell ref="N57:N58"/>
    <mergeCell ref="A53:A58"/>
    <mergeCell ref="B53:B58"/>
    <mergeCell ref="E53:E58"/>
    <mergeCell ref="F53:F58"/>
    <mergeCell ref="G53:G58"/>
    <mergeCell ref="H55:H57"/>
    <mergeCell ref="O61:O62"/>
    <mergeCell ref="P61:P62"/>
    <mergeCell ref="P64:P67"/>
    <mergeCell ref="E68:G68"/>
    <mergeCell ref="A71:A74"/>
    <mergeCell ref="B71:B74"/>
    <mergeCell ref="C71:C74"/>
    <mergeCell ref="E71:E74"/>
    <mergeCell ref="F71:F74"/>
    <mergeCell ref="G71:G74"/>
    <mergeCell ref="L72:L74"/>
    <mergeCell ref="M72:M74"/>
    <mergeCell ref="N72:N74"/>
    <mergeCell ref="O72:O74"/>
    <mergeCell ref="P72:P74"/>
    <mergeCell ref="A63:A67"/>
    <mergeCell ref="B63:B67"/>
    <mergeCell ref="E63:E67"/>
    <mergeCell ref="F63:F67"/>
    <mergeCell ref="G63:G67"/>
    <mergeCell ref="L64:L67"/>
    <mergeCell ref="M64:M67"/>
    <mergeCell ref="N64:N67"/>
    <mergeCell ref="O64:O67"/>
    <mergeCell ref="A75:A77"/>
    <mergeCell ref="B75:B77"/>
    <mergeCell ref="C75:C77"/>
    <mergeCell ref="E75:E77"/>
    <mergeCell ref="F75:F77"/>
    <mergeCell ref="G75:G77"/>
    <mergeCell ref="B80:H80"/>
    <mergeCell ref="A81:H81"/>
    <mergeCell ref="L81:P81"/>
    <mergeCell ref="E84:K84"/>
    <mergeCell ref="E86:H86"/>
    <mergeCell ref="E87:H87"/>
    <mergeCell ref="L75:L77"/>
    <mergeCell ref="M75:M77"/>
    <mergeCell ref="N75:N77"/>
    <mergeCell ref="O75:O77"/>
    <mergeCell ref="P75:P77"/>
    <mergeCell ref="C78:G78"/>
    <mergeCell ref="L78:P78"/>
    <mergeCell ref="E95:H95"/>
    <mergeCell ref="E96:H96"/>
    <mergeCell ref="E97:H97"/>
    <mergeCell ref="E98:H98"/>
    <mergeCell ref="E99:H99"/>
    <mergeCell ref="E100:H100"/>
    <mergeCell ref="E88:H88"/>
    <mergeCell ref="E89:H89"/>
    <mergeCell ref="E90:H90"/>
    <mergeCell ref="E91:H91"/>
    <mergeCell ref="E93:H93"/>
    <mergeCell ref="E94:H94"/>
  </mergeCells>
  <pageMargins left="0.7" right="0.7" top="0.75" bottom="0.75" header="0.3" footer="0.3"/>
  <pageSetup paperSize="9" scale="81" fitToHeight="0"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workbookViewId="0">
      <selection activeCell="L49" sqref="L49"/>
    </sheetView>
  </sheetViews>
  <sheetFormatPr defaultRowHeight="12.75" x14ac:dyDescent="0.2"/>
  <cols>
    <col min="1" max="1" width="3.5703125" customWidth="1"/>
    <col min="2" max="2" width="2.5703125" customWidth="1"/>
    <col min="3" max="3" width="3.7109375" customWidth="1"/>
    <col min="4" max="4" width="2.5703125" customWidth="1"/>
    <col min="5" max="5" width="26.8554687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36.5703125" customWidth="1"/>
    <col min="14" max="14" width="6.85546875" customWidth="1"/>
    <col min="15" max="15" width="6.5703125" customWidth="1"/>
    <col min="16" max="16" width="8.42578125" customWidth="1"/>
  </cols>
  <sheetData>
    <row r="1" spans="1:16" ht="58.15" customHeight="1" x14ac:dyDescent="0.2">
      <c r="A1" s="9"/>
      <c r="B1" s="9"/>
      <c r="C1" s="9"/>
      <c r="D1" s="9"/>
      <c r="E1" s="9"/>
      <c r="F1" s="9"/>
      <c r="G1" s="9"/>
      <c r="H1" s="9"/>
      <c r="I1" s="9"/>
      <c r="J1" s="9"/>
      <c r="K1" s="9"/>
      <c r="L1" s="2755" t="s">
        <v>915</v>
      </c>
      <c r="M1" s="2755"/>
      <c r="N1" s="2755"/>
      <c r="O1" s="2755"/>
      <c r="P1" s="1244"/>
    </row>
    <row r="2" spans="1:16" ht="13.9" customHeight="1" x14ac:dyDescent="0.2">
      <c r="A2" s="2756" t="s">
        <v>875</v>
      </c>
      <c r="B2" s="2756"/>
      <c r="C2" s="2756"/>
      <c r="D2" s="2756"/>
      <c r="E2" s="2756"/>
      <c r="F2" s="2756"/>
      <c r="G2" s="2756"/>
      <c r="H2" s="2756"/>
      <c r="I2" s="2756"/>
      <c r="J2" s="2756"/>
      <c r="K2" s="2756"/>
      <c r="L2" s="2756"/>
      <c r="M2" s="2756"/>
      <c r="N2" s="2756"/>
      <c r="O2" s="10"/>
      <c r="P2" s="10"/>
    </row>
    <row r="3" spans="1:16" ht="14.25" x14ac:dyDescent="0.2">
      <c r="A3" s="2945" t="s">
        <v>39</v>
      </c>
      <c r="B3" s="2945"/>
      <c r="C3" s="2945"/>
      <c r="D3" s="2945"/>
      <c r="E3" s="2945"/>
      <c r="F3" s="2945"/>
      <c r="G3" s="2945"/>
      <c r="H3" s="2945"/>
      <c r="I3" s="2945"/>
      <c r="J3" s="2945"/>
      <c r="K3" s="2945"/>
      <c r="L3" s="2945"/>
      <c r="M3" s="2945"/>
      <c r="N3" s="2945"/>
      <c r="O3" s="2945"/>
      <c r="P3" s="2945"/>
    </row>
    <row r="4" spans="1:16" ht="16.5" thickBot="1" x14ac:dyDescent="0.25">
      <c r="A4" s="2370"/>
      <c r="B4" s="2370"/>
      <c r="C4" s="2370"/>
      <c r="D4" s="2370"/>
      <c r="E4" s="2370"/>
      <c r="F4" s="2370"/>
      <c r="G4" s="2370"/>
      <c r="H4" s="2370"/>
      <c r="I4" s="2370"/>
      <c r="J4" s="2370"/>
      <c r="K4" s="2370"/>
      <c r="L4" s="87"/>
      <c r="M4" s="2370"/>
      <c r="N4" s="88"/>
      <c r="O4" s="2772" t="s">
        <v>61</v>
      </c>
      <c r="P4" s="2772"/>
    </row>
    <row r="5" spans="1:16" ht="13.9" customHeight="1" thickBot="1" x14ac:dyDescent="0.25">
      <c r="A5" s="3692" t="s">
        <v>0</v>
      </c>
      <c r="B5" s="3692" t="s">
        <v>1</v>
      </c>
      <c r="C5" s="3695" t="s">
        <v>2</v>
      </c>
      <c r="D5" s="3692" t="s">
        <v>35</v>
      </c>
      <c r="E5" s="3698" t="s">
        <v>73</v>
      </c>
      <c r="F5" s="3701" t="s">
        <v>3</v>
      </c>
      <c r="G5" s="3695" t="s">
        <v>4</v>
      </c>
      <c r="H5" s="3701" t="s">
        <v>5</v>
      </c>
      <c r="I5" s="3704" t="s">
        <v>1277</v>
      </c>
      <c r="J5" s="3701" t="s">
        <v>363</v>
      </c>
      <c r="K5" s="3701" t="s">
        <v>150</v>
      </c>
      <c r="L5" s="3711" t="s">
        <v>11</v>
      </c>
      <c r="M5" s="3712"/>
      <c r="N5" s="3712"/>
      <c r="O5" s="3712"/>
      <c r="P5" s="3713"/>
    </row>
    <row r="6" spans="1:16" x14ac:dyDescent="0.2">
      <c r="A6" s="3693"/>
      <c r="B6" s="3693"/>
      <c r="C6" s="3696"/>
      <c r="D6" s="3693"/>
      <c r="E6" s="3699"/>
      <c r="F6" s="3702"/>
      <c r="G6" s="3696"/>
      <c r="H6" s="3702"/>
      <c r="I6" s="3705"/>
      <c r="J6" s="3702"/>
      <c r="K6" s="3702"/>
      <c r="L6" s="3714" t="s">
        <v>41</v>
      </c>
      <c r="M6" s="3573" t="s">
        <v>40</v>
      </c>
      <c r="N6" s="3716" t="s">
        <v>42</v>
      </c>
      <c r="O6" s="3716"/>
      <c r="P6" s="3717"/>
    </row>
    <row r="7" spans="1:16" ht="133.9" customHeight="1" thickBot="1" x14ac:dyDescent="0.25">
      <c r="A7" s="3694"/>
      <c r="B7" s="3694"/>
      <c r="C7" s="3697"/>
      <c r="D7" s="3694"/>
      <c r="E7" s="3700"/>
      <c r="F7" s="3703"/>
      <c r="G7" s="3697"/>
      <c r="H7" s="3703"/>
      <c r="I7" s="3706"/>
      <c r="J7" s="3703"/>
      <c r="K7" s="3703"/>
      <c r="L7" s="3715"/>
      <c r="M7" s="3575"/>
      <c r="N7" s="89" t="s">
        <v>56</v>
      </c>
      <c r="O7" s="89" t="s">
        <v>57</v>
      </c>
      <c r="P7" s="90" t="s">
        <v>58</v>
      </c>
    </row>
    <row r="8" spans="1:16" ht="16.5" thickBot="1" x14ac:dyDescent="0.3">
      <c r="A8" s="53" t="s">
        <v>6</v>
      </c>
      <c r="B8" s="1028" t="s">
        <v>876</v>
      </c>
      <c r="C8" s="2367"/>
      <c r="D8" s="133"/>
      <c r="E8" s="2367"/>
      <c r="F8" s="133"/>
      <c r="G8" s="133"/>
      <c r="H8" s="133"/>
      <c r="I8" s="133"/>
      <c r="J8" s="2367"/>
      <c r="K8" s="133"/>
      <c r="L8" s="1778"/>
      <c r="M8" s="1779"/>
      <c r="N8" s="1456"/>
      <c r="O8" s="1457"/>
      <c r="P8" s="1780"/>
    </row>
    <row r="9" spans="1:16" ht="15" customHeight="1" x14ac:dyDescent="0.2">
      <c r="A9" s="3521"/>
      <c r="B9" s="864"/>
      <c r="C9" s="865"/>
      <c r="D9" s="865"/>
      <c r="E9" s="866"/>
      <c r="F9" s="865"/>
      <c r="G9" s="865"/>
      <c r="H9" s="865"/>
      <c r="I9" s="867"/>
      <c r="J9" s="867"/>
      <c r="K9" s="1458"/>
      <c r="L9" s="1194" t="s">
        <v>877</v>
      </c>
      <c r="M9" s="1781" t="s">
        <v>878</v>
      </c>
      <c r="N9" s="1782">
        <v>78.37</v>
      </c>
      <c r="O9" s="1782">
        <v>78.5</v>
      </c>
      <c r="P9" s="1783">
        <v>78.8</v>
      </c>
    </row>
    <row r="10" spans="1:16" ht="30.6" customHeight="1" thickBot="1" x14ac:dyDescent="0.25">
      <c r="A10" s="3522"/>
      <c r="B10" s="1784"/>
      <c r="C10" s="1463"/>
      <c r="D10" s="1463"/>
      <c r="E10" s="1464"/>
      <c r="F10" s="1463"/>
      <c r="G10" s="1463"/>
      <c r="H10" s="1463"/>
      <c r="I10" s="1465"/>
      <c r="J10" s="1465"/>
      <c r="K10" s="1466"/>
      <c r="L10" s="1612" t="s">
        <v>879</v>
      </c>
      <c r="M10" s="1781" t="s">
        <v>195</v>
      </c>
      <c r="N10" s="1785">
        <v>102.5</v>
      </c>
      <c r="O10" s="1785">
        <v>102.7</v>
      </c>
      <c r="P10" s="1786">
        <v>102.9</v>
      </c>
    </row>
    <row r="11" spans="1:16" ht="13.5" thickBot="1" x14ac:dyDescent="0.25">
      <c r="A11" s="11" t="s">
        <v>6</v>
      </c>
      <c r="B11" s="35" t="s">
        <v>6</v>
      </c>
      <c r="C11" s="1787" t="s">
        <v>880</v>
      </c>
      <c r="D11" s="1576"/>
      <c r="E11" s="1657"/>
      <c r="F11" s="1788"/>
      <c r="G11" s="1788"/>
      <c r="H11" s="1788"/>
      <c r="I11" s="1788"/>
      <c r="J11" s="1788"/>
      <c r="K11" s="1788"/>
      <c r="L11" s="1788"/>
      <c r="M11" s="1788"/>
      <c r="N11" s="1788"/>
      <c r="O11" s="1788"/>
      <c r="P11" s="1789"/>
    </row>
    <row r="12" spans="1:16" ht="26.25" thickBot="1" x14ac:dyDescent="0.25">
      <c r="A12" s="3365"/>
      <c r="B12" s="2364"/>
      <c r="C12" s="3686"/>
      <c r="D12" s="3687"/>
      <c r="E12" s="3687"/>
      <c r="F12" s="3687"/>
      <c r="G12" s="3687"/>
      <c r="H12" s="3687"/>
      <c r="I12" s="3687"/>
      <c r="J12" s="3687"/>
      <c r="K12" s="3688"/>
      <c r="L12" s="1790" t="s">
        <v>881</v>
      </c>
      <c r="M12" s="1664" t="s">
        <v>882</v>
      </c>
      <c r="N12" s="1664">
        <v>1.1000000000000001</v>
      </c>
      <c r="O12" s="1664">
        <v>1.08</v>
      </c>
      <c r="P12" s="1665">
        <v>1.06</v>
      </c>
    </row>
    <row r="13" spans="1:16" ht="42" customHeight="1" thickBot="1" x14ac:dyDescent="0.25">
      <c r="A13" s="3366"/>
      <c r="B13" s="2364"/>
      <c r="C13" s="3689"/>
      <c r="D13" s="3690"/>
      <c r="E13" s="3690"/>
      <c r="F13" s="3690"/>
      <c r="G13" s="3690"/>
      <c r="H13" s="3690"/>
      <c r="I13" s="3690"/>
      <c r="J13" s="3690"/>
      <c r="K13" s="3691"/>
      <c r="L13" s="1467" t="s">
        <v>883</v>
      </c>
      <c r="M13" s="1791" t="s">
        <v>195</v>
      </c>
      <c r="N13" s="1792">
        <v>126.6</v>
      </c>
      <c r="O13" s="1792">
        <v>126.6</v>
      </c>
      <c r="P13" s="1636">
        <v>126.6</v>
      </c>
    </row>
    <row r="14" spans="1:16" ht="38.450000000000003" customHeight="1" thickBot="1" x14ac:dyDescent="0.25">
      <c r="A14" s="3497"/>
      <c r="B14" s="2364"/>
      <c r="C14" s="3671"/>
      <c r="D14" s="3672"/>
      <c r="E14" s="3672"/>
      <c r="F14" s="3672"/>
      <c r="G14" s="3672"/>
      <c r="H14" s="3672"/>
      <c r="I14" s="3672"/>
      <c r="J14" s="3672"/>
      <c r="K14" s="3673"/>
      <c r="L14" s="1793" t="s">
        <v>884</v>
      </c>
      <c r="M14" s="1791" t="s">
        <v>195</v>
      </c>
      <c r="N14" s="1792">
        <v>35.299999999999997</v>
      </c>
      <c r="O14" s="1792">
        <v>35.799999999999997</v>
      </c>
      <c r="P14" s="1636">
        <v>36.299999999999997</v>
      </c>
    </row>
    <row r="15" spans="1:16" ht="40.9" customHeight="1" x14ac:dyDescent="0.2">
      <c r="A15" s="2948" t="s">
        <v>6</v>
      </c>
      <c r="B15" s="2951" t="s">
        <v>6</v>
      </c>
      <c r="C15" s="3493" t="s">
        <v>6</v>
      </c>
      <c r="D15" s="2368"/>
      <c r="E15" s="2883" t="s">
        <v>911</v>
      </c>
      <c r="F15" s="3501" t="s">
        <v>1207</v>
      </c>
      <c r="G15" s="3177" t="s">
        <v>750</v>
      </c>
      <c r="H15" s="1502" t="s">
        <v>147</v>
      </c>
      <c r="I15" s="1585">
        <v>920.5</v>
      </c>
      <c r="J15" s="1586">
        <f>+I15*1.05</f>
        <v>966.52500000000009</v>
      </c>
      <c r="K15" s="1586">
        <f>+J15*1.05</f>
        <v>1014.8512500000002</v>
      </c>
      <c r="L15" s="1794" t="s">
        <v>885</v>
      </c>
      <c r="M15" s="1795" t="s">
        <v>886</v>
      </c>
      <c r="N15" s="1796" t="s">
        <v>747</v>
      </c>
      <c r="O15" s="1796" t="s">
        <v>747</v>
      </c>
      <c r="P15" s="1797" t="s">
        <v>747</v>
      </c>
    </row>
    <row r="16" spans="1:16" ht="25.5" x14ac:dyDescent="0.2">
      <c r="A16" s="2949"/>
      <c r="B16" s="2855"/>
      <c r="C16" s="3493"/>
      <c r="D16" s="2368"/>
      <c r="E16" s="2884"/>
      <c r="F16" s="3201"/>
      <c r="G16" s="3178"/>
      <c r="H16" s="1510" t="s">
        <v>52</v>
      </c>
      <c r="I16" s="1511">
        <v>27.8</v>
      </c>
      <c r="J16" s="1512">
        <f t="shared" ref="J16:K18" si="0">+I16*1.05</f>
        <v>29.19</v>
      </c>
      <c r="K16" s="1512">
        <f t="shared" si="0"/>
        <v>30.649500000000003</v>
      </c>
      <c r="L16" s="1798" t="s">
        <v>887</v>
      </c>
      <c r="M16" s="1565" t="s">
        <v>153</v>
      </c>
      <c r="N16" s="1536" t="s">
        <v>888</v>
      </c>
      <c r="O16" s="1536" t="s">
        <v>889</v>
      </c>
      <c r="P16" s="1537" t="s">
        <v>890</v>
      </c>
    </row>
    <row r="17" spans="1:16" ht="27" customHeight="1" x14ac:dyDescent="0.2">
      <c r="A17" s="2949"/>
      <c r="B17" s="2855"/>
      <c r="C17" s="3493"/>
      <c r="D17" s="2368"/>
      <c r="E17" s="2884"/>
      <c r="F17" s="3201"/>
      <c r="G17" s="3178"/>
      <c r="H17" s="1510" t="s">
        <v>551</v>
      </c>
      <c r="I17" s="1511">
        <v>6.9</v>
      </c>
      <c r="J17" s="1512">
        <f t="shared" si="0"/>
        <v>7.245000000000001</v>
      </c>
      <c r="K17" s="1512">
        <f t="shared" si="0"/>
        <v>7.6072500000000014</v>
      </c>
      <c r="L17" s="1628" t="s">
        <v>891</v>
      </c>
      <c r="M17" s="1565" t="s">
        <v>669</v>
      </c>
      <c r="N17" s="1536" t="s">
        <v>892</v>
      </c>
      <c r="O17" s="1536" t="s">
        <v>893</v>
      </c>
      <c r="P17" s="1799" t="s">
        <v>894</v>
      </c>
    </row>
    <row r="18" spans="1:16" ht="25.5" x14ac:dyDescent="0.2">
      <c r="A18" s="2949"/>
      <c r="B18" s="2855"/>
      <c r="C18" s="3493"/>
      <c r="D18" s="2368"/>
      <c r="E18" s="2884"/>
      <c r="F18" s="3201"/>
      <c r="G18" s="3178"/>
      <c r="H18" s="1510" t="s">
        <v>74</v>
      </c>
      <c r="I18" s="1511">
        <v>44.2</v>
      </c>
      <c r="J18" s="1504">
        <f t="shared" si="0"/>
        <v>46.410000000000004</v>
      </c>
      <c r="K18" s="1504">
        <f t="shared" si="0"/>
        <v>48.730500000000006</v>
      </c>
      <c r="L18" s="1800" t="s">
        <v>895</v>
      </c>
      <c r="M18" s="1614"/>
      <c r="N18" s="1801" t="s">
        <v>142</v>
      </c>
      <c r="O18" s="1801" t="s">
        <v>142</v>
      </c>
      <c r="P18" s="1799" t="s">
        <v>142</v>
      </c>
    </row>
    <row r="19" spans="1:16" ht="30" customHeight="1" x14ac:dyDescent="0.2">
      <c r="A19" s="2949"/>
      <c r="B19" s="2855"/>
      <c r="C19" s="3493"/>
      <c r="D19" s="2368"/>
      <c r="E19" s="2884"/>
      <c r="F19" s="3201"/>
      <c r="G19" s="3178"/>
      <c r="H19" s="1510" t="s">
        <v>76</v>
      </c>
      <c r="I19" s="1511">
        <v>2.2000000000000002</v>
      </c>
      <c r="J19" s="1512"/>
      <c r="K19" s="1513"/>
      <c r="L19" s="1800" t="s">
        <v>914</v>
      </c>
      <c r="M19" s="1802" t="s">
        <v>195</v>
      </c>
      <c r="N19" s="1536" t="s">
        <v>896</v>
      </c>
      <c r="O19" s="1536" t="s">
        <v>896</v>
      </c>
      <c r="P19" s="1537" t="s">
        <v>896</v>
      </c>
    </row>
    <row r="20" spans="1:16" ht="25.5" x14ac:dyDescent="0.2">
      <c r="A20" s="2949"/>
      <c r="B20" s="2855"/>
      <c r="C20" s="3493"/>
      <c r="D20" s="2368"/>
      <c r="E20" s="2884"/>
      <c r="F20" s="3201"/>
      <c r="G20" s="3178"/>
      <c r="H20" s="1510"/>
      <c r="I20" s="1511"/>
      <c r="J20" s="1512"/>
      <c r="K20" s="1513"/>
      <c r="L20" s="1594" t="s">
        <v>897</v>
      </c>
      <c r="M20" s="1802"/>
      <c r="N20" s="1536" t="s">
        <v>142</v>
      </c>
      <c r="O20" s="1536" t="s">
        <v>142</v>
      </c>
      <c r="P20" s="1537" t="s">
        <v>142</v>
      </c>
    </row>
    <row r="21" spans="1:16" ht="20.45" customHeight="1" x14ac:dyDescent="0.2">
      <c r="A21" s="2949"/>
      <c r="B21" s="2855"/>
      <c r="C21" s="3493"/>
      <c r="D21" s="2368"/>
      <c r="E21" s="2884"/>
      <c r="F21" s="3201"/>
      <c r="G21" s="3178"/>
      <c r="H21" s="1510"/>
      <c r="I21" s="1511"/>
      <c r="J21" s="1512"/>
      <c r="K21" s="1513"/>
      <c r="L21" s="1803" t="s">
        <v>898</v>
      </c>
      <c r="M21" s="1802"/>
      <c r="N21" s="1536" t="s">
        <v>142</v>
      </c>
      <c r="O21" s="1536" t="s">
        <v>142</v>
      </c>
      <c r="P21" s="1537" t="s">
        <v>142</v>
      </c>
    </row>
    <row r="22" spans="1:16" ht="13.5" thickBot="1" x14ac:dyDescent="0.25">
      <c r="A22" s="2950"/>
      <c r="B22" s="2952"/>
      <c r="C22" s="3490"/>
      <c r="D22" s="1521"/>
      <c r="E22" s="2885"/>
      <c r="F22" s="3202"/>
      <c r="G22" s="3179"/>
      <c r="H22" s="1804" t="s">
        <v>7</v>
      </c>
      <c r="I22" s="1595">
        <f>SUM(I15:I19)</f>
        <v>1001.6</v>
      </c>
      <c r="J22" s="1595">
        <f t="shared" ref="J22:K22" si="1">SUM(J15:J19)</f>
        <v>1049.3700000000001</v>
      </c>
      <c r="K22" s="1595">
        <f t="shared" si="1"/>
        <v>1101.8385000000003</v>
      </c>
      <c r="L22" s="1556"/>
      <c r="M22" s="1805"/>
      <c r="N22" s="1557"/>
      <c r="O22" s="1557"/>
      <c r="P22" s="109"/>
    </row>
    <row r="23" spans="1:16" ht="28.9" customHeight="1" x14ac:dyDescent="0.2">
      <c r="A23" s="3008" t="s">
        <v>6</v>
      </c>
      <c r="B23" s="3011" t="s">
        <v>6</v>
      </c>
      <c r="C23" s="3683" t="s">
        <v>8</v>
      </c>
      <c r="D23" s="2422"/>
      <c r="E23" s="2883" t="s">
        <v>1254</v>
      </c>
      <c r="F23" s="3200" t="s">
        <v>1207</v>
      </c>
      <c r="G23" s="3177" t="s">
        <v>750</v>
      </c>
      <c r="H23" s="1502" t="s">
        <v>76</v>
      </c>
      <c r="I23" s="1585">
        <v>5.9</v>
      </c>
      <c r="J23" s="1586"/>
      <c r="K23" s="1836"/>
      <c r="L23" s="1981" t="s">
        <v>899</v>
      </c>
      <c r="M23" s="1806" t="s">
        <v>669</v>
      </c>
      <c r="N23" s="1481">
        <v>3600</v>
      </c>
      <c r="O23" s="1481">
        <v>3800</v>
      </c>
      <c r="P23" s="1483">
        <v>4000</v>
      </c>
    </row>
    <row r="24" spans="1:16" ht="28.15" customHeight="1" x14ac:dyDescent="0.2">
      <c r="A24" s="3009"/>
      <c r="B24" s="3012"/>
      <c r="C24" s="3684"/>
      <c r="D24" s="2423"/>
      <c r="E24" s="2884"/>
      <c r="F24" s="3201"/>
      <c r="G24" s="3178"/>
      <c r="H24" s="1510" t="s">
        <v>147</v>
      </c>
      <c r="I24" s="1511"/>
      <c r="J24" s="1512"/>
      <c r="K24" s="1829"/>
      <c r="L24" s="103" t="s">
        <v>900</v>
      </c>
      <c r="M24" s="1807" t="s">
        <v>669</v>
      </c>
      <c r="N24" s="1397">
        <v>2500</v>
      </c>
      <c r="O24" s="1397">
        <v>2700</v>
      </c>
      <c r="P24" s="1493">
        <v>3000</v>
      </c>
    </row>
    <row r="25" spans="1:16" ht="25.15" customHeight="1" x14ac:dyDescent="0.2">
      <c r="A25" s="3009"/>
      <c r="B25" s="3012"/>
      <c r="C25" s="3684"/>
      <c r="D25" s="2423"/>
      <c r="E25" s="2884"/>
      <c r="F25" s="3201"/>
      <c r="G25" s="3178"/>
      <c r="H25" s="1510" t="s">
        <v>52</v>
      </c>
      <c r="I25" s="1511">
        <v>37</v>
      </c>
      <c r="J25" s="1512">
        <v>30</v>
      </c>
      <c r="K25" s="1829">
        <v>30</v>
      </c>
      <c r="L25" s="103" t="s">
        <v>901</v>
      </c>
      <c r="M25" s="1807"/>
      <c r="N25" s="1397" t="s">
        <v>142</v>
      </c>
      <c r="O25" s="1397" t="s">
        <v>142</v>
      </c>
      <c r="P25" s="1493" t="s">
        <v>142</v>
      </c>
    </row>
    <row r="26" spans="1:16" ht="21" customHeight="1" x14ac:dyDescent="0.2">
      <c r="A26" s="3009"/>
      <c r="B26" s="3012"/>
      <c r="C26" s="3684"/>
      <c r="D26" s="2423"/>
      <c r="E26" s="2884"/>
      <c r="F26" s="3201"/>
      <c r="G26" s="3178"/>
      <c r="H26" s="1510" t="s">
        <v>551</v>
      </c>
      <c r="I26" s="1511"/>
      <c r="J26" s="1512"/>
      <c r="K26" s="1829"/>
      <c r="L26" s="1321" t="s">
        <v>902</v>
      </c>
      <c r="M26" s="1807"/>
      <c r="N26" s="1397" t="s">
        <v>142</v>
      </c>
      <c r="O26" s="1397" t="s">
        <v>142</v>
      </c>
      <c r="P26" s="1493" t="s">
        <v>142</v>
      </c>
    </row>
    <row r="27" spans="1:16" ht="29.45" customHeight="1" x14ac:dyDescent="0.2">
      <c r="A27" s="3009"/>
      <c r="B27" s="3012"/>
      <c r="C27" s="3684"/>
      <c r="D27" s="2423"/>
      <c r="E27" s="2884"/>
      <c r="F27" s="3201"/>
      <c r="G27" s="3178"/>
      <c r="H27" s="1510" t="s">
        <v>74</v>
      </c>
      <c r="I27" s="1511"/>
      <c r="J27" s="1512"/>
      <c r="K27" s="2382"/>
      <c r="L27" s="2425" t="s">
        <v>903</v>
      </c>
      <c r="M27" s="1958" t="s">
        <v>153</v>
      </c>
      <c r="N27" s="1542">
        <v>400</v>
      </c>
      <c r="O27" s="1542">
        <v>400</v>
      </c>
      <c r="P27" s="2426">
        <v>400</v>
      </c>
    </row>
    <row r="28" spans="1:16" s="9" customFormat="1" ht="43.9" customHeight="1" x14ac:dyDescent="0.2">
      <c r="A28" s="3009"/>
      <c r="B28" s="3012"/>
      <c r="C28" s="3684"/>
      <c r="D28" s="2423"/>
      <c r="E28" s="2884"/>
      <c r="F28" s="3201"/>
      <c r="G28" s="3178"/>
      <c r="H28" s="1616"/>
      <c r="I28" s="2417"/>
      <c r="J28" s="1618"/>
      <c r="K28" s="2382"/>
      <c r="L28" s="1812" t="s">
        <v>904</v>
      </c>
      <c r="M28" s="1807" t="s">
        <v>669</v>
      </c>
      <c r="N28" s="1813">
        <v>175</v>
      </c>
      <c r="O28" s="1814">
        <v>175</v>
      </c>
      <c r="P28" s="1815">
        <v>175</v>
      </c>
    </row>
    <row r="29" spans="1:16" s="9" customFormat="1" ht="33" customHeight="1" x14ac:dyDescent="0.2">
      <c r="A29" s="3009"/>
      <c r="B29" s="3012"/>
      <c r="C29" s="3684"/>
      <c r="D29" s="2423"/>
      <c r="E29" s="2884"/>
      <c r="F29" s="3201"/>
      <c r="G29" s="3178"/>
      <c r="H29" s="1616"/>
      <c r="I29" s="2417"/>
      <c r="J29" s="1618"/>
      <c r="K29" s="2382"/>
      <c r="L29" s="1816" t="s">
        <v>905</v>
      </c>
      <c r="M29" s="1817" t="s">
        <v>669</v>
      </c>
      <c r="N29" s="1813">
        <v>50</v>
      </c>
      <c r="O29" s="1381">
        <v>50</v>
      </c>
      <c r="P29" s="1818">
        <v>50</v>
      </c>
    </row>
    <row r="30" spans="1:16" s="9" customFormat="1" ht="29.45" customHeight="1" x14ac:dyDescent="0.2">
      <c r="A30" s="3009"/>
      <c r="B30" s="3012"/>
      <c r="C30" s="3684"/>
      <c r="D30" s="2423"/>
      <c r="E30" s="2884"/>
      <c r="F30" s="3201"/>
      <c r="G30" s="3178"/>
      <c r="H30" s="1616"/>
      <c r="I30" s="2417"/>
      <c r="J30" s="1618"/>
      <c r="K30" s="2382"/>
      <c r="L30" s="1819" t="s">
        <v>906</v>
      </c>
      <c r="M30" s="1820"/>
      <c r="N30" s="1821" t="s">
        <v>142</v>
      </c>
      <c r="O30" s="1821" t="s">
        <v>142</v>
      </c>
      <c r="P30" s="1822" t="s">
        <v>142</v>
      </c>
    </row>
    <row r="31" spans="1:16" ht="13.5" thickBot="1" x14ac:dyDescent="0.25">
      <c r="A31" s="3010"/>
      <c r="B31" s="3013"/>
      <c r="C31" s="3685"/>
      <c r="D31" s="2424"/>
      <c r="E31" s="2885"/>
      <c r="F31" s="3202"/>
      <c r="G31" s="3179"/>
      <c r="H31" s="1552" t="s">
        <v>7</v>
      </c>
      <c r="I31" s="1553">
        <f>SUM(I23:I26)</f>
        <v>42.9</v>
      </c>
      <c r="J31" s="1553">
        <f t="shared" ref="J31:K31" si="2">SUM(J23:J26)</f>
        <v>30</v>
      </c>
      <c r="K31" s="2383">
        <f t="shared" si="2"/>
        <v>30</v>
      </c>
      <c r="L31" s="1808"/>
      <c r="M31" s="1809"/>
      <c r="N31" s="1810"/>
      <c r="O31" s="1810"/>
      <c r="P31" s="1811"/>
    </row>
    <row r="32" spans="1:16" ht="26.45" customHeight="1" x14ac:dyDescent="0.2">
      <c r="A32" s="3677" t="s">
        <v>6</v>
      </c>
      <c r="B32" s="3679" t="s">
        <v>6</v>
      </c>
      <c r="C32" s="3680" t="s">
        <v>53</v>
      </c>
      <c r="D32" s="3682"/>
      <c r="E32" s="3707" t="s">
        <v>913</v>
      </c>
      <c r="F32" s="3709" t="s">
        <v>119</v>
      </c>
      <c r="G32" s="3177" t="s">
        <v>750</v>
      </c>
      <c r="H32" s="1846" t="s">
        <v>147</v>
      </c>
      <c r="I32" s="2335">
        <v>9.9</v>
      </c>
      <c r="J32" s="2335">
        <f>+I32*1.05</f>
        <v>10.395000000000001</v>
      </c>
      <c r="K32" s="2335">
        <f>+J32*1.05</f>
        <v>10.914750000000002</v>
      </c>
      <c r="L32" s="1837" t="s">
        <v>910</v>
      </c>
      <c r="M32" s="1795" t="s">
        <v>669</v>
      </c>
      <c r="N32" s="1838">
        <v>280</v>
      </c>
      <c r="O32" s="1838">
        <v>300</v>
      </c>
      <c r="P32" s="1839">
        <v>310</v>
      </c>
    </row>
    <row r="33" spans="1:16" ht="25.15" customHeight="1" thickBot="1" x14ac:dyDescent="0.25">
      <c r="A33" s="3678"/>
      <c r="B33" s="3678"/>
      <c r="C33" s="3681"/>
      <c r="D33" s="3678"/>
      <c r="E33" s="3708"/>
      <c r="F33" s="3710"/>
      <c r="G33" s="3179"/>
      <c r="H33" s="1840" t="s">
        <v>7</v>
      </c>
      <c r="I33" s="2336">
        <f>I32</f>
        <v>9.9</v>
      </c>
      <c r="J33" s="2336">
        <f t="shared" ref="J33:K33" si="3">J32</f>
        <v>10.395000000000001</v>
      </c>
      <c r="K33" s="2336">
        <f t="shared" si="3"/>
        <v>10.914750000000002</v>
      </c>
      <c r="L33" s="1841"/>
      <c r="M33" s="1842"/>
      <c r="N33" s="1843"/>
      <c r="O33" s="1843"/>
      <c r="P33" s="1844"/>
    </row>
    <row r="34" spans="1:16" ht="28.15" customHeight="1" x14ac:dyDescent="0.2">
      <c r="A34" s="3491" t="s">
        <v>6</v>
      </c>
      <c r="B34" s="3492" t="s">
        <v>6</v>
      </c>
      <c r="C34" s="3493" t="s">
        <v>54</v>
      </c>
      <c r="D34" s="2368"/>
      <c r="E34" s="2883" t="s">
        <v>912</v>
      </c>
      <c r="F34" s="3494" t="s">
        <v>119</v>
      </c>
      <c r="G34" s="3177" t="s">
        <v>750</v>
      </c>
      <c r="H34" s="2366" t="s">
        <v>52</v>
      </c>
      <c r="I34" s="2363">
        <v>132</v>
      </c>
      <c r="J34" s="1504">
        <v>125</v>
      </c>
      <c r="K34" s="1824">
        <v>125</v>
      </c>
      <c r="L34" s="1825" t="s">
        <v>907</v>
      </c>
      <c r="M34" s="1826" t="s">
        <v>669</v>
      </c>
      <c r="N34" s="1827">
        <v>14400</v>
      </c>
      <c r="O34" s="1827">
        <v>15000</v>
      </c>
      <c r="P34" s="1828">
        <v>16000</v>
      </c>
    </row>
    <row r="35" spans="1:16" ht="20.45" customHeight="1" x14ac:dyDescent="0.2">
      <c r="A35" s="2949"/>
      <c r="B35" s="2855"/>
      <c r="C35" s="3493"/>
      <c r="D35" s="2368"/>
      <c r="E35" s="2884"/>
      <c r="F35" s="3201"/>
      <c r="G35" s="3178"/>
      <c r="H35" s="1510" t="s">
        <v>147</v>
      </c>
      <c r="I35" s="1511"/>
      <c r="J35" s="1512"/>
      <c r="K35" s="1829"/>
      <c r="L35" s="1816" t="s">
        <v>908</v>
      </c>
      <c r="M35" s="1807"/>
      <c r="N35" s="1321" t="s">
        <v>142</v>
      </c>
      <c r="O35" s="1321" t="s">
        <v>142</v>
      </c>
      <c r="P35" s="1322" t="s">
        <v>142</v>
      </c>
    </row>
    <row r="36" spans="1:16" ht="15.6" customHeight="1" x14ac:dyDescent="0.2">
      <c r="A36" s="2949"/>
      <c r="B36" s="2855"/>
      <c r="C36" s="3493"/>
      <c r="D36" s="2368"/>
      <c r="E36" s="2884"/>
      <c r="F36" s="3201"/>
      <c r="G36" s="3178"/>
      <c r="H36" s="1510" t="s">
        <v>551</v>
      </c>
      <c r="I36" s="1511"/>
      <c r="J36" s="1512"/>
      <c r="K36" s="1829"/>
      <c r="L36" s="1830" t="s">
        <v>909</v>
      </c>
      <c r="M36" s="1500" t="s">
        <v>195</v>
      </c>
      <c r="N36" s="906">
        <v>100</v>
      </c>
      <c r="O36" s="906">
        <v>100</v>
      </c>
      <c r="P36" s="1831">
        <v>100</v>
      </c>
    </row>
    <row r="37" spans="1:16" x14ac:dyDescent="0.2">
      <c r="A37" s="2949"/>
      <c r="B37" s="2855"/>
      <c r="C37" s="3493"/>
      <c r="D37" s="2368"/>
      <c r="E37" s="2884"/>
      <c r="F37" s="3201"/>
      <c r="G37" s="3178"/>
      <c r="H37" s="1510" t="s">
        <v>76</v>
      </c>
      <c r="I37" s="1558">
        <v>5.7</v>
      </c>
      <c r="J37" s="1512"/>
      <c r="K37" s="1829"/>
      <c r="L37" s="1832"/>
      <c r="M37" s="1833"/>
      <c r="N37" s="1833"/>
      <c r="O37" s="1833"/>
      <c r="P37" s="1834"/>
    </row>
    <row r="38" spans="1:16" ht="13.5" thickBot="1" x14ac:dyDescent="0.25">
      <c r="A38" s="2950"/>
      <c r="B38" s="2952"/>
      <c r="C38" s="3490"/>
      <c r="D38" s="1521"/>
      <c r="E38" s="2885"/>
      <c r="F38" s="3202"/>
      <c r="G38" s="3179"/>
      <c r="H38" s="1552"/>
      <c r="I38" s="1553">
        <f>SUM(I34:I37)</f>
        <v>137.69999999999999</v>
      </c>
      <c r="J38" s="1553">
        <f t="shared" ref="J38:K38" si="4">SUM(J34:J37)</f>
        <v>125</v>
      </c>
      <c r="K38" s="1553">
        <f t="shared" si="4"/>
        <v>125</v>
      </c>
      <c r="L38" s="1835"/>
      <c r="M38" s="1468"/>
      <c r="N38" s="1810"/>
      <c r="O38" s="1810"/>
      <c r="P38" s="1811"/>
    </row>
    <row r="39" spans="1:16" ht="13.9" customHeight="1" thickBot="1" x14ac:dyDescent="0.25">
      <c r="A39" s="11" t="s">
        <v>6</v>
      </c>
      <c r="B39" s="503" t="s">
        <v>6</v>
      </c>
      <c r="C39" s="2969" t="s">
        <v>34</v>
      </c>
      <c r="D39" s="2969"/>
      <c r="E39" s="2969"/>
      <c r="F39" s="2969"/>
      <c r="G39" s="2970"/>
      <c r="H39" s="1573" t="s">
        <v>7</v>
      </c>
      <c r="I39" s="1574">
        <f>I22+I31+I38+I33</f>
        <v>1192.1000000000001</v>
      </c>
      <c r="J39" s="1574">
        <f t="shared" ref="J39:K39" si="5">J22+J31+J38+J33</f>
        <v>1214.7650000000001</v>
      </c>
      <c r="K39" s="1574">
        <f t="shared" si="5"/>
        <v>1267.7532500000002</v>
      </c>
      <c r="L39" s="3674"/>
      <c r="M39" s="3675"/>
      <c r="N39" s="3675"/>
      <c r="O39" s="3675"/>
      <c r="P39" s="3676"/>
    </row>
    <row r="40" spans="1:16" ht="13.5" thickBot="1" x14ac:dyDescent="0.25">
      <c r="A40" s="1845" t="s">
        <v>6</v>
      </c>
      <c r="B40" s="3483" t="s">
        <v>213</v>
      </c>
      <c r="C40" s="3484"/>
      <c r="D40" s="3484"/>
      <c r="E40" s="3484"/>
      <c r="F40" s="3484"/>
      <c r="G40" s="3484"/>
      <c r="H40" s="3485"/>
      <c r="I40" s="1638">
        <f>I22+I31+I38+I33</f>
        <v>1192.1000000000001</v>
      </c>
      <c r="J40" s="1638">
        <f t="shared" ref="J40:K40" si="6">J22+J31+J38+J33</f>
        <v>1214.7650000000001</v>
      </c>
      <c r="K40" s="1638">
        <f t="shared" si="6"/>
        <v>1267.7532500000002</v>
      </c>
      <c r="L40" s="1640"/>
      <c r="M40" s="1640"/>
      <c r="N40" s="1640"/>
      <c r="O40" s="1640"/>
      <c r="P40" s="1641"/>
    </row>
    <row r="41" spans="1:16" s="9" customFormat="1" ht="13.5" thickBot="1" x14ac:dyDescent="0.25">
      <c r="A41" s="1845"/>
      <c r="B41" s="3483" t="s">
        <v>466</v>
      </c>
      <c r="C41" s="3484"/>
      <c r="D41" s="3484"/>
      <c r="E41" s="3484"/>
      <c r="F41" s="3484"/>
      <c r="G41" s="3484"/>
      <c r="H41" s="3485"/>
      <c r="I41" s="1638">
        <f>I42-I19-I23-I37</f>
        <v>1178.3</v>
      </c>
      <c r="J41" s="1638">
        <f>J42-J24</f>
        <v>1214.7650000000001</v>
      </c>
      <c r="K41" s="1638">
        <f>K42-K24</f>
        <v>1267.7532500000002</v>
      </c>
      <c r="L41" s="1640"/>
      <c r="M41" s="1640"/>
      <c r="N41" s="1640"/>
      <c r="O41" s="1640"/>
      <c r="P41" s="1641"/>
    </row>
    <row r="42" spans="1:16" ht="13.5" thickBot="1" x14ac:dyDescent="0.25">
      <c r="A42" s="2971" t="s">
        <v>9</v>
      </c>
      <c r="B42" s="2972"/>
      <c r="C42" s="2972"/>
      <c r="D42" s="2972"/>
      <c r="E42" s="2972"/>
      <c r="F42" s="2972"/>
      <c r="G42" s="2972"/>
      <c r="H42" s="2973"/>
      <c r="I42" s="36">
        <f>I40*1</f>
        <v>1192.1000000000001</v>
      </c>
      <c r="J42" s="36">
        <f t="shared" ref="J42:K42" si="7">J40*1</f>
        <v>1214.7650000000001</v>
      </c>
      <c r="K42" s="36">
        <f t="shared" si="7"/>
        <v>1267.7532500000002</v>
      </c>
      <c r="L42" s="2974"/>
      <c r="M42" s="2975"/>
      <c r="N42" s="2975"/>
      <c r="O42" s="2975"/>
      <c r="P42" s="2976"/>
    </row>
    <row r="43" spans="1:16" x14ac:dyDescent="0.2">
      <c r="A43" s="16" t="s">
        <v>36</v>
      </c>
      <c r="B43" s="16"/>
      <c r="C43" s="16"/>
      <c r="D43" s="16"/>
      <c r="E43" s="16"/>
      <c r="F43" s="16"/>
      <c r="G43" s="16"/>
      <c r="H43" s="16"/>
      <c r="I43" s="16"/>
      <c r="J43" s="16"/>
      <c r="K43" s="16"/>
      <c r="L43" s="16"/>
      <c r="M43" s="12"/>
      <c r="N43" s="14"/>
      <c r="O43" s="14"/>
      <c r="P43" s="14"/>
    </row>
    <row r="44" spans="1:16" x14ac:dyDescent="0.2">
      <c r="A44" s="12"/>
      <c r="B44" s="12"/>
      <c r="C44" s="12"/>
      <c r="D44" s="12"/>
      <c r="E44" s="12"/>
      <c r="F44" s="12"/>
      <c r="G44" s="12"/>
      <c r="H44" s="12"/>
      <c r="I44" s="12"/>
      <c r="J44" s="12"/>
      <c r="K44" s="12"/>
      <c r="L44" s="12"/>
      <c r="M44" s="12"/>
      <c r="N44" s="14"/>
      <c r="O44" s="14"/>
      <c r="P44" s="14"/>
    </row>
    <row r="45" spans="1:16" s="9" customFormat="1" x14ac:dyDescent="0.2">
      <c r="A45" s="12"/>
      <c r="B45" s="12"/>
      <c r="C45" s="12"/>
      <c r="D45" s="12"/>
      <c r="E45" s="12"/>
      <c r="F45" s="12"/>
      <c r="G45" s="12"/>
      <c r="H45" s="12"/>
      <c r="I45" s="12"/>
      <c r="J45" s="12"/>
      <c r="K45" s="12"/>
      <c r="L45" s="12"/>
      <c r="M45" s="12"/>
      <c r="N45" s="14"/>
      <c r="O45" s="14"/>
      <c r="P45" s="14"/>
    </row>
    <row r="46" spans="1:16" s="9" customFormat="1" x14ac:dyDescent="0.2">
      <c r="A46" s="12"/>
      <c r="B46" s="12"/>
      <c r="C46" s="12"/>
      <c r="D46" s="12"/>
      <c r="E46" s="12"/>
      <c r="F46" s="12"/>
      <c r="G46" s="12"/>
      <c r="H46" s="12"/>
      <c r="I46" s="12"/>
      <c r="J46" s="12"/>
      <c r="K46" s="12"/>
      <c r="L46" s="12"/>
      <c r="M46" s="12"/>
      <c r="N46" s="14"/>
      <c r="O46" s="14"/>
      <c r="P46" s="14"/>
    </row>
    <row r="47" spans="1:16" s="9" customFormat="1" x14ac:dyDescent="0.2">
      <c r="A47" s="12"/>
      <c r="B47" s="12"/>
      <c r="C47" s="12"/>
      <c r="D47" s="12"/>
      <c r="E47" s="12"/>
      <c r="F47" s="12"/>
      <c r="G47" s="12"/>
      <c r="H47" s="12"/>
      <c r="I47" s="12"/>
      <c r="J47" s="12"/>
      <c r="K47" s="12"/>
      <c r="L47" s="12"/>
      <c r="M47" s="12"/>
      <c r="N47" s="14"/>
      <c r="O47" s="14"/>
      <c r="P47" s="14"/>
    </row>
    <row r="48" spans="1:16" s="9" customFormat="1" x14ac:dyDescent="0.2">
      <c r="A48" s="12"/>
      <c r="B48" s="12"/>
      <c r="C48" s="12"/>
      <c r="D48" s="12"/>
      <c r="E48" s="12"/>
      <c r="F48" s="12"/>
      <c r="G48" s="12"/>
      <c r="H48" s="12"/>
      <c r="I48" s="12"/>
      <c r="J48" s="12"/>
      <c r="K48" s="12"/>
      <c r="L48" s="12"/>
      <c r="M48" s="12"/>
      <c r="N48" s="14"/>
      <c r="O48" s="14"/>
      <c r="P48" s="14"/>
    </row>
    <row r="49" spans="1:16" ht="16.149999999999999" customHeight="1" thickBot="1" x14ac:dyDescent="0.25">
      <c r="A49" s="10"/>
      <c r="B49" s="13"/>
      <c r="C49" s="13"/>
      <c r="D49" s="13"/>
      <c r="E49" s="2977" t="s">
        <v>10</v>
      </c>
      <c r="F49" s="2977"/>
      <c r="G49" s="2977"/>
      <c r="H49" s="2977"/>
      <c r="I49" s="2977"/>
      <c r="J49" s="2977"/>
      <c r="K49" s="2977"/>
      <c r="L49" s="30"/>
      <c r="M49" s="30"/>
      <c r="N49" s="15"/>
      <c r="O49" s="13"/>
      <c r="P49" s="13"/>
    </row>
    <row r="50" spans="1:16" ht="58.15" customHeight="1" thickBot="1" x14ac:dyDescent="0.25">
      <c r="A50" s="10"/>
      <c r="B50" s="13"/>
      <c r="C50" s="13"/>
      <c r="D50" s="13"/>
      <c r="E50" s="20"/>
      <c r="F50" s="21"/>
      <c r="G50" s="21"/>
      <c r="H50" s="29"/>
      <c r="I50" s="1903" t="s">
        <v>1245</v>
      </c>
      <c r="J50" s="1904" t="s">
        <v>363</v>
      </c>
      <c r="K50" s="1905" t="s">
        <v>364</v>
      </c>
      <c r="L50" s="10"/>
      <c r="M50" s="10"/>
      <c r="N50" s="15"/>
      <c r="O50" s="13"/>
      <c r="P50" s="13"/>
    </row>
    <row r="51" spans="1:16" ht="13.9" customHeight="1" thickBot="1" x14ac:dyDescent="0.25">
      <c r="A51" s="10"/>
      <c r="B51" s="13"/>
      <c r="C51" s="13"/>
      <c r="D51" s="13"/>
      <c r="E51" s="2992" t="s">
        <v>37</v>
      </c>
      <c r="F51" s="2993"/>
      <c r="G51" s="2993"/>
      <c r="H51" s="2994"/>
      <c r="I51" s="112">
        <f>SUM(I52:I62)</f>
        <v>1192.0999999999999</v>
      </c>
      <c r="J51" s="2427">
        <f t="shared" ref="J51:K51" si="8">SUM(J52:J62)</f>
        <v>1214.7650000000001</v>
      </c>
      <c r="K51" s="112">
        <f t="shared" si="8"/>
        <v>1267.7532500000002</v>
      </c>
      <c r="L51" s="958"/>
      <c r="M51" s="10"/>
      <c r="N51" s="15"/>
      <c r="O51" s="13"/>
      <c r="P51" s="13"/>
    </row>
    <row r="52" spans="1:16" x14ac:dyDescent="0.2">
      <c r="A52" s="10"/>
      <c r="B52" s="13"/>
      <c r="C52" s="13"/>
      <c r="D52" s="13"/>
      <c r="E52" s="2984" t="s">
        <v>43</v>
      </c>
      <c r="F52" s="2985"/>
      <c r="G52" s="2985"/>
      <c r="H52" s="2986"/>
      <c r="I52" s="113">
        <v>196.8</v>
      </c>
      <c r="J52" s="114">
        <f>J16+J25+J34</f>
        <v>184.19</v>
      </c>
      <c r="K52" s="113">
        <f>K16+K25+K34</f>
        <v>185.64949999999999</v>
      </c>
      <c r="L52" s="958"/>
      <c r="M52" s="10"/>
      <c r="N52" s="15"/>
      <c r="O52" s="13"/>
      <c r="P52" s="13"/>
    </row>
    <row r="53" spans="1:16" x14ac:dyDescent="0.2">
      <c r="A53" s="10"/>
      <c r="B53" s="13"/>
      <c r="C53" s="13"/>
      <c r="D53" s="13"/>
      <c r="E53" s="2984" t="s">
        <v>44</v>
      </c>
      <c r="F53" s="2985"/>
      <c r="G53" s="2985"/>
      <c r="H53" s="2986"/>
      <c r="I53" s="115">
        <v>6.9</v>
      </c>
      <c r="J53" s="116">
        <f>J17+J26+J36</f>
        <v>7.245000000000001</v>
      </c>
      <c r="K53" s="115">
        <f>K17+K26+K36</f>
        <v>7.6072500000000014</v>
      </c>
      <c r="L53" s="958"/>
      <c r="M53" s="10"/>
      <c r="N53" s="15"/>
      <c r="O53" s="13"/>
      <c r="P53" s="13"/>
    </row>
    <row r="54" spans="1:16" x14ac:dyDescent="0.2">
      <c r="A54" s="10"/>
      <c r="B54" s="13"/>
      <c r="C54" s="13"/>
      <c r="D54" s="13"/>
      <c r="E54" s="2984" t="s">
        <v>45</v>
      </c>
      <c r="F54" s="2985"/>
      <c r="G54" s="2985"/>
      <c r="H54" s="2986"/>
      <c r="I54" s="115"/>
      <c r="J54" s="116"/>
      <c r="K54" s="115"/>
      <c r="L54" s="10"/>
      <c r="M54" s="10"/>
      <c r="N54" s="15"/>
      <c r="O54" s="13"/>
      <c r="P54" s="13"/>
    </row>
    <row r="55" spans="1:16" ht="25.9" customHeight="1" x14ac:dyDescent="0.2">
      <c r="A55" s="10"/>
      <c r="B55" s="13"/>
      <c r="C55" s="13"/>
      <c r="D55" s="13"/>
      <c r="E55" s="2984" t="s">
        <v>46</v>
      </c>
      <c r="F55" s="2985"/>
      <c r="G55" s="2985"/>
      <c r="H55" s="2986"/>
      <c r="I55" s="115"/>
      <c r="J55" s="116"/>
      <c r="K55" s="115"/>
      <c r="L55" s="10"/>
      <c r="M55" s="10"/>
      <c r="N55" s="15"/>
      <c r="O55" s="13"/>
      <c r="P55" s="13"/>
    </row>
    <row r="56" spans="1:16" ht="13.15" customHeight="1" x14ac:dyDescent="0.2">
      <c r="A56" s="10"/>
      <c r="B56" s="13"/>
      <c r="C56" s="13"/>
      <c r="D56" s="13"/>
      <c r="E56" s="2995" t="s">
        <v>47</v>
      </c>
      <c r="F56" s="2996"/>
      <c r="G56" s="2996"/>
      <c r="H56" s="2997"/>
      <c r="I56" s="117"/>
      <c r="J56" s="118"/>
      <c r="K56" s="117"/>
      <c r="L56" s="10"/>
      <c r="M56" s="10"/>
      <c r="N56" s="15"/>
      <c r="O56" s="13"/>
      <c r="P56" s="13"/>
    </row>
    <row r="57" spans="1:16" x14ac:dyDescent="0.2">
      <c r="A57" s="10"/>
      <c r="B57" s="13"/>
      <c r="C57" s="13"/>
      <c r="D57" s="13"/>
      <c r="E57" s="37" t="s">
        <v>48</v>
      </c>
      <c r="F57" s="959"/>
      <c r="G57" s="959"/>
      <c r="H57" s="39"/>
      <c r="I57" s="115"/>
      <c r="J57" s="116"/>
      <c r="K57" s="115"/>
      <c r="L57" s="10"/>
      <c r="M57" s="10"/>
      <c r="N57" s="15"/>
      <c r="O57" s="13"/>
      <c r="P57" s="13"/>
    </row>
    <row r="58" spans="1:16" ht="28.15" customHeight="1" x14ac:dyDescent="0.2">
      <c r="A58" s="10"/>
      <c r="B58" s="13"/>
      <c r="C58" s="13"/>
      <c r="D58" s="13"/>
      <c r="E58" s="2984" t="s">
        <v>135</v>
      </c>
      <c r="F58" s="2985"/>
      <c r="G58" s="2985"/>
      <c r="H58" s="2986"/>
      <c r="I58" s="115">
        <v>930.4</v>
      </c>
      <c r="J58" s="116">
        <f>J15+J24+J32+J35</f>
        <v>976.92000000000007</v>
      </c>
      <c r="K58" s="115">
        <f>K15+K24+K32+K35</f>
        <v>1025.7660000000001</v>
      </c>
      <c r="L58" s="958"/>
      <c r="M58" s="10"/>
      <c r="N58" s="960"/>
      <c r="O58" s="960"/>
      <c r="P58" s="960"/>
    </row>
    <row r="59" spans="1:16" ht="13.15" customHeight="1" x14ac:dyDescent="0.2">
      <c r="A59" s="10"/>
      <c r="B59" s="13"/>
      <c r="C59" s="13"/>
      <c r="D59" s="13"/>
      <c r="E59" s="2984" t="s">
        <v>136</v>
      </c>
      <c r="F59" s="2985"/>
      <c r="G59" s="2985"/>
      <c r="H59" s="2986"/>
      <c r="I59" s="119"/>
      <c r="J59" s="120"/>
      <c r="K59" s="119"/>
      <c r="L59" s="10"/>
      <c r="M59" s="10"/>
      <c r="N59" s="15"/>
      <c r="O59" s="13"/>
      <c r="P59" s="13"/>
    </row>
    <row r="60" spans="1:16" ht="13.15" customHeight="1" x14ac:dyDescent="0.2">
      <c r="A60" s="10"/>
      <c r="B60" s="13"/>
      <c r="C60" s="13"/>
      <c r="D60" s="13"/>
      <c r="E60" s="2984" t="s">
        <v>51</v>
      </c>
      <c r="F60" s="2985"/>
      <c r="G60" s="2985"/>
      <c r="H60" s="2986"/>
      <c r="I60" s="119"/>
      <c r="J60" s="120"/>
      <c r="K60" s="119"/>
      <c r="L60" s="10"/>
      <c r="M60" s="10"/>
      <c r="N60" s="15"/>
      <c r="O60" s="13"/>
      <c r="P60" s="13"/>
    </row>
    <row r="61" spans="1:16" x14ac:dyDescent="0.2">
      <c r="A61" s="10"/>
      <c r="B61" s="13"/>
      <c r="C61" s="13"/>
      <c r="D61" s="13"/>
      <c r="E61" s="2984" t="s">
        <v>49</v>
      </c>
      <c r="F61" s="2985"/>
      <c r="G61" s="2985"/>
      <c r="H61" s="2986"/>
      <c r="I61" s="119">
        <v>44.2</v>
      </c>
      <c r="J61" s="120">
        <f>J18+J27</f>
        <v>46.410000000000004</v>
      </c>
      <c r="K61" s="119">
        <f>K18+K27</f>
        <v>48.730500000000006</v>
      </c>
      <c r="L61" s="958"/>
      <c r="M61" s="10"/>
      <c r="N61" s="15"/>
      <c r="O61" s="13"/>
      <c r="P61" s="13"/>
    </row>
    <row r="62" spans="1:16" ht="13.5" thickBot="1" x14ac:dyDescent="0.25">
      <c r="A62" s="9"/>
      <c r="B62" s="9"/>
      <c r="C62" s="9"/>
      <c r="D62" s="9"/>
      <c r="E62" s="2987" t="s">
        <v>137</v>
      </c>
      <c r="F62" s="2988"/>
      <c r="G62" s="2988"/>
      <c r="H62" s="2989"/>
      <c r="I62" s="121">
        <v>13.8</v>
      </c>
      <c r="J62" s="122">
        <f>J19+J23+J37</f>
        <v>0</v>
      </c>
      <c r="K62" s="121">
        <v>0</v>
      </c>
      <c r="L62" s="958"/>
      <c r="M62" s="10"/>
      <c r="N62" s="9"/>
      <c r="O62" s="9"/>
      <c r="P62" s="9"/>
    </row>
    <row r="63" spans="1:16" ht="13.5" thickBot="1" x14ac:dyDescent="0.25">
      <c r="A63" s="9"/>
      <c r="B63" s="9"/>
      <c r="C63" s="9"/>
      <c r="D63" s="9"/>
      <c r="E63" s="2990" t="s">
        <v>38</v>
      </c>
      <c r="F63" s="2991"/>
      <c r="G63" s="2991"/>
      <c r="H63" s="2991"/>
      <c r="I63" s="24"/>
      <c r="J63" s="24"/>
      <c r="K63" s="22"/>
      <c r="L63" s="10"/>
      <c r="M63" s="10"/>
      <c r="N63" s="9"/>
      <c r="O63" s="9"/>
      <c r="P63" s="9"/>
    </row>
    <row r="64" spans="1:16" ht="13.15" customHeight="1" x14ac:dyDescent="0.2">
      <c r="A64" s="9"/>
      <c r="B64" s="9"/>
      <c r="C64" s="9"/>
      <c r="D64" s="9"/>
      <c r="E64" s="2978" t="s">
        <v>50</v>
      </c>
      <c r="F64" s="2979"/>
      <c r="G64" s="2979"/>
      <c r="H64" s="2980"/>
      <c r="I64" s="25"/>
      <c r="J64" s="25"/>
      <c r="K64" s="23"/>
      <c r="L64" s="9"/>
      <c r="M64" s="9"/>
      <c r="N64" s="9"/>
      <c r="O64" s="9"/>
      <c r="P64" s="9"/>
    </row>
  </sheetData>
  <mergeCells count="67">
    <mergeCell ref="E32:E33"/>
    <mergeCell ref="F32:F33"/>
    <mergeCell ref="L5:P5"/>
    <mergeCell ref="L6:L7"/>
    <mergeCell ref="M6:M7"/>
    <mergeCell ref="N6:P6"/>
    <mergeCell ref="E23:E31"/>
    <mergeCell ref="F23:F31"/>
    <mergeCell ref="G23:G31"/>
    <mergeCell ref="G32:G33"/>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A9:A10"/>
    <mergeCell ref="A12:A14"/>
    <mergeCell ref="C12:K14"/>
    <mergeCell ref="A15:A22"/>
    <mergeCell ref="B15:B22"/>
    <mergeCell ref="C15:C22"/>
    <mergeCell ref="E15:E22"/>
    <mergeCell ref="F15:F22"/>
    <mergeCell ref="G15:G22"/>
    <mergeCell ref="A32:A33"/>
    <mergeCell ref="B32:B33"/>
    <mergeCell ref="C32:C33"/>
    <mergeCell ref="D32:D33"/>
    <mergeCell ref="A23:A31"/>
    <mergeCell ref="B23:B31"/>
    <mergeCell ref="C23:C31"/>
    <mergeCell ref="L39:P39"/>
    <mergeCell ref="A34:A38"/>
    <mergeCell ref="B34:B38"/>
    <mergeCell ref="C34:C38"/>
    <mergeCell ref="E34:E38"/>
    <mergeCell ref="F34:F38"/>
    <mergeCell ref="C39:G39"/>
    <mergeCell ref="G34:G38"/>
    <mergeCell ref="E58:H58"/>
    <mergeCell ref="E59:H59"/>
    <mergeCell ref="B40:H40"/>
    <mergeCell ref="A42:H42"/>
    <mergeCell ref="L42:P42"/>
    <mergeCell ref="E49:K49"/>
    <mergeCell ref="E51:H51"/>
    <mergeCell ref="E52:H52"/>
    <mergeCell ref="B41:H41"/>
    <mergeCell ref="E53:H53"/>
    <mergeCell ref="E54:H54"/>
    <mergeCell ref="E55:H55"/>
    <mergeCell ref="E56:H56"/>
    <mergeCell ref="E60:H60"/>
    <mergeCell ref="E61:H61"/>
    <mergeCell ref="E62:H62"/>
    <mergeCell ref="E63:H63"/>
    <mergeCell ref="E64:H64"/>
  </mergeCells>
  <pageMargins left="0.7" right="0.7" top="0.75" bottom="0.75" header="0.3" footer="0.3"/>
  <pageSetup paperSize="9" scale="8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1"/>
  <sheetViews>
    <sheetView workbookViewId="0">
      <selection activeCell="J14" sqref="J14"/>
    </sheetView>
  </sheetViews>
  <sheetFormatPr defaultRowHeight="12.75" x14ac:dyDescent="0.2"/>
  <cols>
    <col min="1" max="1" width="8.140625" customWidth="1"/>
    <col min="2" max="2" width="27.5703125" customWidth="1"/>
    <col min="3" max="3" width="18.42578125" customWidth="1"/>
    <col min="4" max="4" width="14.28515625" customWidth="1"/>
    <col min="5" max="5" width="11" customWidth="1"/>
    <col min="7" max="7" width="14.85546875" customWidth="1"/>
  </cols>
  <sheetData>
    <row r="2" spans="1:7" ht="15.75" x14ac:dyDescent="0.2">
      <c r="A2" s="3727" t="s">
        <v>1279</v>
      </c>
      <c r="B2" s="3728"/>
      <c r="C2" s="3728"/>
      <c r="D2" s="3728"/>
      <c r="E2" s="3728"/>
      <c r="F2" s="3728"/>
      <c r="G2" s="3728"/>
    </row>
    <row r="3" spans="1:7" ht="16.5" thickBot="1" x14ac:dyDescent="0.25">
      <c r="A3" s="9"/>
      <c r="B3" s="9"/>
      <c r="C3" s="9"/>
      <c r="D3" s="9"/>
      <c r="E3" s="9"/>
      <c r="F3" s="9"/>
      <c r="G3" s="2562"/>
    </row>
    <row r="4" spans="1:7" ht="24.6" customHeight="1" thickBot="1" x14ac:dyDescent="0.25">
      <c r="A4" s="3729" t="s">
        <v>1280</v>
      </c>
      <c r="B4" s="3729" t="s">
        <v>1281</v>
      </c>
      <c r="C4" s="3729" t="s">
        <v>1282</v>
      </c>
      <c r="D4" s="3731" t="s">
        <v>1283</v>
      </c>
      <c r="E4" s="3732"/>
      <c r="F4" s="3732"/>
      <c r="G4" s="3733"/>
    </row>
    <row r="5" spans="1:7" ht="14.25" thickBot="1" x14ac:dyDescent="0.25">
      <c r="A5" s="3730"/>
      <c r="B5" s="3730"/>
      <c r="C5" s="3730"/>
      <c r="D5" s="2563" t="s">
        <v>1284</v>
      </c>
      <c r="E5" s="2563" t="s">
        <v>1285</v>
      </c>
      <c r="F5" s="2563" t="s">
        <v>1286</v>
      </c>
      <c r="G5" s="2563" t="s">
        <v>1287</v>
      </c>
    </row>
    <row r="6" spans="1:7" ht="13.5" thickBot="1" x14ac:dyDescent="0.25">
      <c r="A6" s="2564">
        <v>1</v>
      </c>
      <c r="B6" s="2565">
        <v>2</v>
      </c>
      <c r="C6" s="2565">
        <v>3</v>
      </c>
      <c r="D6" s="2565">
        <v>4</v>
      </c>
      <c r="E6" s="2565">
        <v>5</v>
      </c>
      <c r="F6" s="2565">
        <v>6</v>
      </c>
      <c r="G6" s="2565">
        <v>7</v>
      </c>
    </row>
    <row r="7" spans="1:7" ht="13.5" thickBot="1" x14ac:dyDescent="0.25">
      <c r="A7" s="3718" t="s">
        <v>1288</v>
      </c>
      <c r="B7" s="3718" t="s">
        <v>1289</v>
      </c>
      <c r="C7" s="3721" t="s">
        <v>1290</v>
      </c>
      <c r="D7" s="3722"/>
      <c r="E7" s="3722"/>
      <c r="F7" s="3722"/>
      <c r="G7" s="3723"/>
    </row>
    <row r="8" spans="1:7" ht="13.5" thickBot="1" x14ac:dyDescent="0.25">
      <c r="A8" s="3719"/>
      <c r="B8" s="3719"/>
      <c r="C8" s="2566"/>
      <c r="D8" s="2566"/>
      <c r="E8" s="2566"/>
      <c r="F8" s="2566"/>
      <c r="G8" s="2566"/>
    </row>
    <row r="9" spans="1:7" ht="13.5" thickBot="1" x14ac:dyDescent="0.25">
      <c r="A9" s="3719"/>
      <c r="B9" s="3719"/>
      <c r="C9" s="3724" t="s">
        <v>1291</v>
      </c>
      <c r="D9" s="3725"/>
      <c r="E9" s="3725"/>
      <c r="F9" s="3725"/>
      <c r="G9" s="3726"/>
    </row>
    <row r="10" spans="1:7" ht="26.25" thickBot="1" x14ac:dyDescent="0.25">
      <c r="A10" s="3720"/>
      <c r="B10" s="3720"/>
      <c r="C10" s="2567" t="s">
        <v>1292</v>
      </c>
      <c r="D10" s="2566">
        <v>3.5</v>
      </c>
      <c r="E10" s="2566">
        <v>3.5</v>
      </c>
      <c r="F10" s="2566">
        <v>3.5</v>
      </c>
      <c r="G10" s="2566">
        <v>3.5</v>
      </c>
    </row>
    <row r="11" spans="1:7" ht="13.5" thickBot="1" x14ac:dyDescent="0.25">
      <c r="A11" s="3718" t="s">
        <v>1293</v>
      </c>
      <c r="B11" s="3718" t="s">
        <v>1294</v>
      </c>
      <c r="C11" s="3721" t="s">
        <v>1290</v>
      </c>
      <c r="D11" s="3722"/>
      <c r="E11" s="3722"/>
      <c r="F11" s="3722"/>
      <c r="G11" s="3723"/>
    </row>
    <row r="12" spans="1:7" ht="13.5" thickBot="1" x14ac:dyDescent="0.25">
      <c r="A12" s="3719"/>
      <c r="B12" s="3719"/>
      <c r="C12" s="2566"/>
      <c r="D12" s="2566"/>
      <c r="E12" s="2566"/>
      <c r="F12" s="2566"/>
      <c r="G12" s="2566"/>
    </row>
    <row r="13" spans="1:7" ht="13.5" thickBot="1" x14ac:dyDescent="0.25">
      <c r="A13" s="3719"/>
      <c r="B13" s="3719"/>
      <c r="C13" s="3724" t="s">
        <v>1291</v>
      </c>
      <c r="D13" s="3725"/>
      <c r="E13" s="3725"/>
      <c r="F13" s="3725"/>
      <c r="G13" s="3726"/>
    </row>
    <row r="14" spans="1:7" ht="26.25" thickBot="1" x14ac:dyDescent="0.25">
      <c r="A14" s="3720"/>
      <c r="B14" s="3720"/>
      <c r="C14" s="2566" t="s">
        <v>1295</v>
      </c>
      <c r="D14" s="2566">
        <v>3.5</v>
      </c>
      <c r="E14" s="2566">
        <v>3.5</v>
      </c>
      <c r="F14" s="2566">
        <v>3.5</v>
      </c>
      <c r="G14" s="2566">
        <v>3.5</v>
      </c>
    </row>
    <row r="15" spans="1:7" ht="13.5" thickBot="1" x14ac:dyDescent="0.25">
      <c r="A15" s="2568"/>
      <c r="B15" s="2569"/>
      <c r="C15" s="2566"/>
      <c r="D15" s="2566"/>
      <c r="E15" s="2566"/>
      <c r="F15" s="2566"/>
      <c r="G15" s="2566"/>
    </row>
    <row r="16" spans="1:7" ht="13.5" thickBot="1" x14ac:dyDescent="0.25">
      <c r="A16" s="3718" t="s">
        <v>1296</v>
      </c>
      <c r="B16" s="3718" t="s">
        <v>1297</v>
      </c>
      <c r="C16" s="3721" t="s">
        <v>1290</v>
      </c>
      <c r="D16" s="3722"/>
      <c r="E16" s="3722"/>
      <c r="F16" s="3722"/>
      <c r="G16" s="3723"/>
    </row>
    <row r="17" spans="1:7" ht="13.5" thickBot="1" x14ac:dyDescent="0.25">
      <c r="A17" s="3719"/>
      <c r="B17" s="3719"/>
      <c r="C17" s="2566"/>
      <c r="D17" s="2566"/>
      <c r="E17" s="2566"/>
      <c r="F17" s="2566"/>
      <c r="G17" s="2566"/>
    </row>
    <row r="18" spans="1:7" ht="13.5" thickBot="1" x14ac:dyDescent="0.25">
      <c r="A18" s="3719"/>
      <c r="B18" s="3719"/>
      <c r="C18" s="3724" t="s">
        <v>1291</v>
      </c>
      <c r="D18" s="3725"/>
      <c r="E18" s="3725"/>
      <c r="F18" s="3725"/>
      <c r="G18" s="3726"/>
    </row>
    <row r="19" spans="1:7" ht="26.25" thickBot="1" x14ac:dyDescent="0.25">
      <c r="A19" s="3720"/>
      <c r="B19" s="3720"/>
      <c r="C19" s="2567" t="s">
        <v>1292</v>
      </c>
      <c r="D19" s="2566">
        <v>5</v>
      </c>
      <c r="E19" s="2566">
        <v>5</v>
      </c>
      <c r="F19" s="2566">
        <v>5</v>
      </c>
      <c r="G19" s="2566">
        <v>5</v>
      </c>
    </row>
    <row r="20" spans="1:7" ht="13.5" thickBot="1" x14ac:dyDescent="0.25">
      <c r="A20" s="3718" t="s">
        <v>1298</v>
      </c>
      <c r="B20" s="3718" t="s">
        <v>1299</v>
      </c>
      <c r="C20" s="3721" t="s">
        <v>1290</v>
      </c>
      <c r="D20" s="3722"/>
      <c r="E20" s="3722"/>
      <c r="F20" s="3722"/>
      <c r="G20" s="3723"/>
    </row>
    <row r="21" spans="1:7" ht="13.5" thickBot="1" x14ac:dyDescent="0.25">
      <c r="A21" s="3719"/>
      <c r="B21" s="3719"/>
      <c r="C21" s="2566"/>
      <c r="D21" s="2566"/>
      <c r="E21" s="2566"/>
      <c r="F21" s="2566"/>
      <c r="G21" s="2566"/>
    </row>
    <row r="22" spans="1:7" ht="13.5" thickBot="1" x14ac:dyDescent="0.25">
      <c r="A22" s="3719"/>
      <c r="B22" s="3719"/>
      <c r="C22" s="3724" t="s">
        <v>1291</v>
      </c>
      <c r="D22" s="3725"/>
      <c r="E22" s="3725"/>
      <c r="F22" s="3725"/>
      <c r="G22" s="3726"/>
    </row>
    <row r="23" spans="1:7" ht="26.25" thickBot="1" x14ac:dyDescent="0.25">
      <c r="A23" s="3720"/>
      <c r="B23" s="3720"/>
      <c r="C23" s="2566" t="s">
        <v>1295</v>
      </c>
      <c r="D23" s="2566">
        <v>5</v>
      </c>
      <c r="E23" s="2566">
        <v>5</v>
      </c>
      <c r="F23" s="2566">
        <v>5</v>
      </c>
      <c r="G23" s="2566">
        <v>5</v>
      </c>
    </row>
    <row r="24" spans="1:7" ht="13.5" thickBot="1" x14ac:dyDescent="0.25">
      <c r="A24" s="3718" t="s">
        <v>1300</v>
      </c>
      <c r="B24" s="3718" t="s">
        <v>1301</v>
      </c>
      <c r="C24" s="3721" t="s">
        <v>1290</v>
      </c>
      <c r="D24" s="3722"/>
      <c r="E24" s="3722"/>
      <c r="F24" s="3722"/>
      <c r="G24" s="3723"/>
    </row>
    <row r="25" spans="1:7" ht="13.5" thickBot="1" x14ac:dyDescent="0.25">
      <c r="A25" s="3719"/>
      <c r="B25" s="3719"/>
      <c r="C25" s="2566"/>
      <c r="D25" s="2566"/>
      <c r="E25" s="2566"/>
      <c r="F25" s="2566"/>
      <c r="G25" s="2566"/>
    </row>
    <row r="26" spans="1:7" ht="13.5" thickBot="1" x14ac:dyDescent="0.25">
      <c r="A26" s="3719"/>
      <c r="B26" s="3719"/>
      <c r="C26" s="3724" t="s">
        <v>1291</v>
      </c>
      <c r="D26" s="3725"/>
      <c r="E26" s="3725"/>
      <c r="F26" s="3725"/>
      <c r="G26" s="3726"/>
    </row>
    <row r="27" spans="1:7" ht="26.25" thickBot="1" x14ac:dyDescent="0.25">
      <c r="A27" s="3720"/>
      <c r="B27" s="3720"/>
      <c r="C27" s="2567" t="s">
        <v>1292</v>
      </c>
      <c r="D27" s="2566">
        <v>8</v>
      </c>
      <c r="E27" s="2566">
        <v>8</v>
      </c>
      <c r="F27" s="2566">
        <v>8</v>
      </c>
      <c r="G27" s="2566">
        <v>8</v>
      </c>
    </row>
    <row r="28" spans="1:7" ht="13.5" thickBot="1" x14ac:dyDescent="0.25">
      <c r="A28" s="3718" t="s">
        <v>1302</v>
      </c>
      <c r="B28" s="3718" t="s">
        <v>1303</v>
      </c>
      <c r="C28" s="3721" t="s">
        <v>1290</v>
      </c>
      <c r="D28" s="3722"/>
      <c r="E28" s="3722"/>
      <c r="F28" s="3722"/>
      <c r="G28" s="3723"/>
    </row>
    <row r="29" spans="1:7" ht="13.5" thickBot="1" x14ac:dyDescent="0.25">
      <c r="A29" s="3719"/>
      <c r="B29" s="3719"/>
      <c r="C29" s="2566"/>
      <c r="D29" s="2566"/>
      <c r="E29" s="2566"/>
      <c r="F29" s="2566"/>
      <c r="G29" s="2566"/>
    </row>
    <row r="30" spans="1:7" ht="13.5" thickBot="1" x14ac:dyDescent="0.25">
      <c r="A30" s="3719"/>
      <c r="B30" s="3719"/>
      <c r="C30" s="3724" t="s">
        <v>1291</v>
      </c>
      <c r="D30" s="3725"/>
      <c r="E30" s="3725"/>
      <c r="F30" s="3725"/>
      <c r="G30" s="3726"/>
    </row>
    <row r="31" spans="1:7" ht="26.25" thickBot="1" x14ac:dyDescent="0.25">
      <c r="A31" s="3720"/>
      <c r="B31" s="3720"/>
      <c r="C31" s="2566" t="s">
        <v>1295</v>
      </c>
      <c r="D31" s="2566">
        <v>8</v>
      </c>
      <c r="E31" s="2566">
        <v>8</v>
      </c>
      <c r="F31" s="2566">
        <v>8</v>
      </c>
      <c r="G31" s="2566">
        <v>8</v>
      </c>
    </row>
    <row r="32" spans="1:7" ht="13.5" thickBot="1" x14ac:dyDescent="0.25">
      <c r="A32" s="3718" t="s">
        <v>1304</v>
      </c>
      <c r="B32" s="3718" t="s">
        <v>1305</v>
      </c>
      <c r="C32" s="3721" t="s">
        <v>1290</v>
      </c>
      <c r="D32" s="3722"/>
      <c r="E32" s="3722"/>
      <c r="F32" s="3722"/>
      <c r="G32" s="3723"/>
    </row>
    <row r="33" spans="1:7" ht="13.5" thickBot="1" x14ac:dyDescent="0.25">
      <c r="A33" s="3719"/>
      <c r="B33" s="3719"/>
      <c r="C33" s="2566"/>
      <c r="D33" s="2566"/>
      <c r="E33" s="2566"/>
      <c r="F33" s="2566"/>
      <c r="G33" s="2566"/>
    </row>
    <row r="34" spans="1:7" ht="13.5" thickBot="1" x14ac:dyDescent="0.25">
      <c r="A34" s="3719"/>
      <c r="B34" s="3719"/>
      <c r="C34" s="3724" t="s">
        <v>1291</v>
      </c>
      <c r="D34" s="3725"/>
      <c r="E34" s="3725"/>
      <c r="F34" s="3725"/>
      <c r="G34" s="3726"/>
    </row>
    <row r="35" spans="1:7" ht="26.25" thickBot="1" x14ac:dyDescent="0.25">
      <c r="A35" s="3720"/>
      <c r="B35" s="3720"/>
      <c r="C35" s="2567" t="s">
        <v>1292</v>
      </c>
      <c r="D35" s="2566">
        <v>18</v>
      </c>
      <c r="E35" s="2566">
        <v>18</v>
      </c>
      <c r="F35" s="2566">
        <v>18</v>
      </c>
      <c r="G35" s="2566">
        <v>18</v>
      </c>
    </row>
    <row r="36" spans="1:7" ht="13.5" thickBot="1" x14ac:dyDescent="0.25">
      <c r="A36" s="3718" t="s">
        <v>1306</v>
      </c>
      <c r="B36" s="3718" t="s">
        <v>1307</v>
      </c>
      <c r="C36" s="3721" t="s">
        <v>1290</v>
      </c>
      <c r="D36" s="3722"/>
      <c r="E36" s="3722"/>
      <c r="F36" s="3722"/>
      <c r="G36" s="3723"/>
    </row>
    <row r="37" spans="1:7" ht="13.5" thickBot="1" x14ac:dyDescent="0.25">
      <c r="A37" s="3719"/>
      <c r="B37" s="3719"/>
      <c r="C37" s="2566"/>
      <c r="D37" s="2566"/>
      <c r="E37" s="2566"/>
      <c r="F37" s="2566"/>
      <c r="G37" s="2566"/>
    </row>
    <row r="38" spans="1:7" ht="13.5" thickBot="1" x14ac:dyDescent="0.25">
      <c r="A38" s="3719"/>
      <c r="B38" s="3719"/>
      <c r="C38" s="3724" t="s">
        <v>1291</v>
      </c>
      <c r="D38" s="3725"/>
      <c r="E38" s="3725"/>
      <c r="F38" s="3725"/>
      <c r="G38" s="3726"/>
    </row>
    <row r="39" spans="1:7" ht="26.25" thickBot="1" x14ac:dyDescent="0.25">
      <c r="A39" s="3720"/>
      <c r="B39" s="3734"/>
      <c r="C39" s="2566" t="s">
        <v>1295</v>
      </c>
      <c r="D39" s="2566">
        <v>8</v>
      </c>
      <c r="E39" s="2566">
        <v>8</v>
      </c>
      <c r="F39" s="2566">
        <v>8</v>
      </c>
      <c r="G39" s="2566">
        <v>8</v>
      </c>
    </row>
    <row r="40" spans="1:7" ht="13.5" thickBot="1" x14ac:dyDescent="0.25">
      <c r="A40" s="3718" t="s">
        <v>1308</v>
      </c>
      <c r="B40" s="3718" t="s">
        <v>1309</v>
      </c>
      <c r="C40" s="3721" t="s">
        <v>1290</v>
      </c>
      <c r="D40" s="3722"/>
      <c r="E40" s="3722"/>
      <c r="F40" s="3722"/>
      <c r="G40" s="3723"/>
    </row>
    <row r="41" spans="1:7" ht="13.5" thickBot="1" x14ac:dyDescent="0.25">
      <c r="A41" s="3719"/>
      <c r="B41" s="3719"/>
      <c r="C41" s="2566"/>
      <c r="D41" s="2566"/>
      <c r="E41" s="2566"/>
      <c r="F41" s="2566"/>
      <c r="G41" s="2566"/>
    </row>
    <row r="42" spans="1:7" ht="13.5" thickBot="1" x14ac:dyDescent="0.25">
      <c r="A42" s="3719"/>
      <c r="B42" s="3719"/>
      <c r="C42" s="3724" t="s">
        <v>1291</v>
      </c>
      <c r="D42" s="3725"/>
      <c r="E42" s="3725"/>
      <c r="F42" s="3725"/>
      <c r="G42" s="3726"/>
    </row>
    <row r="43" spans="1:7" ht="25.5" x14ac:dyDescent="0.2">
      <c r="A43" s="3734"/>
      <c r="B43" s="3734"/>
      <c r="C43" s="2570" t="s">
        <v>1292</v>
      </c>
      <c r="D43" s="2571">
        <v>5</v>
      </c>
      <c r="E43" s="2571">
        <v>5</v>
      </c>
      <c r="F43" s="2571">
        <v>5</v>
      </c>
      <c r="G43" s="2571">
        <v>5</v>
      </c>
    </row>
    <row r="44" spans="1:7" x14ac:dyDescent="0.2">
      <c r="A44" s="3735"/>
      <c r="B44" s="3735"/>
      <c r="C44" s="3736"/>
      <c r="D44" s="3736"/>
      <c r="E44" s="3736"/>
      <c r="F44" s="3736"/>
      <c r="G44" s="3736"/>
    </row>
    <row r="45" spans="1:7" x14ac:dyDescent="0.2">
      <c r="A45" s="3735"/>
      <c r="B45" s="3735"/>
      <c r="C45" s="2572"/>
      <c r="D45" s="2572"/>
      <c r="E45" s="2572"/>
      <c r="F45" s="2572"/>
      <c r="G45" s="2572"/>
    </row>
    <row r="46" spans="1:7" x14ac:dyDescent="0.2">
      <c r="A46" s="3735"/>
      <c r="B46" s="3735"/>
      <c r="C46" s="3737"/>
      <c r="D46" s="3737"/>
      <c r="E46" s="3737"/>
      <c r="F46" s="3737"/>
      <c r="G46" s="3737"/>
    </row>
    <row r="47" spans="1:7" x14ac:dyDescent="0.2">
      <c r="A47" s="3735"/>
      <c r="B47" s="3735"/>
      <c r="C47" s="2572"/>
      <c r="D47" s="2572"/>
      <c r="E47" s="2572"/>
      <c r="F47" s="2572"/>
      <c r="G47" s="2572"/>
    </row>
    <row r="48" spans="1:7" x14ac:dyDescent="0.2">
      <c r="A48" s="3738" t="s">
        <v>1310</v>
      </c>
      <c r="B48" s="3738"/>
      <c r="C48" s="3738"/>
      <c r="D48" s="3738"/>
      <c r="E48" s="3738"/>
      <c r="F48" s="3738"/>
      <c r="G48" s="3738"/>
    </row>
    <row r="49" spans="1:7" x14ac:dyDescent="0.2">
      <c r="A49" s="3738"/>
      <c r="B49" s="3738"/>
      <c r="C49" s="3738"/>
      <c r="D49" s="3738"/>
      <c r="E49" s="3738"/>
      <c r="F49" s="3738"/>
      <c r="G49" s="3738"/>
    </row>
    <row r="50" spans="1:7" x14ac:dyDescent="0.2">
      <c r="A50" s="3738"/>
      <c r="B50" s="3738"/>
      <c r="C50" s="3738"/>
      <c r="D50" s="3738"/>
      <c r="E50" s="3738"/>
      <c r="F50" s="3738"/>
      <c r="G50" s="3738"/>
    </row>
    <row r="51" spans="1:7" ht="51" customHeight="1" x14ac:dyDescent="0.2">
      <c r="A51" s="3738"/>
      <c r="B51" s="3738"/>
      <c r="C51" s="3738"/>
      <c r="D51" s="3738"/>
      <c r="E51" s="3738"/>
      <c r="F51" s="3738"/>
      <c r="G51" s="3738"/>
    </row>
  </sheetData>
  <mergeCells count="46">
    <mergeCell ref="A44:A47"/>
    <mergeCell ref="B44:B47"/>
    <mergeCell ref="C44:G44"/>
    <mergeCell ref="C46:G46"/>
    <mergeCell ref="A48:G51"/>
    <mergeCell ref="A36:A39"/>
    <mergeCell ref="B36:B39"/>
    <mergeCell ref="C36:G36"/>
    <mergeCell ref="C38:G38"/>
    <mergeCell ref="A40:A43"/>
    <mergeCell ref="B40:B43"/>
    <mergeCell ref="C40:G40"/>
    <mergeCell ref="C42:G42"/>
    <mergeCell ref="A28:A31"/>
    <mergeCell ref="B28:B31"/>
    <mergeCell ref="C28:G28"/>
    <mergeCell ref="C30:G30"/>
    <mergeCell ref="A32:A35"/>
    <mergeCell ref="B32:B35"/>
    <mergeCell ref="C32:G32"/>
    <mergeCell ref="C34:G34"/>
    <mergeCell ref="A20:A23"/>
    <mergeCell ref="B20:B23"/>
    <mergeCell ref="C20:G20"/>
    <mergeCell ref="C22:G22"/>
    <mergeCell ref="A24:A27"/>
    <mergeCell ref="B24:B27"/>
    <mergeCell ref="C24:G24"/>
    <mergeCell ref="C26:G26"/>
    <mergeCell ref="A11:A14"/>
    <mergeCell ref="B11:B14"/>
    <mergeCell ref="C11:G11"/>
    <mergeCell ref="C13:G13"/>
    <mergeCell ref="A16:A19"/>
    <mergeCell ref="B16:B19"/>
    <mergeCell ref="C16:G16"/>
    <mergeCell ref="C18:G18"/>
    <mergeCell ref="A7:A10"/>
    <mergeCell ref="B7:B10"/>
    <mergeCell ref="C7:G7"/>
    <mergeCell ref="C9:G9"/>
    <mergeCell ref="A2:G2"/>
    <mergeCell ref="A4:A5"/>
    <mergeCell ref="B4:B5"/>
    <mergeCell ref="C4:C5"/>
    <mergeCell ref="D4:G4"/>
  </mergeCells>
  <pageMargins left="0.7" right="0.7" top="0.75" bottom="0.75" header="0.3" footer="0.3"/>
  <pageSetup paperSize="9"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workbookViewId="0">
      <selection activeCell="G11" sqref="G11"/>
    </sheetView>
  </sheetViews>
  <sheetFormatPr defaultRowHeight="12.75" x14ac:dyDescent="0.2"/>
  <cols>
    <col min="1" max="1" width="10.7109375" customWidth="1"/>
    <col min="2" max="2" width="24" customWidth="1"/>
    <col min="3" max="3" width="18" customWidth="1"/>
    <col min="4" max="4" width="23" customWidth="1"/>
    <col min="5" max="5" width="17.140625" customWidth="1"/>
    <col min="6" max="6" width="16.7109375" customWidth="1"/>
    <col min="7" max="7" width="22.42578125" customWidth="1"/>
    <col min="8" max="8" width="26" customWidth="1"/>
  </cols>
  <sheetData>
    <row r="1" spans="1:8" ht="45.6" customHeight="1" x14ac:dyDescent="0.2">
      <c r="A1" s="3739" t="s">
        <v>1311</v>
      </c>
      <c r="B1" s="3739"/>
      <c r="C1" s="3739"/>
      <c r="D1" s="3739"/>
      <c r="E1" s="3739"/>
      <c r="F1" s="3739"/>
      <c r="G1" s="3739"/>
      <c r="H1" s="3739"/>
    </row>
    <row r="2" spans="1:8" ht="16.5" thickBot="1" x14ac:dyDescent="0.25">
      <c r="A2" s="2573"/>
      <c r="B2" s="9"/>
      <c r="C2" s="9"/>
      <c r="D2" s="9"/>
      <c r="E2" s="9"/>
      <c r="F2" s="9"/>
      <c r="G2" s="9"/>
      <c r="H2" s="2562"/>
    </row>
    <row r="3" spans="1:8" ht="13.5" thickBot="1" x14ac:dyDescent="0.25">
      <c r="A3" s="3729" t="s">
        <v>1280</v>
      </c>
      <c r="B3" s="3729" t="s">
        <v>1312</v>
      </c>
      <c r="C3" s="3729" t="s">
        <v>1313</v>
      </c>
      <c r="D3" s="3729" t="s">
        <v>1314</v>
      </c>
      <c r="E3" s="3731" t="s">
        <v>1283</v>
      </c>
      <c r="F3" s="3732"/>
      <c r="G3" s="3732"/>
      <c r="H3" s="3733"/>
    </row>
    <row r="4" spans="1:8" ht="25.15" customHeight="1" thickBot="1" x14ac:dyDescent="0.25">
      <c r="A4" s="3730"/>
      <c r="B4" s="3730"/>
      <c r="C4" s="3730"/>
      <c r="D4" s="3730"/>
      <c r="E4" s="2563" t="s">
        <v>1284</v>
      </c>
      <c r="F4" s="2563" t="s">
        <v>1285</v>
      </c>
      <c r="G4" s="2563" t="s">
        <v>1286</v>
      </c>
      <c r="H4" s="2563" t="s">
        <v>1315</v>
      </c>
    </row>
    <row r="5" spans="1:8" ht="13.5" thickBot="1" x14ac:dyDescent="0.25">
      <c r="A5" s="2564">
        <v>1</v>
      </c>
      <c r="B5" s="2565">
        <v>2</v>
      </c>
      <c r="C5" s="2565">
        <v>3</v>
      </c>
      <c r="D5" s="2565">
        <v>4</v>
      </c>
      <c r="E5" s="2565">
        <v>5</v>
      </c>
      <c r="F5" s="2565">
        <v>6</v>
      </c>
      <c r="G5" s="2565">
        <v>7</v>
      </c>
      <c r="H5" s="2565">
        <v>8</v>
      </c>
    </row>
    <row r="6" spans="1:8" ht="13.5" thickBot="1" x14ac:dyDescent="0.25">
      <c r="A6" s="3718" t="s">
        <v>1288</v>
      </c>
      <c r="B6" s="3718" t="s">
        <v>1316</v>
      </c>
      <c r="C6" s="3721" t="s">
        <v>1317</v>
      </c>
      <c r="D6" s="3722"/>
      <c r="E6" s="3722"/>
      <c r="F6" s="3722"/>
      <c r="G6" s="3722"/>
      <c r="H6" s="3723"/>
    </row>
    <row r="7" spans="1:8" ht="13.5" thickBot="1" x14ac:dyDescent="0.25">
      <c r="A7" s="3719"/>
      <c r="B7" s="3719"/>
      <c r="C7" s="2566"/>
      <c r="D7" s="2566"/>
      <c r="E7" s="2566"/>
      <c r="F7" s="2566"/>
      <c r="G7" s="2566"/>
      <c r="H7" s="2566"/>
    </row>
    <row r="8" spans="1:8" ht="13.5" thickBot="1" x14ac:dyDescent="0.25">
      <c r="A8" s="3719"/>
      <c r="B8" s="3719"/>
      <c r="C8" s="3721" t="s">
        <v>1291</v>
      </c>
      <c r="D8" s="3722"/>
      <c r="E8" s="3722"/>
      <c r="F8" s="3722"/>
      <c r="G8" s="3722"/>
      <c r="H8" s="3723"/>
    </row>
    <row r="9" spans="1:8" ht="39" thickBot="1" x14ac:dyDescent="0.25">
      <c r="A9" s="3719"/>
      <c r="B9" s="3719"/>
      <c r="C9" s="3718" t="s">
        <v>1318</v>
      </c>
      <c r="D9" s="2567" t="s">
        <v>1319</v>
      </c>
      <c r="E9" s="2566" t="s">
        <v>1320</v>
      </c>
      <c r="F9" s="2566" t="s">
        <v>1320</v>
      </c>
      <c r="G9" s="2566" t="s">
        <v>1320</v>
      </c>
      <c r="H9" s="2566" t="s">
        <v>1320</v>
      </c>
    </row>
    <row r="10" spans="1:8" ht="77.25" thickBot="1" x14ac:dyDescent="0.25">
      <c r="A10" s="3719"/>
      <c r="B10" s="3719"/>
      <c r="C10" s="3719"/>
      <c r="D10" s="2574" t="s">
        <v>1321</v>
      </c>
      <c r="E10" s="2566" t="s">
        <v>1322</v>
      </c>
      <c r="F10" s="2566" t="s">
        <v>1322</v>
      </c>
      <c r="G10" s="2566" t="s">
        <v>1322</v>
      </c>
      <c r="H10" s="2566" t="s">
        <v>1322</v>
      </c>
    </row>
    <row r="11" spans="1:8" ht="102.75" thickBot="1" x14ac:dyDescent="0.25">
      <c r="A11" s="3720"/>
      <c r="B11" s="3720"/>
      <c r="C11" s="3720"/>
      <c r="D11" s="2575" t="s">
        <v>1323</v>
      </c>
      <c r="E11" s="2576" t="s">
        <v>1324</v>
      </c>
      <c r="F11" s="2577" t="s">
        <v>1324</v>
      </c>
      <c r="G11" s="2578" t="s">
        <v>1324</v>
      </c>
      <c r="H11" s="2577" t="s">
        <v>1324</v>
      </c>
    </row>
    <row r="12" spans="1:8" ht="13.5" thickBot="1" x14ac:dyDescent="0.25">
      <c r="A12" s="3718" t="s">
        <v>1293</v>
      </c>
      <c r="B12" s="3718" t="s">
        <v>1325</v>
      </c>
      <c r="C12" s="3721" t="s">
        <v>1317</v>
      </c>
      <c r="D12" s="3722"/>
      <c r="E12" s="3722"/>
      <c r="F12" s="3722"/>
      <c r="G12" s="3722"/>
      <c r="H12" s="3723"/>
    </row>
    <row r="13" spans="1:8" ht="13.5" thickBot="1" x14ac:dyDescent="0.25">
      <c r="A13" s="3719"/>
      <c r="B13" s="3719"/>
      <c r="C13" s="2566"/>
      <c r="D13" s="2579"/>
      <c r="E13" s="2579"/>
      <c r="F13" s="2579"/>
      <c r="G13" s="2579"/>
      <c r="H13" s="2579"/>
    </row>
    <row r="14" spans="1:8" ht="13.5" thickBot="1" x14ac:dyDescent="0.25">
      <c r="A14" s="3719"/>
      <c r="B14" s="3719"/>
      <c r="C14" s="3724" t="s">
        <v>1291</v>
      </c>
      <c r="D14" s="3725"/>
      <c r="E14" s="3725"/>
      <c r="F14" s="3725"/>
      <c r="G14" s="3725"/>
      <c r="H14" s="3726"/>
    </row>
    <row r="15" spans="1:8" ht="153.75" thickBot="1" x14ac:dyDescent="0.25">
      <c r="A15" s="3719"/>
      <c r="B15" s="3719"/>
      <c r="C15" s="3718" t="s">
        <v>1318</v>
      </c>
      <c r="D15" s="2566" t="s">
        <v>1326</v>
      </c>
      <c r="E15" s="2566" t="s">
        <v>1327</v>
      </c>
      <c r="F15" s="2566" t="s">
        <v>1328</v>
      </c>
      <c r="G15" s="2566" t="s">
        <v>1327</v>
      </c>
      <c r="H15" s="2566" t="s">
        <v>1327</v>
      </c>
    </row>
    <row r="16" spans="1:8" ht="179.25" thickBot="1" x14ac:dyDescent="0.25">
      <c r="A16" s="3719"/>
      <c r="B16" s="3719"/>
      <c r="C16" s="3719"/>
      <c r="D16" s="2580" t="s">
        <v>1329</v>
      </c>
      <c r="E16" s="2580">
        <v>0.96</v>
      </c>
      <c r="F16" s="2580" t="s">
        <v>1322</v>
      </c>
      <c r="G16" s="2580" t="s">
        <v>1322</v>
      </c>
      <c r="H16" s="2580" t="s">
        <v>1322</v>
      </c>
    </row>
    <row r="17" spans="1:8" ht="179.25" thickBot="1" x14ac:dyDescent="0.25">
      <c r="A17" s="3719"/>
      <c r="B17" s="3719"/>
      <c r="C17" s="3719"/>
      <c r="D17" s="2580" t="s">
        <v>1330</v>
      </c>
      <c r="E17" s="2580" t="s">
        <v>1331</v>
      </c>
      <c r="F17" s="2580" t="s">
        <v>1331</v>
      </c>
      <c r="G17" s="2580" t="s">
        <v>1331</v>
      </c>
      <c r="H17" s="2566" t="s">
        <v>1331</v>
      </c>
    </row>
    <row r="18" spans="1:8" ht="128.25" thickBot="1" x14ac:dyDescent="0.25">
      <c r="A18" s="3719"/>
      <c r="B18" s="3719"/>
      <c r="C18" s="3720"/>
      <c r="D18" s="2580" t="s">
        <v>1332</v>
      </c>
      <c r="E18" s="2580" t="s">
        <v>1333</v>
      </c>
      <c r="F18" s="2580" t="s">
        <v>1333</v>
      </c>
      <c r="G18" s="2580" t="s">
        <v>1333</v>
      </c>
      <c r="H18" s="2580" t="s">
        <v>1333</v>
      </c>
    </row>
    <row r="19" spans="1:8" ht="13.5" thickBot="1" x14ac:dyDescent="0.25">
      <c r="A19" s="3718" t="s">
        <v>1296</v>
      </c>
      <c r="B19" s="3718" t="s">
        <v>1334</v>
      </c>
      <c r="C19" s="3721" t="s">
        <v>1317</v>
      </c>
      <c r="D19" s="3722"/>
      <c r="E19" s="3722"/>
      <c r="F19" s="3722"/>
      <c r="G19" s="3722"/>
      <c r="H19" s="3723"/>
    </row>
    <row r="20" spans="1:8" ht="13.5" thickBot="1" x14ac:dyDescent="0.25">
      <c r="A20" s="3719"/>
      <c r="B20" s="3719"/>
      <c r="C20" s="2566"/>
      <c r="D20" s="2566"/>
      <c r="E20" s="2566"/>
      <c r="F20" s="2566"/>
      <c r="G20" s="2566"/>
      <c r="H20" s="2566"/>
    </row>
    <row r="21" spans="1:8" ht="13.5" thickBot="1" x14ac:dyDescent="0.25">
      <c r="A21" s="3719"/>
      <c r="B21" s="3719"/>
      <c r="C21" s="3721" t="s">
        <v>1291</v>
      </c>
      <c r="D21" s="3722"/>
      <c r="E21" s="3722"/>
      <c r="F21" s="3722"/>
      <c r="G21" s="3722"/>
      <c r="H21" s="3723"/>
    </row>
    <row r="22" spans="1:8" ht="64.5" thickBot="1" x14ac:dyDescent="0.25">
      <c r="A22" s="3719"/>
      <c r="B22" s="3719"/>
      <c r="C22" s="3718" t="s">
        <v>1318</v>
      </c>
      <c r="D22" s="2579" t="s">
        <v>1335</v>
      </c>
      <c r="E22" s="2579">
        <v>1</v>
      </c>
      <c r="F22" s="2579" t="s">
        <v>1322</v>
      </c>
      <c r="G22" s="2579" t="s">
        <v>1336</v>
      </c>
      <c r="H22" s="2579">
        <v>1</v>
      </c>
    </row>
    <row r="23" spans="1:8" ht="64.5" thickBot="1" x14ac:dyDescent="0.25">
      <c r="A23" s="3719"/>
      <c r="B23" s="3719"/>
      <c r="C23" s="3720"/>
      <c r="D23" s="2580" t="s">
        <v>1337</v>
      </c>
      <c r="E23" s="2580" t="s">
        <v>1338</v>
      </c>
      <c r="F23" s="2580" t="s">
        <v>1339</v>
      </c>
      <c r="G23" s="2580" t="s">
        <v>1340</v>
      </c>
      <c r="H23" s="2580" t="s">
        <v>1341</v>
      </c>
    </row>
    <row r="24" spans="1:8" ht="13.5" thickBot="1" x14ac:dyDescent="0.25">
      <c r="A24" s="3718" t="s">
        <v>1298</v>
      </c>
      <c r="B24" s="3718" t="s">
        <v>1342</v>
      </c>
      <c r="C24" s="3721" t="s">
        <v>1317</v>
      </c>
      <c r="D24" s="3722"/>
      <c r="E24" s="3722"/>
      <c r="F24" s="3722"/>
      <c r="G24" s="3722"/>
      <c r="H24" s="3723"/>
    </row>
    <row r="25" spans="1:8" ht="13.5" thickBot="1" x14ac:dyDescent="0.25">
      <c r="A25" s="3719"/>
      <c r="B25" s="3719"/>
      <c r="C25" s="2566"/>
      <c r="D25" s="2566"/>
      <c r="E25" s="2566"/>
      <c r="F25" s="2566"/>
      <c r="G25" s="2566"/>
      <c r="H25" s="2566"/>
    </row>
    <row r="26" spans="1:8" x14ac:dyDescent="0.2">
      <c r="A26" s="3719"/>
      <c r="B26" s="3740"/>
      <c r="C26" s="3742" t="s">
        <v>1291</v>
      </c>
      <c r="D26" s="3743"/>
      <c r="E26" s="3743"/>
      <c r="F26" s="3743"/>
      <c r="G26" s="3743"/>
      <c r="H26" s="3744"/>
    </row>
    <row r="27" spans="1:8" ht="127.5" x14ac:dyDescent="0.2">
      <c r="A27" s="3719"/>
      <c r="B27" s="3740"/>
      <c r="C27" s="3745" t="s">
        <v>1318</v>
      </c>
      <c r="D27" s="2581" t="s">
        <v>1343</v>
      </c>
      <c r="E27" s="2582" t="s">
        <v>1344</v>
      </c>
      <c r="F27" s="2582" t="s">
        <v>1345</v>
      </c>
      <c r="G27" s="2582" t="s">
        <v>1345</v>
      </c>
      <c r="H27" s="2583" t="s">
        <v>1346</v>
      </c>
    </row>
    <row r="28" spans="1:8" ht="114.75" x14ac:dyDescent="0.2">
      <c r="A28" s="3719"/>
      <c r="B28" s="3740"/>
      <c r="C28" s="3746"/>
      <c r="D28" s="2581" t="s">
        <v>1347</v>
      </c>
      <c r="E28" s="2581" t="s">
        <v>1348</v>
      </c>
      <c r="F28" s="2581" t="s">
        <v>1349</v>
      </c>
      <c r="G28" s="2581" t="s">
        <v>1350</v>
      </c>
      <c r="H28" s="2584" t="s">
        <v>1351</v>
      </c>
    </row>
    <row r="29" spans="1:8" ht="115.5" thickBot="1" x14ac:dyDescent="0.25">
      <c r="A29" s="3720"/>
      <c r="B29" s="3741"/>
      <c r="C29" s="3747"/>
      <c r="D29" s="2585" t="s">
        <v>1352</v>
      </c>
      <c r="E29" s="2585" t="s">
        <v>1353</v>
      </c>
      <c r="F29" s="2585" t="s">
        <v>1353</v>
      </c>
      <c r="G29" s="2585" t="s">
        <v>1353</v>
      </c>
      <c r="H29" s="2586" t="s">
        <v>1353</v>
      </c>
    </row>
    <row r="30" spans="1:8" ht="13.5" thickBot="1" x14ac:dyDescent="0.25">
      <c r="A30" s="3718" t="s">
        <v>1300</v>
      </c>
      <c r="B30" s="3718" t="s">
        <v>1354</v>
      </c>
      <c r="C30" s="3749" t="s">
        <v>1317</v>
      </c>
      <c r="D30" s="3750"/>
      <c r="E30" s="3750"/>
      <c r="F30" s="3750"/>
      <c r="G30" s="3750"/>
      <c r="H30" s="3751"/>
    </row>
    <row r="31" spans="1:8" ht="13.5" thickBot="1" x14ac:dyDescent="0.25">
      <c r="A31" s="3719"/>
      <c r="B31" s="3719"/>
      <c r="C31" s="2566"/>
      <c r="D31" s="2566"/>
      <c r="E31" s="2566"/>
      <c r="F31" s="2566"/>
      <c r="G31" s="2566"/>
      <c r="H31" s="2566"/>
    </row>
    <row r="32" spans="1:8" ht="13.5" thickBot="1" x14ac:dyDescent="0.25">
      <c r="A32" s="3719"/>
      <c r="B32" s="3719"/>
      <c r="C32" s="3742" t="s">
        <v>1291</v>
      </c>
      <c r="D32" s="3743"/>
      <c r="E32" s="3743"/>
      <c r="F32" s="3743"/>
      <c r="G32" s="3743"/>
      <c r="H32" s="3744"/>
    </row>
    <row r="33" spans="1:8" ht="76.5" x14ac:dyDescent="0.2">
      <c r="A33" s="3719"/>
      <c r="B33" s="3719"/>
      <c r="C33" s="3752" t="s">
        <v>1318</v>
      </c>
      <c r="D33" s="2587" t="s">
        <v>1355</v>
      </c>
      <c r="E33" s="2587" t="s">
        <v>1356</v>
      </c>
      <c r="F33" s="2587" t="s">
        <v>1357</v>
      </c>
      <c r="G33" s="2587" t="s">
        <v>1357</v>
      </c>
      <c r="H33" s="2588" t="s">
        <v>1357</v>
      </c>
    </row>
    <row r="34" spans="1:8" ht="25.5" x14ac:dyDescent="0.2">
      <c r="A34" s="3719"/>
      <c r="B34" s="3719"/>
      <c r="C34" s="3753"/>
      <c r="D34" s="2581" t="s">
        <v>1358</v>
      </c>
      <c r="E34" s="2581" t="s">
        <v>1359</v>
      </c>
      <c r="F34" s="2581" t="s">
        <v>1360</v>
      </c>
      <c r="G34" s="2581" t="s">
        <v>1360</v>
      </c>
      <c r="H34" s="2584" t="s">
        <v>1360</v>
      </c>
    </row>
    <row r="35" spans="1:8" ht="38.25" x14ac:dyDescent="0.2">
      <c r="A35" s="3719"/>
      <c r="B35" s="3719"/>
      <c r="C35" s="3753"/>
      <c r="D35" s="2581" t="s">
        <v>1361</v>
      </c>
      <c r="E35" s="2581">
        <v>0.15</v>
      </c>
      <c r="F35" s="2581" t="s">
        <v>1362</v>
      </c>
      <c r="G35" s="2581" t="s">
        <v>1362</v>
      </c>
      <c r="H35" s="2584" t="s">
        <v>1362</v>
      </c>
    </row>
    <row r="36" spans="1:8" ht="25.5" x14ac:dyDescent="0.2">
      <c r="A36" s="3719"/>
      <c r="B36" s="3719"/>
      <c r="C36" s="3753"/>
      <c r="D36" s="2581" t="s">
        <v>1363</v>
      </c>
      <c r="E36" s="2581">
        <v>1</v>
      </c>
      <c r="F36" s="2581">
        <v>1</v>
      </c>
      <c r="G36" s="2581">
        <v>1</v>
      </c>
      <c r="H36" s="2584">
        <v>1</v>
      </c>
    </row>
    <row r="37" spans="1:8" ht="25.5" x14ac:dyDescent="0.2">
      <c r="A37" s="3719"/>
      <c r="B37" s="3719"/>
      <c r="C37" s="3753"/>
      <c r="D37" s="2581" t="s">
        <v>1364</v>
      </c>
      <c r="E37" s="2581">
        <v>0.92</v>
      </c>
      <c r="F37" s="2581" t="s">
        <v>1365</v>
      </c>
      <c r="G37" s="2581" t="s">
        <v>1365</v>
      </c>
      <c r="H37" s="2584" t="s">
        <v>1365</v>
      </c>
    </row>
    <row r="38" spans="1:8" ht="51" x14ac:dyDescent="0.2">
      <c r="A38" s="3719"/>
      <c r="B38" s="3719"/>
      <c r="C38" s="3753"/>
      <c r="D38" s="2581" t="s">
        <v>1366</v>
      </c>
      <c r="E38" s="2581" t="s">
        <v>1367</v>
      </c>
      <c r="F38" s="2581" t="s">
        <v>1367</v>
      </c>
      <c r="G38" s="2581" t="s">
        <v>1367</v>
      </c>
      <c r="H38" s="2584" t="s">
        <v>1367</v>
      </c>
    </row>
    <row r="39" spans="1:8" ht="141" thickBot="1" x14ac:dyDescent="0.25">
      <c r="A39" s="3719"/>
      <c r="B39" s="3720"/>
      <c r="C39" s="3754"/>
      <c r="D39" s="2585" t="s">
        <v>1368</v>
      </c>
      <c r="E39" s="2585" t="s">
        <v>1369</v>
      </c>
      <c r="F39" s="2585" t="s">
        <v>1370</v>
      </c>
      <c r="G39" s="2585" t="s">
        <v>1370</v>
      </c>
      <c r="H39" s="2586" t="s">
        <v>1370</v>
      </c>
    </row>
    <row r="40" spans="1:8" ht="13.5" thickBot="1" x14ac:dyDescent="0.25">
      <c r="A40" s="3718">
        <v>6</v>
      </c>
      <c r="B40" s="3718" t="s">
        <v>1371</v>
      </c>
      <c r="C40" s="3721" t="s">
        <v>1317</v>
      </c>
      <c r="D40" s="3722"/>
      <c r="E40" s="3722"/>
      <c r="F40" s="3722"/>
      <c r="G40" s="3722"/>
      <c r="H40" s="3723"/>
    </row>
    <row r="41" spans="1:8" ht="13.5" thickBot="1" x14ac:dyDescent="0.25">
      <c r="A41" s="3719"/>
      <c r="B41" s="3719"/>
      <c r="C41" s="2566"/>
      <c r="D41" s="2566"/>
      <c r="E41" s="2566"/>
      <c r="F41" s="2566"/>
      <c r="G41" s="2566"/>
      <c r="H41" s="2566"/>
    </row>
    <row r="42" spans="1:8" ht="13.5" thickBot="1" x14ac:dyDescent="0.25">
      <c r="A42" s="3719"/>
      <c r="B42" s="3719"/>
      <c r="C42" s="3721" t="s">
        <v>1291</v>
      </c>
      <c r="D42" s="3722"/>
      <c r="E42" s="3722"/>
      <c r="F42" s="3722"/>
      <c r="G42" s="3722"/>
      <c r="H42" s="3723"/>
    </row>
    <row r="43" spans="1:8" ht="51.75" thickBot="1" x14ac:dyDescent="0.25">
      <c r="A43" s="3719"/>
      <c r="B43" s="3719"/>
      <c r="C43" s="2566" t="s">
        <v>1372</v>
      </c>
      <c r="D43" s="2579" t="s">
        <v>1373</v>
      </c>
      <c r="E43" s="2566">
        <v>300</v>
      </c>
      <c r="F43" s="2566">
        <v>300</v>
      </c>
      <c r="G43" s="2566">
        <v>310</v>
      </c>
      <c r="H43" s="2566">
        <v>320</v>
      </c>
    </row>
    <row r="44" spans="1:8" ht="26.25" thickBot="1" x14ac:dyDescent="0.25">
      <c r="A44" s="3720"/>
      <c r="B44" s="3720"/>
      <c r="C44" s="2566" t="s">
        <v>1372</v>
      </c>
      <c r="D44" s="2579" t="s">
        <v>1374</v>
      </c>
      <c r="E44" s="2566">
        <v>26</v>
      </c>
      <c r="F44" s="2566">
        <v>26</v>
      </c>
      <c r="G44" s="2566">
        <v>27</v>
      </c>
      <c r="H44" s="2566">
        <v>28</v>
      </c>
    </row>
    <row r="45" spans="1:8" ht="13.5" thickBot="1" x14ac:dyDescent="0.25">
      <c r="A45" s="3718">
        <v>7</v>
      </c>
      <c r="B45" s="3718" t="s">
        <v>1375</v>
      </c>
      <c r="C45" s="3755" t="s">
        <v>1376</v>
      </c>
      <c r="D45" s="3756"/>
      <c r="E45" s="3756"/>
      <c r="F45" s="3756"/>
      <c r="G45" s="3756"/>
      <c r="H45" s="3757"/>
    </row>
    <row r="46" spans="1:8" ht="13.5" thickBot="1" x14ac:dyDescent="0.25">
      <c r="A46" s="3719"/>
      <c r="B46" s="3719"/>
      <c r="C46" s="2566"/>
      <c r="D46" s="2566"/>
      <c r="E46" s="2566"/>
      <c r="F46" s="2566"/>
      <c r="G46" s="2566"/>
      <c r="H46" s="2566"/>
    </row>
    <row r="47" spans="1:8" ht="13.5" thickBot="1" x14ac:dyDescent="0.25">
      <c r="A47" s="3719"/>
      <c r="B47" s="3719"/>
      <c r="C47" s="3721" t="s">
        <v>1291</v>
      </c>
      <c r="D47" s="3722"/>
      <c r="E47" s="3722"/>
      <c r="F47" s="3722"/>
      <c r="G47" s="3722"/>
      <c r="H47" s="3723"/>
    </row>
    <row r="48" spans="1:8" ht="39" thickBot="1" x14ac:dyDescent="0.25">
      <c r="A48" s="3719"/>
      <c r="B48" s="3719"/>
      <c r="C48" s="2566" t="s">
        <v>1377</v>
      </c>
      <c r="D48" s="2566" t="s">
        <v>1378</v>
      </c>
      <c r="E48" s="2566">
        <v>25</v>
      </c>
      <c r="F48" s="2566">
        <v>50</v>
      </c>
      <c r="G48" s="2566">
        <v>75</v>
      </c>
      <c r="H48" s="2566">
        <v>100</v>
      </c>
    </row>
    <row r="49" spans="1:8" ht="51.75" thickBot="1" x14ac:dyDescent="0.25">
      <c r="A49" s="3719"/>
      <c r="B49" s="3719"/>
      <c r="C49" s="2566" t="s">
        <v>1377</v>
      </c>
      <c r="D49" s="2566" t="s">
        <v>1379</v>
      </c>
      <c r="E49" s="2566">
        <v>3</v>
      </c>
      <c r="F49" s="2566">
        <v>4</v>
      </c>
      <c r="G49" s="2566">
        <v>5</v>
      </c>
      <c r="H49" s="2566">
        <v>5</v>
      </c>
    </row>
    <row r="50" spans="1:8" ht="39" thickBot="1" x14ac:dyDescent="0.25">
      <c r="A50" s="3720"/>
      <c r="B50" s="3720"/>
      <c r="C50" s="2566" t="s">
        <v>1377</v>
      </c>
      <c r="D50" s="2566" t="s">
        <v>1380</v>
      </c>
      <c r="E50" s="2566">
        <v>320</v>
      </c>
      <c r="F50" s="2566">
        <v>350</v>
      </c>
      <c r="G50" s="2566">
        <v>385</v>
      </c>
      <c r="H50" s="2566">
        <v>425</v>
      </c>
    </row>
    <row r="51" spans="1:8" x14ac:dyDescent="0.2">
      <c r="A51" s="2572"/>
      <c r="B51" s="2572"/>
      <c r="C51" s="2572"/>
      <c r="D51" s="2572"/>
      <c r="E51" s="2572"/>
      <c r="F51" s="2572"/>
      <c r="G51" s="2572"/>
      <c r="H51" s="2572"/>
    </row>
    <row r="52" spans="1:8" ht="81" customHeight="1" x14ac:dyDescent="0.2">
      <c r="A52" s="3758" t="s">
        <v>1381</v>
      </c>
      <c r="B52" s="3758"/>
      <c r="C52" s="3758"/>
      <c r="D52" s="3758"/>
      <c r="E52" s="3758"/>
      <c r="F52" s="3758"/>
      <c r="G52" s="3758"/>
      <c r="H52" s="3758"/>
    </row>
    <row r="53" spans="1:8" ht="78.599999999999994" customHeight="1" x14ac:dyDescent="0.2">
      <c r="A53" s="3748" t="s">
        <v>1382</v>
      </c>
      <c r="B53" s="3748"/>
      <c r="C53" s="3748"/>
      <c r="D53" s="3748"/>
      <c r="E53" s="3748"/>
      <c r="F53" s="3748"/>
      <c r="G53" s="3748"/>
      <c r="H53" s="3748"/>
    </row>
    <row r="54" spans="1:8" x14ac:dyDescent="0.2">
      <c r="A54" s="9" t="s">
        <v>1383</v>
      </c>
      <c r="B54" s="9"/>
      <c r="C54" s="9"/>
      <c r="D54" s="9"/>
      <c r="E54" s="9"/>
      <c r="F54" s="9"/>
      <c r="G54" s="9"/>
      <c r="H54" s="9"/>
    </row>
  </sheetData>
  <mergeCells count="41">
    <mergeCell ref="A53:H53"/>
    <mergeCell ref="A30:A39"/>
    <mergeCell ref="B30:B39"/>
    <mergeCell ref="C30:H30"/>
    <mergeCell ref="C32:H32"/>
    <mergeCell ref="C33:C39"/>
    <mergeCell ref="A40:A44"/>
    <mergeCell ref="B40:B44"/>
    <mergeCell ref="C40:H40"/>
    <mergeCell ref="C42:H42"/>
    <mergeCell ref="A45:A50"/>
    <mergeCell ref="B45:B50"/>
    <mergeCell ref="C45:H45"/>
    <mergeCell ref="C47:H47"/>
    <mergeCell ref="A52:H52"/>
    <mergeCell ref="A19:A23"/>
    <mergeCell ref="B19:B23"/>
    <mergeCell ref="C19:H19"/>
    <mergeCell ref="C21:H21"/>
    <mergeCell ref="C22:C23"/>
    <mergeCell ref="A24:A29"/>
    <mergeCell ref="B24:B29"/>
    <mergeCell ref="C24:H24"/>
    <mergeCell ref="C26:H26"/>
    <mergeCell ref="C27:C29"/>
    <mergeCell ref="A6:A11"/>
    <mergeCell ref="B6:B11"/>
    <mergeCell ref="C6:H6"/>
    <mergeCell ref="C8:H8"/>
    <mergeCell ref="C9:C11"/>
    <mergeCell ref="A12:A18"/>
    <mergeCell ref="B12:B18"/>
    <mergeCell ref="C12:H12"/>
    <mergeCell ref="C14:H14"/>
    <mergeCell ref="C15:C18"/>
    <mergeCell ref="A1:H1"/>
    <mergeCell ref="A3:A4"/>
    <mergeCell ref="B3:B4"/>
    <mergeCell ref="C3:C4"/>
    <mergeCell ref="D3:D4"/>
    <mergeCell ref="E3:H3"/>
  </mergeCells>
  <pageMargins left="0.7" right="0.7" top="0.75" bottom="0.75" header="0.3" footer="0.3"/>
  <pageSetup paperSize="9" scale="84" fitToHeight="0"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E22" sqref="E22"/>
    </sheetView>
  </sheetViews>
  <sheetFormatPr defaultRowHeight="12.75" x14ac:dyDescent="0.2"/>
  <cols>
    <col min="2" max="2" width="10.7109375" customWidth="1"/>
    <col min="3" max="3" width="53.28515625" customWidth="1"/>
  </cols>
  <sheetData>
    <row r="2" spans="2:3" ht="13.5" thickBot="1" x14ac:dyDescent="0.25">
      <c r="C2" t="s">
        <v>20</v>
      </c>
    </row>
    <row r="3" spans="2:3" ht="32.25" thickBot="1" x14ac:dyDescent="0.25">
      <c r="B3" s="1" t="s">
        <v>12</v>
      </c>
      <c r="C3" s="2" t="s">
        <v>13</v>
      </c>
    </row>
    <row r="4" spans="2:3" ht="14.25" customHeight="1" x14ac:dyDescent="0.2">
      <c r="B4" s="7">
        <v>0</v>
      </c>
      <c r="C4" s="8" t="s">
        <v>14</v>
      </c>
    </row>
    <row r="5" spans="2:3" ht="14.25" customHeight="1" x14ac:dyDescent="0.2">
      <c r="B5" s="3">
        <v>1</v>
      </c>
      <c r="C5" s="4" t="s">
        <v>16</v>
      </c>
    </row>
    <row r="6" spans="2:3" ht="14.25" customHeight="1" x14ac:dyDescent="0.2">
      <c r="B6" s="3">
        <v>2</v>
      </c>
      <c r="C6" s="4" t="s">
        <v>15</v>
      </c>
    </row>
    <row r="7" spans="2:3" ht="14.25" customHeight="1" x14ac:dyDescent="0.2">
      <c r="B7" s="3">
        <v>3</v>
      </c>
      <c r="C7" s="4" t="s">
        <v>18</v>
      </c>
    </row>
    <row r="8" spans="2:3" ht="14.25" customHeight="1" x14ac:dyDescent="0.2">
      <c r="B8" s="3">
        <v>4</v>
      </c>
      <c r="C8" s="4" t="s">
        <v>25</v>
      </c>
    </row>
    <row r="9" spans="2:3" ht="14.25" customHeight="1" x14ac:dyDescent="0.2">
      <c r="B9" s="3">
        <v>5</v>
      </c>
      <c r="C9" s="4" t="s">
        <v>29</v>
      </c>
    </row>
    <row r="10" spans="2:3" ht="14.25" customHeight="1" x14ac:dyDescent="0.2">
      <c r="B10" s="3">
        <v>6</v>
      </c>
      <c r="C10" s="4" t="s">
        <v>19</v>
      </c>
    </row>
    <row r="11" spans="2:3" ht="14.25" customHeight="1" x14ac:dyDescent="0.2">
      <c r="B11" s="3">
        <v>7</v>
      </c>
      <c r="C11" s="4" t="s">
        <v>26</v>
      </c>
    </row>
    <row r="12" spans="2:3" ht="14.25" customHeight="1" x14ac:dyDescent="0.2">
      <c r="B12" s="3">
        <v>8</v>
      </c>
      <c r="C12" s="4" t="s">
        <v>24</v>
      </c>
    </row>
    <row r="13" spans="2:3" ht="14.25" customHeight="1" x14ac:dyDescent="0.2">
      <c r="B13" s="3">
        <v>9</v>
      </c>
      <c r="C13" s="4" t="s">
        <v>30</v>
      </c>
    </row>
    <row r="14" spans="2:3" ht="14.25" customHeight="1" x14ac:dyDescent="0.2">
      <c r="B14" s="3">
        <v>10</v>
      </c>
      <c r="C14" s="4" t="s">
        <v>22</v>
      </c>
    </row>
    <row r="15" spans="2:3" ht="13.9" customHeight="1" x14ac:dyDescent="0.2">
      <c r="B15" s="3">
        <v>11</v>
      </c>
      <c r="C15" s="4" t="s">
        <v>32</v>
      </c>
    </row>
    <row r="16" spans="2:3" ht="13.9" customHeight="1" x14ac:dyDescent="0.2">
      <c r="B16" s="3">
        <v>12</v>
      </c>
      <c r="C16" s="4" t="s">
        <v>33</v>
      </c>
    </row>
    <row r="17" spans="2:3" ht="14.25" customHeight="1" x14ac:dyDescent="0.2">
      <c r="B17" s="3">
        <v>13</v>
      </c>
      <c r="C17" s="4" t="s">
        <v>27</v>
      </c>
    </row>
    <row r="18" spans="2:3" ht="14.25" customHeight="1" x14ac:dyDescent="0.2">
      <c r="B18" s="3">
        <v>14</v>
      </c>
      <c r="C18" s="4" t="s">
        <v>23</v>
      </c>
    </row>
    <row r="19" spans="2:3" ht="14.45" customHeight="1" x14ac:dyDescent="0.2">
      <c r="B19" s="3">
        <v>15</v>
      </c>
      <c r="C19" s="4" t="s">
        <v>31</v>
      </c>
    </row>
    <row r="20" spans="2:3" ht="14.25" customHeight="1" x14ac:dyDescent="0.2">
      <c r="B20" s="3">
        <v>16</v>
      </c>
      <c r="C20" s="4" t="s">
        <v>28</v>
      </c>
    </row>
    <row r="21" spans="2:3" ht="14.25" customHeight="1" x14ac:dyDescent="0.2">
      <c r="B21" s="3">
        <v>17</v>
      </c>
      <c r="C21" s="4" t="s">
        <v>17</v>
      </c>
    </row>
    <row r="22" spans="2:3" ht="15.75" customHeight="1" thickBot="1" x14ac:dyDescent="0.25">
      <c r="B22" s="5">
        <v>18</v>
      </c>
      <c r="C22" s="6" t="s">
        <v>21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1"/>
  <sheetViews>
    <sheetView workbookViewId="0">
      <selection activeCell="J518" sqref="J518"/>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15.75" x14ac:dyDescent="0.2">
      <c r="A1" s="9"/>
      <c r="B1" s="9"/>
      <c r="C1" s="9"/>
      <c r="D1" s="9"/>
      <c r="E1" s="9"/>
      <c r="F1" s="9"/>
      <c r="G1" s="9"/>
      <c r="H1" s="9"/>
      <c r="I1" s="9"/>
      <c r="J1" s="9"/>
      <c r="K1" s="9"/>
      <c r="L1" s="2755" t="s">
        <v>1030</v>
      </c>
      <c r="M1" s="2755"/>
      <c r="N1" s="2755"/>
      <c r="O1" s="2755"/>
      <c r="P1" s="55"/>
    </row>
    <row r="2" spans="1:16" ht="15.75" x14ac:dyDescent="0.2">
      <c r="A2" s="9"/>
      <c r="B2" s="9"/>
      <c r="C2" s="9"/>
      <c r="D2" s="9"/>
      <c r="E2" s="9"/>
      <c r="F2" s="9"/>
      <c r="G2" s="9"/>
      <c r="H2" s="9"/>
      <c r="I2" s="9"/>
      <c r="J2" s="9"/>
      <c r="K2" s="9"/>
      <c r="L2" s="2755" t="s">
        <v>1031</v>
      </c>
      <c r="M2" s="2755"/>
      <c r="N2" s="2827"/>
      <c r="O2" s="2827"/>
      <c r="P2" s="2827"/>
    </row>
    <row r="3" spans="1:16" ht="15.75" x14ac:dyDescent="0.2">
      <c r="A3" s="9"/>
      <c r="B3" s="9"/>
      <c r="C3" s="9"/>
      <c r="D3" s="9"/>
      <c r="E3" s="9"/>
      <c r="F3" s="9"/>
      <c r="G3" s="9"/>
      <c r="H3" s="9"/>
      <c r="I3" s="9"/>
      <c r="J3" s="9"/>
      <c r="K3" s="9"/>
      <c r="L3" s="2755" t="s">
        <v>1032</v>
      </c>
      <c r="M3" s="2755"/>
      <c r="N3" s="2755"/>
      <c r="O3" s="2064"/>
      <c r="P3" s="2064"/>
    </row>
    <row r="4" spans="1:16" ht="15.75" x14ac:dyDescent="0.2">
      <c r="A4" s="9"/>
      <c r="B4" s="9"/>
      <c r="C4" s="9"/>
      <c r="D4" s="9"/>
      <c r="E4" s="9"/>
      <c r="F4" s="9"/>
      <c r="G4" s="9"/>
      <c r="H4" s="9"/>
      <c r="I4" s="9"/>
      <c r="J4" s="9"/>
      <c r="K4" s="9"/>
      <c r="L4" s="1922"/>
      <c r="M4" s="1922"/>
      <c r="N4" s="1923"/>
      <c r="O4" s="1923"/>
      <c r="P4" s="1923"/>
    </row>
    <row r="5" spans="1:16" ht="14.25" x14ac:dyDescent="0.2">
      <c r="A5" s="2756" t="s">
        <v>1033</v>
      </c>
      <c r="B5" s="2756"/>
      <c r="C5" s="2756"/>
      <c r="D5" s="2756"/>
      <c r="E5" s="2756"/>
      <c r="F5" s="2756"/>
      <c r="G5" s="2756"/>
      <c r="H5" s="2756"/>
      <c r="I5" s="2756"/>
      <c r="J5" s="2756"/>
      <c r="K5" s="2756"/>
      <c r="L5" s="2756"/>
      <c r="M5" s="2756"/>
      <c r="N5" s="2756"/>
      <c r="O5" s="10"/>
      <c r="P5" s="10"/>
    </row>
    <row r="6" spans="1:16" x14ac:dyDescent="0.2">
      <c r="A6" s="2828" t="s">
        <v>39</v>
      </c>
      <c r="B6" s="2828"/>
      <c r="C6" s="2828"/>
      <c r="D6" s="2828"/>
      <c r="E6" s="2828"/>
      <c r="F6" s="2828"/>
      <c r="G6" s="2828"/>
      <c r="H6" s="2828"/>
      <c r="I6" s="2828"/>
      <c r="J6" s="2828"/>
      <c r="K6" s="2828"/>
      <c r="L6" s="2828"/>
      <c r="M6" s="2828"/>
      <c r="N6" s="2828"/>
      <c r="O6" s="2828"/>
      <c r="P6" s="2828"/>
    </row>
    <row r="7" spans="1:16" ht="16.5" thickBot="1" x14ac:dyDescent="0.3">
      <c r="A7" s="1932"/>
      <c r="B7" s="1932"/>
      <c r="C7" s="1932"/>
      <c r="D7" s="1932"/>
      <c r="E7" s="1932"/>
      <c r="F7" s="1932"/>
      <c r="G7" s="1932"/>
      <c r="H7" s="1932"/>
      <c r="I7" s="1932"/>
      <c r="J7" s="1932"/>
      <c r="K7" s="1932"/>
      <c r="L7" s="87"/>
      <c r="M7" s="1932"/>
      <c r="N7" s="88"/>
      <c r="O7" s="2829" t="s">
        <v>61</v>
      </c>
      <c r="P7" s="2829"/>
    </row>
    <row r="8" spans="1:16" ht="14.45" customHeight="1" thickBot="1" x14ac:dyDescent="0.25">
      <c r="A8" s="2757" t="s">
        <v>0</v>
      </c>
      <c r="B8" s="2757" t="s">
        <v>1</v>
      </c>
      <c r="C8" s="2760" t="s">
        <v>2</v>
      </c>
      <c r="D8" s="2757" t="s">
        <v>35</v>
      </c>
      <c r="E8" s="2763" t="s">
        <v>73</v>
      </c>
      <c r="F8" s="2766" t="s">
        <v>3</v>
      </c>
      <c r="G8" s="2760" t="s">
        <v>4</v>
      </c>
      <c r="H8" s="2766" t="s">
        <v>5</v>
      </c>
      <c r="I8" s="2812" t="s">
        <v>1240</v>
      </c>
      <c r="J8" s="2766" t="s">
        <v>363</v>
      </c>
      <c r="K8" s="2766" t="s">
        <v>150</v>
      </c>
      <c r="L8" s="2773" t="s">
        <v>11</v>
      </c>
      <c r="M8" s="2774"/>
      <c r="N8" s="2774"/>
      <c r="O8" s="2774"/>
      <c r="P8" s="2775"/>
    </row>
    <row r="9" spans="1:16" ht="15" x14ac:dyDescent="0.2">
      <c r="A9" s="2758"/>
      <c r="B9" s="2758"/>
      <c r="C9" s="2761"/>
      <c r="D9" s="2758"/>
      <c r="E9" s="2764"/>
      <c r="F9" s="2767"/>
      <c r="G9" s="2761"/>
      <c r="H9" s="2767"/>
      <c r="I9" s="2813"/>
      <c r="J9" s="2767"/>
      <c r="K9" s="2767"/>
      <c r="L9" s="2780" t="s">
        <v>41</v>
      </c>
      <c r="M9" s="2786" t="s">
        <v>40</v>
      </c>
      <c r="N9" s="2769" t="s">
        <v>42</v>
      </c>
      <c r="O9" s="2769"/>
      <c r="P9" s="2770"/>
    </row>
    <row r="10" spans="1:16" ht="151.9" customHeight="1" thickBot="1" x14ac:dyDescent="0.25">
      <c r="A10" s="2759"/>
      <c r="B10" s="2759"/>
      <c r="C10" s="2762"/>
      <c r="D10" s="2759"/>
      <c r="E10" s="2765"/>
      <c r="F10" s="2768"/>
      <c r="G10" s="2762"/>
      <c r="H10" s="2768"/>
      <c r="I10" s="2814"/>
      <c r="J10" s="2768"/>
      <c r="K10" s="2768"/>
      <c r="L10" s="2781"/>
      <c r="M10" s="2787"/>
      <c r="N10" s="1025" t="s">
        <v>56</v>
      </c>
      <c r="O10" s="1025" t="s">
        <v>57</v>
      </c>
      <c r="P10" s="1026" t="s">
        <v>58</v>
      </c>
    </row>
    <row r="11" spans="1:16" ht="15.75" thickBot="1" x14ac:dyDescent="0.25">
      <c r="A11" s="2065" t="s">
        <v>6</v>
      </c>
      <c r="B11" s="1028"/>
      <c r="C11" s="2066" t="s">
        <v>1034</v>
      </c>
      <c r="D11" s="1030"/>
      <c r="E11" s="2067"/>
      <c r="F11" s="1030"/>
      <c r="G11" s="1030"/>
      <c r="H11" s="1030"/>
      <c r="I11" s="1030"/>
      <c r="J11" s="1029"/>
      <c r="K11" s="1030"/>
      <c r="L11" s="2068"/>
      <c r="M11" s="2068"/>
      <c r="N11" s="1030"/>
      <c r="O11" s="1029"/>
      <c r="P11" s="1033"/>
    </row>
    <row r="12" spans="1:16" ht="30.75" thickBot="1" x14ac:dyDescent="0.25">
      <c r="A12" s="2069"/>
      <c r="B12" s="1413"/>
      <c r="C12" s="1931"/>
      <c r="D12" s="1931"/>
      <c r="E12" s="2070"/>
      <c r="F12" s="1931"/>
      <c r="G12" s="1931"/>
      <c r="H12" s="1931"/>
      <c r="I12" s="1931"/>
      <c r="J12" s="1931"/>
      <c r="K12" s="1931"/>
      <c r="L12" s="2071" t="s">
        <v>1035</v>
      </c>
      <c r="M12" s="1068" t="s">
        <v>153</v>
      </c>
      <c r="N12" s="1418">
        <v>3</v>
      </c>
      <c r="O12" s="2072">
        <v>1</v>
      </c>
      <c r="P12" s="2073">
        <v>1</v>
      </c>
    </row>
    <row r="13" spans="1:16" ht="15" thickBot="1" x14ac:dyDescent="0.25">
      <c r="A13" s="1084" t="s">
        <v>6</v>
      </c>
      <c r="B13" s="2074" t="s">
        <v>6</v>
      </c>
      <c r="C13" s="2075" t="s">
        <v>1036</v>
      </c>
      <c r="D13" s="2076"/>
      <c r="E13" s="2076"/>
      <c r="F13" s="2076"/>
      <c r="G13" s="2076"/>
      <c r="H13" s="2076"/>
      <c r="I13" s="2076"/>
      <c r="J13" s="2076"/>
      <c r="K13" s="2076"/>
      <c r="L13" s="2076"/>
      <c r="M13" s="2076"/>
      <c r="N13" s="2076"/>
      <c r="O13" s="2839"/>
      <c r="P13" s="2840"/>
    </row>
    <row r="14" spans="1:16" ht="45.75" thickBot="1" x14ac:dyDescent="0.25">
      <c r="A14" s="1084"/>
      <c r="B14" s="1041"/>
      <c r="C14" s="1042"/>
      <c r="D14" s="1042"/>
      <c r="E14" s="1042"/>
      <c r="F14" s="1042"/>
      <c r="G14" s="1042"/>
      <c r="H14" s="1042"/>
      <c r="I14" s="1042"/>
      <c r="J14" s="1042"/>
      <c r="K14" s="1042"/>
      <c r="L14" s="1067" t="s">
        <v>1037</v>
      </c>
      <c r="M14" s="1068" t="s">
        <v>153</v>
      </c>
      <c r="N14" s="1418">
        <v>3</v>
      </c>
      <c r="O14" s="2072">
        <v>1</v>
      </c>
      <c r="P14" s="2073">
        <v>1</v>
      </c>
    </row>
    <row r="15" spans="1:16" ht="15" x14ac:dyDescent="0.2">
      <c r="A15" s="1117" t="s">
        <v>6</v>
      </c>
      <c r="B15" s="2841" t="s">
        <v>6</v>
      </c>
      <c r="C15" s="2077" t="s">
        <v>6</v>
      </c>
      <c r="D15" s="1939"/>
      <c r="E15" s="2833" t="s">
        <v>1038</v>
      </c>
      <c r="F15" s="2836" t="s">
        <v>119</v>
      </c>
      <c r="G15" s="2740" t="s">
        <v>120</v>
      </c>
      <c r="H15" s="2078" t="s">
        <v>52</v>
      </c>
      <c r="I15" s="1048">
        <f>I21+I27+I33+I39</f>
        <v>1062.7</v>
      </c>
      <c r="J15" s="1048">
        <f t="shared" ref="J15:K19" si="0">J21+J27+J33+J39</f>
        <v>365.3</v>
      </c>
      <c r="K15" s="1048">
        <f t="shared" si="0"/>
        <v>2.9</v>
      </c>
      <c r="L15" s="2079" t="s">
        <v>1039</v>
      </c>
      <c r="M15" s="1051" t="s">
        <v>153</v>
      </c>
      <c r="N15" s="1052">
        <v>1</v>
      </c>
      <c r="O15" s="1052">
        <v>1</v>
      </c>
      <c r="P15" s="1053">
        <v>1</v>
      </c>
    </row>
    <row r="16" spans="1:16" ht="15" x14ac:dyDescent="0.2">
      <c r="A16" s="2080"/>
      <c r="B16" s="2796"/>
      <c r="C16" s="2081"/>
      <c r="D16" s="1940"/>
      <c r="E16" s="2834"/>
      <c r="F16" s="2837"/>
      <c r="G16" s="2818"/>
      <c r="H16" s="2082" t="s">
        <v>76</v>
      </c>
      <c r="I16" s="2083">
        <f>I22+I28+I34+I40</f>
        <v>1406</v>
      </c>
      <c r="J16" s="2083">
        <f t="shared" si="0"/>
        <v>31.36</v>
      </c>
      <c r="K16" s="2083">
        <f t="shared" si="0"/>
        <v>4.9000000000000004</v>
      </c>
      <c r="L16" s="2843" t="s">
        <v>1040</v>
      </c>
      <c r="M16" s="1714" t="s">
        <v>1041</v>
      </c>
      <c r="N16" s="2084">
        <v>1</v>
      </c>
      <c r="O16" s="2084">
        <v>1</v>
      </c>
      <c r="P16" s="2085">
        <v>1</v>
      </c>
    </row>
    <row r="17" spans="1:16" ht="15" x14ac:dyDescent="0.2">
      <c r="A17" s="2080"/>
      <c r="B17" s="2796"/>
      <c r="C17" s="2081"/>
      <c r="D17" s="1940"/>
      <c r="E17" s="2834"/>
      <c r="F17" s="2837"/>
      <c r="G17" s="2818"/>
      <c r="H17" s="2082" t="s">
        <v>1042</v>
      </c>
      <c r="I17" s="2083">
        <f>I23+I29+I35+I41</f>
        <v>164.9</v>
      </c>
      <c r="J17" s="2083">
        <f t="shared" si="0"/>
        <v>0</v>
      </c>
      <c r="K17" s="2083">
        <f t="shared" si="0"/>
        <v>0</v>
      </c>
      <c r="L17" s="2844"/>
      <c r="M17" s="1714"/>
      <c r="N17" s="2086"/>
      <c r="O17" s="2086"/>
      <c r="P17" s="2087"/>
    </row>
    <row r="18" spans="1:16" ht="15" x14ac:dyDescent="0.2">
      <c r="A18" s="2080"/>
      <c r="B18" s="2796"/>
      <c r="C18" s="2081"/>
      <c r="D18" s="1940"/>
      <c r="E18" s="2834"/>
      <c r="F18" s="2837"/>
      <c r="G18" s="2818"/>
      <c r="H18" s="2082" t="s">
        <v>74</v>
      </c>
      <c r="I18" s="2083">
        <f>I24+I30+I36+I42</f>
        <v>2168</v>
      </c>
      <c r="J18" s="2083">
        <f t="shared" si="0"/>
        <v>780</v>
      </c>
      <c r="K18" s="2083">
        <f t="shared" si="0"/>
        <v>44.4</v>
      </c>
      <c r="L18" s="1367"/>
      <c r="M18" s="1714"/>
      <c r="N18" s="2086"/>
      <c r="O18" s="2086"/>
      <c r="P18" s="2087"/>
    </row>
    <row r="19" spans="1:16" ht="15.75" thickBot="1" x14ac:dyDescent="0.25">
      <c r="A19" s="2080"/>
      <c r="B19" s="2796"/>
      <c r="C19" s="2081"/>
      <c r="D19" s="1940"/>
      <c r="E19" s="2834"/>
      <c r="F19" s="2837"/>
      <c r="G19" s="2818"/>
      <c r="H19" s="2088" t="s">
        <v>75</v>
      </c>
      <c r="I19" s="2089">
        <f>I25+I31+I37+I43</f>
        <v>0</v>
      </c>
      <c r="J19" s="2089">
        <f t="shared" si="0"/>
        <v>0</v>
      </c>
      <c r="K19" s="2089">
        <f t="shared" si="0"/>
        <v>0</v>
      </c>
      <c r="L19" s="2090"/>
      <c r="M19" s="2091"/>
      <c r="N19" s="2092"/>
      <c r="O19" s="2092"/>
      <c r="P19" s="2093"/>
    </row>
    <row r="20" spans="1:16" ht="15.75" thickBot="1" x14ac:dyDescent="0.25">
      <c r="A20" s="1930"/>
      <c r="B20" s="2842"/>
      <c r="C20" s="2094"/>
      <c r="D20" s="1281"/>
      <c r="E20" s="2835"/>
      <c r="F20" s="2838"/>
      <c r="G20" s="2741"/>
      <c r="H20" s="2095" t="s">
        <v>7</v>
      </c>
      <c r="I20" s="2096">
        <f>SUM(I15:I19)</f>
        <v>4801.6000000000004</v>
      </c>
      <c r="J20" s="2096">
        <f t="shared" ref="J20:K20" si="1">SUM(J15:J19)</f>
        <v>1176.6600000000001</v>
      </c>
      <c r="K20" s="2096">
        <f t="shared" si="1"/>
        <v>52.2</v>
      </c>
      <c r="L20" s="2097"/>
      <c r="M20" s="2098"/>
      <c r="N20" s="2099"/>
      <c r="O20" s="2099"/>
      <c r="P20" s="2100"/>
    </row>
    <row r="21" spans="1:16" ht="15" x14ac:dyDescent="0.2">
      <c r="A21" s="2101"/>
      <c r="B21" s="2102"/>
      <c r="C21" s="1939"/>
      <c r="D21" s="1936"/>
      <c r="E21" s="2736" t="s">
        <v>1043</v>
      </c>
      <c r="F21" s="2830" t="s">
        <v>1278</v>
      </c>
      <c r="G21" s="2740" t="s">
        <v>104</v>
      </c>
      <c r="H21" s="1047" t="s">
        <v>52</v>
      </c>
      <c r="I21" s="1048">
        <v>1050</v>
      </c>
      <c r="J21" s="1048">
        <v>356.6</v>
      </c>
      <c r="K21" s="1049">
        <v>0</v>
      </c>
      <c r="L21" s="1050" t="s">
        <v>1044</v>
      </c>
      <c r="M21" s="1051" t="s">
        <v>153</v>
      </c>
      <c r="N21" s="2103"/>
      <c r="O21" s="1052">
        <v>1</v>
      </c>
      <c r="P21" s="1072"/>
    </row>
    <row r="22" spans="1:16" ht="15" x14ac:dyDescent="0.25">
      <c r="A22" s="2104"/>
      <c r="B22" s="2105"/>
      <c r="C22" s="1940"/>
      <c r="D22" s="1938"/>
      <c r="E22" s="2754"/>
      <c r="F22" s="2831"/>
      <c r="G22" s="2818"/>
      <c r="H22" s="2106" t="s">
        <v>76</v>
      </c>
      <c r="I22" s="2083"/>
      <c r="J22" s="2083"/>
      <c r="K22" s="2107"/>
      <c r="L22" s="2108" t="s">
        <v>1045</v>
      </c>
      <c r="M22" s="1092" t="s">
        <v>153</v>
      </c>
      <c r="N22" s="2086"/>
      <c r="O22" s="2084">
        <v>1</v>
      </c>
      <c r="P22" s="2087"/>
    </row>
    <row r="23" spans="1:16" ht="15" x14ac:dyDescent="0.2">
      <c r="A23" s="2104"/>
      <c r="B23" s="2105"/>
      <c r="C23" s="1940"/>
      <c r="D23" s="1938"/>
      <c r="E23" s="2754"/>
      <c r="F23" s="2831"/>
      <c r="G23" s="2818"/>
      <c r="H23" s="2106" t="s">
        <v>1042</v>
      </c>
      <c r="I23" s="2083">
        <v>164.9</v>
      </c>
      <c r="J23" s="2083"/>
      <c r="K23" s="2107">
        <v>0</v>
      </c>
      <c r="L23" s="1367"/>
      <c r="M23" s="1714"/>
      <c r="N23" s="2086"/>
      <c r="O23" s="2086"/>
      <c r="P23" s="2087"/>
    </row>
    <row r="24" spans="1:16" ht="15" x14ac:dyDescent="0.2">
      <c r="A24" s="2104"/>
      <c r="B24" s="2105"/>
      <c r="C24" s="1940"/>
      <c r="D24" s="1938"/>
      <c r="E24" s="2754"/>
      <c r="F24" s="2831"/>
      <c r="G24" s="2818"/>
      <c r="H24" s="2106" t="s">
        <v>74</v>
      </c>
      <c r="I24" s="2083">
        <v>1500</v>
      </c>
      <c r="J24" s="2083">
        <v>500</v>
      </c>
      <c r="K24" s="2107">
        <v>0</v>
      </c>
      <c r="L24" s="1367"/>
      <c r="M24" s="1714"/>
      <c r="N24" s="2086"/>
      <c r="O24" s="2086"/>
      <c r="P24" s="2087"/>
    </row>
    <row r="25" spans="1:16" ht="15.75" thickBot="1" x14ac:dyDescent="0.25">
      <c r="A25" s="2104"/>
      <c r="B25" s="2105"/>
      <c r="C25" s="1940"/>
      <c r="D25" s="1938"/>
      <c r="E25" s="2754"/>
      <c r="F25" s="2831"/>
      <c r="G25" s="2818"/>
      <c r="H25" s="2109" t="s">
        <v>75</v>
      </c>
      <c r="I25" s="2089"/>
      <c r="J25" s="2089"/>
      <c r="K25" s="2110"/>
      <c r="L25" s="2090"/>
      <c r="M25" s="2091"/>
      <c r="N25" s="2092"/>
      <c r="O25" s="2092"/>
      <c r="P25" s="2093"/>
    </row>
    <row r="26" spans="1:16" ht="15.75" thickBot="1" x14ac:dyDescent="0.25">
      <c r="A26" s="2111"/>
      <c r="B26" s="2112"/>
      <c r="C26" s="1941"/>
      <c r="D26" s="1937"/>
      <c r="E26" s="2737"/>
      <c r="F26" s="2832"/>
      <c r="G26" s="2741"/>
      <c r="H26" s="2095" t="s">
        <v>7</v>
      </c>
      <c r="I26" s="2096">
        <f>SUM(I21:I25)</f>
        <v>2714.9</v>
      </c>
      <c r="J26" s="2096">
        <f t="shared" ref="J26:K26" si="2">SUM(J21:J25)</f>
        <v>856.6</v>
      </c>
      <c r="K26" s="2096">
        <f t="shared" si="2"/>
        <v>0</v>
      </c>
      <c r="L26" s="2097"/>
      <c r="M26" s="2098"/>
      <c r="N26" s="2099"/>
      <c r="O26" s="2099"/>
      <c r="P26" s="2100"/>
    </row>
    <row r="27" spans="1:16" ht="15" x14ac:dyDescent="0.2">
      <c r="A27" s="2101"/>
      <c r="B27" s="2102"/>
      <c r="C27" s="1939"/>
      <c r="D27" s="1936"/>
      <c r="E27" s="2833" t="s">
        <v>1046</v>
      </c>
      <c r="F27" s="2836" t="s">
        <v>119</v>
      </c>
      <c r="G27" s="2740" t="s">
        <v>126</v>
      </c>
      <c r="H27" s="1047" t="s">
        <v>52</v>
      </c>
      <c r="I27" s="1048">
        <v>4</v>
      </c>
      <c r="J27" s="1048">
        <v>0</v>
      </c>
      <c r="K27" s="1049">
        <v>0</v>
      </c>
      <c r="L27" s="1050" t="s">
        <v>1047</v>
      </c>
      <c r="M27" s="1051" t="s">
        <v>153</v>
      </c>
      <c r="N27" s="1052">
        <v>1</v>
      </c>
      <c r="O27" s="1071"/>
      <c r="P27" s="1072"/>
    </row>
    <row r="28" spans="1:16" ht="15" x14ac:dyDescent="0.25">
      <c r="A28" s="2104"/>
      <c r="B28" s="2105"/>
      <c r="C28" s="1940"/>
      <c r="D28" s="1938"/>
      <c r="E28" s="2834"/>
      <c r="F28" s="2837"/>
      <c r="G28" s="2818"/>
      <c r="H28" s="2106" t="s">
        <v>76</v>
      </c>
      <c r="I28" s="2083">
        <v>330</v>
      </c>
      <c r="J28" s="2083">
        <v>0</v>
      </c>
      <c r="K28" s="2107">
        <v>0</v>
      </c>
      <c r="L28" s="2108" t="s">
        <v>1048</v>
      </c>
      <c r="M28" s="1092" t="s">
        <v>153</v>
      </c>
      <c r="N28" s="2084">
        <v>1</v>
      </c>
      <c r="O28" s="2084"/>
      <c r="P28" s="2087"/>
    </row>
    <row r="29" spans="1:16" ht="15" x14ac:dyDescent="0.2">
      <c r="A29" s="2104"/>
      <c r="B29" s="2105"/>
      <c r="C29" s="1940"/>
      <c r="D29" s="1938"/>
      <c r="E29" s="2834"/>
      <c r="F29" s="2837"/>
      <c r="G29" s="2818"/>
      <c r="H29" s="2106" t="s">
        <v>1042</v>
      </c>
      <c r="I29" s="2083"/>
      <c r="J29" s="2083"/>
      <c r="K29" s="2107"/>
      <c r="L29" s="1367"/>
      <c r="M29" s="1714"/>
      <c r="N29" s="2086"/>
      <c r="O29" s="2086"/>
      <c r="P29" s="2087"/>
    </row>
    <row r="30" spans="1:16" ht="15" x14ac:dyDescent="0.2">
      <c r="A30" s="2104"/>
      <c r="B30" s="2105"/>
      <c r="C30" s="1940"/>
      <c r="D30" s="1938"/>
      <c r="E30" s="2834"/>
      <c r="F30" s="2837"/>
      <c r="G30" s="2818"/>
      <c r="H30" s="2106" t="s">
        <v>74</v>
      </c>
      <c r="I30" s="2083">
        <v>51.5</v>
      </c>
      <c r="J30" s="2083">
        <v>0</v>
      </c>
      <c r="K30" s="2107">
        <v>0</v>
      </c>
      <c r="L30" s="1367"/>
      <c r="M30" s="1714"/>
      <c r="N30" s="2086"/>
      <c r="O30" s="2086"/>
      <c r="P30" s="2087"/>
    </row>
    <row r="31" spans="1:16" ht="15.75" thickBot="1" x14ac:dyDescent="0.25">
      <c r="A31" s="2104"/>
      <c r="B31" s="2105"/>
      <c r="C31" s="1940"/>
      <c r="D31" s="1938"/>
      <c r="E31" s="2834"/>
      <c r="F31" s="2837"/>
      <c r="G31" s="2818"/>
      <c r="H31" s="2109" t="s">
        <v>75</v>
      </c>
      <c r="I31" s="2089"/>
      <c r="J31" s="2089"/>
      <c r="K31" s="2110"/>
      <c r="L31" s="2090"/>
      <c r="M31" s="2091"/>
      <c r="N31" s="2092"/>
      <c r="O31" s="2092"/>
      <c r="P31" s="2093"/>
    </row>
    <row r="32" spans="1:16" ht="15.75" thickBot="1" x14ac:dyDescent="0.25">
      <c r="A32" s="2111"/>
      <c r="B32" s="2112"/>
      <c r="C32" s="1941"/>
      <c r="D32" s="1937"/>
      <c r="E32" s="2835"/>
      <c r="F32" s="2838"/>
      <c r="G32" s="2741"/>
      <c r="H32" s="2095" t="s">
        <v>7</v>
      </c>
      <c r="I32" s="2096">
        <f>SUM(I27:I31)</f>
        <v>385.5</v>
      </c>
      <c r="J32" s="2096">
        <f t="shared" ref="J32:K32" si="3">SUM(J27:J31)</f>
        <v>0</v>
      </c>
      <c r="K32" s="2096">
        <f t="shared" si="3"/>
        <v>0</v>
      </c>
      <c r="L32" s="2097"/>
      <c r="M32" s="2098"/>
      <c r="N32" s="2099"/>
      <c r="O32" s="2099"/>
      <c r="P32" s="2100"/>
    </row>
    <row r="33" spans="1:16" ht="15" x14ac:dyDescent="0.2">
      <c r="A33" s="2101"/>
      <c r="B33" s="2102"/>
      <c r="C33" s="1939"/>
      <c r="D33" s="1936"/>
      <c r="E33" s="2736" t="s">
        <v>1049</v>
      </c>
      <c r="F33" s="2836" t="s">
        <v>119</v>
      </c>
      <c r="G33" s="2740" t="s">
        <v>126</v>
      </c>
      <c r="H33" s="1047" t="s">
        <v>52</v>
      </c>
      <c r="I33" s="1048">
        <v>8.6999999999999993</v>
      </c>
      <c r="J33" s="1048">
        <v>8.6999999999999993</v>
      </c>
      <c r="K33" s="1049">
        <v>2.9</v>
      </c>
      <c r="L33" s="1050" t="s">
        <v>1047</v>
      </c>
      <c r="M33" s="1051" t="s">
        <v>153</v>
      </c>
      <c r="N33" s="2103"/>
      <c r="O33" s="1071"/>
      <c r="P33" s="2113">
        <v>1</v>
      </c>
    </row>
    <row r="34" spans="1:16" ht="15" x14ac:dyDescent="0.25">
      <c r="A34" s="2104"/>
      <c r="B34" s="2105"/>
      <c r="C34" s="1940"/>
      <c r="D34" s="1938"/>
      <c r="E34" s="2754"/>
      <c r="F34" s="2837"/>
      <c r="G34" s="2818"/>
      <c r="H34" s="2106" t="s">
        <v>76</v>
      </c>
      <c r="I34" s="2083">
        <v>974</v>
      </c>
      <c r="J34" s="2083">
        <v>31.36</v>
      </c>
      <c r="K34" s="2107">
        <v>4.9000000000000004</v>
      </c>
      <c r="L34" s="1315" t="s">
        <v>1050</v>
      </c>
      <c r="M34" s="1092" t="s">
        <v>153</v>
      </c>
      <c r="N34" s="2114"/>
      <c r="O34" s="2115"/>
      <c r="P34" s="1742">
        <v>1</v>
      </c>
    </row>
    <row r="35" spans="1:16" ht="15" x14ac:dyDescent="0.25">
      <c r="A35" s="2104"/>
      <c r="B35" s="2105"/>
      <c r="C35" s="1940"/>
      <c r="D35" s="1938"/>
      <c r="E35" s="2754"/>
      <c r="F35" s="2837"/>
      <c r="G35" s="2818"/>
      <c r="H35" s="2106" t="s">
        <v>1042</v>
      </c>
      <c r="I35" s="2083"/>
      <c r="J35" s="2083"/>
      <c r="K35" s="2107"/>
      <c r="L35" s="2116"/>
      <c r="M35" s="2117"/>
      <c r="N35" s="2118"/>
      <c r="O35" s="2119"/>
      <c r="P35" s="2120"/>
    </row>
    <row r="36" spans="1:16" ht="15" x14ac:dyDescent="0.2">
      <c r="A36" s="2104"/>
      <c r="B36" s="2105"/>
      <c r="C36" s="1940"/>
      <c r="D36" s="1938"/>
      <c r="E36" s="2754"/>
      <c r="F36" s="2837"/>
      <c r="G36" s="2818"/>
      <c r="H36" s="2106" t="s">
        <v>74</v>
      </c>
      <c r="I36" s="2083">
        <v>616.5</v>
      </c>
      <c r="J36" s="2083">
        <v>280</v>
      </c>
      <c r="K36" s="2107">
        <v>44.4</v>
      </c>
      <c r="L36" s="1367"/>
      <c r="M36" s="1714"/>
      <c r="N36" s="2086"/>
      <c r="O36" s="2086"/>
      <c r="P36" s="2087"/>
    </row>
    <row r="37" spans="1:16" ht="15.75" thickBot="1" x14ac:dyDescent="0.25">
      <c r="A37" s="2104"/>
      <c r="B37" s="2105"/>
      <c r="C37" s="1940"/>
      <c r="D37" s="1938"/>
      <c r="E37" s="2754"/>
      <c r="F37" s="2837"/>
      <c r="G37" s="2818"/>
      <c r="H37" s="2109" t="s">
        <v>75</v>
      </c>
      <c r="I37" s="2089"/>
      <c r="J37" s="2089"/>
      <c r="K37" s="2110"/>
      <c r="L37" s="2090"/>
      <c r="M37" s="2091"/>
      <c r="N37" s="2092"/>
      <c r="O37" s="2092"/>
      <c r="P37" s="2093"/>
    </row>
    <row r="38" spans="1:16" ht="15.75" thickBot="1" x14ac:dyDescent="0.25">
      <c r="A38" s="2111"/>
      <c r="B38" s="2112"/>
      <c r="C38" s="1941"/>
      <c r="D38" s="1937"/>
      <c r="E38" s="2737"/>
      <c r="F38" s="2838"/>
      <c r="G38" s="2741"/>
      <c r="H38" s="2095" t="s">
        <v>7</v>
      </c>
      <c r="I38" s="2096">
        <f>SUM(I33:I37)</f>
        <v>1599.2</v>
      </c>
      <c r="J38" s="2096">
        <f t="shared" ref="J38:K38" si="4">SUM(J33:J37)</f>
        <v>320.06</v>
      </c>
      <c r="K38" s="2096">
        <f t="shared" si="4"/>
        <v>52.2</v>
      </c>
      <c r="L38" s="2097"/>
      <c r="M38" s="2098"/>
      <c r="N38" s="2099"/>
      <c r="O38" s="2099"/>
      <c r="P38" s="2100"/>
    </row>
    <row r="39" spans="1:16" ht="15" x14ac:dyDescent="0.2">
      <c r="A39" s="2101"/>
      <c r="B39" s="2102"/>
      <c r="C39" s="1939"/>
      <c r="D39" s="1936"/>
      <c r="E39" s="2736" t="s">
        <v>1226</v>
      </c>
      <c r="F39" s="2836" t="s">
        <v>119</v>
      </c>
      <c r="G39" s="2740" t="s">
        <v>1051</v>
      </c>
      <c r="H39" s="1047" t="s">
        <v>52</v>
      </c>
      <c r="I39" s="1048"/>
      <c r="J39" s="1048"/>
      <c r="K39" s="1049"/>
      <c r="L39" s="1050" t="s">
        <v>1047</v>
      </c>
      <c r="M39" s="1051" t="s">
        <v>153</v>
      </c>
      <c r="N39" s="2103"/>
      <c r="O39" s="1071"/>
      <c r="P39" s="1053"/>
    </row>
    <row r="40" spans="1:16" ht="15" x14ac:dyDescent="0.25">
      <c r="A40" s="2104"/>
      <c r="B40" s="2105"/>
      <c r="C40" s="1940"/>
      <c r="D40" s="1938"/>
      <c r="E40" s="2754"/>
      <c r="F40" s="2837"/>
      <c r="G40" s="2818"/>
      <c r="H40" s="2106" t="s">
        <v>76</v>
      </c>
      <c r="I40" s="2083">
        <v>102</v>
      </c>
      <c r="J40" s="2083"/>
      <c r="K40" s="2107"/>
      <c r="L40" s="2108" t="s">
        <v>1052</v>
      </c>
      <c r="M40" s="1092" t="s">
        <v>1041</v>
      </c>
      <c r="N40" s="2084">
        <v>1</v>
      </c>
      <c r="O40" s="2084"/>
      <c r="P40" s="2085"/>
    </row>
    <row r="41" spans="1:16" ht="15" x14ac:dyDescent="0.25">
      <c r="A41" s="2104"/>
      <c r="B41" s="2105"/>
      <c r="C41" s="1940"/>
      <c r="D41" s="1938"/>
      <c r="E41" s="2754"/>
      <c r="F41" s="2837"/>
      <c r="G41" s="2818"/>
      <c r="H41" s="2106" t="s">
        <v>1042</v>
      </c>
      <c r="I41" s="2083"/>
      <c r="J41" s="2083"/>
      <c r="K41" s="2107"/>
      <c r="L41" s="1315"/>
      <c r="M41" s="1714"/>
      <c r="N41" s="2086"/>
      <c r="O41" s="2086"/>
      <c r="P41" s="2085"/>
    </row>
    <row r="42" spans="1:16" ht="15" x14ac:dyDescent="0.2">
      <c r="A42" s="2104"/>
      <c r="B42" s="2105"/>
      <c r="C42" s="1940"/>
      <c r="D42" s="1938"/>
      <c r="E42" s="2754"/>
      <c r="F42" s="2837"/>
      <c r="G42" s="2818"/>
      <c r="H42" s="2106" t="s">
        <v>74</v>
      </c>
      <c r="I42" s="2083"/>
      <c r="J42" s="2083"/>
      <c r="K42" s="2107"/>
      <c r="L42" s="1367"/>
      <c r="M42" s="1714"/>
      <c r="N42" s="2086"/>
      <c r="O42" s="2086"/>
      <c r="P42" s="2087"/>
    </row>
    <row r="43" spans="1:16" ht="15.75" thickBot="1" x14ac:dyDescent="0.25">
      <c r="A43" s="2104"/>
      <c r="B43" s="2105"/>
      <c r="C43" s="1940"/>
      <c r="D43" s="1938"/>
      <c r="E43" s="2754"/>
      <c r="F43" s="2837"/>
      <c r="G43" s="2818"/>
      <c r="H43" s="2109" t="s">
        <v>75</v>
      </c>
      <c r="I43" s="2089"/>
      <c r="J43" s="2089"/>
      <c r="K43" s="2110"/>
      <c r="L43" s="2090"/>
      <c r="M43" s="2091"/>
      <c r="N43" s="2092"/>
      <c r="O43" s="2092"/>
      <c r="P43" s="2093"/>
    </row>
    <row r="44" spans="1:16" ht="15.75" thickBot="1" x14ac:dyDescent="0.25">
      <c r="A44" s="2111"/>
      <c r="B44" s="2112"/>
      <c r="C44" s="1941"/>
      <c r="D44" s="1937"/>
      <c r="E44" s="2737"/>
      <c r="F44" s="2838"/>
      <c r="G44" s="2741"/>
      <c r="H44" s="2095" t="s">
        <v>7</v>
      </c>
      <c r="I44" s="2096">
        <f>SUM(I39:I43)</f>
        <v>102</v>
      </c>
      <c r="J44" s="2096">
        <f t="shared" ref="J44:K44" si="5">SUM(J39:J43)</f>
        <v>0</v>
      </c>
      <c r="K44" s="2096">
        <f t="shared" si="5"/>
        <v>0</v>
      </c>
      <c r="L44" s="2097"/>
      <c r="M44" s="2098"/>
      <c r="N44" s="2099"/>
      <c r="O44" s="2099"/>
      <c r="P44" s="2121"/>
    </row>
    <row r="45" spans="1:16" ht="15" x14ac:dyDescent="0.2">
      <c r="A45" s="1117" t="s">
        <v>6</v>
      </c>
      <c r="B45" s="2841" t="s">
        <v>6</v>
      </c>
      <c r="C45" s="2077" t="s">
        <v>8</v>
      </c>
      <c r="D45" s="1939"/>
      <c r="E45" s="2833" t="s">
        <v>1053</v>
      </c>
      <c r="F45" s="2836" t="s">
        <v>119</v>
      </c>
      <c r="G45" s="2740"/>
      <c r="H45" s="2078" t="s">
        <v>52</v>
      </c>
      <c r="I45" s="1048">
        <f>I51+I57</f>
        <v>0</v>
      </c>
      <c r="J45" s="1048">
        <f t="shared" ref="J45:K49" si="6">J51+J57</f>
        <v>0</v>
      </c>
      <c r="K45" s="1048">
        <f t="shared" si="6"/>
        <v>0</v>
      </c>
      <c r="L45" s="2122" t="s">
        <v>1039</v>
      </c>
      <c r="M45" s="2123" t="s">
        <v>153</v>
      </c>
      <c r="N45" s="2084">
        <v>2</v>
      </c>
      <c r="O45" s="2086"/>
      <c r="P45" s="2087"/>
    </row>
    <row r="46" spans="1:16" ht="15" x14ac:dyDescent="0.2">
      <c r="A46" s="2080"/>
      <c r="B46" s="2796"/>
      <c r="C46" s="2081"/>
      <c r="D46" s="1940"/>
      <c r="E46" s="2834"/>
      <c r="F46" s="2837"/>
      <c r="G46" s="2818"/>
      <c r="H46" s="2082" t="s">
        <v>76</v>
      </c>
      <c r="I46" s="2083">
        <f>I52+I58</f>
        <v>30.299999999999997</v>
      </c>
      <c r="J46" s="2083">
        <f t="shared" si="6"/>
        <v>0</v>
      </c>
      <c r="K46" s="2083">
        <f t="shared" si="6"/>
        <v>0</v>
      </c>
      <c r="L46" s="1335" t="s">
        <v>1054</v>
      </c>
      <c r="M46" s="1714" t="s">
        <v>153</v>
      </c>
      <c r="N46" s="2084">
        <v>4</v>
      </c>
      <c r="O46" s="2086"/>
      <c r="P46" s="2087"/>
    </row>
    <row r="47" spans="1:16" ht="15" x14ac:dyDescent="0.2">
      <c r="A47" s="2080"/>
      <c r="B47" s="2796"/>
      <c r="C47" s="2081"/>
      <c r="D47" s="1940"/>
      <c r="E47" s="2834"/>
      <c r="F47" s="2837"/>
      <c r="G47" s="2818"/>
      <c r="H47" s="2082" t="s">
        <v>1042</v>
      </c>
      <c r="I47" s="2083">
        <f>I53+I59</f>
        <v>0</v>
      </c>
      <c r="J47" s="2083">
        <f t="shared" si="6"/>
        <v>0</v>
      </c>
      <c r="K47" s="2083">
        <f t="shared" si="6"/>
        <v>0</v>
      </c>
      <c r="L47" s="1332"/>
      <c r="M47" s="1714"/>
      <c r="N47" s="2086"/>
      <c r="O47" s="2086"/>
      <c r="P47" s="2087"/>
    </row>
    <row r="48" spans="1:16" ht="15" x14ac:dyDescent="0.2">
      <c r="A48" s="2080"/>
      <c r="B48" s="2796"/>
      <c r="C48" s="2081"/>
      <c r="D48" s="1940"/>
      <c r="E48" s="2834"/>
      <c r="F48" s="2837"/>
      <c r="G48" s="2818"/>
      <c r="H48" s="2082" t="s">
        <v>74</v>
      </c>
      <c r="I48" s="2083">
        <f>I54+I60</f>
        <v>0</v>
      </c>
      <c r="J48" s="2083">
        <f t="shared" si="6"/>
        <v>0</v>
      </c>
      <c r="K48" s="2083">
        <f t="shared" si="6"/>
        <v>0</v>
      </c>
      <c r="L48" s="1367"/>
      <c r="M48" s="1714"/>
      <c r="N48" s="2086"/>
      <c r="O48" s="2086"/>
      <c r="P48" s="2087"/>
    </row>
    <row r="49" spans="1:16" ht="15" x14ac:dyDescent="0.2">
      <c r="A49" s="2080"/>
      <c r="B49" s="2796"/>
      <c r="C49" s="2081"/>
      <c r="D49" s="1940"/>
      <c r="E49" s="2834"/>
      <c r="F49" s="2837"/>
      <c r="G49" s="2818"/>
      <c r="H49" s="2082" t="s">
        <v>75</v>
      </c>
      <c r="I49" s="1077">
        <f>I55+I61</f>
        <v>0</v>
      </c>
      <c r="J49" s="1077">
        <f t="shared" si="6"/>
        <v>0</v>
      </c>
      <c r="K49" s="1077">
        <f t="shared" si="6"/>
        <v>0</v>
      </c>
      <c r="L49" s="1079"/>
      <c r="M49" s="1080"/>
      <c r="N49" s="1082"/>
      <c r="O49" s="1082"/>
      <c r="P49" s="1083"/>
    </row>
    <row r="50" spans="1:16" ht="15.75" thickBot="1" x14ac:dyDescent="0.25">
      <c r="A50" s="1930"/>
      <c r="B50" s="2842"/>
      <c r="C50" s="2094"/>
      <c r="D50" s="1281"/>
      <c r="E50" s="2835"/>
      <c r="F50" s="2838"/>
      <c r="G50" s="2741"/>
      <c r="H50" s="2124" t="s">
        <v>7</v>
      </c>
      <c r="I50" s="2125">
        <f>SUM(I45:I49)</f>
        <v>30.299999999999997</v>
      </c>
      <c r="J50" s="2125">
        <f t="shared" ref="J50:K50" si="7">SUM(J45:J49)</f>
        <v>0</v>
      </c>
      <c r="K50" s="2125">
        <f t="shared" si="7"/>
        <v>0</v>
      </c>
      <c r="L50" s="2126"/>
      <c r="M50" s="2127"/>
      <c r="N50" s="2128"/>
      <c r="O50" s="2128"/>
      <c r="P50" s="2129"/>
    </row>
    <row r="51" spans="1:16" ht="15" x14ac:dyDescent="0.2">
      <c r="A51" s="2101"/>
      <c r="B51" s="2102"/>
      <c r="C51" s="1939"/>
      <c r="D51" s="1936"/>
      <c r="E51" s="2736" t="s">
        <v>1055</v>
      </c>
      <c r="F51" s="2836" t="s">
        <v>119</v>
      </c>
      <c r="G51" s="2740" t="s">
        <v>120</v>
      </c>
      <c r="H51" s="1047" t="s">
        <v>52</v>
      </c>
      <c r="I51" s="1048"/>
      <c r="J51" s="1048"/>
      <c r="K51" s="1049"/>
      <c r="L51" s="1050" t="s">
        <v>1047</v>
      </c>
      <c r="M51" s="1051" t="s">
        <v>153</v>
      </c>
      <c r="N51" s="1052">
        <v>1</v>
      </c>
      <c r="O51" s="1071"/>
      <c r="P51" s="1072"/>
    </row>
    <row r="52" spans="1:16" ht="15" x14ac:dyDescent="0.2">
      <c r="A52" s="2104"/>
      <c r="B52" s="2105"/>
      <c r="C52" s="1940"/>
      <c r="D52" s="1938"/>
      <c r="E52" s="2754"/>
      <c r="F52" s="2837"/>
      <c r="G52" s="2818"/>
      <c r="H52" s="2106" t="s">
        <v>76</v>
      </c>
      <c r="I52" s="2083">
        <v>19.2</v>
      </c>
      <c r="J52" s="2083">
        <v>0</v>
      </c>
      <c r="K52" s="2107">
        <v>0</v>
      </c>
      <c r="L52" s="1335" t="s">
        <v>1056</v>
      </c>
      <c r="M52" s="1092" t="s">
        <v>153</v>
      </c>
      <c r="N52" s="2084">
        <v>2</v>
      </c>
      <c r="O52" s="2084"/>
      <c r="P52" s="2087"/>
    </row>
    <row r="53" spans="1:16" ht="15" x14ac:dyDescent="0.2">
      <c r="A53" s="2104"/>
      <c r="B53" s="2105"/>
      <c r="C53" s="1940"/>
      <c r="D53" s="1938"/>
      <c r="E53" s="2754"/>
      <c r="F53" s="2837"/>
      <c r="G53" s="2818"/>
      <c r="H53" s="2106" t="s">
        <v>1042</v>
      </c>
      <c r="I53" s="2083"/>
      <c r="J53" s="2083"/>
      <c r="K53" s="2107"/>
      <c r="L53" s="1335"/>
      <c r="M53" s="1714"/>
      <c r="N53" s="2086"/>
      <c r="O53" s="2086"/>
      <c r="P53" s="2087"/>
    </row>
    <row r="54" spans="1:16" ht="15" x14ac:dyDescent="0.2">
      <c r="A54" s="2104"/>
      <c r="B54" s="2105"/>
      <c r="C54" s="1940"/>
      <c r="D54" s="1938"/>
      <c r="E54" s="2754"/>
      <c r="F54" s="2837"/>
      <c r="G54" s="2818"/>
      <c r="H54" s="2106" t="s">
        <v>74</v>
      </c>
      <c r="I54" s="2083"/>
      <c r="J54" s="2083"/>
      <c r="K54" s="2107"/>
      <c r="L54" s="1332"/>
      <c r="M54" s="1714"/>
      <c r="N54" s="2086"/>
      <c r="O54" s="2086"/>
      <c r="P54" s="2087"/>
    </row>
    <row r="55" spans="1:16" ht="15.75" thickBot="1" x14ac:dyDescent="0.25">
      <c r="A55" s="2104"/>
      <c r="B55" s="2105"/>
      <c r="C55" s="1940"/>
      <c r="D55" s="1938"/>
      <c r="E55" s="2754"/>
      <c r="F55" s="2837"/>
      <c r="G55" s="2818"/>
      <c r="H55" s="2109" t="s">
        <v>75</v>
      </c>
      <c r="I55" s="2089"/>
      <c r="J55" s="2089"/>
      <c r="K55" s="2110"/>
      <c r="L55" s="2090"/>
      <c r="M55" s="2091"/>
      <c r="N55" s="2092"/>
      <c r="O55" s="2092"/>
      <c r="P55" s="2093"/>
    </row>
    <row r="56" spans="1:16" ht="15.75" thickBot="1" x14ac:dyDescent="0.25">
      <c r="A56" s="2111"/>
      <c r="B56" s="2112"/>
      <c r="C56" s="1941"/>
      <c r="D56" s="1937"/>
      <c r="E56" s="2737"/>
      <c r="F56" s="2838"/>
      <c r="G56" s="2741"/>
      <c r="H56" s="2095" t="s">
        <v>7</v>
      </c>
      <c r="I56" s="2096">
        <f>SUM(I51:I55)</f>
        <v>19.2</v>
      </c>
      <c r="J56" s="2096">
        <f t="shared" ref="J56:K56" si="8">SUM(J51:J55)</f>
        <v>0</v>
      </c>
      <c r="K56" s="2096">
        <f t="shared" si="8"/>
        <v>0</v>
      </c>
      <c r="L56" s="2097"/>
      <c r="M56" s="2098"/>
      <c r="N56" s="2130"/>
      <c r="O56" s="2099"/>
      <c r="P56" s="2100"/>
    </row>
    <row r="57" spans="1:16" ht="15" x14ac:dyDescent="0.2">
      <c r="A57" s="2101"/>
      <c r="B57" s="2102"/>
      <c r="C57" s="1939"/>
      <c r="D57" s="1936"/>
      <c r="E57" s="2833" t="s">
        <v>1057</v>
      </c>
      <c r="F57" s="2836" t="s">
        <v>119</v>
      </c>
      <c r="G57" s="2740" t="s">
        <v>120</v>
      </c>
      <c r="H57" s="1047" t="s">
        <v>52</v>
      </c>
      <c r="I57" s="1048"/>
      <c r="J57" s="1048"/>
      <c r="K57" s="1049"/>
      <c r="L57" s="1050" t="s">
        <v>1044</v>
      </c>
      <c r="M57" s="1051" t="s">
        <v>153</v>
      </c>
      <c r="N57" s="1052">
        <v>1</v>
      </c>
      <c r="O57" s="1071"/>
      <c r="P57" s="1072"/>
    </row>
    <row r="58" spans="1:16" ht="15" x14ac:dyDescent="0.2">
      <c r="A58" s="2104"/>
      <c r="B58" s="2105"/>
      <c r="C58" s="1940"/>
      <c r="D58" s="1938"/>
      <c r="E58" s="2834"/>
      <c r="F58" s="2837"/>
      <c r="G58" s="2818"/>
      <c r="H58" s="2106" t="s">
        <v>76</v>
      </c>
      <c r="I58" s="2083">
        <v>11.1</v>
      </c>
      <c r="J58" s="2083">
        <v>0</v>
      </c>
      <c r="K58" s="2107">
        <v>0</v>
      </c>
      <c r="L58" s="2131" t="s">
        <v>1054</v>
      </c>
      <c r="M58" s="1092" t="s">
        <v>153</v>
      </c>
      <c r="N58" s="2084">
        <v>2</v>
      </c>
      <c r="O58" s="2084"/>
      <c r="P58" s="2087"/>
    </row>
    <row r="59" spans="1:16" ht="15" x14ac:dyDescent="0.2">
      <c r="A59" s="2104"/>
      <c r="B59" s="2105"/>
      <c r="C59" s="1940"/>
      <c r="D59" s="1938"/>
      <c r="E59" s="2834"/>
      <c r="F59" s="2837"/>
      <c r="G59" s="2818"/>
      <c r="H59" s="2106" t="s">
        <v>1042</v>
      </c>
      <c r="I59" s="2083"/>
      <c r="J59" s="2083"/>
      <c r="K59" s="2107"/>
      <c r="L59" s="2132" t="s">
        <v>1058</v>
      </c>
      <c r="M59" s="1714" t="s">
        <v>153</v>
      </c>
      <c r="N59" s="2084">
        <v>1</v>
      </c>
      <c r="O59" s="2086"/>
      <c r="P59" s="2087"/>
    </row>
    <row r="60" spans="1:16" ht="15" x14ac:dyDescent="0.2">
      <c r="A60" s="2104"/>
      <c r="B60" s="2105"/>
      <c r="C60" s="1940"/>
      <c r="D60" s="1938"/>
      <c r="E60" s="2834"/>
      <c r="F60" s="2837"/>
      <c r="G60" s="2818"/>
      <c r="H60" s="2106" t="s">
        <v>74</v>
      </c>
      <c r="I60" s="2083"/>
      <c r="J60" s="2083"/>
      <c r="K60" s="2107"/>
      <c r="L60" s="1367"/>
      <c r="M60" s="1714"/>
      <c r="N60" s="2086"/>
      <c r="O60" s="2086"/>
      <c r="P60" s="2087"/>
    </row>
    <row r="61" spans="1:16" ht="15.75" thickBot="1" x14ac:dyDescent="0.25">
      <c r="A61" s="2104"/>
      <c r="B61" s="2105"/>
      <c r="C61" s="1940"/>
      <c r="D61" s="1938"/>
      <c r="E61" s="2834"/>
      <c r="F61" s="2837"/>
      <c r="G61" s="2818"/>
      <c r="H61" s="2109" t="s">
        <v>75</v>
      </c>
      <c r="I61" s="2089"/>
      <c r="J61" s="2089"/>
      <c r="K61" s="2110"/>
      <c r="L61" s="2090"/>
      <c r="M61" s="2091"/>
      <c r="N61" s="2092"/>
      <c r="O61" s="2092"/>
      <c r="P61" s="2093"/>
    </row>
    <row r="62" spans="1:16" ht="15.75" thickBot="1" x14ac:dyDescent="0.25">
      <c r="A62" s="2111"/>
      <c r="B62" s="2112"/>
      <c r="C62" s="1941"/>
      <c r="D62" s="1937"/>
      <c r="E62" s="2835"/>
      <c r="F62" s="2838"/>
      <c r="G62" s="2741"/>
      <c r="H62" s="2095" t="s">
        <v>7</v>
      </c>
      <c r="I62" s="2096">
        <f>SUM(I57:I61)</f>
        <v>11.1</v>
      </c>
      <c r="J62" s="2096">
        <f>SUM(J57:J61)</f>
        <v>0</v>
      </c>
      <c r="K62" s="2096">
        <f>SUM(K57:K61)</f>
        <v>0</v>
      </c>
      <c r="L62" s="2097"/>
      <c r="M62" s="2098"/>
      <c r="N62" s="2099"/>
      <c r="O62" s="2099"/>
      <c r="P62" s="2100"/>
    </row>
    <row r="63" spans="1:16" ht="15" thickBot="1" x14ac:dyDescent="0.25">
      <c r="A63" s="1930" t="s">
        <v>6</v>
      </c>
      <c r="B63" s="1061" t="s">
        <v>6</v>
      </c>
      <c r="C63" s="2793" t="s">
        <v>34</v>
      </c>
      <c r="D63" s="2793"/>
      <c r="E63" s="2793"/>
      <c r="F63" s="2793"/>
      <c r="G63" s="2794"/>
      <c r="H63" s="1062" t="s">
        <v>7</v>
      </c>
      <c r="I63" s="1063">
        <f>I20+I50</f>
        <v>4831.9000000000005</v>
      </c>
      <c r="J63" s="1063">
        <f t="shared" ref="J63:K63" si="9">J20+J50</f>
        <v>1176.6600000000001</v>
      </c>
      <c r="K63" s="1063">
        <f t="shared" si="9"/>
        <v>52.2</v>
      </c>
      <c r="L63" s="1064"/>
      <c r="M63" s="1064"/>
      <c r="N63" s="1064"/>
      <c r="O63" s="1064"/>
      <c r="P63" s="1065"/>
    </row>
    <row r="64" spans="1:16" ht="15" thickBot="1" x14ac:dyDescent="0.25">
      <c r="A64" s="2133" t="s">
        <v>6</v>
      </c>
      <c r="B64" s="2133"/>
      <c r="C64" s="2845" t="s">
        <v>55</v>
      </c>
      <c r="D64" s="2845"/>
      <c r="E64" s="2845"/>
      <c r="F64" s="2845"/>
      <c r="G64" s="2846"/>
      <c r="H64" s="2134" t="s">
        <v>7</v>
      </c>
      <c r="I64" s="2135">
        <f>I63*1</f>
        <v>4831.9000000000005</v>
      </c>
      <c r="J64" s="2135">
        <f t="shared" ref="J64:K64" si="10">J63*1</f>
        <v>1176.6600000000001</v>
      </c>
      <c r="K64" s="2135">
        <f t="shared" si="10"/>
        <v>52.2</v>
      </c>
      <c r="L64" s="2136"/>
      <c r="M64" s="2136"/>
      <c r="N64" s="2136"/>
      <c r="O64" s="2136"/>
      <c r="P64" s="2137"/>
    </row>
    <row r="65" spans="1:16" ht="15.75" thickBot="1" x14ac:dyDescent="0.25">
      <c r="A65" s="2065" t="s">
        <v>8</v>
      </c>
      <c r="B65" s="1028"/>
      <c r="C65" s="2066" t="s">
        <v>1059</v>
      </c>
      <c r="D65" s="1030"/>
      <c r="E65" s="2067"/>
      <c r="F65" s="1030"/>
      <c r="G65" s="1030"/>
      <c r="H65" s="1030"/>
      <c r="I65" s="1030"/>
      <c r="J65" s="1029"/>
      <c r="K65" s="1030"/>
      <c r="L65" s="2068"/>
      <c r="M65" s="2068"/>
      <c r="N65" s="1030"/>
      <c r="O65" s="1029"/>
      <c r="P65" s="1033"/>
    </row>
    <row r="66" spans="1:16" ht="30.75" thickBot="1" x14ac:dyDescent="0.25">
      <c r="A66" s="2069"/>
      <c r="B66" s="1413"/>
      <c r="C66" s="1931"/>
      <c r="D66" s="1931"/>
      <c r="E66" s="2070"/>
      <c r="F66" s="1931"/>
      <c r="G66" s="1931"/>
      <c r="H66" s="1931"/>
      <c r="I66" s="1931"/>
      <c r="J66" s="1931"/>
      <c r="K66" s="1931"/>
      <c r="L66" s="1067" t="s">
        <v>1060</v>
      </c>
      <c r="M66" s="1068" t="s">
        <v>153</v>
      </c>
      <c r="N66" s="1102">
        <v>4</v>
      </c>
      <c r="O66" s="1102"/>
      <c r="P66" s="1103"/>
    </row>
    <row r="67" spans="1:16" ht="15" thickBot="1" x14ac:dyDescent="0.25">
      <c r="A67" s="1084" t="s">
        <v>8</v>
      </c>
      <c r="B67" s="2074" t="s">
        <v>6</v>
      </c>
      <c r="C67" s="2075" t="s">
        <v>1061</v>
      </c>
      <c r="D67" s="2076"/>
      <c r="E67" s="2076"/>
      <c r="F67" s="2076"/>
      <c r="G67" s="2076"/>
      <c r="H67" s="2076"/>
      <c r="I67" s="2076"/>
      <c r="J67" s="2076"/>
      <c r="K67" s="2076"/>
      <c r="L67" s="2076"/>
      <c r="M67" s="2076"/>
      <c r="N67" s="2076"/>
      <c r="O67" s="2839"/>
      <c r="P67" s="2840"/>
    </row>
    <row r="68" spans="1:16" ht="43.9" customHeight="1" thickBot="1" x14ac:dyDescent="0.3">
      <c r="A68" s="1084"/>
      <c r="B68" s="1041"/>
      <c r="C68" s="1042"/>
      <c r="D68" s="1042"/>
      <c r="E68" s="1042"/>
      <c r="F68" s="1042"/>
      <c r="G68" s="1042"/>
      <c r="H68" s="1042"/>
      <c r="I68" s="1042"/>
      <c r="J68" s="1042"/>
      <c r="K68" s="1042"/>
      <c r="L68" s="2138" t="s">
        <v>1062</v>
      </c>
      <c r="M68" s="2139" t="s">
        <v>1063</v>
      </c>
      <c r="N68" s="247" t="s">
        <v>1255</v>
      </c>
      <c r="O68" s="247"/>
      <c r="P68" s="247"/>
    </row>
    <row r="69" spans="1:16" ht="15" x14ac:dyDescent="0.2">
      <c r="A69" s="1117" t="s">
        <v>8</v>
      </c>
      <c r="B69" s="2841" t="s">
        <v>6</v>
      </c>
      <c r="C69" s="2077" t="s">
        <v>6</v>
      </c>
      <c r="D69" s="1939"/>
      <c r="E69" s="2833" t="s">
        <v>1064</v>
      </c>
      <c r="F69" s="2836" t="s">
        <v>119</v>
      </c>
      <c r="G69" s="2740" t="s">
        <v>120</v>
      </c>
      <c r="H69" s="2078" t="s">
        <v>52</v>
      </c>
      <c r="I69" s="1048">
        <f>I75+I81+I87</f>
        <v>0</v>
      </c>
      <c r="J69" s="1048">
        <f t="shared" ref="J69:K73" si="11">J75+J81+J87</f>
        <v>0</v>
      </c>
      <c r="K69" s="1048">
        <f t="shared" si="11"/>
        <v>0</v>
      </c>
      <c r="L69" s="1050" t="s">
        <v>1039</v>
      </c>
      <c r="M69" s="1051" t="s">
        <v>153</v>
      </c>
      <c r="N69" s="1052">
        <v>3</v>
      </c>
      <c r="O69" s="1071"/>
      <c r="P69" s="1072"/>
    </row>
    <row r="70" spans="1:16" ht="15" x14ac:dyDescent="0.2">
      <c r="A70" s="2080"/>
      <c r="B70" s="2796"/>
      <c r="C70" s="2081"/>
      <c r="D70" s="1940"/>
      <c r="E70" s="2834"/>
      <c r="F70" s="2837"/>
      <c r="G70" s="2818"/>
      <c r="H70" s="2082" t="s">
        <v>76</v>
      </c>
      <c r="I70" s="2083">
        <f>I76+I82+I88</f>
        <v>21</v>
      </c>
      <c r="J70" s="2083">
        <f t="shared" si="11"/>
        <v>0</v>
      </c>
      <c r="K70" s="2083">
        <f t="shared" si="11"/>
        <v>0</v>
      </c>
      <c r="L70" s="1367" t="s">
        <v>1065</v>
      </c>
      <c r="M70" s="1714" t="s">
        <v>669</v>
      </c>
      <c r="N70" s="2084">
        <v>392</v>
      </c>
      <c r="O70" s="2086"/>
      <c r="P70" s="2087"/>
    </row>
    <row r="71" spans="1:16" ht="15" x14ac:dyDescent="0.2">
      <c r="A71" s="2080"/>
      <c r="B71" s="2796"/>
      <c r="C71" s="2081"/>
      <c r="D71" s="1940"/>
      <c r="E71" s="2834"/>
      <c r="F71" s="2837"/>
      <c r="G71" s="2818"/>
      <c r="H71" s="2082" t="s">
        <v>1042</v>
      </c>
      <c r="I71" s="2083">
        <f>I77+I83+I89</f>
        <v>0</v>
      </c>
      <c r="J71" s="2083">
        <f t="shared" si="11"/>
        <v>0</v>
      </c>
      <c r="K71" s="2083">
        <f t="shared" si="11"/>
        <v>0</v>
      </c>
      <c r="L71" s="1367"/>
      <c r="M71" s="1714"/>
      <c r="N71" s="2086"/>
      <c r="O71" s="2086"/>
      <c r="P71" s="2087"/>
    </row>
    <row r="72" spans="1:16" ht="15" x14ac:dyDescent="0.2">
      <c r="A72" s="2080"/>
      <c r="B72" s="2796"/>
      <c r="C72" s="2081"/>
      <c r="D72" s="1940"/>
      <c r="E72" s="2834"/>
      <c r="F72" s="2837"/>
      <c r="G72" s="2818"/>
      <c r="H72" s="2082" t="s">
        <v>74</v>
      </c>
      <c r="I72" s="2083">
        <f>I78+I84+I90</f>
        <v>5</v>
      </c>
      <c r="J72" s="2083">
        <f t="shared" si="11"/>
        <v>0</v>
      </c>
      <c r="K72" s="2083">
        <f t="shared" si="11"/>
        <v>0</v>
      </c>
      <c r="L72" s="1367"/>
      <c r="M72" s="1714"/>
      <c r="N72" s="2086"/>
      <c r="O72" s="2086"/>
      <c r="P72" s="2087"/>
    </row>
    <row r="73" spans="1:16" ht="15.75" thickBot="1" x14ac:dyDescent="0.25">
      <c r="A73" s="2080"/>
      <c r="B73" s="2796"/>
      <c r="C73" s="2081"/>
      <c r="D73" s="1940"/>
      <c r="E73" s="2834"/>
      <c r="F73" s="2837"/>
      <c r="G73" s="2818"/>
      <c r="H73" s="2088" t="s">
        <v>75</v>
      </c>
      <c r="I73" s="2089">
        <f>I79+I85+I91</f>
        <v>0</v>
      </c>
      <c r="J73" s="2089">
        <f t="shared" si="11"/>
        <v>0</v>
      </c>
      <c r="K73" s="2089">
        <f t="shared" si="11"/>
        <v>0</v>
      </c>
      <c r="L73" s="2090"/>
      <c r="M73" s="2091"/>
      <c r="N73" s="2092"/>
      <c r="O73" s="2092"/>
      <c r="P73" s="2093"/>
    </row>
    <row r="74" spans="1:16" ht="21" customHeight="1" thickBot="1" x14ac:dyDescent="0.25">
      <c r="A74" s="1930"/>
      <c r="B74" s="2842"/>
      <c r="C74" s="2094"/>
      <c r="D74" s="1281"/>
      <c r="E74" s="2835"/>
      <c r="F74" s="2838"/>
      <c r="G74" s="2741"/>
      <c r="H74" s="2095" t="s">
        <v>7</v>
      </c>
      <c r="I74" s="2096">
        <f>SUM(I69:I73)</f>
        <v>26</v>
      </c>
      <c r="J74" s="2096">
        <f t="shared" ref="J74:K74" si="12">SUM(J69:J73)</f>
        <v>0</v>
      </c>
      <c r="K74" s="2096">
        <f t="shared" si="12"/>
        <v>0</v>
      </c>
      <c r="L74" s="2097"/>
      <c r="M74" s="2098"/>
      <c r="N74" s="2099"/>
      <c r="O74" s="2099"/>
      <c r="P74" s="2100"/>
    </row>
    <row r="75" spans="1:16" ht="15" x14ac:dyDescent="0.2">
      <c r="A75" s="2101"/>
      <c r="B75" s="2102"/>
      <c r="C75" s="1939"/>
      <c r="D75" s="1936"/>
      <c r="E75" s="2736" t="s">
        <v>1066</v>
      </c>
      <c r="F75" s="2836" t="s">
        <v>119</v>
      </c>
      <c r="G75" s="2740" t="s">
        <v>120</v>
      </c>
      <c r="H75" s="1047" t="s">
        <v>52</v>
      </c>
      <c r="I75" s="1048"/>
      <c r="J75" s="1048"/>
      <c r="K75" s="1049"/>
      <c r="L75" s="1050" t="s">
        <v>1044</v>
      </c>
      <c r="M75" s="1051" t="s">
        <v>153</v>
      </c>
      <c r="N75" s="1052">
        <v>1</v>
      </c>
      <c r="O75" s="1071"/>
      <c r="P75" s="1072"/>
    </row>
    <row r="76" spans="1:16" ht="15" x14ac:dyDescent="0.25">
      <c r="A76" s="2104"/>
      <c r="B76" s="2105"/>
      <c r="C76" s="1940"/>
      <c r="D76" s="1938"/>
      <c r="E76" s="2754"/>
      <c r="F76" s="2837"/>
      <c r="G76" s="2818"/>
      <c r="H76" s="2106" t="s">
        <v>76</v>
      </c>
      <c r="I76" s="2083">
        <v>3.6</v>
      </c>
      <c r="J76" s="2083">
        <v>0</v>
      </c>
      <c r="K76" s="2107">
        <v>0</v>
      </c>
      <c r="L76" s="2108" t="s">
        <v>1065</v>
      </c>
      <c r="M76" s="1092" t="s">
        <v>669</v>
      </c>
      <c r="N76" s="2084">
        <v>345</v>
      </c>
      <c r="O76" s="2084"/>
      <c r="P76" s="2087"/>
    </row>
    <row r="77" spans="1:16" ht="15" x14ac:dyDescent="0.2">
      <c r="A77" s="2104"/>
      <c r="B77" s="2105"/>
      <c r="C77" s="1940"/>
      <c r="D77" s="1938"/>
      <c r="E77" s="2754"/>
      <c r="F77" s="2837"/>
      <c r="G77" s="2818"/>
      <c r="H77" s="2106" t="s">
        <v>1042</v>
      </c>
      <c r="I77" s="2083"/>
      <c r="J77" s="2083"/>
      <c r="K77" s="2107"/>
      <c r="L77" s="1367"/>
      <c r="M77" s="1714"/>
      <c r="N77" s="2086"/>
      <c r="O77" s="2086"/>
      <c r="P77" s="2087"/>
    </row>
    <row r="78" spans="1:16" ht="15" x14ac:dyDescent="0.2">
      <c r="A78" s="2104"/>
      <c r="B78" s="2105"/>
      <c r="C78" s="1940"/>
      <c r="D78" s="1938"/>
      <c r="E78" s="2754"/>
      <c r="F78" s="2837"/>
      <c r="G78" s="2818"/>
      <c r="H78" s="2106" t="s">
        <v>74</v>
      </c>
      <c r="I78" s="2083"/>
      <c r="J78" s="2083"/>
      <c r="K78" s="2107"/>
      <c r="L78" s="1367"/>
      <c r="M78" s="1714"/>
      <c r="N78" s="2086"/>
      <c r="O78" s="2086"/>
      <c r="P78" s="2087"/>
    </row>
    <row r="79" spans="1:16" ht="15.75" thickBot="1" x14ac:dyDescent="0.25">
      <c r="A79" s="2104"/>
      <c r="B79" s="2105"/>
      <c r="C79" s="1940"/>
      <c r="D79" s="1938"/>
      <c r="E79" s="2754"/>
      <c r="F79" s="2837"/>
      <c r="G79" s="2818"/>
      <c r="H79" s="2109" t="s">
        <v>75</v>
      </c>
      <c r="I79" s="2089"/>
      <c r="J79" s="2089"/>
      <c r="K79" s="2110"/>
      <c r="L79" s="2090"/>
      <c r="M79" s="2091"/>
      <c r="N79" s="2092"/>
      <c r="O79" s="2092"/>
      <c r="P79" s="2093"/>
    </row>
    <row r="80" spans="1:16" ht="15.75" thickBot="1" x14ac:dyDescent="0.25">
      <c r="A80" s="2111"/>
      <c r="B80" s="2112"/>
      <c r="C80" s="1941"/>
      <c r="D80" s="1937"/>
      <c r="E80" s="2737"/>
      <c r="F80" s="2838"/>
      <c r="G80" s="2741"/>
      <c r="H80" s="2095" t="s">
        <v>7</v>
      </c>
      <c r="I80" s="2096">
        <f>SUM(I75:I79)</f>
        <v>3.6</v>
      </c>
      <c r="J80" s="2096">
        <f t="shared" ref="J80:K80" si="13">SUM(J75:J79)</f>
        <v>0</v>
      </c>
      <c r="K80" s="2096">
        <f t="shared" si="13"/>
        <v>0</v>
      </c>
      <c r="L80" s="2097"/>
      <c r="M80" s="2098"/>
      <c r="N80" s="2099"/>
      <c r="O80" s="2099"/>
      <c r="P80" s="2100"/>
    </row>
    <row r="81" spans="1:16" ht="15" x14ac:dyDescent="0.2">
      <c r="A81" s="2101"/>
      <c r="B81" s="2102"/>
      <c r="C81" s="1939"/>
      <c r="D81" s="1936"/>
      <c r="E81" s="2736" t="s">
        <v>1067</v>
      </c>
      <c r="F81" s="2847" t="s">
        <v>119</v>
      </c>
      <c r="G81" s="2740" t="s">
        <v>120</v>
      </c>
      <c r="H81" s="1047" t="s">
        <v>52</v>
      </c>
      <c r="I81" s="1048"/>
      <c r="J81" s="1048"/>
      <c r="K81" s="1049"/>
      <c r="L81" s="1050" t="s">
        <v>1044</v>
      </c>
      <c r="M81" s="1051" t="s">
        <v>153</v>
      </c>
      <c r="N81" s="1052">
        <v>1</v>
      </c>
      <c r="O81" s="1071"/>
      <c r="P81" s="1072"/>
    </row>
    <row r="82" spans="1:16" ht="30" x14ac:dyDescent="0.25">
      <c r="A82" s="2104"/>
      <c r="B82" s="2105"/>
      <c r="C82" s="1940"/>
      <c r="D82" s="1938"/>
      <c r="E82" s="2754"/>
      <c r="F82" s="2848"/>
      <c r="G82" s="2818"/>
      <c r="H82" s="2106" t="s">
        <v>76</v>
      </c>
      <c r="I82" s="2083">
        <v>16.399999999999999</v>
      </c>
      <c r="J82" s="2083">
        <v>0</v>
      </c>
      <c r="K82" s="2107">
        <v>0</v>
      </c>
      <c r="L82" s="2108" t="s">
        <v>1068</v>
      </c>
      <c r="M82" s="1092" t="s">
        <v>153</v>
      </c>
      <c r="N82" s="2084">
        <v>1</v>
      </c>
      <c r="O82" s="2084"/>
      <c r="P82" s="2087"/>
    </row>
    <row r="83" spans="1:16" ht="15" x14ac:dyDescent="0.2">
      <c r="A83" s="2104"/>
      <c r="B83" s="2105"/>
      <c r="C83" s="1940"/>
      <c r="D83" s="1938"/>
      <c r="E83" s="2754"/>
      <c r="F83" s="2848"/>
      <c r="G83" s="2818"/>
      <c r="H83" s="2106" t="s">
        <v>1042</v>
      </c>
      <c r="I83" s="2083"/>
      <c r="J83" s="2083"/>
      <c r="K83" s="2107"/>
      <c r="L83" s="1367"/>
      <c r="M83" s="1714"/>
      <c r="N83" s="2086"/>
      <c r="O83" s="2086"/>
      <c r="P83" s="2087"/>
    </row>
    <row r="84" spans="1:16" ht="15" x14ac:dyDescent="0.2">
      <c r="A84" s="2104"/>
      <c r="B84" s="2105"/>
      <c r="C84" s="1940"/>
      <c r="D84" s="1938"/>
      <c r="E84" s="2754"/>
      <c r="F84" s="2848"/>
      <c r="G84" s="2818"/>
      <c r="H84" s="2106" t="s">
        <v>74</v>
      </c>
      <c r="I84" s="2083"/>
      <c r="J84" s="2083"/>
      <c r="K84" s="2107"/>
      <c r="L84" s="1367"/>
      <c r="M84" s="1714"/>
      <c r="N84" s="2086"/>
      <c r="O84" s="2086"/>
      <c r="P84" s="2087"/>
    </row>
    <row r="85" spans="1:16" ht="15.75" thickBot="1" x14ac:dyDescent="0.25">
      <c r="A85" s="2104"/>
      <c r="B85" s="2105"/>
      <c r="C85" s="1940"/>
      <c r="D85" s="1938"/>
      <c r="E85" s="2754"/>
      <c r="F85" s="2848"/>
      <c r="G85" s="2818"/>
      <c r="H85" s="2109" t="s">
        <v>75</v>
      </c>
      <c r="I85" s="2089"/>
      <c r="J85" s="2089"/>
      <c r="K85" s="2110"/>
      <c r="L85" s="2090"/>
      <c r="M85" s="2091"/>
      <c r="N85" s="2092"/>
      <c r="O85" s="2092"/>
      <c r="P85" s="1083"/>
    </row>
    <row r="86" spans="1:16" ht="15.75" thickBot="1" x14ac:dyDescent="0.25">
      <c r="A86" s="2111"/>
      <c r="B86" s="2112"/>
      <c r="C86" s="1941"/>
      <c r="D86" s="1937"/>
      <c r="E86" s="2737"/>
      <c r="F86" s="2849"/>
      <c r="G86" s="2741"/>
      <c r="H86" s="2095" t="s">
        <v>7</v>
      </c>
      <c r="I86" s="2096">
        <f>SUM(I81:I85)</f>
        <v>16.399999999999999</v>
      </c>
      <c r="J86" s="2096">
        <f t="shared" ref="J86:K86" si="14">SUM(J81:J85)</f>
        <v>0</v>
      </c>
      <c r="K86" s="2096">
        <f t="shared" si="14"/>
        <v>0</v>
      </c>
      <c r="L86" s="2097"/>
      <c r="M86" s="2098"/>
      <c r="N86" s="2099"/>
      <c r="O86" s="2100"/>
      <c r="P86" s="2140"/>
    </row>
    <row r="87" spans="1:16" ht="15" x14ac:dyDescent="0.2">
      <c r="A87" s="2101"/>
      <c r="B87" s="2102"/>
      <c r="C87" s="1939"/>
      <c r="D87" s="1936"/>
      <c r="E87" s="2736" t="s">
        <v>1069</v>
      </c>
      <c r="F87" s="2836" t="s">
        <v>119</v>
      </c>
      <c r="G87" s="2141" t="s">
        <v>124</v>
      </c>
      <c r="H87" s="1047" t="s">
        <v>52</v>
      </c>
      <c r="I87" s="1048"/>
      <c r="J87" s="1048"/>
      <c r="K87" s="1049"/>
      <c r="L87" s="1050" t="s">
        <v>1044</v>
      </c>
      <c r="M87" s="1051" t="s">
        <v>153</v>
      </c>
      <c r="N87" s="1052">
        <v>1</v>
      </c>
      <c r="O87" s="1071"/>
      <c r="P87" s="1072"/>
    </row>
    <row r="88" spans="1:16" ht="15" x14ac:dyDescent="0.25">
      <c r="A88" s="2104"/>
      <c r="B88" s="2105"/>
      <c r="C88" s="1940"/>
      <c r="D88" s="1938"/>
      <c r="E88" s="2754"/>
      <c r="F88" s="2837"/>
      <c r="G88" s="2142"/>
      <c r="H88" s="2106" t="s">
        <v>76</v>
      </c>
      <c r="I88" s="2083">
        <v>1</v>
      </c>
      <c r="J88" s="2083">
        <v>0</v>
      </c>
      <c r="K88" s="2107">
        <v>0</v>
      </c>
      <c r="L88" s="2108" t="s">
        <v>1065</v>
      </c>
      <c r="M88" s="1092" t="s">
        <v>669</v>
      </c>
      <c r="N88" s="2084">
        <v>47</v>
      </c>
      <c r="O88" s="2084"/>
      <c r="P88" s="2087"/>
    </row>
    <row r="89" spans="1:16" ht="15" x14ac:dyDescent="0.2">
      <c r="A89" s="2104"/>
      <c r="B89" s="2105"/>
      <c r="C89" s="1940"/>
      <c r="D89" s="1938"/>
      <c r="E89" s="2754"/>
      <c r="F89" s="2837"/>
      <c r="G89" s="2142"/>
      <c r="H89" s="2106" t="s">
        <v>1042</v>
      </c>
      <c r="I89" s="2083"/>
      <c r="J89" s="2083"/>
      <c r="K89" s="2107"/>
      <c r="L89" s="1367"/>
      <c r="M89" s="1714"/>
      <c r="N89" s="2086"/>
      <c r="O89" s="2086"/>
      <c r="P89" s="2087"/>
    </row>
    <row r="90" spans="1:16" ht="15" x14ac:dyDescent="0.2">
      <c r="A90" s="2104"/>
      <c r="B90" s="2105"/>
      <c r="C90" s="1940"/>
      <c r="D90" s="1938"/>
      <c r="E90" s="2754"/>
      <c r="F90" s="2837"/>
      <c r="G90" s="2142"/>
      <c r="H90" s="2106" t="s">
        <v>74</v>
      </c>
      <c r="I90" s="2083">
        <v>5</v>
      </c>
      <c r="J90" s="2083">
        <v>0</v>
      </c>
      <c r="K90" s="2107">
        <v>0</v>
      </c>
      <c r="L90" s="1367"/>
      <c r="M90" s="1714"/>
      <c r="N90" s="2086"/>
      <c r="O90" s="2086"/>
      <c r="P90" s="2087"/>
    </row>
    <row r="91" spans="1:16" ht="15.75" thickBot="1" x14ac:dyDescent="0.25">
      <c r="A91" s="2104"/>
      <c r="B91" s="2105"/>
      <c r="C91" s="1940"/>
      <c r="D91" s="1938"/>
      <c r="E91" s="2754"/>
      <c r="F91" s="2837"/>
      <c r="G91" s="2818"/>
      <c r="H91" s="2109" t="s">
        <v>75</v>
      </c>
      <c r="I91" s="2089"/>
      <c r="J91" s="2089"/>
      <c r="K91" s="2110"/>
      <c r="L91" s="2090"/>
      <c r="M91" s="2091"/>
      <c r="N91" s="2092"/>
      <c r="O91" s="2092"/>
      <c r="P91" s="2093"/>
    </row>
    <row r="92" spans="1:16" ht="15.75" thickBot="1" x14ac:dyDescent="0.25">
      <c r="A92" s="2111"/>
      <c r="B92" s="2112"/>
      <c r="C92" s="1941"/>
      <c r="D92" s="1937"/>
      <c r="E92" s="2737"/>
      <c r="F92" s="2838"/>
      <c r="G92" s="2741"/>
      <c r="H92" s="2095" t="s">
        <v>7</v>
      </c>
      <c r="I92" s="2096">
        <f>SUM(I87:I91)</f>
        <v>6</v>
      </c>
      <c r="J92" s="2096">
        <f t="shared" ref="J92:K92" si="15">SUM(J87:J91)</f>
        <v>0</v>
      </c>
      <c r="K92" s="2096">
        <f t="shared" si="15"/>
        <v>0</v>
      </c>
      <c r="L92" s="2097"/>
      <c r="M92" s="2098"/>
      <c r="N92" s="2099"/>
      <c r="O92" s="2099"/>
      <c r="P92" s="2100"/>
    </row>
    <row r="93" spans="1:16" ht="15" x14ac:dyDescent="0.2">
      <c r="A93" s="1117" t="s">
        <v>8</v>
      </c>
      <c r="B93" s="2841" t="s">
        <v>6</v>
      </c>
      <c r="C93" s="2077" t="s">
        <v>8</v>
      </c>
      <c r="D93" s="1939"/>
      <c r="E93" s="2833" t="s">
        <v>1070</v>
      </c>
      <c r="F93" s="2836" t="s">
        <v>993</v>
      </c>
      <c r="G93" s="2740" t="s">
        <v>120</v>
      </c>
      <c r="H93" s="2078" t="s">
        <v>52</v>
      </c>
      <c r="I93" s="1048">
        <f>I99+I105</f>
        <v>0</v>
      </c>
      <c r="J93" s="1048">
        <f t="shared" ref="J93:K97" si="16">J99+J105</f>
        <v>0</v>
      </c>
      <c r="K93" s="1048">
        <f t="shared" si="16"/>
        <v>0</v>
      </c>
      <c r="L93" s="1050" t="s">
        <v>1039</v>
      </c>
      <c r="M93" s="1051" t="s">
        <v>153</v>
      </c>
      <c r="N93" s="1052">
        <v>1</v>
      </c>
      <c r="O93" s="1071"/>
      <c r="P93" s="1072"/>
    </row>
    <row r="94" spans="1:16" ht="30" x14ac:dyDescent="0.2">
      <c r="A94" s="2080"/>
      <c r="B94" s="2796"/>
      <c r="C94" s="2081"/>
      <c r="D94" s="1940"/>
      <c r="E94" s="2834"/>
      <c r="F94" s="2837"/>
      <c r="G94" s="2818"/>
      <c r="H94" s="2082" t="s">
        <v>76</v>
      </c>
      <c r="I94" s="2083">
        <f>I100+I106</f>
        <v>1.3</v>
      </c>
      <c r="J94" s="2083">
        <f t="shared" si="16"/>
        <v>0</v>
      </c>
      <c r="K94" s="2083">
        <f t="shared" si="16"/>
        <v>0</v>
      </c>
      <c r="L94" s="1367" t="s">
        <v>1071</v>
      </c>
      <c r="M94" s="1714" t="s">
        <v>153</v>
      </c>
      <c r="N94" s="2084">
        <v>1</v>
      </c>
      <c r="O94" s="2086"/>
      <c r="P94" s="2087"/>
    </row>
    <row r="95" spans="1:16" ht="15" x14ac:dyDescent="0.2">
      <c r="A95" s="2080"/>
      <c r="B95" s="2796"/>
      <c r="C95" s="2081"/>
      <c r="D95" s="1940"/>
      <c r="E95" s="2834"/>
      <c r="F95" s="2837"/>
      <c r="G95" s="2818"/>
      <c r="H95" s="2082" t="s">
        <v>1042</v>
      </c>
      <c r="I95" s="2083">
        <f>I101+I107</f>
        <v>1550</v>
      </c>
      <c r="J95" s="2083">
        <f t="shared" si="16"/>
        <v>0</v>
      </c>
      <c r="K95" s="2083">
        <f t="shared" si="16"/>
        <v>0</v>
      </c>
      <c r="L95" s="1367"/>
      <c r="M95" s="1714"/>
      <c r="N95" s="2086"/>
      <c r="O95" s="2086"/>
      <c r="P95" s="2087"/>
    </row>
    <row r="96" spans="1:16" ht="15" x14ac:dyDescent="0.2">
      <c r="A96" s="2080"/>
      <c r="B96" s="2796"/>
      <c r="C96" s="2081"/>
      <c r="D96" s="1940"/>
      <c r="E96" s="2834"/>
      <c r="F96" s="2837"/>
      <c r="G96" s="2818"/>
      <c r="H96" s="2082" t="s">
        <v>74</v>
      </c>
      <c r="I96" s="2083">
        <f>I102+I108</f>
        <v>0</v>
      </c>
      <c r="J96" s="2083">
        <f t="shared" si="16"/>
        <v>0</v>
      </c>
      <c r="K96" s="2083">
        <f t="shared" si="16"/>
        <v>0</v>
      </c>
      <c r="L96" s="1367"/>
      <c r="M96" s="1714"/>
      <c r="N96" s="2086"/>
      <c r="O96" s="2086"/>
      <c r="P96" s="2087"/>
    </row>
    <row r="97" spans="1:16" ht="15.75" thickBot="1" x14ac:dyDescent="0.25">
      <c r="A97" s="2080"/>
      <c r="B97" s="2796"/>
      <c r="C97" s="2081"/>
      <c r="D97" s="1940"/>
      <c r="E97" s="2834"/>
      <c r="F97" s="2837"/>
      <c r="G97" s="2818"/>
      <c r="H97" s="2088" t="s">
        <v>75</v>
      </c>
      <c r="I97" s="2089">
        <f>I103+I109</f>
        <v>0</v>
      </c>
      <c r="J97" s="2089">
        <f t="shared" si="16"/>
        <v>0</v>
      </c>
      <c r="K97" s="2089">
        <f t="shared" si="16"/>
        <v>0</v>
      </c>
      <c r="L97" s="2090"/>
      <c r="M97" s="2091"/>
      <c r="N97" s="2092"/>
      <c r="O97" s="2092"/>
      <c r="P97" s="2093"/>
    </row>
    <row r="98" spans="1:16" ht="15.75" thickBot="1" x14ac:dyDescent="0.25">
      <c r="A98" s="1930"/>
      <c r="B98" s="2842"/>
      <c r="C98" s="2094"/>
      <c r="D98" s="1281"/>
      <c r="E98" s="2835"/>
      <c r="F98" s="2838"/>
      <c r="G98" s="2741"/>
      <c r="H98" s="2095" t="s">
        <v>7</v>
      </c>
      <c r="I98" s="2096">
        <f>SUM(I93:I97)</f>
        <v>1551.3</v>
      </c>
      <c r="J98" s="2096">
        <f t="shared" ref="J98:K98" si="17">SUM(J93:J97)</f>
        <v>0</v>
      </c>
      <c r="K98" s="2096">
        <f t="shared" si="17"/>
        <v>0</v>
      </c>
      <c r="L98" s="2097"/>
      <c r="M98" s="2098"/>
      <c r="N98" s="2099"/>
      <c r="O98" s="2099"/>
      <c r="P98" s="2100"/>
    </row>
    <row r="99" spans="1:16" ht="15" x14ac:dyDescent="0.2">
      <c r="A99" s="2101"/>
      <c r="B99" s="2102"/>
      <c r="C99" s="1939"/>
      <c r="D99" s="1936"/>
      <c r="E99" s="2736" t="s">
        <v>1072</v>
      </c>
      <c r="F99" s="2836" t="s">
        <v>119</v>
      </c>
      <c r="G99" s="2740" t="s">
        <v>120</v>
      </c>
      <c r="H99" s="1047" t="s">
        <v>52</v>
      </c>
      <c r="I99" s="1048"/>
      <c r="J99" s="1048"/>
      <c r="K99" s="1049"/>
      <c r="L99" s="1050" t="s">
        <v>1044</v>
      </c>
      <c r="M99" s="1051" t="s">
        <v>153</v>
      </c>
      <c r="N99" s="2103"/>
      <c r="O99" s="1071"/>
      <c r="P99" s="1072"/>
    </row>
    <row r="100" spans="1:16" ht="15" x14ac:dyDescent="0.25">
      <c r="A100" s="2104"/>
      <c r="B100" s="2105"/>
      <c r="C100" s="1940"/>
      <c r="D100" s="1938"/>
      <c r="E100" s="2754"/>
      <c r="F100" s="2837"/>
      <c r="G100" s="2818"/>
      <c r="H100" s="2106" t="s">
        <v>76</v>
      </c>
      <c r="I100" s="2083"/>
      <c r="J100" s="2083"/>
      <c r="K100" s="2107"/>
      <c r="L100" s="2108" t="s">
        <v>1073</v>
      </c>
      <c r="M100" s="1092" t="s">
        <v>153</v>
      </c>
      <c r="N100" s="2084">
        <v>1</v>
      </c>
      <c r="O100" s="2084"/>
      <c r="P100" s="2087"/>
    </row>
    <row r="101" spans="1:16" ht="15" x14ac:dyDescent="0.2">
      <c r="A101" s="2104"/>
      <c r="B101" s="2105"/>
      <c r="C101" s="1940"/>
      <c r="D101" s="1938"/>
      <c r="E101" s="2754"/>
      <c r="F101" s="2837"/>
      <c r="G101" s="2818"/>
      <c r="H101" s="2106" t="s">
        <v>1042</v>
      </c>
      <c r="I101" s="2083">
        <v>1550</v>
      </c>
      <c r="J101" s="2083"/>
      <c r="K101" s="2107"/>
      <c r="L101" s="1367"/>
      <c r="M101" s="1714"/>
      <c r="N101" s="2086"/>
      <c r="O101" s="2086"/>
      <c r="P101" s="2087"/>
    </row>
    <row r="102" spans="1:16" ht="15" x14ac:dyDescent="0.2">
      <c r="A102" s="2104"/>
      <c r="B102" s="2105"/>
      <c r="C102" s="1940"/>
      <c r="D102" s="1938"/>
      <c r="E102" s="2754"/>
      <c r="F102" s="2837"/>
      <c r="G102" s="2818"/>
      <c r="H102" s="2106" t="s">
        <v>74</v>
      </c>
      <c r="I102" s="2083"/>
      <c r="J102" s="2083"/>
      <c r="K102" s="2107"/>
      <c r="L102" s="1367"/>
      <c r="M102" s="1714"/>
      <c r="N102" s="2086"/>
      <c r="O102" s="2086"/>
      <c r="P102" s="2087"/>
    </row>
    <row r="103" spans="1:16" ht="15.75" thickBot="1" x14ac:dyDescent="0.25">
      <c r="A103" s="2104"/>
      <c r="B103" s="2105"/>
      <c r="C103" s="1940"/>
      <c r="D103" s="1938"/>
      <c r="E103" s="2754"/>
      <c r="F103" s="2837"/>
      <c r="G103" s="2818"/>
      <c r="H103" s="2109" t="s">
        <v>75</v>
      </c>
      <c r="I103" s="2089"/>
      <c r="J103" s="2089"/>
      <c r="K103" s="2110"/>
      <c r="L103" s="2090"/>
      <c r="M103" s="2091"/>
      <c r="N103" s="2092"/>
      <c r="O103" s="2092"/>
      <c r="P103" s="2093"/>
    </row>
    <row r="104" spans="1:16" ht="15.75" thickBot="1" x14ac:dyDescent="0.25">
      <c r="A104" s="2111"/>
      <c r="B104" s="2112"/>
      <c r="C104" s="1941"/>
      <c r="D104" s="1937"/>
      <c r="E104" s="1929"/>
      <c r="F104" s="2838"/>
      <c r="G104" s="2741"/>
      <c r="H104" s="2095" t="s">
        <v>7</v>
      </c>
      <c r="I104" s="2096">
        <f>SUM(I99:I103)</f>
        <v>1550</v>
      </c>
      <c r="J104" s="2096">
        <f t="shared" ref="J104:K104" si="18">SUM(J99:J103)</f>
        <v>0</v>
      </c>
      <c r="K104" s="2096">
        <f t="shared" si="18"/>
        <v>0</v>
      </c>
      <c r="L104" s="2097"/>
      <c r="M104" s="2098"/>
      <c r="N104" s="2099"/>
      <c r="O104" s="2099"/>
      <c r="P104" s="2100"/>
    </row>
    <row r="105" spans="1:16" ht="15" x14ac:dyDescent="0.2">
      <c r="A105" s="2101"/>
      <c r="B105" s="2102"/>
      <c r="C105" s="1939"/>
      <c r="D105" s="1936"/>
      <c r="E105" s="2736" t="s">
        <v>1074</v>
      </c>
      <c r="F105" s="2836" t="s">
        <v>119</v>
      </c>
      <c r="G105" s="2740"/>
      <c r="H105" s="1047" t="s">
        <v>52</v>
      </c>
      <c r="I105" s="1048"/>
      <c r="J105" s="1048"/>
      <c r="K105" s="1049"/>
      <c r="L105" s="1050" t="s">
        <v>1044</v>
      </c>
      <c r="M105" s="1051" t="s">
        <v>153</v>
      </c>
      <c r="N105" s="1052">
        <v>1</v>
      </c>
      <c r="O105" s="1071"/>
      <c r="P105" s="1072"/>
    </row>
    <row r="106" spans="1:16" ht="15" x14ac:dyDescent="0.25">
      <c r="A106" s="2104"/>
      <c r="B106" s="2105"/>
      <c r="C106" s="1940"/>
      <c r="D106" s="1938"/>
      <c r="E106" s="2754"/>
      <c r="F106" s="2837"/>
      <c r="G106" s="2818"/>
      <c r="H106" s="2106" t="s">
        <v>76</v>
      </c>
      <c r="I106" s="2083">
        <v>1.3</v>
      </c>
      <c r="J106" s="2083">
        <v>0</v>
      </c>
      <c r="K106" s="2107">
        <v>0</v>
      </c>
      <c r="L106" s="2108" t="s">
        <v>1075</v>
      </c>
      <c r="M106" s="1092" t="s">
        <v>153</v>
      </c>
      <c r="N106" s="2084">
        <v>1</v>
      </c>
      <c r="O106" s="2084"/>
      <c r="P106" s="2087"/>
    </row>
    <row r="107" spans="1:16" ht="15" x14ac:dyDescent="0.2">
      <c r="A107" s="2104"/>
      <c r="B107" s="2105"/>
      <c r="C107" s="1940"/>
      <c r="D107" s="1938"/>
      <c r="E107" s="2754"/>
      <c r="F107" s="2837"/>
      <c r="G107" s="2818"/>
      <c r="H107" s="2106" t="s">
        <v>1042</v>
      </c>
      <c r="I107" s="2083"/>
      <c r="J107" s="2083"/>
      <c r="K107" s="2107"/>
      <c r="L107" s="1367"/>
      <c r="M107" s="1714"/>
      <c r="N107" s="2084"/>
      <c r="O107" s="2086"/>
      <c r="P107" s="2087"/>
    </row>
    <row r="108" spans="1:16" ht="15" x14ac:dyDescent="0.2">
      <c r="A108" s="2104"/>
      <c r="B108" s="2105"/>
      <c r="C108" s="1940"/>
      <c r="D108" s="1938"/>
      <c r="E108" s="2754"/>
      <c r="F108" s="2837"/>
      <c r="G108" s="2818"/>
      <c r="H108" s="2106" t="s">
        <v>74</v>
      </c>
      <c r="I108" s="2083"/>
      <c r="J108" s="2083"/>
      <c r="K108" s="2107"/>
      <c r="L108" s="1367"/>
      <c r="M108" s="1714"/>
      <c r="N108" s="2086"/>
      <c r="O108" s="2086"/>
      <c r="P108" s="2087"/>
    </row>
    <row r="109" spans="1:16" ht="15.75" thickBot="1" x14ac:dyDescent="0.25">
      <c r="A109" s="2104"/>
      <c r="B109" s="2105"/>
      <c r="C109" s="1940"/>
      <c r="D109" s="1938"/>
      <c r="E109" s="2754"/>
      <c r="F109" s="2837"/>
      <c r="G109" s="2818"/>
      <c r="H109" s="2109" t="s">
        <v>75</v>
      </c>
      <c r="I109" s="2089"/>
      <c r="J109" s="2089"/>
      <c r="K109" s="2110"/>
      <c r="L109" s="2090"/>
      <c r="M109" s="2091"/>
      <c r="N109" s="2092"/>
      <c r="O109" s="2092"/>
      <c r="P109" s="2093"/>
    </row>
    <row r="110" spans="1:16" ht="15.75" thickBot="1" x14ac:dyDescent="0.25">
      <c r="A110" s="2111"/>
      <c r="B110" s="2112"/>
      <c r="C110" s="1941"/>
      <c r="D110" s="1937"/>
      <c r="E110" s="2737"/>
      <c r="F110" s="2838"/>
      <c r="G110" s="2741"/>
      <c r="H110" s="2095" t="s">
        <v>7</v>
      </c>
      <c r="I110" s="2096">
        <f>SUM(I105:I109)</f>
        <v>1.3</v>
      </c>
      <c r="J110" s="2096">
        <f t="shared" ref="J110:K110" si="19">SUM(J105:J109)</f>
        <v>0</v>
      </c>
      <c r="K110" s="2096">
        <f t="shared" si="19"/>
        <v>0</v>
      </c>
      <c r="L110" s="2097"/>
      <c r="M110" s="2098"/>
      <c r="N110" s="2099"/>
      <c r="O110" s="2099"/>
      <c r="P110" s="2100"/>
    </row>
    <row r="111" spans="1:16" ht="13.5" thickBot="1" x14ac:dyDescent="0.25">
      <c r="A111" s="1924" t="s">
        <v>8</v>
      </c>
      <c r="B111" s="56" t="s">
        <v>6</v>
      </c>
      <c r="C111" s="2850" t="s">
        <v>34</v>
      </c>
      <c r="D111" s="2850"/>
      <c r="E111" s="2850"/>
      <c r="F111" s="2850"/>
      <c r="G111" s="2851"/>
      <c r="H111" s="40" t="s">
        <v>7</v>
      </c>
      <c r="I111" s="79">
        <f>I74+I98</f>
        <v>1577.3</v>
      </c>
      <c r="J111" s="79">
        <f t="shared" ref="J111:K111" si="20">J74+J98</f>
        <v>0</v>
      </c>
      <c r="K111" s="79">
        <f t="shared" si="20"/>
        <v>0</v>
      </c>
      <c r="L111" s="42"/>
      <c r="M111" s="42"/>
      <c r="N111" s="42"/>
      <c r="O111" s="42"/>
      <c r="P111" s="43"/>
    </row>
    <row r="112" spans="1:16" ht="13.5" thickBot="1" x14ac:dyDescent="0.25">
      <c r="A112" s="2143" t="s">
        <v>8</v>
      </c>
      <c r="B112" s="2143"/>
      <c r="C112" s="2852" t="s">
        <v>55</v>
      </c>
      <c r="D112" s="2852"/>
      <c r="E112" s="2852"/>
      <c r="F112" s="2852"/>
      <c r="G112" s="2853"/>
      <c r="H112" s="2144" t="s">
        <v>7</v>
      </c>
      <c r="I112" s="2145">
        <f>I111*1</f>
        <v>1577.3</v>
      </c>
      <c r="J112" s="2145">
        <f t="shared" ref="J112:K112" si="21">J111*1</f>
        <v>0</v>
      </c>
      <c r="K112" s="2145">
        <f t="shared" si="21"/>
        <v>0</v>
      </c>
      <c r="L112" s="2146"/>
      <c r="M112" s="2146"/>
      <c r="N112" s="2146"/>
      <c r="O112" s="2146"/>
      <c r="P112" s="2147"/>
    </row>
    <row r="113" spans="1:16" ht="15.75" thickBot="1" x14ac:dyDescent="0.25">
      <c r="A113" s="2065" t="s">
        <v>53</v>
      </c>
      <c r="B113" s="1028"/>
      <c r="C113" s="2066" t="s">
        <v>1076</v>
      </c>
      <c r="D113" s="1030"/>
      <c r="E113" s="2067"/>
      <c r="F113" s="1030"/>
      <c r="G113" s="1030"/>
      <c r="H113" s="1030"/>
      <c r="I113" s="1030"/>
      <c r="J113" s="1029"/>
      <c r="K113" s="1030"/>
      <c r="L113" s="2068"/>
      <c r="M113" s="2068"/>
      <c r="N113" s="1030"/>
      <c r="O113" s="1029"/>
      <c r="P113" s="1033"/>
    </row>
    <row r="114" spans="1:16" ht="45.75" thickBot="1" x14ac:dyDescent="0.25">
      <c r="A114" s="2069"/>
      <c r="B114" s="1413"/>
      <c r="C114" s="1931"/>
      <c r="D114" s="1931"/>
      <c r="E114" s="2070"/>
      <c r="F114" s="1931"/>
      <c r="G114" s="1931"/>
      <c r="H114" s="1931"/>
      <c r="I114" s="1931"/>
      <c r="J114" s="1931"/>
      <c r="K114" s="1931"/>
      <c r="L114" s="1067" t="s">
        <v>1077</v>
      </c>
      <c r="M114" s="1068" t="s">
        <v>669</v>
      </c>
      <c r="N114" s="1418">
        <v>2017</v>
      </c>
      <c r="O114" s="1069"/>
      <c r="P114" s="1070"/>
    </row>
    <row r="115" spans="1:16" ht="15" thickBot="1" x14ac:dyDescent="0.25">
      <c r="A115" s="1084" t="s">
        <v>53</v>
      </c>
      <c r="B115" s="2074" t="s">
        <v>6</v>
      </c>
      <c r="C115" s="2075" t="s">
        <v>1078</v>
      </c>
      <c r="D115" s="2076"/>
      <c r="E115" s="2076"/>
      <c r="F115" s="2076"/>
      <c r="G115" s="2076"/>
      <c r="H115" s="2076"/>
      <c r="I115" s="2076"/>
      <c r="J115" s="2076"/>
      <c r="K115" s="2076"/>
      <c r="L115" s="2076"/>
      <c r="M115" s="2076"/>
      <c r="N115" s="2076"/>
      <c r="O115" s="2839"/>
      <c r="P115" s="2840"/>
    </row>
    <row r="116" spans="1:16" ht="30.75" thickBot="1" x14ac:dyDescent="0.25">
      <c r="A116" s="1084"/>
      <c r="B116" s="1041"/>
      <c r="C116" s="1042"/>
      <c r="D116" s="1042"/>
      <c r="E116" s="1042"/>
      <c r="F116" s="1042"/>
      <c r="G116" s="1042"/>
      <c r="H116" s="1042"/>
      <c r="I116" s="1042"/>
      <c r="J116" s="1042"/>
      <c r="K116" s="1042"/>
      <c r="L116" s="1067" t="s">
        <v>1079</v>
      </c>
      <c r="M116" s="1068" t="s">
        <v>669</v>
      </c>
      <c r="N116" s="1418">
        <v>1893</v>
      </c>
      <c r="O116" s="1069"/>
      <c r="P116" s="1070"/>
    </row>
    <row r="117" spans="1:16" ht="15" x14ac:dyDescent="0.2">
      <c r="A117" s="1117" t="s">
        <v>53</v>
      </c>
      <c r="B117" s="2841" t="s">
        <v>6</v>
      </c>
      <c r="C117" s="2077" t="s">
        <v>6</v>
      </c>
      <c r="D117" s="1939"/>
      <c r="E117" s="2833" t="s">
        <v>1080</v>
      </c>
      <c r="F117" s="2836" t="s">
        <v>119</v>
      </c>
      <c r="G117" s="2740" t="s">
        <v>120</v>
      </c>
      <c r="H117" s="2078" t="s">
        <v>52</v>
      </c>
      <c r="I117" s="1048">
        <f>I123+I129</f>
        <v>65.099999999999994</v>
      </c>
      <c r="J117" s="1048">
        <f t="shared" ref="J117:K121" si="22">J123+J129</f>
        <v>51.2</v>
      </c>
      <c r="K117" s="1048">
        <f t="shared" si="22"/>
        <v>0</v>
      </c>
      <c r="L117" s="1050" t="s">
        <v>1039</v>
      </c>
      <c r="M117" s="1051" t="s">
        <v>153</v>
      </c>
      <c r="N117" s="1052">
        <v>1</v>
      </c>
      <c r="O117" s="1052">
        <v>1</v>
      </c>
      <c r="P117" s="1072"/>
    </row>
    <row r="118" spans="1:16" ht="30" x14ac:dyDescent="0.2">
      <c r="A118" s="2080"/>
      <c r="B118" s="2796"/>
      <c r="C118" s="2081"/>
      <c r="D118" s="1940"/>
      <c r="E118" s="2834"/>
      <c r="F118" s="2837"/>
      <c r="G118" s="2818"/>
      <c r="H118" s="2082" t="s">
        <v>76</v>
      </c>
      <c r="I118" s="2083">
        <f>I124+I130</f>
        <v>0</v>
      </c>
      <c r="J118" s="2083">
        <f t="shared" si="22"/>
        <v>0</v>
      </c>
      <c r="K118" s="2083">
        <f t="shared" si="22"/>
        <v>0</v>
      </c>
      <c r="L118" s="1367" t="s">
        <v>1081</v>
      </c>
      <c r="M118" s="1714" t="s">
        <v>669</v>
      </c>
      <c r="N118" s="2084">
        <v>1893</v>
      </c>
      <c r="O118" s="2084"/>
      <c r="P118" s="2087"/>
    </row>
    <row r="119" spans="1:16" ht="15" x14ac:dyDescent="0.2">
      <c r="A119" s="2080"/>
      <c r="B119" s="2796"/>
      <c r="C119" s="2081"/>
      <c r="D119" s="1940"/>
      <c r="E119" s="2834"/>
      <c r="F119" s="2837"/>
      <c r="G119" s="2818"/>
      <c r="H119" s="2082" t="s">
        <v>1042</v>
      </c>
      <c r="I119" s="2083">
        <f>I125+I131</f>
        <v>0</v>
      </c>
      <c r="J119" s="2083">
        <f t="shared" si="22"/>
        <v>0</v>
      </c>
      <c r="K119" s="2083">
        <f t="shared" si="22"/>
        <v>0</v>
      </c>
      <c r="L119" s="1367"/>
      <c r="M119" s="1714"/>
      <c r="N119" s="2086"/>
      <c r="O119" s="2086"/>
      <c r="P119" s="2087"/>
    </row>
    <row r="120" spans="1:16" ht="15" x14ac:dyDescent="0.2">
      <c r="A120" s="2080"/>
      <c r="B120" s="2796"/>
      <c r="C120" s="2081"/>
      <c r="D120" s="1940"/>
      <c r="E120" s="2834"/>
      <c r="F120" s="2837"/>
      <c r="G120" s="2818"/>
      <c r="H120" s="2082" t="s">
        <v>74</v>
      </c>
      <c r="I120" s="2083">
        <f>I126+I132</f>
        <v>1456.5</v>
      </c>
      <c r="J120" s="2083">
        <f t="shared" si="22"/>
        <v>964</v>
      </c>
      <c r="K120" s="2083">
        <f t="shared" si="22"/>
        <v>0</v>
      </c>
      <c r="L120" s="1367"/>
      <c r="M120" s="1714"/>
      <c r="N120" s="2086"/>
      <c r="O120" s="2086"/>
      <c r="P120" s="2087"/>
    </row>
    <row r="121" spans="1:16" ht="15.75" thickBot="1" x14ac:dyDescent="0.25">
      <c r="A121" s="2080"/>
      <c r="B121" s="2796"/>
      <c r="C121" s="2081"/>
      <c r="D121" s="1940"/>
      <c r="E121" s="2834"/>
      <c r="F121" s="2837"/>
      <c r="G121" s="2818"/>
      <c r="H121" s="2088" t="s">
        <v>75</v>
      </c>
      <c r="I121" s="2089">
        <f>I127+I133</f>
        <v>0</v>
      </c>
      <c r="J121" s="2089">
        <f t="shared" si="22"/>
        <v>0</v>
      </c>
      <c r="K121" s="2089">
        <f t="shared" si="22"/>
        <v>0</v>
      </c>
      <c r="L121" s="2090"/>
      <c r="M121" s="2091"/>
      <c r="N121" s="2092"/>
      <c r="O121" s="2092"/>
      <c r="P121" s="2093"/>
    </row>
    <row r="122" spans="1:16" ht="15.75" thickBot="1" x14ac:dyDescent="0.25">
      <c r="A122" s="1930"/>
      <c r="B122" s="2842"/>
      <c r="C122" s="2094"/>
      <c r="D122" s="1281"/>
      <c r="E122" s="2835"/>
      <c r="F122" s="2838"/>
      <c r="G122" s="2741"/>
      <c r="H122" s="2095" t="s">
        <v>7</v>
      </c>
      <c r="I122" s="2096">
        <f>SUM(I117:I121)</f>
        <v>1521.6</v>
      </c>
      <c r="J122" s="2096">
        <f t="shared" ref="J122:K122" si="23">SUM(J117:J121)</f>
        <v>1015.2</v>
      </c>
      <c r="K122" s="2096">
        <f t="shared" si="23"/>
        <v>0</v>
      </c>
      <c r="L122" s="2097"/>
      <c r="M122" s="2098"/>
      <c r="N122" s="2099"/>
      <c r="O122" s="2099"/>
      <c r="P122" s="2100"/>
    </row>
    <row r="123" spans="1:16" ht="15" x14ac:dyDescent="0.2">
      <c r="A123" s="2101"/>
      <c r="B123" s="2102"/>
      <c r="C123" s="1939"/>
      <c r="D123" s="1936"/>
      <c r="E123" s="2736" t="s">
        <v>1082</v>
      </c>
      <c r="F123" s="2836" t="s">
        <v>119</v>
      </c>
      <c r="G123" s="2740" t="s">
        <v>124</v>
      </c>
      <c r="H123" s="1047" t="s">
        <v>52</v>
      </c>
      <c r="I123" s="1048"/>
      <c r="J123" s="1048"/>
      <c r="K123" s="1049"/>
      <c r="L123" s="1050" t="s">
        <v>1044</v>
      </c>
      <c r="M123" s="1051" t="s">
        <v>153</v>
      </c>
      <c r="N123" s="1052">
        <v>1</v>
      </c>
      <c r="O123" s="1071"/>
      <c r="P123" s="1072"/>
    </row>
    <row r="124" spans="1:16" ht="30" x14ac:dyDescent="0.25">
      <c r="A124" s="2104"/>
      <c r="B124" s="2105"/>
      <c r="C124" s="1940"/>
      <c r="D124" s="1938"/>
      <c r="E124" s="2754"/>
      <c r="F124" s="2837"/>
      <c r="G124" s="2818"/>
      <c r="H124" s="2106" t="s">
        <v>76</v>
      </c>
      <c r="I124" s="2083"/>
      <c r="J124" s="2083"/>
      <c r="K124" s="2107"/>
      <c r="L124" s="2108" t="s">
        <v>1081</v>
      </c>
      <c r="M124" s="1092" t="s">
        <v>669</v>
      </c>
      <c r="N124" s="2084">
        <v>1873</v>
      </c>
      <c r="O124" s="2084"/>
      <c r="P124" s="2087"/>
    </row>
    <row r="125" spans="1:16" ht="15" x14ac:dyDescent="0.2">
      <c r="A125" s="2104"/>
      <c r="B125" s="2105"/>
      <c r="C125" s="1940"/>
      <c r="D125" s="1938"/>
      <c r="E125" s="2754"/>
      <c r="F125" s="2837"/>
      <c r="G125" s="2818"/>
      <c r="H125" s="2106" t="s">
        <v>1042</v>
      </c>
      <c r="I125" s="2083"/>
      <c r="J125" s="2083"/>
      <c r="K125" s="2107"/>
      <c r="L125" s="1367"/>
      <c r="M125" s="1714"/>
      <c r="N125" s="2086"/>
      <c r="O125" s="2086"/>
      <c r="P125" s="2087"/>
    </row>
    <row r="126" spans="1:16" ht="15" x14ac:dyDescent="0.2">
      <c r="A126" s="2104"/>
      <c r="B126" s="2105"/>
      <c r="C126" s="1940"/>
      <c r="D126" s="1938"/>
      <c r="E126" s="2754"/>
      <c r="F126" s="2837"/>
      <c r="G126" s="2818"/>
      <c r="H126" s="2106" t="s">
        <v>74</v>
      </c>
      <c r="I126" s="2083">
        <v>211.3</v>
      </c>
      <c r="J126" s="2083">
        <v>0</v>
      </c>
      <c r="K126" s="2107">
        <v>0</v>
      </c>
      <c r="L126" s="1367"/>
      <c r="M126" s="1714"/>
      <c r="N126" s="2086"/>
      <c r="O126" s="2086"/>
      <c r="P126" s="2087"/>
    </row>
    <row r="127" spans="1:16" ht="15.75" thickBot="1" x14ac:dyDescent="0.25">
      <c r="A127" s="2104"/>
      <c r="B127" s="2105"/>
      <c r="C127" s="1940"/>
      <c r="D127" s="1938"/>
      <c r="E127" s="2754"/>
      <c r="F127" s="2837"/>
      <c r="G127" s="2818"/>
      <c r="H127" s="2109" t="s">
        <v>75</v>
      </c>
      <c r="I127" s="2089"/>
      <c r="J127" s="2089"/>
      <c r="K127" s="2110"/>
      <c r="L127" s="2090"/>
      <c r="M127" s="2091"/>
      <c r="N127" s="2092"/>
      <c r="O127" s="2092"/>
      <c r="P127" s="2093"/>
    </row>
    <row r="128" spans="1:16" ht="15.75" thickBot="1" x14ac:dyDescent="0.25">
      <c r="A128" s="2111"/>
      <c r="B128" s="2112"/>
      <c r="C128" s="1941"/>
      <c r="D128" s="1937"/>
      <c r="E128" s="2737"/>
      <c r="F128" s="2838"/>
      <c r="G128" s="2741"/>
      <c r="H128" s="2095" t="s">
        <v>7</v>
      </c>
      <c r="I128" s="2096">
        <f>SUM(I123:I127)</f>
        <v>211.3</v>
      </c>
      <c r="J128" s="2096">
        <f t="shared" ref="J128:K128" si="24">SUM(J123:J127)</f>
        <v>0</v>
      </c>
      <c r="K128" s="2096">
        <f t="shared" si="24"/>
        <v>0</v>
      </c>
      <c r="L128" s="2097"/>
      <c r="M128" s="2098"/>
      <c r="N128" s="2099"/>
      <c r="O128" s="2099"/>
      <c r="P128" s="2100"/>
    </row>
    <row r="129" spans="1:16" ht="15" x14ac:dyDescent="0.2">
      <c r="A129" s="2101"/>
      <c r="B129" s="2102"/>
      <c r="C129" s="1939"/>
      <c r="D129" s="1936"/>
      <c r="E129" s="2736" t="s">
        <v>1083</v>
      </c>
      <c r="F129" s="2836" t="s">
        <v>993</v>
      </c>
      <c r="G129" s="2740" t="s">
        <v>120</v>
      </c>
      <c r="H129" s="1047" t="s">
        <v>52</v>
      </c>
      <c r="I129" s="1048">
        <v>65.099999999999994</v>
      </c>
      <c r="J129" s="1048">
        <v>51.2</v>
      </c>
      <c r="K129" s="1049">
        <v>0</v>
      </c>
      <c r="L129" s="1050" t="s">
        <v>1044</v>
      </c>
      <c r="M129" s="1051" t="s">
        <v>153</v>
      </c>
      <c r="N129" s="2103"/>
      <c r="O129" s="1052">
        <v>1</v>
      </c>
      <c r="P129" s="1072"/>
    </row>
    <row r="130" spans="1:16" ht="15" x14ac:dyDescent="0.25">
      <c r="A130" s="2104"/>
      <c r="B130" s="2105"/>
      <c r="C130" s="1940"/>
      <c r="D130" s="1938"/>
      <c r="E130" s="2754"/>
      <c r="F130" s="2837"/>
      <c r="G130" s="2818"/>
      <c r="H130" s="2106" t="s">
        <v>76</v>
      </c>
      <c r="I130" s="2083"/>
      <c r="J130" s="2083"/>
      <c r="K130" s="2107"/>
      <c r="L130" s="2108" t="s">
        <v>1084</v>
      </c>
      <c r="M130" s="1092" t="s">
        <v>153</v>
      </c>
      <c r="N130" s="2084">
        <v>1</v>
      </c>
      <c r="O130" s="2084"/>
      <c r="P130" s="2087"/>
    </row>
    <row r="131" spans="1:16" ht="30" x14ac:dyDescent="0.2">
      <c r="A131" s="2104"/>
      <c r="B131" s="2105"/>
      <c r="C131" s="1940"/>
      <c r="D131" s="1938"/>
      <c r="E131" s="2754"/>
      <c r="F131" s="2837"/>
      <c r="G131" s="2818"/>
      <c r="H131" s="2106" t="s">
        <v>1042</v>
      </c>
      <c r="I131" s="2083"/>
      <c r="J131" s="2083"/>
      <c r="K131" s="2107"/>
      <c r="L131" s="1367" t="s">
        <v>1008</v>
      </c>
      <c r="M131" s="1714"/>
      <c r="N131" s="2084"/>
      <c r="O131" s="2084">
        <v>1</v>
      </c>
      <c r="P131" s="2087"/>
    </row>
    <row r="132" spans="1:16" ht="15" x14ac:dyDescent="0.2">
      <c r="A132" s="2104"/>
      <c r="B132" s="2105"/>
      <c r="C132" s="1940"/>
      <c r="D132" s="1938"/>
      <c r="E132" s="2754"/>
      <c r="F132" s="2837"/>
      <c r="G132" s="2818"/>
      <c r="H132" s="2106" t="s">
        <v>74</v>
      </c>
      <c r="I132" s="2083">
        <v>1245.2</v>
      </c>
      <c r="J132" s="2083">
        <v>964</v>
      </c>
      <c r="K132" s="2107">
        <v>0</v>
      </c>
      <c r="L132" s="1367"/>
      <c r="M132" s="1714"/>
      <c r="N132" s="2086"/>
      <c r="O132" s="2086"/>
      <c r="P132" s="2087"/>
    </row>
    <row r="133" spans="1:16" ht="15" x14ac:dyDescent="0.2">
      <c r="A133" s="2104"/>
      <c r="B133" s="2105"/>
      <c r="C133" s="1940"/>
      <c r="D133" s="1938"/>
      <c r="E133" s="2754"/>
      <c r="F133" s="2837"/>
      <c r="G133" s="2818"/>
      <c r="H133" s="2106" t="s">
        <v>75</v>
      </c>
      <c r="I133" s="1077"/>
      <c r="J133" s="1077"/>
      <c r="K133" s="1078"/>
      <c r="L133" s="1079"/>
      <c r="M133" s="1080"/>
      <c r="N133" s="1082"/>
      <c r="O133" s="1082"/>
      <c r="P133" s="1083"/>
    </row>
    <row r="134" spans="1:16" ht="15.75" thickBot="1" x14ac:dyDescent="0.25">
      <c r="A134" s="2111"/>
      <c r="B134" s="2112"/>
      <c r="C134" s="1941"/>
      <c r="D134" s="1937"/>
      <c r="E134" s="2737"/>
      <c r="F134" s="2838"/>
      <c r="G134" s="2741"/>
      <c r="H134" s="2124" t="s">
        <v>7</v>
      </c>
      <c r="I134" s="2125">
        <f>SUM(I129:I133)</f>
        <v>1310.3</v>
      </c>
      <c r="J134" s="2125">
        <f t="shared" ref="J134:K134" si="25">SUM(J129:J133)</f>
        <v>1015.2</v>
      </c>
      <c r="K134" s="2125">
        <f t="shared" si="25"/>
        <v>0</v>
      </c>
      <c r="L134" s="2126"/>
      <c r="M134" s="2127"/>
      <c r="N134" s="2128"/>
      <c r="O134" s="2128"/>
      <c r="P134" s="2129"/>
    </row>
    <row r="135" spans="1:16" ht="15" x14ac:dyDescent="0.2">
      <c r="A135" s="1117" t="s">
        <v>53</v>
      </c>
      <c r="B135" s="2841" t="s">
        <v>6</v>
      </c>
      <c r="C135" s="2077" t="s">
        <v>8</v>
      </c>
      <c r="D135" s="1939"/>
      <c r="E135" s="2833" t="s">
        <v>1085</v>
      </c>
      <c r="F135" s="2866" t="s">
        <v>119</v>
      </c>
      <c r="G135" s="2740" t="s">
        <v>120</v>
      </c>
      <c r="H135" s="2078" t="s">
        <v>52</v>
      </c>
      <c r="I135" s="1048">
        <f>I141</f>
        <v>0.5</v>
      </c>
      <c r="J135" s="1048">
        <f t="shared" ref="J135:K139" si="26">J141</f>
        <v>0</v>
      </c>
      <c r="K135" s="1048">
        <f t="shared" si="26"/>
        <v>0</v>
      </c>
      <c r="L135" s="1050" t="s">
        <v>1039</v>
      </c>
      <c r="M135" s="1051" t="s">
        <v>153</v>
      </c>
      <c r="N135" s="1052">
        <v>1</v>
      </c>
      <c r="O135" s="1071"/>
      <c r="P135" s="1072"/>
    </row>
    <row r="136" spans="1:16" ht="30" x14ac:dyDescent="0.2">
      <c r="A136" s="2080"/>
      <c r="B136" s="2796"/>
      <c r="C136" s="2081"/>
      <c r="D136" s="1940"/>
      <c r="E136" s="2834"/>
      <c r="F136" s="2867"/>
      <c r="G136" s="2818"/>
      <c r="H136" s="2082" t="s">
        <v>76</v>
      </c>
      <c r="I136" s="2083">
        <f>I142</f>
        <v>2</v>
      </c>
      <c r="J136" s="2083">
        <f t="shared" si="26"/>
        <v>0</v>
      </c>
      <c r="K136" s="2083">
        <f t="shared" si="26"/>
        <v>0</v>
      </c>
      <c r="L136" s="1367" t="s">
        <v>1086</v>
      </c>
      <c r="M136" s="1714" t="s">
        <v>669</v>
      </c>
      <c r="N136" s="1716">
        <v>20</v>
      </c>
      <c r="O136" s="2086"/>
      <c r="P136" s="2087"/>
    </row>
    <row r="137" spans="1:16" ht="15" x14ac:dyDescent="0.2">
      <c r="A137" s="2080"/>
      <c r="B137" s="2796"/>
      <c r="C137" s="2081"/>
      <c r="D137" s="1940"/>
      <c r="E137" s="2834"/>
      <c r="F137" s="2867"/>
      <c r="G137" s="2818"/>
      <c r="H137" s="2082" t="s">
        <v>1042</v>
      </c>
      <c r="I137" s="2083">
        <f>I143</f>
        <v>0</v>
      </c>
      <c r="J137" s="2083">
        <f t="shared" si="26"/>
        <v>0</v>
      </c>
      <c r="K137" s="2083">
        <f t="shared" si="26"/>
        <v>0</v>
      </c>
      <c r="L137" s="1367"/>
      <c r="M137" s="1714"/>
      <c r="N137" s="2086"/>
      <c r="O137" s="2086"/>
      <c r="P137" s="2087"/>
    </row>
    <row r="138" spans="1:16" ht="15" x14ac:dyDescent="0.2">
      <c r="A138" s="2080"/>
      <c r="B138" s="2796"/>
      <c r="C138" s="2081"/>
      <c r="D138" s="1940"/>
      <c r="E138" s="2834"/>
      <c r="F138" s="2867"/>
      <c r="G138" s="2818"/>
      <c r="H138" s="2082" t="s">
        <v>74</v>
      </c>
      <c r="I138" s="2083">
        <f>I144</f>
        <v>8.1</v>
      </c>
      <c r="J138" s="2083">
        <f t="shared" si="26"/>
        <v>2</v>
      </c>
      <c r="K138" s="2083">
        <f t="shared" si="26"/>
        <v>0</v>
      </c>
      <c r="L138" s="1367"/>
      <c r="M138" s="1714"/>
      <c r="N138" s="2086"/>
      <c r="O138" s="2086"/>
      <c r="P138" s="2087"/>
    </row>
    <row r="139" spans="1:16" ht="15" x14ac:dyDescent="0.2">
      <c r="A139" s="2080"/>
      <c r="B139" s="2796"/>
      <c r="C139" s="2081"/>
      <c r="D139" s="1940"/>
      <c r="E139" s="2834"/>
      <c r="F139" s="2867"/>
      <c r="G139" s="2818"/>
      <c r="H139" s="2082" t="s">
        <v>75</v>
      </c>
      <c r="I139" s="1077">
        <f>I145</f>
        <v>0</v>
      </c>
      <c r="J139" s="1077">
        <f t="shared" si="26"/>
        <v>0</v>
      </c>
      <c r="K139" s="1077">
        <f t="shared" si="26"/>
        <v>0</v>
      </c>
      <c r="L139" s="1079"/>
      <c r="M139" s="1080"/>
      <c r="N139" s="1082"/>
      <c r="O139" s="1082"/>
      <c r="P139" s="1083"/>
    </row>
    <row r="140" spans="1:16" ht="15.75" thickBot="1" x14ac:dyDescent="0.25">
      <c r="A140" s="1930"/>
      <c r="B140" s="2842"/>
      <c r="C140" s="2094"/>
      <c r="D140" s="1281"/>
      <c r="E140" s="2835"/>
      <c r="F140" s="2868"/>
      <c r="G140" s="2741"/>
      <c r="H140" s="2124" t="s">
        <v>7</v>
      </c>
      <c r="I140" s="2125">
        <f>SUM(I135:I139)</f>
        <v>10.6</v>
      </c>
      <c r="J140" s="2125">
        <f t="shared" ref="J140:K140" si="27">SUM(J135:J139)</f>
        <v>2</v>
      </c>
      <c r="K140" s="2125">
        <f t="shared" si="27"/>
        <v>0</v>
      </c>
      <c r="L140" s="2126"/>
      <c r="M140" s="2127"/>
      <c r="N140" s="2128"/>
      <c r="O140" s="2128"/>
      <c r="P140" s="2129"/>
    </row>
    <row r="141" spans="1:16" ht="15" x14ac:dyDescent="0.2">
      <c r="A141" s="2148"/>
      <c r="B141" s="2102"/>
      <c r="C141" s="1939"/>
      <c r="D141" s="1936"/>
      <c r="E141" s="2736" t="s">
        <v>1087</v>
      </c>
      <c r="F141" s="2836" t="s">
        <v>119</v>
      </c>
      <c r="G141" s="2740" t="s">
        <v>1088</v>
      </c>
      <c r="H141" s="1047" t="s">
        <v>52</v>
      </c>
      <c r="I141" s="1048">
        <v>0.5</v>
      </c>
      <c r="J141" s="1048"/>
      <c r="K141" s="1049"/>
      <c r="L141" s="1050" t="s">
        <v>1044</v>
      </c>
      <c r="M141" s="1051" t="s">
        <v>1041</v>
      </c>
      <c r="N141" s="1052">
        <v>1</v>
      </c>
      <c r="O141" s="1071"/>
      <c r="P141" s="1072"/>
    </row>
    <row r="142" spans="1:16" ht="15" x14ac:dyDescent="0.25">
      <c r="A142" s="2149"/>
      <c r="B142" s="2105"/>
      <c r="C142" s="1940"/>
      <c r="D142" s="1938"/>
      <c r="E142" s="2754"/>
      <c r="F142" s="2837"/>
      <c r="G142" s="2818"/>
      <c r="H142" s="2106" t="s">
        <v>76</v>
      </c>
      <c r="I142" s="2083">
        <v>2</v>
      </c>
      <c r="J142" s="2083"/>
      <c r="K142" s="2107"/>
      <c r="L142" s="2108" t="s">
        <v>1089</v>
      </c>
      <c r="M142" s="1092" t="s">
        <v>669</v>
      </c>
      <c r="N142" s="2084">
        <v>20</v>
      </c>
      <c r="O142" s="2084"/>
      <c r="P142" s="2087"/>
    </row>
    <row r="143" spans="1:16" ht="15" x14ac:dyDescent="0.2">
      <c r="A143" s="2149"/>
      <c r="B143" s="2105"/>
      <c r="C143" s="1940"/>
      <c r="D143" s="1938"/>
      <c r="E143" s="2754"/>
      <c r="F143" s="2837"/>
      <c r="G143" s="2818"/>
      <c r="H143" s="2106" t="s">
        <v>1042</v>
      </c>
      <c r="I143" s="2083"/>
      <c r="J143" s="2083"/>
      <c r="K143" s="2107"/>
      <c r="L143" s="1367"/>
      <c r="M143" s="1714"/>
      <c r="N143" s="2086"/>
      <c r="O143" s="2086"/>
      <c r="P143" s="2087"/>
    </row>
    <row r="144" spans="1:16" ht="15" x14ac:dyDescent="0.2">
      <c r="A144" s="2149"/>
      <c r="B144" s="2105"/>
      <c r="C144" s="1940"/>
      <c r="D144" s="1938"/>
      <c r="E144" s="2754"/>
      <c r="F144" s="2837"/>
      <c r="G144" s="2818"/>
      <c r="H144" s="2106" t="s">
        <v>74</v>
      </c>
      <c r="I144" s="2083">
        <v>8.1</v>
      </c>
      <c r="J144" s="2083">
        <v>2</v>
      </c>
      <c r="K144" s="2107"/>
      <c r="L144" s="1367"/>
      <c r="M144" s="1714"/>
      <c r="N144" s="2086"/>
      <c r="O144" s="2086"/>
      <c r="P144" s="2087"/>
    </row>
    <row r="145" spans="1:16" ht="15.75" thickBot="1" x14ac:dyDescent="0.25">
      <c r="A145" s="2149"/>
      <c r="B145" s="2105"/>
      <c r="C145" s="1940"/>
      <c r="D145" s="1938"/>
      <c r="E145" s="2754"/>
      <c r="F145" s="2837"/>
      <c r="G145" s="2818"/>
      <c r="H145" s="2109" t="s">
        <v>75</v>
      </c>
      <c r="I145" s="2089"/>
      <c r="J145" s="2089"/>
      <c r="K145" s="2110"/>
      <c r="L145" s="2090"/>
      <c r="M145" s="2091"/>
      <c r="N145" s="2092"/>
      <c r="O145" s="2092"/>
      <c r="P145" s="2093"/>
    </row>
    <row r="146" spans="1:16" ht="15.75" thickBot="1" x14ac:dyDescent="0.25">
      <c r="A146" s="2150"/>
      <c r="B146" s="2112"/>
      <c r="C146" s="1941"/>
      <c r="D146" s="1937"/>
      <c r="E146" s="2737"/>
      <c r="F146" s="2838"/>
      <c r="G146" s="2741"/>
      <c r="H146" s="2095" t="s">
        <v>7</v>
      </c>
      <c r="I146" s="2096">
        <f>SUM(I141:I145)</f>
        <v>10.6</v>
      </c>
      <c r="J146" s="2096">
        <f t="shared" ref="J146:K146" si="28">SUM(J141:J145)</f>
        <v>2</v>
      </c>
      <c r="K146" s="2096">
        <f t="shared" si="28"/>
        <v>0</v>
      </c>
      <c r="L146" s="2097"/>
      <c r="M146" s="2098"/>
      <c r="N146" s="2099"/>
      <c r="O146" s="2099"/>
      <c r="P146" s="2100"/>
    </row>
    <row r="147" spans="1:16" ht="13.5" thickBot="1" x14ac:dyDescent="0.25">
      <c r="A147" s="1924" t="s">
        <v>53</v>
      </c>
      <c r="B147" s="56" t="s">
        <v>6</v>
      </c>
      <c r="C147" s="2850" t="s">
        <v>34</v>
      </c>
      <c r="D147" s="2850"/>
      <c r="E147" s="2850"/>
      <c r="F147" s="2850"/>
      <c r="G147" s="2851"/>
      <c r="H147" s="40" t="s">
        <v>7</v>
      </c>
      <c r="I147" s="79">
        <f>I122+I140</f>
        <v>1532.1999999999998</v>
      </c>
      <c r="J147" s="79">
        <f t="shared" ref="J147:K147" si="29">J122+J140</f>
        <v>1017.2</v>
      </c>
      <c r="K147" s="79">
        <f t="shared" si="29"/>
        <v>0</v>
      </c>
      <c r="L147" s="42"/>
      <c r="M147" s="42"/>
      <c r="N147" s="42"/>
      <c r="O147" s="42"/>
      <c r="P147" s="43"/>
    </row>
    <row r="148" spans="1:16" ht="13.5" thickBot="1" x14ac:dyDescent="0.25">
      <c r="A148" s="240" t="s">
        <v>53</v>
      </c>
      <c r="B148" s="2151" t="s">
        <v>8</v>
      </c>
      <c r="C148" s="2152" t="s">
        <v>1090</v>
      </c>
      <c r="D148" s="2153"/>
      <c r="E148" s="2153"/>
      <c r="F148" s="2153"/>
      <c r="G148" s="2153"/>
      <c r="H148" s="2153"/>
      <c r="I148" s="2153"/>
      <c r="J148" s="2153"/>
      <c r="K148" s="2153"/>
      <c r="L148" s="2153"/>
      <c r="M148" s="2153"/>
      <c r="N148" s="2153"/>
      <c r="O148" s="2869"/>
      <c r="P148" s="2870"/>
    </row>
    <row r="149" spans="1:16" ht="19.149999999999999" customHeight="1" thickBot="1" x14ac:dyDescent="0.25">
      <c r="A149" s="240"/>
      <c r="B149" s="44"/>
      <c r="C149" s="58"/>
      <c r="D149" s="58"/>
      <c r="E149" s="58"/>
      <c r="F149" s="58"/>
      <c r="G149" s="58"/>
      <c r="H149" s="58"/>
      <c r="I149" s="58"/>
      <c r="J149" s="58"/>
      <c r="K149" s="58"/>
      <c r="L149" s="2154" t="s">
        <v>1091</v>
      </c>
      <c r="M149" s="542" t="s">
        <v>669</v>
      </c>
      <c r="N149" s="2156">
        <v>124</v>
      </c>
      <c r="O149" s="900"/>
      <c r="P149" s="901"/>
    </row>
    <row r="150" spans="1:16" x14ac:dyDescent="0.2">
      <c r="A150" s="2624" t="s">
        <v>53</v>
      </c>
      <c r="B150" s="2854" t="s">
        <v>8</v>
      </c>
      <c r="C150" s="2061" t="s">
        <v>6</v>
      </c>
      <c r="D150" s="2612"/>
      <c r="E150" s="2857" t="s">
        <v>1092</v>
      </c>
      <c r="F150" s="2860" t="s">
        <v>119</v>
      </c>
      <c r="G150" s="2863" t="s">
        <v>120</v>
      </c>
      <c r="H150" s="2157" t="s">
        <v>52</v>
      </c>
      <c r="I150" s="60">
        <f>I156</f>
        <v>0.9</v>
      </c>
      <c r="J150" s="60">
        <f t="shared" ref="J150:K154" si="30">J156</f>
        <v>0</v>
      </c>
      <c r="K150" s="60">
        <f t="shared" si="30"/>
        <v>0</v>
      </c>
      <c r="L150" s="62" t="s">
        <v>1039</v>
      </c>
      <c r="M150" s="84" t="s">
        <v>153</v>
      </c>
      <c r="N150" s="83">
        <v>1</v>
      </c>
      <c r="O150" s="63"/>
      <c r="P150" s="34"/>
    </row>
    <row r="151" spans="1:16" x14ac:dyDescent="0.2">
      <c r="A151" s="2625"/>
      <c r="B151" s="2855"/>
      <c r="C151" s="2416"/>
      <c r="D151" s="2613"/>
      <c r="E151" s="2858"/>
      <c r="F151" s="2861"/>
      <c r="G151" s="2864"/>
      <c r="H151" s="2158" t="s">
        <v>76</v>
      </c>
      <c r="I151" s="875">
        <f>I157</f>
        <v>139.30000000000001</v>
      </c>
      <c r="J151" s="875">
        <f t="shared" si="30"/>
        <v>0</v>
      </c>
      <c r="K151" s="875">
        <f t="shared" si="30"/>
        <v>0</v>
      </c>
      <c r="L151" s="908" t="s">
        <v>1093</v>
      </c>
      <c r="M151" s="909" t="s">
        <v>1094</v>
      </c>
      <c r="N151" s="105">
        <v>71</v>
      </c>
      <c r="O151" s="879"/>
      <c r="P151" s="881"/>
    </row>
    <row r="152" spans="1:16" x14ac:dyDescent="0.2">
      <c r="A152" s="2625"/>
      <c r="B152" s="2855"/>
      <c r="C152" s="2416"/>
      <c r="D152" s="2613"/>
      <c r="E152" s="2858"/>
      <c r="F152" s="2861"/>
      <c r="G152" s="2864"/>
      <c r="H152" s="2158" t="s">
        <v>1042</v>
      </c>
      <c r="I152" s="875">
        <f>I158</f>
        <v>0</v>
      </c>
      <c r="J152" s="875">
        <f t="shared" si="30"/>
        <v>0</v>
      </c>
      <c r="K152" s="875">
        <f t="shared" si="30"/>
        <v>0</v>
      </c>
      <c r="L152" s="908"/>
      <c r="M152" s="909"/>
      <c r="N152" s="879"/>
      <c r="O152" s="879"/>
      <c r="P152" s="881"/>
    </row>
    <row r="153" spans="1:16" x14ac:dyDescent="0.2">
      <c r="A153" s="2625"/>
      <c r="B153" s="2855"/>
      <c r="C153" s="2416"/>
      <c r="D153" s="2613"/>
      <c r="E153" s="2858"/>
      <c r="F153" s="2861"/>
      <c r="G153" s="2864"/>
      <c r="H153" s="2158" t="s">
        <v>74</v>
      </c>
      <c r="I153" s="875">
        <f>I159</f>
        <v>536.20000000000005</v>
      </c>
      <c r="J153" s="875">
        <f t="shared" si="30"/>
        <v>0</v>
      </c>
      <c r="K153" s="875">
        <f t="shared" si="30"/>
        <v>0</v>
      </c>
      <c r="L153" s="908"/>
      <c r="M153" s="909"/>
      <c r="N153" s="879"/>
      <c r="O153" s="879"/>
      <c r="P153" s="881"/>
    </row>
    <row r="154" spans="1:16" ht="13.5" thickBot="1" x14ac:dyDescent="0.25">
      <c r="A154" s="2625"/>
      <c r="B154" s="2855"/>
      <c r="C154" s="2416"/>
      <c r="D154" s="2613"/>
      <c r="E154" s="2858"/>
      <c r="F154" s="2861"/>
      <c r="G154" s="2864"/>
      <c r="H154" s="2159" t="s">
        <v>75</v>
      </c>
      <c r="I154" s="925">
        <f>I160</f>
        <v>0</v>
      </c>
      <c r="J154" s="925">
        <f t="shared" si="30"/>
        <v>0</v>
      </c>
      <c r="K154" s="925">
        <f t="shared" si="30"/>
        <v>0</v>
      </c>
      <c r="L154" s="2160"/>
      <c r="M154" s="2161"/>
      <c r="N154" s="1925"/>
      <c r="O154" s="1925"/>
      <c r="P154" s="1926"/>
    </row>
    <row r="155" spans="1:16" ht="18.600000000000001" customHeight="1" thickBot="1" x14ac:dyDescent="0.25">
      <c r="A155" s="2622"/>
      <c r="B155" s="2856"/>
      <c r="C155" s="2162"/>
      <c r="D155" s="1521"/>
      <c r="E155" s="2859"/>
      <c r="F155" s="2862"/>
      <c r="G155" s="2865"/>
      <c r="H155" s="2163" t="s">
        <v>7</v>
      </c>
      <c r="I155" s="2164">
        <f>SUM(I150:I154)</f>
        <v>676.40000000000009</v>
      </c>
      <c r="J155" s="2164">
        <f t="shared" ref="J155:K155" si="31">SUM(J150:J154)</f>
        <v>0</v>
      </c>
      <c r="K155" s="2164">
        <f t="shared" si="31"/>
        <v>0</v>
      </c>
      <c r="L155" s="2165"/>
      <c r="M155" s="2166"/>
      <c r="N155" s="2167"/>
      <c r="O155" s="2167"/>
      <c r="P155" s="2168"/>
    </row>
    <row r="156" spans="1:16" x14ac:dyDescent="0.2">
      <c r="A156" s="2148"/>
      <c r="B156" s="2169"/>
      <c r="C156" s="1933"/>
      <c r="D156" s="1944"/>
      <c r="E156" s="2736" t="s">
        <v>1095</v>
      </c>
      <c r="F156" s="2860" t="s">
        <v>119</v>
      </c>
      <c r="G156" s="2863" t="s">
        <v>1051</v>
      </c>
      <c r="H156" s="59" t="s">
        <v>52</v>
      </c>
      <c r="I156" s="60">
        <v>0.9</v>
      </c>
      <c r="J156" s="60">
        <v>0</v>
      </c>
      <c r="K156" s="61">
        <v>0</v>
      </c>
      <c r="L156" s="62" t="s">
        <v>1044</v>
      </c>
      <c r="M156" s="84" t="s">
        <v>153</v>
      </c>
      <c r="N156" s="83">
        <v>1</v>
      </c>
      <c r="O156" s="63"/>
      <c r="P156" s="34"/>
    </row>
    <row r="157" spans="1:16" x14ac:dyDescent="0.2">
      <c r="A157" s="2149"/>
      <c r="B157" s="2170"/>
      <c r="C157" s="1934"/>
      <c r="D157" s="1942"/>
      <c r="E157" s="2754"/>
      <c r="F157" s="2861"/>
      <c r="G157" s="2864"/>
      <c r="H157" s="874" t="s">
        <v>76</v>
      </c>
      <c r="I157" s="875">
        <v>139.30000000000001</v>
      </c>
      <c r="J157" s="875">
        <v>0</v>
      </c>
      <c r="K157" s="876">
        <v>0</v>
      </c>
      <c r="L157" s="877" t="s">
        <v>1093</v>
      </c>
      <c r="M157" s="878" t="s">
        <v>153</v>
      </c>
      <c r="N157" s="105">
        <v>71</v>
      </c>
      <c r="O157" s="105"/>
      <c r="P157" s="881"/>
    </row>
    <row r="158" spans="1:16" x14ac:dyDescent="0.2">
      <c r="A158" s="2149"/>
      <c r="B158" s="2170"/>
      <c r="C158" s="1934"/>
      <c r="D158" s="1942"/>
      <c r="E158" s="2754"/>
      <c r="F158" s="2861"/>
      <c r="G158" s="2864"/>
      <c r="H158" s="874" t="s">
        <v>1042</v>
      </c>
      <c r="I158" s="875"/>
      <c r="J158" s="875"/>
      <c r="K158" s="876"/>
      <c r="L158" s="908"/>
      <c r="M158" s="909"/>
      <c r="N158" s="879"/>
      <c r="O158" s="879"/>
      <c r="P158" s="881"/>
    </row>
    <row r="159" spans="1:16" x14ac:dyDescent="0.2">
      <c r="A159" s="2149"/>
      <c r="B159" s="2170"/>
      <c r="C159" s="1934"/>
      <c r="D159" s="1942"/>
      <c r="E159" s="2754"/>
      <c r="F159" s="2861"/>
      <c r="G159" s="2864"/>
      <c r="H159" s="874" t="s">
        <v>74</v>
      </c>
      <c r="I159" s="875">
        <v>536.20000000000005</v>
      </c>
      <c r="J159" s="875">
        <v>0</v>
      </c>
      <c r="K159" s="876">
        <v>0</v>
      </c>
      <c r="L159" s="908"/>
      <c r="M159" s="909"/>
      <c r="N159" s="879"/>
      <c r="O159" s="879"/>
      <c r="P159" s="881"/>
    </row>
    <row r="160" spans="1:16" ht="13.5" thickBot="1" x14ac:dyDescent="0.25">
      <c r="A160" s="2149"/>
      <c r="B160" s="2170"/>
      <c r="C160" s="1934"/>
      <c r="D160" s="1942"/>
      <c r="E160" s="2754"/>
      <c r="F160" s="2861"/>
      <c r="G160" s="2864"/>
      <c r="H160" s="2171" t="s">
        <v>75</v>
      </c>
      <c r="I160" s="925"/>
      <c r="J160" s="925"/>
      <c r="K160" s="926"/>
      <c r="L160" s="2160"/>
      <c r="M160" s="2161"/>
      <c r="N160" s="1925"/>
      <c r="O160" s="1925"/>
      <c r="P160" s="1926"/>
    </row>
    <row r="161" spans="1:16" ht="13.5" thickBot="1" x14ac:dyDescent="0.25">
      <c r="A161" s="2150"/>
      <c r="B161" s="2172"/>
      <c r="C161" s="1945"/>
      <c r="D161" s="1943"/>
      <c r="E161" s="2737"/>
      <c r="F161" s="2862"/>
      <c r="G161" s="2865"/>
      <c r="H161" s="2163" t="s">
        <v>7</v>
      </c>
      <c r="I161" s="2164">
        <f>SUM(I156:I160)</f>
        <v>676.40000000000009</v>
      </c>
      <c r="J161" s="2164">
        <f t="shared" ref="J161:K161" si="32">SUM(J156:J160)</f>
        <v>0</v>
      </c>
      <c r="K161" s="2164">
        <f t="shared" si="32"/>
        <v>0</v>
      </c>
      <c r="L161" s="2165"/>
      <c r="M161" s="2166"/>
      <c r="N161" s="2167"/>
      <c r="O161" s="2167"/>
      <c r="P161" s="2168"/>
    </row>
    <row r="162" spans="1:16" ht="13.5" thickBot="1" x14ac:dyDescent="0.25">
      <c r="A162" s="1924" t="s">
        <v>53</v>
      </c>
      <c r="B162" s="56" t="s">
        <v>8</v>
      </c>
      <c r="C162" s="2850" t="s">
        <v>34</v>
      </c>
      <c r="D162" s="2850"/>
      <c r="E162" s="2850"/>
      <c r="F162" s="2850"/>
      <c r="G162" s="2851"/>
      <c r="H162" s="40" t="s">
        <v>7</v>
      </c>
      <c r="I162" s="79">
        <f>I155*1</f>
        <v>676.40000000000009</v>
      </c>
      <c r="J162" s="79">
        <f t="shared" ref="J162:K162" si="33">J155*1</f>
        <v>0</v>
      </c>
      <c r="K162" s="79">
        <f t="shared" si="33"/>
        <v>0</v>
      </c>
      <c r="L162" s="42"/>
      <c r="M162" s="42"/>
      <c r="N162" s="42"/>
      <c r="O162" s="42"/>
      <c r="P162" s="43"/>
    </row>
    <row r="163" spans="1:16" ht="13.5" thickBot="1" x14ac:dyDescent="0.25">
      <c r="A163" s="2143" t="s">
        <v>53</v>
      </c>
      <c r="B163" s="2143"/>
      <c r="C163" s="2852" t="s">
        <v>55</v>
      </c>
      <c r="D163" s="2852"/>
      <c r="E163" s="2852"/>
      <c r="F163" s="2852"/>
      <c r="G163" s="2853"/>
      <c r="H163" s="2144" t="s">
        <v>7</v>
      </c>
      <c r="I163" s="2145">
        <f>I162+I147</f>
        <v>2208.6</v>
      </c>
      <c r="J163" s="2145">
        <f t="shared" ref="J163:K163" si="34">J162+J147</f>
        <v>1017.2</v>
      </c>
      <c r="K163" s="2145">
        <f t="shared" si="34"/>
        <v>0</v>
      </c>
      <c r="L163" s="2146"/>
      <c r="M163" s="2146"/>
      <c r="N163" s="2146"/>
      <c r="O163" s="2146"/>
      <c r="P163" s="2147"/>
    </row>
    <row r="164" spans="1:16" ht="15.75" thickBot="1" x14ac:dyDescent="0.25">
      <c r="A164" s="2173" t="s">
        <v>54</v>
      </c>
      <c r="B164" s="2174"/>
      <c r="C164" s="2175" t="s">
        <v>824</v>
      </c>
      <c r="D164" s="45"/>
      <c r="E164" s="2176"/>
      <c r="F164" s="45"/>
      <c r="G164" s="45"/>
      <c r="H164" s="45"/>
      <c r="I164" s="48"/>
      <c r="J164" s="49"/>
      <c r="K164" s="48"/>
      <c r="L164" s="47"/>
      <c r="M164" s="47"/>
      <c r="N164" s="48"/>
      <c r="O164" s="49"/>
      <c r="P164" s="50"/>
    </row>
    <row r="165" spans="1:16" ht="39" thickBot="1" x14ac:dyDescent="0.25">
      <c r="A165" s="963"/>
      <c r="B165" s="2031"/>
      <c r="C165" s="2032"/>
      <c r="D165" s="2032"/>
      <c r="E165" s="2033"/>
      <c r="F165" s="2032"/>
      <c r="G165" s="2032"/>
      <c r="H165" s="2032"/>
      <c r="I165" s="2034"/>
      <c r="J165" s="2034"/>
      <c r="K165" s="2034"/>
      <c r="L165" s="2154" t="s">
        <v>1096</v>
      </c>
      <c r="M165" s="1068" t="s">
        <v>153</v>
      </c>
      <c r="N165" s="1791">
        <v>3</v>
      </c>
      <c r="O165" s="900"/>
      <c r="P165" s="901"/>
    </row>
    <row r="166" spans="1:16" ht="15" thickBot="1" x14ac:dyDescent="0.25">
      <c r="A166" s="1084" t="s">
        <v>54</v>
      </c>
      <c r="B166" s="2074" t="s">
        <v>6</v>
      </c>
      <c r="C166" s="2075" t="s">
        <v>1097</v>
      </c>
      <c r="D166" s="2076"/>
      <c r="E166" s="2076"/>
      <c r="F166" s="2076"/>
      <c r="G166" s="2076"/>
      <c r="H166" s="2076"/>
      <c r="I166" s="2076"/>
      <c r="J166" s="2076"/>
      <c r="K166" s="2076"/>
      <c r="L166" s="2076"/>
      <c r="M166" s="2076"/>
      <c r="N166" s="2076"/>
      <c r="O166" s="2839"/>
      <c r="P166" s="2840"/>
    </row>
    <row r="167" spans="1:16" ht="30.75" thickBot="1" x14ac:dyDescent="0.25">
      <c r="A167" s="1084"/>
      <c r="B167" s="1041"/>
      <c r="C167" s="1042"/>
      <c r="D167" s="1042"/>
      <c r="E167" s="1042"/>
      <c r="F167" s="1042"/>
      <c r="G167" s="1042"/>
      <c r="H167" s="1042"/>
      <c r="I167" s="1042"/>
      <c r="J167" s="1042"/>
      <c r="K167" s="1042"/>
      <c r="L167" s="1067" t="s">
        <v>1098</v>
      </c>
      <c r="M167" s="1068" t="s">
        <v>153</v>
      </c>
      <c r="N167" s="1102">
        <v>1</v>
      </c>
      <c r="O167" s="1069"/>
      <c r="P167" s="1070"/>
    </row>
    <row r="168" spans="1:16" ht="15" x14ac:dyDescent="0.2">
      <c r="A168" s="1117" t="s">
        <v>54</v>
      </c>
      <c r="B168" s="2841" t="s">
        <v>6</v>
      </c>
      <c r="C168" s="2077" t="s">
        <v>6</v>
      </c>
      <c r="D168" s="1939"/>
      <c r="E168" s="2833" t="s">
        <v>1099</v>
      </c>
      <c r="F168" s="2836" t="s">
        <v>119</v>
      </c>
      <c r="G168" s="2740" t="s">
        <v>120</v>
      </c>
      <c r="H168" s="2078" t="s">
        <v>52</v>
      </c>
      <c r="I168" s="1048">
        <f>I174+I180+I186+I192+I198+I204+I210+I216+I222</f>
        <v>22</v>
      </c>
      <c r="J168" s="1048">
        <f t="shared" ref="J168:K168" si="35">J174+J180+J186+J192+J198+J204+J210+J216+J222</f>
        <v>0</v>
      </c>
      <c r="K168" s="1048">
        <f t="shared" si="35"/>
        <v>0</v>
      </c>
      <c r="L168" s="1050" t="s">
        <v>1039</v>
      </c>
      <c r="M168" s="1051" t="s">
        <v>153</v>
      </c>
      <c r="N168" s="1052">
        <v>3</v>
      </c>
      <c r="O168" s="1071"/>
      <c r="P168" s="1072"/>
    </row>
    <row r="169" spans="1:16" ht="15" x14ac:dyDescent="0.2">
      <c r="A169" s="2080"/>
      <c r="B169" s="2796"/>
      <c r="C169" s="2081"/>
      <c r="D169" s="1940"/>
      <c r="E169" s="2834"/>
      <c r="F169" s="2837"/>
      <c r="G169" s="2818"/>
      <c r="H169" s="2082" t="s">
        <v>76</v>
      </c>
      <c r="I169" s="2083">
        <f>I175+I181+I187+I193+I199+I205+I211+I217+I223</f>
        <v>121.9</v>
      </c>
      <c r="J169" s="2083">
        <f>J175+J181+J187+J193+J199+J205+J211+J217+J223</f>
        <v>0</v>
      </c>
      <c r="K169" s="2083">
        <f>K175+K181+K187+K193+K199+K205+K211+K217+K223</f>
        <v>0</v>
      </c>
      <c r="L169" s="1367"/>
      <c r="M169" s="1714"/>
      <c r="N169" s="2086"/>
      <c r="O169" s="2086"/>
      <c r="P169" s="2087"/>
    </row>
    <row r="170" spans="1:16" ht="15" x14ac:dyDescent="0.2">
      <c r="A170" s="2080"/>
      <c r="B170" s="2796"/>
      <c r="C170" s="2081"/>
      <c r="D170" s="1940"/>
      <c r="E170" s="2834"/>
      <c r="F170" s="2837"/>
      <c r="G170" s="2818"/>
      <c r="H170" s="2082" t="s">
        <v>1042</v>
      </c>
      <c r="I170" s="2083">
        <f>I176+I182+I188+I200+I206+I212+I218+I224</f>
        <v>0</v>
      </c>
      <c r="J170" s="2083">
        <f t="shared" ref="J170:K170" si="36">J176+J182+J188+J200+J206+J212+J218+J224</f>
        <v>0</v>
      </c>
      <c r="K170" s="2083">
        <f t="shared" si="36"/>
        <v>0</v>
      </c>
      <c r="L170" s="1367"/>
      <c r="M170" s="1714"/>
      <c r="N170" s="2086"/>
      <c r="O170" s="2086"/>
      <c r="P170" s="2087"/>
    </row>
    <row r="171" spans="1:16" ht="15" x14ac:dyDescent="0.2">
      <c r="A171" s="2080"/>
      <c r="B171" s="2796"/>
      <c r="C171" s="2081"/>
      <c r="D171" s="1940"/>
      <c r="E171" s="2834"/>
      <c r="F171" s="2837"/>
      <c r="G171" s="2818"/>
      <c r="H171" s="2082" t="s">
        <v>74</v>
      </c>
      <c r="I171" s="2083">
        <f>I177+I183+I189+I195+I201+I207+I213+I219+I225</f>
        <v>257.3</v>
      </c>
      <c r="J171" s="2083">
        <f t="shared" ref="J171:K171" si="37">J177+J183+J189+J195+J201+J207+J213+J219+J225</f>
        <v>75.7</v>
      </c>
      <c r="K171" s="2083">
        <f t="shared" si="37"/>
        <v>0</v>
      </c>
      <c r="L171" s="1367"/>
      <c r="M171" s="1714"/>
      <c r="N171" s="2086"/>
      <c r="O171" s="2086"/>
      <c r="P171" s="2087"/>
    </row>
    <row r="172" spans="1:16" ht="15.75" thickBot="1" x14ac:dyDescent="0.25">
      <c r="A172" s="2080"/>
      <c r="B172" s="2796"/>
      <c r="C172" s="2081"/>
      <c r="D172" s="1940"/>
      <c r="E172" s="2834"/>
      <c r="F172" s="2837"/>
      <c r="G172" s="2818"/>
      <c r="H172" s="2088" t="s">
        <v>75</v>
      </c>
      <c r="I172" s="2089">
        <f>I178+I184+I190+I196+I202+I208+I214+I220+I226</f>
        <v>0</v>
      </c>
      <c r="J172" s="2089">
        <f t="shared" ref="J172:K172" si="38">J178+J184+J190+J196</f>
        <v>0</v>
      </c>
      <c r="K172" s="2089">
        <f t="shared" si="38"/>
        <v>0</v>
      </c>
      <c r="L172" s="2090"/>
      <c r="M172" s="2091"/>
      <c r="N172" s="2092"/>
      <c r="O172" s="2092"/>
      <c r="P172" s="2093"/>
    </row>
    <row r="173" spans="1:16" ht="15.75" thickBot="1" x14ac:dyDescent="0.25">
      <c r="A173" s="1930"/>
      <c r="B173" s="2842"/>
      <c r="C173" s="2094"/>
      <c r="D173" s="1281"/>
      <c r="E173" s="2835"/>
      <c r="F173" s="2838"/>
      <c r="G173" s="2741"/>
      <c r="H173" s="2095" t="s">
        <v>7</v>
      </c>
      <c r="I173" s="2096">
        <f>SUM(I168:I172)</f>
        <v>401.20000000000005</v>
      </c>
      <c r="J173" s="2096">
        <f t="shared" ref="J173:K173" si="39">SUM(J168:J172)</f>
        <v>75.7</v>
      </c>
      <c r="K173" s="2096">
        <f t="shared" si="39"/>
        <v>0</v>
      </c>
      <c r="L173" s="2097"/>
      <c r="M173" s="2098"/>
      <c r="N173" s="2099"/>
      <c r="O173" s="2099"/>
      <c r="P173" s="2100"/>
    </row>
    <row r="174" spans="1:16" ht="15" x14ac:dyDescent="0.2">
      <c r="A174" s="2101"/>
      <c r="B174" s="2102"/>
      <c r="C174" s="1939"/>
      <c r="D174" s="1936"/>
      <c r="E174" s="2736" t="s">
        <v>1100</v>
      </c>
      <c r="F174" s="2836" t="s">
        <v>119</v>
      </c>
      <c r="G174" s="2141" t="s">
        <v>1101</v>
      </c>
      <c r="H174" s="1047" t="s">
        <v>52</v>
      </c>
      <c r="I174" s="1048">
        <v>10</v>
      </c>
      <c r="J174" s="1048">
        <v>0</v>
      </c>
      <c r="K174" s="1049">
        <v>0</v>
      </c>
      <c r="L174" s="1050" t="s">
        <v>1044</v>
      </c>
      <c r="M174" s="1051" t="s">
        <v>153</v>
      </c>
      <c r="N174" s="1052">
        <v>1</v>
      </c>
      <c r="O174" s="1071"/>
      <c r="P174" s="1072"/>
    </row>
    <row r="175" spans="1:16" ht="15" x14ac:dyDescent="0.25">
      <c r="A175" s="2104"/>
      <c r="B175" s="2105"/>
      <c r="C175" s="1940"/>
      <c r="D175" s="1938"/>
      <c r="E175" s="2754"/>
      <c r="F175" s="2837"/>
      <c r="G175" s="2142"/>
      <c r="H175" s="2106" t="s">
        <v>76</v>
      </c>
      <c r="I175" s="2083">
        <v>9.1999999999999993</v>
      </c>
      <c r="J175" s="2083">
        <v>0</v>
      </c>
      <c r="K175" s="2107">
        <v>0</v>
      </c>
      <c r="L175" s="2108" t="s">
        <v>1102</v>
      </c>
      <c r="M175" s="1092" t="s">
        <v>153</v>
      </c>
      <c r="N175" s="2084">
        <v>1</v>
      </c>
      <c r="O175" s="2084"/>
      <c r="P175" s="2087"/>
    </row>
    <row r="176" spans="1:16" ht="15" x14ac:dyDescent="0.2">
      <c r="A176" s="2104"/>
      <c r="B176" s="2105"/>
      <c r="C176" s="1940"/>
      <c r="D176" s="1938"/>
      <c r="E176" s="2754"/>
      <c r="F176" s="2837"/>
      <c r="G176" s="2818"/>
      <c r="H176" s="2106" t="s">
        <v>1042</v>
      </c>
      <c r="I176" s="2083"/>
      <c r="J176" s="2083"/>
      <c r="K176" s="2107"/>
      <c r="L176" s="1367"/>
      <c r="M176" s="1714"/>
      <c r="N176" s="2084"/>
      <c r="O176" s="2086"/>
      <c r="P176" s="2087"/>
    </row>
    <row r="177" spans="1:16" ht="15" x14ac:dyDescent="0.2">
      <c r="A177" s="2104"/>
      <c r="B177" s="2105"/>
      <c r="C177" s="1940"/>
      <c r="D177" s="1938"/>
      <c r="E177" s="2754"/>
      <c r="F177" s="2837"/>
      <c r="G177" s="2818"/>
      <c r="H177" s="2106" t="s">
        <v>74</v>
      </c>
      <c r="I177" s="2083">
        <v>60.1</v>
      </c>
      <c r="J177" s="2083">
        <v>0</v>
      </c>
      <c r="K177" s="2107">
        <v>0</v>
      </c>
      <c r="L177" s="1367"/>
      <c r="M177" s="1714"/>
      <c r="N177" s="2086"/>
      <c r="O177" s="2086"/>
      <c r="P177" s="2087"/>
    </row>
    <row r="178" spans="1:16" ht="15.75" thickBot="1" x14ac:dyDescent="0.25">
      <c r="A178" s="2104"/>
      <c r="B178" s="2105"/>
      <c r="C178" s="1940"/>
      <c r="D178" s="1938"/>
      <c r="E178" s="2754"/>
      <c r="F178" s="2837"/>
      <c r="G178" s="2818"/>
      <c r="H178" s="2109" t="s">
        <v>75</v>
      </c>
      <c r="I178" s="2089"/>
      <c r="J178" s="2089"/>
      <c r="K178" s="2110"/>
      <c r="L178" s="2177"/>
      <c r="M178" s="2091"/>
      <c r="N178" s="2092"/>
      <c r="O178" s="2092"/>
      <c r="P178" s="2093"/>
    </row>
    <row r="179" spans="1:16" ht="15.75" thickBot="1" x14ac:dyDescent="0.25">
      <c r="A179" s="2111"/>
      <c r="B179" s="2112"/>
      <c r="C179" s="1941"/>
      <c r="D179" s="1937"/>
      <c r="E179" s="2737"/>
      <c r="F179" s="2838"/>
      <c r="G179" s="2741"/>
      <c r="H179" s="2095" t="s">
        <v>7</v>
      </c>
      <c r="I179" s="2096">
        <f>SUM(I174:I178)</f>
        <v>79.3</v>
      </c>
      <c r="J179" s="2096">
        <f t="shared" ref="J179:K179" si="40">SUM(J174:J178)</f>
        <v>0</v>
      </c>
      <c r="K179" s="2096">
        <f t="shared" si="40"/>
        <v>0</v>
      </c>
      <c r="L179" s="2097"/>
      <c r="M179" s="2098"/>
      <c r="N179" s="2099"/>
      <c r="O179" s="2099"/>
      <c r="P179" s="2100"/>
    </row>
    <row r="180" spans="1:16" ht="15" x14ac:dyDescent="0.2">
      <c r="A180" s="2101"/>
      <c r="B180" s="2102"/>
      <c r="C180" s="1939"/>
      <c r="D180" s="1936"/>
      <c r="E180" s="2736" t="s">
        <v>1103</v>
      </c>
      <c r="F180" s="2836" t="s">
        <v>119</v>
      </c>
      <c r="G180" s="2141" t="s">
        <v>1101</v>
      </c>
      <c r="H180" s="1047" t="s">
        <v>52</v>
      </c>
      <c r="I180" s="1048">
        <v>4</v>
      </c>
      <c r="J180" s="1048">
        <v>0</v>
      </c>
      <c r="K180" s="1049">
        <v>0</v>
      </c>
      <c r="L180" s="1050" t="s">
        <v>1044</v>
      </c>
      <c r="M180" s="1051" t="s">
        <v>153</v>
      </c>
      <c r="N180" s="1052">
        <v>1</v>
      </c>
      <c r="O180" s="1071"/>
      <c r="P180" s="1072"/>
    </row>
    <row r="181" spans="1:16" ht="15" x14ac:dyDescent="0.25">
      <c r="A181" s="2104"/>
      <c r="B181" s="2105"/>
      <c r="C181" s="1940"/>
      <c r="D181" s="1938"/>
      <c r="E181" s="2754"/>
      <c r="F181" s="2837"/>
      <c r="G181" s="2142"/>
      <c r="H181" s="2106" t="s">
        <v>76</v>
      </c>
      <c r="I181" s="2083">
        <v>32</v>
      </c>
      <c r="J181" s="2083">
        <v>0</v>
      </c>
      <c r="K181" s="2107">
        <v>0</v>
      </c>
      <c r="L181" s="2108" t="s">
        <v>1104</v>
      </c>
      <c r="M181" s="1092" t="s">
        <v>153</v>
      </c>
      <c r="N181" s="2084">
        <v>2</v>
      </c>
      <c r="O181" s="2084"/>
      <c r="P181" s="2087"/>
    </row>
    <row r="182" spans="1:16" ht="15" x14ac:dyDescent="0.2">
      <c r="A182" s="2104"/>
      <c r="B182" s="2105"/>
      <c r="C182" s="1940"/>
      <c r="D182" s="1938"/>
      <c r="E182" s="2754"/>
      <c r="F182" s="2837"/>
      <c r="G182" s="2142"/>
      <c r="H182" s="2106" t="s">
        <v>1042</v>
      </c>
      <c r="I182" s="2083"/>
      <c r="J182" s="2083"/>
      <c r="K182" s="2107"/>
      <c r="L182" s="1367"/>
      <c r="M182" s="1714"/>
      <c r="N182" s="2086"/>
      <c r="O182" s="2086"/>
      <c r="P182" s="2087"/>
    </row>
    <row r="183" spans="1:16" ht="15" x14ac:dyDescent="0.2">
      <c r="A183" s="2104"/>
      <c r="B183" s="2105"/>
      <c r="C183" s="1940"/>
      <c r="D183" s="1938"/>
      <c r="E183" s="2754"/>
      <c r="F183" s="2837"/>
      <c r="G183" s="2142"/>
      <c r="H183" s="2106" t="s">
        <v>74</v>
      </c>
      <c r="I183" s="2083">
        <v>180</v>
      </c>
      <c r="J183" s="2083">
        <v>0</v>
      </c>
      <c r="K183" s="2107">
        <v>0</v>
      </c>
      <c r="L183" s="1367"/>
      <c r="M183" s="1714"/>
      <c r="N183" s="2086"/>
      <c r="O183" s="2086"/>
      <c r="P183" s="2087"/>
    </row>
    <row r="184" spans="1:16" ht="15.75" thickBot="1" x14ac:dyDescent="0.25">
      <c r="A184" s="2104"/>
      <c r="B184" s="2105"/>
      <c r="C184" s="1940"/>
      <c r="D184" s="1938"/>
      <c r="E184" s="2754"/>
      <c r="F184" s="2837"/>
      <c r="G184" s="2818"/>
      <c r="H184" s="2109" t="s">
        <v>75</v>
      </c>
      <c r="I184" s="2089"/>
      <c r="J184" s="2089"/>
      <c r="K184" s="2110"/>
      <c r="L184" s="2090"/>
      <c r="M184" s="2091"/>
      <c r="N184" s="2092"/>
      <c r="O184" s="2092"/>
      <c r="P184" s="2093"/>
    </row>
    <row r="185" spans="1:16" ht="15.75" thickBot="1" x14ac:dyDescent="0.25">
      <c r="A185" s="2111"/>
      <c r="B185" s="2112"/>
      <c r="C185" s="1941"/>
      <c r="D185" s="1937"/>
      <c r="E185" s="2737"/>
      <c r="F185" s="2838"/>
      <c r="G185" s="2741"/>
      <c r="H185" s="2095" t="s">
        <v>7</v>
      </c>
      <c r="I185" s="2096">
        <f>SUM(I180:I184)</f>
        <v>216</v>
      </c>
      <c r="J185" s="2096">
        <f t="shared" ref="J185:K185" si="41">SUM(J180:J184)</f>
        <v>0</v>
      </c>
      <c r="K185" s="2096">
        <f t="shared" si="41"/>
        <v>0</v>
      </c>
      <c r="L185" s="2097"/>
      <c r="M185" s="2098"/>
      <c r="N185" s="2099"/>
      <c r="O185" s="2099"/>
      <c r="P185" s="2100"/>
    </row>
    <row r="186" spans="1:16" ht="15" x14ac:dyDescent="0.2">
      <c r="A186" s="2101"/>
      <c r="B186" s="2102"/>
      <c r="C186" s="1939"/>
      <c r="D186" s="1936"/>
      <c r="E186" s="2736" t="s">
        <v>1105</v>
      </c>
      <c r="F186" s="2836" t="s">
        <v>119</v>
      </c>
      <c r="G186" s="2740" t="s">
        <v>1106</v>
      </c>
      <c r="H186" s="1047" t="s">
        <v>52</v>
      </c>
      <c r="I186" s="1048"/>
      <c r="J186" s="1048"/>
      <c r="K186" s="1049"/>
      <c r="L186" s="1050" t="s">
        <v>1044</v>
      </c>
      <c r="M186" s="1051" t="s">
        <v>1041</v>
      </c>
      <c r="N186" s="1052">
        <v>1</v>
      </c>
      <c r="O186" s="1071"/>
      <c r="P186" s="1072"/>
    </row>
    <row r="187" spans="1:16" ht="15" x14ac:dyDescent="0.25">
      <c r="A187" s="2104"/>
      <c r="B187" s="2105"/>
      <c r="C187" s="1940"/>
      <c r="D187" s="1938"/>
      <c r="E187" s="2754"/>
      <c r="F187" s="2837"/>
      <c r="G187" s="2818"/>
      <c r="H187" s="2106" t="s">
        <v>76</v>
      </c>
      <c r="I187" s="2083">
        <v>5</v>
      </c>
      <c r="J187" s="2083">
        <v>0</v>
      </c>
      <c r="K187" s="2107">
        <v>0</v>
      </c>
      <c r="L187" s="2108" t="s">
        <v>1107</v>
      </c>
      <c r="M187" s="1092" t="s">
        <v>153</v>
      </c>
      <c r="N187" s="2084">
        <v>1</v>
      </c>
      <c r="O187" s="2084"/>
      <c r="P187" s="2087"/>
    </row>
    <row r="188" spans="1:16" ht="15" x14ac:dyDescent="0.2">
      <c r="A188" s="2104"/>
      <c r="B188" s="2105"/>
      <c r="C188" s="1940"/>
      <c r="D188" s="1938"/>
      <c r="E188" s="2754"/>
      <c r="F188" s="2837"/>
      <c r="G188" s="2818"/>
      <c r="H188" s="2106" t="s">
        <v>1042</v>
      </c>
      <c r="I188" s="2083"/>
      <c r="J188" s="2083"/>
      <c r="K188" s="2107"/>
      <c r="L188" s="1367"/>
      <c r="M188" s="1714"/>
      <c r="N188" s="2086"/>
      <c r="O188" s="2086"/>
      <c r="P188" s="2087"/>
    </row>
    <row r="189" spans="1:16" ht="15" x14ac:dyDescent="0.2">
      <c r="A189" s="2104"/>
      <c r="B189" s="2105"/>
      <c r="C189" s="1940"/>
      <c r="D189" s="1938"/>
      <c r="E189" s="2754"/>
      <c r="F189" s="2837"/>
      <c r="G189" s="2818"/>
      <c r="H189" s="2106" t="s">
        <v>74</v>
      </c>
      <c r="I189" s="2083">
        <v>17.2</v>
      </c>
      <c r="J189" s="2083">
        <v>0</v>
      </c>
      <c r="K189" s="2107">
        <v>0</v>
      </c>
      <c r="L189" s="1367"/>
      <c r="M189" s="1714"/>
      <c r="N189" s="2086"/>
      <c r="O189" s="2086"/>
      <c r="P189" s="2087"/>
    </row>
    <row r="190" spans="1:16" ht="15.75" thickBot="1" x14ac:dyDescent="0.25">
      <c r="A190" s="2104"/>
      <c r="B190" s="2105"/>
      <c r="C190" s="1940"/>
      <c r="D190" s="1938"/>
      <c r="E190" s="2754"/>
      <c r="F190" s="2837"/>
      <c r="G190" s="2818"/>
      <c r="H190" s="2109" t="s">
        <v>75</v>
      </c>
      <c r="I190" s="2089"/>
      <c r="J190" s="2089"/>
      <c r="K190" s="2110"/>
      <c r="L190" s="2090"/>
      <c r="M190" s="2091"/>
      <c r="N190" s="2092"/>
      <c r="O190" s="2092"/>
      <c r="P190" s="2093"/>
    </row>
    <row r="191" spans="1:16" ht="15.75" thickBot="1" x14ac:dyDescent="0.25">
      <c r="A191" s="2111"/>
      <c r="B191" s="2112"/>
      <c r="C191" s="1941"/>
      <c r="D191" s="1937"/>
      <c r="E191" s="2737"/>
      <c r="F191" s="1927"/>
      <c r="G191" s="2741"/>
      <c r="H191" s="2095" t="s">
        <v>7</v>
      </c>
      <c r="I191" s="2096">
        <f>SUM(I186:I190)</f>
        <v>22.2</v>
      </c>
      <c r="J191" s="2096">
        <f t="shared" ref="J191:K191" si="42">SUM(J186:J190)</f>
        <v>0</v>
      </c>
      <c r="K191" s="2096">
        <f t="shared" si="42"/>
        <v>0</v>
      </c>
      <c r="L191" s="2097"/>
      <c r="M191" s="2098"/>
      <c r="N191" s="2099"/>
      <c r="O191" s="2099"/>
      <c r="P191" s="2100"/>
    </row>
    <row r="192" spans="1:16" ht="19.149999999999999" customHeight="1" x14ac:dyDescent="0.2">
      <c r="A192" s="2101"/>
      <c r="B192" s="2102"/>
      <c r="C192" s="2598"/>
      <c r="D192" s="2616"/>
      <c r="E192" s="2736" t="s">
        <v>1108</v>
      </c>
      <c r="F192" s="2847" t="s">
        <v>119</v>
      </c>
      <c r="G192" s="2740" t="s">
        <v>120</v>
      </c>
      <c r="H192" s="1047" t="s">
        <v>52</v>
      </c>
      <c r="I192" s="1048">
        <v>8</v>
      </c>
      <c r="J192" s="1048"/>
      <c r="K192" s="1049"/>
      <c r="L192" s="1050" t="s">
        <v>1109</v>
      </c>
      <c r="M192" s="1051"/>
      <c r="N192" s="1052" t="s">
        <v>142</v>
      </c>
      <c r="O192" s="1071"/>
      <c r="P192" s="1072"/>
    </row>
    <row r="193" spans="1:16" ht="15" x14ac:dyDescent="0.25">
      <c r="A193" s="2104"/>
      <c r="B193" s="2597"/>
      <c r="C193" s="2599"/>
      <c r="D193" s="2623"/>
      <c r="E193" s="2754"/>
      <c r="F193" s="2848"/>
      <c r="G193" s="2818"/>
      <c r="H193" s="2106" t="s">
        <v>76</v>
      </c>
      <c r="I193" s="2083"/>
      <c r="J193" s="2083"/>
      <c r="K193" s="2107"/>
      <c r="L193" s="2108"/>
      <c r="M193" s="1092"/>
      <c r="N193" s="2086"/>
      <c r="O193" s="2084"/>
      <c r="P193" s="2605"/>
    </row>
    <row r="194" spans="1:16" ht="15" x14ac:dyDescent="0.2">
      <c r="A194" s="2104"/>
      <c r="B194" s="2597"/>
      <c r="C194" s="2599"/>
      <c r="D194" s="2623"/>
      <c r="E194" s="2754"/>
      <c r="F194" s="2848"/>
      <c r="G194" s="2818"/>
      <c r="H194" s="2106" t="s">
        <v>1042</v>
      </c>
      <c r="I194" s="2083"/>
      <c r="J194" s="2083"/>
      <c r="K194" s="2107"/>
      <c r="L194" s="2603"/>
      <c r="M194" s="1714"/>
      <c r="N194" s="2086"/>
      <c r="O194" s="2086"/>
      <c r="P194" s="2605"/>
    </row>
    <row r="195" spans="1:16" ht="15" x14ac:dyDescent="0.2">
      <c r="A195" s="2104"/>
      <c r="B195" s="2597"/>
      <c r="C195" s="2599"/>
      <c r="D195" s="2623"/>
      <c r="E195" s="2754"/>
      <c r="F195" s="2848"/>
      <c r="G195" s="2818"/>
      <c r="H195" s="2106" t="s">
        <v>74</v>
      </c>
      <c r="I195" s="2083"/>
      <c r="J195" s="2083"/>
      <c r="K195" s="2107"/>
      <c r="L195" s="2603"/>
      <c r="M195" s="1714"/>
      <c r="N195" s="2086"/>
      <c r="O195" s="2086"/>
      <c r="P195" s="2605"/>
    </row>
    <row r="196" spans="1:16" ht="15.75" thickBot="1" x14ac:dyDescent="0.25">
      <c r="A196" s="2104"/>
      <c r="B196" s="2597"/>
      <c r="C196" s="2599"/>
      <c r="D196" s="2623"/>
      <c r="E196" s="2754"/>
      <c r="F196" s="2848"/>
      <c r="G196" s="2818"/>
      <c r="H196" s="2109" t="s">
        <v>75</v>
      </c>
      <c r="I196" s="2089"/>
      <c r="J196" s="2089"/>
      <c r="K196" s="2110"/>
      <c r="L196" s="2602"/>
      <c r="M196" s="2091"/>
      <c r="N196" s="2092"/>
      <c r="O196" s="2092"/>
      <c r="P196" s="2093"/>
    </row>
    <row r="197" spans="1:16" ht="16.899999999999999" customHeight="1" thickBot="1" x14ac:dyDescent="0.25">
      <c r="A197" s="2111"/>
      <c r="B197" s="2112"/>
      <c r="C197" s="2618"/>
      <c r="D197" s="2617"/>
      <c r="E197" s="2737"/>
      <c r="F197" s="2849"/>
      <c r="G197" s="2741"/>
      <c r="H197" s="2095" t="s">
        <v>7</v>
      </c>
      <c r="I197" s="2096">
        <f>SUM(I192:I196)</f>
        <v>8</v>
      </c>
      <c r="J197" s="2096">
        <f t="shared" ref="J197:K197" si="43">SUM(J192:J196)</f>
        <v>0</v>
      </c>
      <c r="K197" s="2096">
        <f t="shared" si="43"/>
        <v>0</v>
      </c>
      <c r="L197" s="2097"/>
      <c r="M197" s="2098"/>
      <c r="N197" s="2099"/>
      <c r="O197" s="2099"/>
      <c r="P197" s="2100"/>
    </row>
    <row r="198" spans="1:16" s="9" customFormat="1" ht="18.600000000000001" customHeight="1" x14ac:dyDescent="0.2">
      <c r="A198" s="2101"/>
      <c r="B198" s="2102"/>
      <c r="C198" s="2326"/>
      <c r="D198" s="2331"/>
      <c r="E198" s="2736" t="s">
        <v>1227</v>
      </c>
      <c r="F198" s="2847" t="s">
        <v>119</v>
      </c>
      <c r="G198" s="2740" t="s">
        <v>1106</v>
      </c>
      <c r="H198" s="1047" t="s">
        <v>52</v>
      </c>
      <c r="I198" s="1048"/>
      <c r="J198" s="1048"/>
      <c r="K198" s="1049"/>
      <c r="L198" s="1050" t="s">
        <v>1044</v>
      </c>
      <c r="M198" s="1051" t="s">
        <v>184</v>
      </c>
      <c r="N198" s="1052"/>
      <c r="O198" s="1052">
        <v>1</v>
      </c>
      <c r="P198" s="1053"/>
    </row>
    <row r="199" spans="1:16" s="9" customFormat="1" ht="15" x14ac:dyDescent="0.25">
      <c r="A199" s="2104"/>
      <c r="B199" s="2325"/>
      <c r="C199" s="2327"/>
      <c r="D199" s="2333"/>
      <c r="E199" s="2754"/>
      <c r="F199" s="2848"/>
      <c r="G199" s="2818"/>
      <c r="H199" s="2106" t="s">
        <v>76</v>
      </c>
      <c r="I199" s="2083">
        <v>15</v>
      </c>
      <c r="J199" s="2083"/>
      <c r="K199" s="2107"/>
      <c r="L199" s="2108" t="s">
        <v>1232</v>
      </c>
      <c r="M199" s="1092" t="s">
        <v>1041</v>
      </c>
      <c r="N199" s="2084">
        <v>1</v>
      </c>
      <c r="O199" s="2084"/>
      <c r="P199" s="2085"/>
    </row>
    <row r="200" spans="1:16" s="9" customFormat="1" ht="15" x14ac:dyDescent="0.2">
      <c r="A200" s="2104"/>
      <c r="B200" s="2325"/>
      <c r="C200" s="2327"/>
      <c r="D200" s="2333"/>
      <c r="E200" s="2754"/>
      <c r="F200" s="2848"/>
      <c r="G200" s="2818"/>
      <c r="H200" s="2106" t="s">
        <v>1042</v>
      </c>
      <c r="I200" s="2083"/>
      <c r="J200" s="2083"/>
      <c r="K200" s="2107"/>
      <c r="L200" s="2329"/>
      <c r="M200" s="1714"/>
      <c r="N200" s="2084"/>
      <c r="O200" s="2084"/>
      <c r="P200" s="2085"/>
    </row>
    <row r="201" spans="1:16" s="9" customFormat="1" ht="15" x14ac:dyDescent="0.2">
      <c r="A201" s="2104"/>
      <c r="B201" s="2325"/>
      <c r="C201" s="2327"/>
      <c r="D201" s="2333"/>
      <c r="E201" s="2754"/>
      <c r="F201" s="2848"/>
      <c r="G201" s="2818"/>
      <c r="H201" s="2106" t="s">
        <v>74</v>
      </c>
      <c r="I201" s="2083"/>
      <c r="J201" s="2083">
        <v>15</v>
      </c>
      <c r="K201" s="2107"/>
      <c r="L201" s="2329"/>
      <c r="M201" s="1714"/>
      <c r="N201" s="2084"/>
      <c r="O201" s="2084"/>
      <c r="P201" s="2085"/>
    </row>
    <row r="202" spans="1:16" s="9" customFormat="1" ht="15.75" thickBot="1" x14ac:dyDescent="0.25">
      <c r="A202" s="2104"/>
      <c r="B202" s="2325"/>
      <c r="C202" s="2327"/>
      <c r="D202" s="2333"/>
      <c r="E202" s="2754"/>
      <c r="F202" s="2848"/>
      <c r="G202" s="2818"/>
      <c r="H202" s="2109" t="s">
        <v>75</v>
      </c>
      <c r="I202" s="2089"/>
      <c r="J202" s="2089"/>
      <c r="K202" s="2110"/>
      <c r="L202" s="2328"/>
      <c r="M202" s="2091"/>
      <c r="N202" s="2092"/>
      <c r="O202" s="2092"/>
      <c r="P202" s="2093"/>
    </row>
    <row r="203" spans="1:16" s="9" customFormat="1" ht="15.75" thickBot="1" x14ac:dyDescent="0.25">
      <c r="A203" s="2111"/>
      <c r="B203" s="2112"/>
      <c r="C203" s="2334"/>
      <c r="D203" s="2332"/>
      <c r="E203" s="2737"/>
      <c r="F203" s="2849"/>
      <c r="G203" s="2741"/>
      <c r="H203" s="2095" t="s">
        <v>7</v>
      </c>
      <c r="I203" s="2096">
        <f>SUM(I198:I202)</f>
        <v>15</v>
      </c>
      <c r="J203" s="2096">
        <f t="shared" ref="J203:K203" si="44">SUM(J198:J202)</f>
        <v>15</v>
      </c>
      <c r="K203" s="2096">
        <f t="shared" si="44"/>
        <v>0</v>
      </c>
      <c r="L203" s="2371"/>
      <c r="M203" s="2372"/>
      <c r="N203" s="2130"/>
      <c r="O203" s="2130"/>
      <c r="P203" s="2373"/>
    </row>
    <row r="204" spans="1:16" s="9" customFormat="1" ht="13.9" customHeight="1" x14ac:dyDescent="0.2">
      <c r="A204" s="2101"/>
      <c r="B204" s="2102"/>
      <c r="C204" s="2326"/>
      <c r="D204" s="2331"/>
      <c r="E204" s="2736" t="s">
        <v>1228</v>
      </c>
      <c r="F204" s="2847" t="s">
        <v>119</v>
      </c>
      <c r="G204" s="2740" t="s">
        <v>1106</v>
      </c>
      <c r="H204" s="1047" t="s">
        <v>52</v>
      </c>
      <c r="I204" s="1048"/>
      <c r="J204" s="1048"/>
      <c r="K204" s="1049"/>
      <c r="L204" s="1050" t="s">
        <v>1044</v>
      </c>
      <c r="M204" s="1051" t="s">
        <v>153</v>
      </c>
      <c r="N204" s="1052"/>
      <c r="O204" s="1052">
        <v>1</v>
      </c>
      <c r="P204" s="1053"/>
    </row>
    <row r="205" spans="1:16" s="9" customFormat="1" ht="15" x14ac:dyDescent="0.25">
      <c r="A205" s="2104"/>
      <c r="B205" s="2325"/>
      <c r="C205" s="2327"/>
      <c r="D205" s="2333"/>
      <c r="E205" s="2754"/>
      <c r="F205" s="2848"/>
      <c r="G205" s="2818"/>
      <c r="H205" s="2106" t="s">
        <v>76</v>
      </c>
      <c r="I205" s="2083">
        <v>15</v>
      </c>
      <c r="J205" s="2083"/>
      <c r="K205" s="2107"/>
      <c r="L205" s="2108" t="s">
        <v>1232</v>
      </c>
      <c r="M205" s="1092" t="s">
        <v>153</v>
      </c>
      <c r="N205" s="2084">
        <v>1</v>
      </c>
      <c r="O205" s="2084"/>
      <c r="P205" s="2085"/>
    </row>
    <row r="206" spans="1:16" s="9" customFormat="1" ht="15" x14ac:dyDescent="0.2">
      <c r="A206" s="2104"/>
      <c r="B206" s="2325"/>
      <c r="C206" s="2327"/>
      <c r="D206" s="2333"/>
      <c r="E206" s="2754"/>
      <c r="F206" s="2848"/>
      <c r="G206" s="2818"/>
      <c r="H206" s="2106" t="s">
        <v>1042</v>
      </c>
      <c r="I206" s="2083"/>
      <c r="J206" s="2083"/>
      <c r="K206" s="2107"/>
      <c r="L206" s="2329"/>
      <c r="M206" s="1714"/>
      <c r="N206" s="2084"/>
      <c r="O206" s="2084"/>
      <c r="P206" s="2085"/>
    </row>
    <row r="207" spans="1:16" s="9" customFormat="1" ht="15" x14ac:dyDescent="0.2">
      <c r="A207" s="2104"/>
      <c r="B207" s="2325"/>
      <c r="C207" s="2327"/>
      <c r="D207" s="2333"/>
      <c r="E207" s="2754"/>
      <c r="F207" s="2848"/>
      <c r="G207" s="2818"/>
      <c r="H207" s="2106" t="s">
        <v>74</v>
      </c>
      <c r="I207" s="2083"/>
      <c r="J207" s="2083">
        <v>15</v>
      </c>
      <c r="K207" s="2107"/>
      <c r="L207" s="2329"/>
      <c r="M207" s="1714"/>
      <c r="N207" s="2084"/>
      <c r="O207" s="2084"/>
      <c r="P207" s="2085"/>
    </row>
    <row r="208" spans="1:16" s="9" customFormat="1" ht="15.75" thickBot="1" x14ac:dyDescent="0.25">
      <c r="A208" s="2104"/>
      <c r="B208" s="2325"/>
      <c r="C208" s="2327"/>
      <c r="D208" s="2333"/>
      <c r="E208" s="2754"/>
      <c r="F208" s="2848"/>
      <c r="G208" s="2818"/>
      <c r="H208" s="2109" t="s">
        <v>75</v>
      </c>
      <c r="I208" s="2089"/>
      <c r="J208" s="2089"/>
      <c r="K208" s="2110"/>
      <c r="L208" s="2328"/>
      <c r="M208" s="2091"/>
      <c r="N208" s="2092"/>
      <c r="O208" s="2092"/>
      <c r="P208" s="2093"/>
    </row>
    <row r="209" spans="1:16" s="9" customFormat="1" ht="15.75" thickBot="1" x14ac:dyDescent="0.25">
      <c r="A209" s="2111"/>
      <c r="B209" s="2112"/>
      <c r="C209" s="2334"/>
      <c r="D209" s="2332"/>
      <c r="E209" s="2737"/>
      <c r="F209" s="2849"/>
      <c r="G209" s="2741"/>
      <c r="H209" s="2095" t="s">
        <v>7</v>
      </c>
      <c r="I209" s="2096">
        <f>SUM(I204:I208)</f>
        <v>15</v>
      </c>
      <c r="J209" s="2096">
        <f t="shared" ref="J209:K209" si="45">SUM(J204:J208)</f>
        <v>15</v>
      </c>
      <c r="K209" s="2096">
        <f t="shared" si="45"/>
        <v>0</v>
      </c>
      <c r="L209" s="2371"/>
      <c r="M209" s="2372"/>
      <c r="N209" s="2130"/>
      <c r="O209" s="2130"/>
      <c r="P209" s="2373"/>
    </row>
    <row r="210" spans="1:16" s="9" customFormat="1" ht="16.899999999999999" customHeight="1" x14ac:dyDescent="0.2">
      <c r="A210" s="2101"/>
      <c r="B210" s="2102"/>
      <c r="C210" s="2326"/>
      <c r="D210" s="2331"/>
      <c r="E210" s="2736" t="s">
        <v>1229</v>
      </c>
      <c r="F210" s="2847" t="s">
        <v>119</v>
      </c>
      <c r="G210" s="2740" t="s">
        <v>1088</v>
      </c>
      <c r="H210" s="1047" t="s">
        <v>52</v>
      </c>
      <c r="I210" s="1048"/>
      <c r="J210" s="1048"/>
      <c r="K210" s="1049"/>
      <c r="L210" s="1050" t="s">
        <v>1044</v>
      </c>
      <c r="M210" s="1051" t="s">
        <v>153</v>
      </c>
      <c r="N210" s="1052"/>
      <c r="O210" s="1052">
        <v>1</v>
      </c>
      <c r="P210" s="1053"/>
    </row>
    <row r="211" spans="1:16" s="9" customFormat="1" ht="15" x14ac:dyDescent="0.25">
      <c r="A211" s="2104"/>
      <c r="B211" s="2325"/>
      <c r="C211" s="2327"/>
      <c r="D211" s="2333"/>
      <c r="E211" s="2754"/>
      <c r="F211" s="2848"/>
      <c r="G211" s="2818"/>
      <c r="H211" s="2106" t="s">
        <v>76</v>
      </c>
      <c r="I211" s="2083">
        <v>18.5</v>
      </c>
      <c r="J211" s="2083"/>
      <c r="K211" s="2107"/>
      <c r="L211" s="2108" t="s">
        <v>1232</v>
      </c>
      <c r="M211" s="1092" t="s">
        <v>153</v>
      </c>
      <c r="N211" s="2084"/>
      <c r="O211" s="2084">
        <v>1</v>
      </c>
      <c r="P211" s="2085"/>
    </row>
    <row r="212" spans="1:16" s="9" customFormat="1" ht="15" x14ac:dyDescent="0.2">
      <c r="A212" s="2104"/>
      <c r="B212" s="2325"/>
      <c r="C212" s="2327"/>
      <c r="D212" s="2333"/>
      <c r="E212" s="2754"/>
      <c r="F212" s="2848"/>
      <c r="G212" s="2818"/>
      <c r="H212" s="2106" t="s">
        <v>1042</v>
      </c>
      <c r="I212" s="2083"/>
      <c r="J212" s="2083"/>
      <c r="K212" s="2107"/>
      <c r="L212" s="2329"/>
      <c r="M212" s="1714"/>
      <c r="N212" s="2084"/>
      <c r="O212" s="2084"/>
      <c r="P212" s="2085"/>
    </row>
    <row r="213" spans="1:16" s="9" customFormat="1" ht="15" x14ac:dyDescent="0.2">
      <c r="A213" s="2104"/>
      <c r="B213" s="2325"/>
      <c r="C213" s="2327"/>
      <c r="D213" s="2333"/>
      <c r="E213" s="2754"/>
      <c r="F213" s="2848"/>
      <c r="G213" s="2818"/>
      <c r="H213" s="2106" t="s">
        <v>74</v>
      </c>
      <c r="I213" s="2083"/>
      <c r="J213" s="2083">
        <v>18.5</v>
      </c>
      <c r="K213" s="2107"/>
      <c r="L213" s="2329"/>
      <c r="M213" s="1714"/>
      <c r="N213" s="2084"/>
      <c r="O213" s="2084"/>
      <c r="P213" s="2085"/>
    </row>
    <row r="214" spans="1:16" s="9" customFormat="1" ht="15.75" thickBot="1" x14ac:dyDescent="0.25">
      <c r="A214" s="2104"/>
      <c r="B214" s="2325"/>
      <c r="C214" s="2327"/>
      <c r="D214" s="2333"/>
      <c r="E214" s="2754"/>
      <c r="F214" s="2848"/>
      <c r="G214" s="2818"/>
      <c r="H214" s="2109" t="s">
        <v>75</v>
      </c>
      <c r="I214" s="2089"/>
      <c r="J214" s="2089"/>
      <c r="K214" s="2110"/>
      <c r="L214" s="2328"/>
      <c r="M214" s="2091"/>
      <c r="N214" s="2092"/>
      <c r="O214" s="2092"/>
      <c r="P214" s="2093"/>
    </row>
    <row r="215" spans="1:16" s="9" customFormat="1" ht="15.75" thickBot="1" x14ac:dyDescent="0.25">
      <c r="A215" s="2111"/>
      <c r="B215" s="2112"/>
      <c r="C215" s="2334"/>
      <c r="D215" s="2332"/>
      <c r="E215" s="2737"/>
      <c r="F215" s="2849"/>
      <c r="G215" s="2741"/>
      <c r="H215" s="2095" t="s">
        <v>7</v>
      </c>
      <c r="I215" s="2096">
        <f>SUM(I210:I214)</f>
        <v>18.5</v>
      </c>
      <c r="J215" s="2096">
        <f t="shared" ref="J215:K215" si="46">SUM(J210:J214)</f>
        <v>18.5</v>
      </c>
      <c r="K215" s="2096">
        <f t="shared" si="46"/>
        <v>0</v>
      </c>
      <c r="L215" s="2371"/>
      <c r="M215" s="2372"/>
      <c r="N215" s="2130"/>
      <c r="O215" s="2130"/>
      <c r="P215" s="2373"/>
    </row>
    <row r="216" spans="1:16" s="9" customFormat="1" ht="13.9" customHeight="1" x14ac:dyDescent="0.2">
      <c r="A216" s="2101"/>
      <c r="B216" s="2102"/>
      <c r="C216" s="2326"/>
      <c r="D216" s="2331"/>
      <c r="E216" s="2736" t="s">
        <v>1230</v>
      </c>
      <c r="F216" s="2847" t="s">
        <v>119</v>
      </c>
      <c r="G216" s="2740" t="s">
        <v>1106</v>
      </c>
      <c r="H216" s="1047" t="s">
        <v>52</v>
      </c>
      <c r="I216" s="1048"/>
      <c r="J216" s="1048"/>
      <c r="K216" s="1049"/>
      <c r="L216" s="1050" t="s">
        <v>1044</v>
      </c>
      <c r="M216" s="1051" t="s">
        <v>153</v>
      </c>
      <c r="N216" s="1052"/>
      <c r="O216" s="1052">
        <v>1</v>
      </c>
      <c r="P216" s="1053"/>
    </row>
    <row r="217" spans="1:16" s="9" customFormat="1" ht="15" x14ac:dyDescent="0.25">
      <c r="A217" s="2104"/>
      <c r="B217" s="2325"/>
      <c r="C217" s="2327"/>
      <c r="D217" s="2333"/>
      <c r="E217" s="2754"/>
      <c r="F217" s="2848"/>
      <c r="G217" s="2818"/>
      <c r="H217" s="2106" t="s">
        <v>76</v>
      </c>
      <c r="I217" s="2083">
        <v>8.6999999999999993</v>
      </c>
      <c r="J217" s="2083"/>
      <c r="K217" s="2107"/>
      <c r="L217" s="2108" t="s">
        <v>1232</v>
      </c>
      <c r="M217" s="1092" t="s">
        <v>153</v>
      </c>
      <c r="N217" s="2084"/>
      <c r="O217" s="2084">
        <v>1</v>
      </c>
      <c r="P217" s="2085"/>
    </row>
    <row r="218" spans="1:16" s="9" customFormat="1" ht="15" x14ac:dyDescent="0.2">
      <c r="A218" s="2104"/>
      <c r="B218" s="2325"/>
      <c r="C218" s="2327"/>
      <c r="D218" s="2333"/>
      <c r="E218" s="2754"/>
      <c r="F218" s="2848"/>
      <c r="G218" s="2818"/>
      <c r="H218" s="2106" t="s">
        <v>1042</v>
      </c>
      <c r="I218" s="2083"/>
      <c r="J218" s="2083"/>
      <c r="K218" s="2107"/>
      <c r="L218" s="2329"/>
      <c r="M218" s="1714"/>
      <c r="N218" s="2084"/>
      <c r="O218" s="2084"/>
      <c r="P218" s="2085"/>
    </row>
    <row r="219" spans="1:16" s="9" customFormat="1" ht="15" x14ac:dyDescent="0.2">
      <c r="A219" s="2104"/>
      <c r="B219" s="2325"/>
      <c r="C219" s="2327"/>
      <c r="D219" s="2333"/>
      <c r="E219" s="2754"/>
      <c r="F219" s="2848"/>
      <c r="G219" s="2818"/>
      <c r="H219" s="2106" t="s">
        <v>74</v>
      </c>
      <c r="I219" s="2083"/>
      <c r="J219" s="2083">
        <v>8.6999999999999993</v>
      </c>
      <c r="K219" s="2107"/>
      <c r="L219" s="2329"/>
      <c r="M219" s="1714"/>
      <c r="N219" s="2084"/>
      <c r="O219" s="2084"/>
      <c r="P219" s="2085"/>
    </row>
    <row r="220" spans="1:16" s="9" customFormat="1" ht="15.75" thickBot="1" x14ac:dyDescent="0.25">
      <c r="A220" s="2104"/>
      <c r="B220" s="2325"/>
      <c r="C220" s="2327"/>
      <c r="D220" s="2333"/>
      <c r="E220" s="2754"/>
      <c r="F220" s="2848"/>
      <c r="G220" s="2818"/>
      <c r="H220" s="2109" t="s">
        <v>75</v>
      </c>
      <c r="I220" s="2089"/>
      <c r="J220" s="2089"/>
      <c r="K220" s="2110"/>
      <c r="L220" s="2328"/>
      <c r="M220" s="2091"/>
      <c r="N220" s="2092"/>
      <c r="O220" s="2092"/>
      <c r="P220" s="2093"/>
    </row>
    <row r="221" spans="1:16" s="9" customFormat="1" ht="15.75" thickBot="1" x14ac:dyDescent="0.25">
      <c r="A221" s="2111"/>
      <c r="B221" s="2112"/>
      <c r="C221" s="2334"/>
      <c r="D221" s="2332"/>
      <c r="E221" s="2737"/>
      <c r="F221" s="2849"/>
      <c r="G221" s="2741"/>
      <c r="H221" s="2095" t="s">
        <v>7</v>
      </c>
      <c r="I221" s="2096">
        <f>SUM(I216:I220)</f>
        <v>8.6999999999999993</v>
      </c>
      <c r="J221" s="2096">
        <f t="shared" ref="J221:K221" si="47">SUM(J216:J220)</f>
        <v>8.6999999999999993</v>
      </c>
      <c r="K221" s="2096">
        <f t="shared" si="47"/>
        <v>0</v>
      </c>
      <c r="L221" s="2371"/>
      <c r="M221" s="2372"/>
      <c r="N221" s="2130"/>
      <c r="O221" s="2130"/>
      <c r="P221" s="2373"/>
    </row>
    <row r="222" spans="1:16" s="9" customFormat="1" ht="13.9" customHeight="1" x14ac:dyDescent="0.2">
      <c r="A222" s="2101"/>
      <c r="B222" s="2102"/>
      <c r="C222" s="2326"/>
      <c r="D222" s="2331"/>
      <c r="E222" s="2736" t="s">
        <v>1231</v>
      </c>
      <c r="F222" s="2847" t="s">
        <v>119</v>
      </c>
      <c r="G222" s="2740" t="s">
        <v>1106</v>
      </c>
      <c r="H222" s="1047" t="s">
        <v>52</v>
      </c>
      <c r="I222" s="1048"/>
      <c r="J222" s="1048"/>
      <c r="K222" s="1049"/>
      <c r="L222" s="1050" t="s">
        <v>1044</v>
      </c>
      <c r="M222" s="1051" t="s">
        <v>153</v>
      </c>
      <c r="N222" s="1052"/>
      <c r="O222" s="1052">
        <v>1</v>
      </c>
      <c r="P222" s="1053"/>
    </row>
    <row r="223" spans="1:16" s="9" customFormat="1" ht="15" x14ac:dyDescent="0.25">
      <c r="A223" s="2104"/>
      <c r="B223" s="2325"/>
      <c r="C223" s="2327"/>
      <c r="D223" s="2333"/>
      <c r="E223" s="2754"/>
      <c r="F223" s="2848"/>
      <c r="G223" s="2818"/>
      <c r="H223" s="2106" t="s">
        <v>76</v>
      </c>
      <c r="I223" s="2083">
        <v>18.5</v>
      </c>
      <c r="J223" s="2083"/>
      <c r="K223" s="2107"/>
      <c r="L223" s="2108" t="s">
        <v>1232</v>
      </c>
      <c r="M223" s="1092" t="s">
        <v>153</v>
      </c>
      <c r="N223" s="2084">
        <v>1</v>
      </c>
      <c r="O223" s="2084"/>
      <c r="P223" s="2085"/>
    </row>
    <row r="224" spans="1:16" s="9" customFormat="1" ht="15" x14ac:dyDescent="0.2">
      <c r="A224" s="2104"/>
      <c r="B224" s="2325"/>
      <c r="C224" s="2327"/>
      <c r="D224" s="2333"/>
      <c r="E224" s="2754"/>
      <c r="F224" s="2848"/>
      <c r="G224" s="2818"/>
      <c r="H224" s="2106" t="s">
        <v>1042</v>
      </c>
      <c r="I224" s="2083"/>
      <c r="J224" s="2083"/>
      <c r="K224" s="2107"/>
      <c r="L224" s="2329"/>
      <c r="M224" s="1714"/>
      <c r="N224" s="2084"/>
      <c r="O224" s="2084"/>
      <c r="P224" s="2085"/>
    </row>
    <row r="225" spans="1:16" s="9" customFormat="1" ht="15" x14ac:dyDescent="0.2">
      <c r="A225" s="2104"/>
      <c r="B225" s="2325"/>
      <c r="C225" s="2327"/>
      <c r="D225" s="2333"/>
      <c r="E225" s="2754"/>
      <c r="F225" s="2848"/>
      <c r="G225" s="2818"/>
      <c r="H225" s="2106" t="s">
        <v>74</v>
      </c>
      <c r="I225" s="2083"/>
      <c r="J225" s="2083">
        <v>18.5</v>
      </c>
      <c r="K225" s="2107"/>
      <c r="L225" s="2329"/>
      <c r="M225" s="1714"/>
      <c r="N225" s="2084"/>
      <c r="O225" s="2084"/>
      <c r="P225" s="2085"/>
    </row>
    <row r="226" spans="1:16" s="9" customFormat="1" ht="15.75" thickBot="1" x14ac:dyDescent="0.25">
      <c r="A226" s="2104"/>
      <c r="B226" s="2325"/>
      <c r="C226" s="2327"/>
      <c r="D226" s="2333"/>
      <c r="E226" s="2754"/>
      <c r="F226" s="2848"/>
      <c r="G226" s="2818"/>
      <c r="H226" s="2109" t="s">
        <v>75</v>
      </c>
      <c r="I226" s="2089"/>
      <c r="J226" s="2089"/>
      <c r="K226" s="2110"/>
      <c r="L226" s="2328"/>
      <c r="M226" s="2091"/>
      <c r="N226" s="2092"/>
      <c r="O226" s="2092"/>
      <c r="P226" s="2093"/>
    </row>
    <row r="227" spans="1:16" s="9" customFormat="1" ht="15.75" thickBot="1" x14ac:dyDescent="0.25">
      <c r="A227" s="2111"/>
      <c r="B227" s="2112"/>
      <c r="C227" s="2334"/>
      <c r="D227" s="2332"/>
      <c r="E227" s="2737"/>
      <c r="F227" s="2849"/>
      <c r="G227" s="2741"/>
      <c r="H227" s="2095" t="s">
        <v>7</v>
      </c>
      <c r="I227" s="2096">
        <f>SUM(I222:I226)</f>
        <v>18.5</v>
      </c>
      <c r="J227" s="2096">
        <f t="shared" ref="J227:K227" si="48">SUM(J222:J226)</f>
        <v>18.5</v>
      </c>
      <c r="K227" s="2096">
        <f t="shared" si="48"/>
        <v>0</v>
      </c>
      <c r="L227" s="2371"/>
      <c r="M227" s="2372"/>
      <c r="N227" s="2130"/>
      <c r="O227" s="2130"/>
      <c r="P227" s="2373"/>
    </row>
    <row r="228" spans="1:16" ht="15" thickBot="1" x14ac:dyDescent="0.25">
      <c r="A228" s="1930" t="s">
        <v>54</v>
      </c>
      <c r="B228" s="1061" t="s">
        <v>6</v>
      </c>
      <c r="C228" s="2793" t="s">
        <v>34</v>
      </c>
      <c r="D228" s="2793"/>
      <c r="E228" s="2793"/>
      <c r="F228" s="2793"/>
      <c r="G228" s="2794"/>
      <c r="H228" s="1062" t="s">
        <v>7</v>
      </c>
      <c r="I228" s="1063">
        <f>I173*1</f>
        <v>401.20000000000005</v>
      </c>
      <c r="J228" s="1063">
        <f t="shared" ref="J228:K228" si="49">J173*1</f>
        <v>75.7</v>
      </c>
      <c r="K228" s="1063">
        <f t="shared" si="49"/>
        <v>0</v>
      </c>
      <c r="L228" s="1064"/>
      <c r="M228" s="1064"/>
      <c r="N228" s="1064"/>
      <c r="O228" s="1064"/>
      <c r="P228" s="1065"/>
    </row>
    <row r="229" spans="1:16" ht="15" thickBot="1" x14ac:dyDescent="0.25">
      <c r="A229" s="2133" t="s">
        <v>54</v>
      </c>
      <c r="B229" s="2133"/>
      <c r="C229" s="2845" t="s">
        <v>55</v>
      </c>
      <c r="D229" s="2845"/>
      <c r="E229" s="2845"/>
      <c r="F229" s="2845"/>
      <c r="G229" s="2846"/>
      <c r="H229" s="2134" t="s">
        <v>7</v>
      </c>
      <c r="I229" s="2135">
        <f>I228*1</f>
        <v>401.20000000000005</v>
      </c>
      <c r="J229" s="2135">
        <f t="shared" ref="J229:K229" si="50">J228*1</f>
        <v>75.7</v>
      </c>
      <c r="K229" s="2135">
        <f t="shared" si="50"/>
        <v>0</v>
      </c>
      <c r="L229" s="2136"/>
      <c r="M229" s="2136"/>
      <c r="N229" s="2136"/>
      <c r="O229" s="2136"/>
      <c r="P229" s="2137"/>
    </row>
    <row r="230" spans="1:16" ht="15.75" thickBot="1" x14ac:dyDescent="0.25">
      <c r="A230" s="2065" t="s">
        <v>62</v>
      </c>
      <c r="B230" s="1028"/>
      <c r="C230" s="2066" t="s">
        <v>151</v>
      </c>
      <c r="D230" s="1030"/>
      <c r="E230" s="2067"/>
      <c r="F230" s="1030"/>
      <c r="G230" s="1030"/>
      <c r="H230" s="1030"/>
      <c r="I230" s="1030"/>
      <c r="J230" s="1029"/>
      <c r="K230" s="1030"/>
      <c r="L230" s="2068"/>
      <c r="M230" s="2068"/>
      <c r="N230" s="1030"/>
      <c r="O230" s="1029"/>
      <c r="P230" s="1033"/>
    </row>
    <row r="231" spans="1:16" ht="26.25" thickBot="1" x14ac:dyDescent="0.25">
      <c r="A231" s="963"/>
      <c r="B231" s="2031"/>
      <c r="C231" s="2032"/>
      <c r="D231" s="2032"/>
      <c r="E231" s="2033"/>
      <c r="F231" s="2032"/>
      <c r="G231" s="2032"/>
      <c r="H231" s="2032"/>
      <c r="I231" s="2034"/>
      <c r="J231" s="2034"/>
      <c r="K231" s="2034"/>
      <c r="L231" s="2179" t="s">
        <v>1110</v>
      </c>
      <c r="M231" s="2155"/>
      <c r="N231" s="1791">
        <v>7</v>
      </c>
      <c r="O231" s="1791">
        <v>1</v>
      </c>
      <c r="P231" s="901"/>
    </row>
    <row r="232" spans="1:16" ht="15" thickBot="1" x14ac:dyDescent="0.25">
      <c r="A232" s="1084" t="s">
        <v>62</v>
      </c>
      <c r="B232" s="2074" t="s">
        <v>6</v>
      </c>
      <c r="C232" s="2075" t="s">
        <v>1111</v>
      </c>
      <c r="D232" s="2076"/>
      <c r="E232" s="2076"/>
      <c r="F232" s="2076"/>
      <c r="G232" s="2076"/>
      <c r="H232" s="2076"/>
      <c r="I232" s="2076"/>
      <c r="J232" s="2076"/>
      <c r="K232" s="2076"/>
      <c r="L232" s="2076"/>
      <c r="M232" s="2076"/>
      <c r="N232" s="2076"/>
      <c r="O232" s="2839"/>
      <c r="P232" s="2840"/>
    </row>
    <row r="233" spans="1:16" ht="30.75" thickBot="1" x14ac:dyDescent="0.25">
      <c r="A233" s="1084"/>
      <c r="B233" s="1041"/>
      <c r="C233" s="1042"/>
      <c r="D233" s="1042"/>
      <c r="E233" s="1042"/>
      <c r="F233" s="1042"/>
      <c r="G233" s="1042"/>
      <c r="H233" s="1042"/>
      <c r="I233" s="1042"/>
      <c r="J233" s="1042"/>
      <c r="K233" s="1042"/>
      <c r="L233" s="1067" t="s">
        <v>1112</v>
      </c>
      <c r="M233" s="1068" t="s">
        <v>1113</v>
      </c>
      <c r="N233" s="1069"/>
      <c r="O233" s="1418">
        <v>1.01</v>
      </c>
      <c r="P233" s="1070"/>
    </row>
    <row r="234" spans="1:16" ht="15" x14ac:dyDescent="0.2">
      <c r="A234" s="1117" t="s">
        <v>62</v>
      </c>
      <c r="B234" s="2841" t="s">
        <v>6</v>
      </c>
      <c r="C234" s="2077" t="s">
        <v>6</v>
      </c>
      <c r="D234" s="2598"/>
      <c r="E234" s="2833" t="s">
        <v>1114</v>
      </c>
      <c r="F234" s="2836" t="s">
        <v>119</v>
      </c>
      <c r="G234" s="2740" t="s">
        <v>120</v>
      </c>
      <c r="H234" s="2078" t="s">
        <v>52</v>
      </c>
      <c r="I234" s="1048">
        <f>I240</f>
        <v>2.2999999999999998</v>
      </c>
      <c r="J234" s="1048">
        <f t="shared" ref="J234:K238" si="51">J240</f>
        <v>0</v>
      </c>
      <c r="K234" s="1048">
        <f t="shared" si="51"/>
        <v>0</v>
      </c>
      <c r="L234" s="1050" t="s">
        <v>1039</v>
      </c>
      <c r="M234" s="1051" t="s">
        <v>153</v>
      </c>
      <c r="N234" s="2103"/>
      <c r="O234" s="1052">
        <v>1</v>
      </c>
      <c r="P234" s="1072"/>
    </row>
    <row r="235" spans="1:16" ht="15" x14ac:dyDescent="0.2">
      <c r="A235" s="2080"/>
      <c r="B235" s="2796"/>
      <c r="C235" s="2690"/>
      <c r="D235" s="2599"/>
      <c r="E235" s="2834"/>
      <c r="F235" s="2837"/>
      <c r="G235" s="2818"/>
      <c r="H235" s="2082" t="s">
        <v>76</v>
      </c>
      <c r="I235" s="2083">
        <f>I241</f>
        <v>45.6</v>
      </c>
      <c r="J235" s="2083">
        <f t="shared" si="51"/>
        <v>200</v>
      </c>
      <c r="K235" s="2083">
        <f t="shared" si="51"/>
        <v>0</v>
      </c>
      <c r="L235" s="2603" t="s">
        <v>1115</v>
      </c>
      <c r="M235" s="1714" t="s">
        <v>1113</v>
      </c>
      <c r="N235" s="2086"/>
      <c r="O235" s="2084">
        <v>1.01</v>
      </c>
      <c r="P235" s="2605"/>
    </row>
    <row r="236" spans="1:16" ht="15" x14ac:dyDescent="0.2">
      <c r="A236" s="2080"/>
      <c r="B236" s="2796"/>
      <c r="C236" s="2690"/>
      <c r="D236" s="2599"/>
      <c r="E236" s="2834"/>
      <c r="F236" s="2837"/>
      <c r="G236" s="2818"/>
      <c r="H236" s="2082" t="s">
        <v>1042</v>
      </c>
      <c r="I236" s="2083">
        <f>I242</f>
        <v>0</v>
      </c>
      <c r="J236" s="2083">
        <f t="shared" si="51"/>
        <v>0</v>
      </c>
      <c r="K236" s="2083">
        <f t="shared" si="51"/>
        <v>0</v>
      </c>
      <c r="L236" s="2603"/>
      <c r="M236" s="1714"/>
      <c r="N236" s="2086"/>
      <c r="O236" s="2086"/>
      <c r="P236" s="2605"/>
    </row>
    <row r="237" spans="1:16" ht="15" x14ac:dyDescent="0.2">
      <c r="A237" s="2080"/>
      <c r="B237" s="2796"/>
      <c r="C237" s="2690"/>
      <c r="D237" s="2599"/>
      <c r="E237" s="2834"/>
      <c r="F237" s="2837"/>
      <c r="G237" s="2818"/>
      <c r="H237" s="2082" t="s">
        <v>74</v>
      </c>
      <c r="I237" s="2083">
        <f>I243</f>
        <v>257.89999999999998</v>
      </c>
      <c r="J237" s="2083">
        <f t="shared" si="51"/>
        <v>0</v>
      </c>
      <c r="K237" s="2083">
        <f t="shared" si="51"/>
        <v>0</v>
      </c>
      <c r="L237" s="2603"/>
      <c r="M237" s="1714"/>
      <c r="N237" s="2086"/>
      <c r="O237" s="2086"/>
      <c r="P237" s="2605"/>
    </row>
    <row r="238" spans="1:16" ht="15.75" thickBot="1" x14ac:dyDescent="0.25">
      <c r="A238" s="2080"/>
      <c r="B238" s="2796"/>
      <c r="C238" s="2690"/>
      <c r="D238" s="2599"/>
      <c r="E238" s="2834"/>
      <c r="F238" s="2837"/>
      <c r="G238" s="2818"/>
      <c r="H238" s="2088" t="s">
        <v>75</v>
      </c>
      <c r="I238" s="2089">
        <f>I244</f>
        <v>0</v>
      </c>
      <c r="J238" s="2089">
        <f t="shared" si="51"/>
        <v>0</v>
      </c>
      <c r="K238" s="2089">
        <f t="shared" si="51"/>
        <v>0</v>
      </c>
      <c r="L238" s="2602"/>
      <c r="M238" s="2091"/>
      <c r="N238" s="2092"/>
      <c r="O238" s="2092"/>
      <c r="P238" s="2093"/>
    </row>
    <row r="239" spans="1:16" ht="18.600000000000001" customHeight="1" thickBot="1" x14ac:dyDescent="0.25">
      <c r="A239" s="2608"/>
      <c r="B239" s="2842"/>
      <c r="C239" s="2094"/>
      <c r="D239" s="2600"/>
      <c r="E239" s="2835"/>
      <c r="F239" s="2838"/>
      <c r="G239" s="2741"/>
      <c r="H239" s="2095" t="s">
        <v>7</v>
      </c>
      <c r="I239" s="2096">
        <f>SUM(I234:I238)</f>
        <v>305.79999999999995</v>
      </c>
      <c r="J239" s="2096">
        <f t="shared" ref="J239:K239" si="52">SUM(J234:J238)</f>
        <v>200</v>
      </c>
      <c r="K239" s="2096">
        <f t="shared" si="52"/>
        <v>0</v>
      </c>
      <c r="L239" s="2097"/>
      <c r="M239" s="2098"/>
      <c r="N239" s="2099"/>
      <c r="O239" s="2099"/>
      <c r="P239" s="2100"/>
    </row>
    <row r="240" spans="1:16" ht="15" x14ac:dyDescent="0.2">
      <c r="A240" s="2101"/>
      <c r="B240" s="2102"/>
      <c r="C240" s="1939"/>
      <c r="D240" s="1936"/>
      <c r="E240" s="2736" t="s">
        <v>1116</v>
      </c>
      <c r="F240" s="2847" t="s">
        <v>119</v>
      </c>
      <c r="G240" s="2740" t="s">
        <v>1088</v>
      </c>
      <c r="H240" s="1047" t="s">
        <v>52</v>
      </c>
      <c r="I240" s="1048">
        <v>2.2999999999999998</v>
      </c>
      <c r="J240" s="1048"/>
      <c r="K240" s="1049">
        <v>0</v>
      </c>
      <c r="L240" s="1050" t="s">
        <v>1044</v>
      </c>
      <c r="M240" s="1051" t="s">
        <v>153</v>
      </c>
      <c r="N240" s="2103"/>
      <c r="O240" s="1052">
        <v>1</v>
      </c>
      <c r="P240" s="1072"/>
    </row>
    <row r="241" spans="1:16" ht="15" x14ac:dyDescent="0.25">
      <c r="A241" s="2104"/>
      <c r="B241" s="2105"/>
      <c r="C241" s="1940"/>
      <c r="D241" s="1938"/>
      <c r="E241" s="2754"/>
      <c r="F241" s="2848"/>
      <c r="G241" s="2818"/>
      <c r="H241" s="2106" t="s">
        <v>76</v>
      </c>
      <c r="I241" s="2083">
        <v>45.6</v>
      </c>
      <c r="J241" s="2083">
        <v>200</v>
      </c>
      <c r="K241" s="2107">
        <v>0</v>
      </c>
      <c r="L241" s="2108" t="s">
        <v>1084</v>
      </c>
      <c r="M241" s="1092" t="s">
        <v>153</v>
      </c>
      <c r="N241" s="2084">
        <v>1</v>
      </c>
      <c r="O241" s="2084"/>
      <c r="P241" s="2087"/>
    </row>
    <row r="242" spans="1:16" ht="15" x14ac:dyDescent="0.2">
      <c r="A242" s="2104"/>
      <c r="B242" s="2105"/>
      <c r="C242" s="1940"/>
      <c r="D242" s="1938"/>
      <c r="E242" s="2754"/>
      <c r="F242" s="2848"/>
      <c r="G242" s="2818"/>
      <c r="H242" s="2106" t="s">
        <v>1042</v>
      </c>
      <c r="I242" s="2083"/>
      <c r="J242" s="2083"/>
      <c r="K242" s="2107"/>
      <c r="L242" s="1367" t="s">
        <v>1115</v>
      </c>
      <c r="M242" s="1714" t="s">
        <v>1113</v>
      </c>
      <c r="N242" s="2086"/>
      <c r="O242" s="2084">
        <v>1.01</v>
      </c>
      <c r="P242" s="2087"/>
    </row>
    <row r="243" spans="1:16" ht="15" x14ac:dyDescent="0.2">
      <c r="A243" s="2104"/>
      <c r="B243" s="2105"/>
      <c r="C243" s="1940"/>
      <c r="D243" s="1938"/>
      <c r="E243" s="2754"/>
      <c r="F243" s="2848"/>
      <c r="G243" s="2818"/>
      <c r="H243" s="2106" t="s">
        <v>74</v>
      </c>
      <c r="I243" s="2083">
        <v>257.89999999999998</v>
      </c>
      <c r="J243" s="2083"/>
      <c r="K243" s="2107">
        <v>0</v>
      </c>
      <c r="L243" s="1367"/>
      <c r="M243" s="1714"/>
      <c r="N243" s="2086"/>
      <c r="O243" s="2086"/>
      <c r="P243" s="2087"/>
    </row>
    <row r="244" spans="1:16" ht="15.75" thickBot="1" x14ac:dyDescent="0.25">
      <c r="A244" s="2104"/>
      <c r="B244" s="2105"/>
      <c r="C244" s="1940"/>
      <c r="D244" s="1938"/>
      <c r="E244" s="2754"/>
      <c r="F244" s="2848"/>
      <c r="G244" s="2818"/>
      <c r="H244" s="2109" t="s">
        <v>75</v>
      </c>
      <c r="I244" s="2089"/>
      <c r="J244" s="2089"/>
      <c r="K244" s="2110"/>
      <c r="L244" s="2090"/>
      <c r="M244" s="2091"/>
      <c r="N244" s="2092"/>
      <c r="O244" s="2092"/>
      <c r="P244" s="2093"/>
    </row>
    <row r="245" spans="1:16" ht="15.75" thickBot="1" x14ac:dyDescent="0.25">
      <c r="A245" s="2111"/>
      <c r="B245" s="2112"/>
      <c r="C245" s="1941"/>
      <c r="D245" s="1937"/>
      <c r="E245" s="2737"/>
      <c r="F245" s="2849"/>
      <c r="G245" s="2741"/>
      <c r="H245" s="2095" t="s">
        <v>7</v>
      </c>
      <c r="I245" s="2096">
        <f>SUM(I240:I244)</f>
        <v>305.79999999999995</v>
      </c>
      <c r="J245" s="2096">
        <f t="shared" ref="J245:K245" si="53">SUM(J240:J244)</f>
        <v>200</v>
      </c>
      <c r="K245" s="2096">
        <f t="shared" si="53"/>
        <v>0</v>
      </c>
      <c r="L245" s="2097"/>
      <c r="M245" s="2098"/>
      <c r="N245" s="2099"/>
      <c r="O245" s="2099"/>
      <c r="P245" s="2100"/>
    </row>
    <row r="246" spans="1:16" ht="15" thickBot="1" x14ac:dyDescent="0.25">
      <c r="A246" s="1930" t="s">
        <v>62</v>
      </c>
      <c r="B246" s="1061" t="s">
        <v>6</v>
      </c>
      <c r="C246" s="2793" t="s">
        <v>34</v>
      </c>
      <c r="D246" s="2793"/>
      <c r="E246" s="2793"/>
      <c r="F246" s="2793"/>
      <c r="G246" s="2794"/>
      <c r="H246" s="1062" t="s">
        <v>7</v>
      </c>
      <c r="I246" s="1063">
        <f>I239*1</f>
        <v>305.79999999999995</v>
      </c>
      <c r="J246" s="1063">
        <f t="shared" ref="J246:K246" si="54">J239*1</f>
        <v>200</v>
      </c>
      <c r="K246" s="1063">
        <f t="shared" si="54"/>
        <v>0</v>
      </c>
      <c r="L246" s="1064"/>
      <c r="M246" s="1064"/>
      <c r="N246" s="1064"/>
      <c r="O246" s="1064"/>
      <c r="P246" s="1065"/>
    </row>
    <row r="247" spans="1:16" ht="15" thickBot="1" x14ac:dyDescent="0.25">
      <c r="A247" s="1084" t="s">
        <v>62</v>
      </c>
      <c r="B247" s="2074" t="s">
        <v>8</v>
      </c>
      <c r="C247" s="2075" t="s">
        <v>1117</v>
      </c>
      <c r="D247" s="2076"/>
      <c r="E247" s="2076"/>
      <c r="F247" s="2076"/>
      <c r="G247" s="2076"/>
      <c r="H247" s="2076"/>
      <c r="I247" s="2076"/>
      <c r="J247" s="2076"/>
      <c r="K247" s="2076"/>
      <c r="L247" s="2076"/>
      <c r="M247" s="2076"/>
      <c r="N247" s="2076"/>
      <c r="O247" s="2839"/>
      <c r="P247" s="2840"/>
    </row>
    <row r="248" spans="1:16" ht="30.75" thickBot="1" x14ac:dyDescent="0.25">
      <c r="A248" s="2180"/>
      <c r="B248" s="2181"/>
      <c r="C248" s="1042"/>
      <c r="D248" s="1042"/>
      <c r="E248" s="1042"/>
      <c r="F248" s="1042"/>
      <c r="G248" s="1042"/>
      <c r="H248" s="1042"/>
      <c r="I248" s="1042"/>
      <c r="J248" s="1042"/>
      <c r="K248" s="1042"/>
      <c r="L248" s="2071" t="s">
        <v>1118</v>
      </c>
      <c r="M248" s="1068" t="s">
        <v>153</v>
      </c>
      <c r="N248" s="1102">
        <v>6</v>
      </c>
      <c r="O248" s="1069"/>
      <c r="P248" s="1070"/>
    </row>
    <row r="249" spans="1:16" ht="15" x14ac:dyDescent="0.2">
      <c r="A249" s="2182" t="s">
        <v>62</v>
      </c>
      <c r="B249" s="2877" t="s">
        <v>8</v>
      </c>
      <c r="C249" s="2183" t="s">
        <v>6</v>
      </c>
      <c r="D249" s="2184"/>
      <c r="E249" s="2833" t="s">
        <v>1119</v>
      </c>
      <c r="F249" s="2860" t="s">
        <v>119</v>
      </c>
      <c r="G249" s="2880" t="s">
        <v>120</v>
      </c>
      <c r="H249" s="2078" t="s">
        <v>52</v>
      </c>
      <c r="I249" s="2185">
        <f>I255</f>
        <v>0</v>
      </c>
      <c r="J249" s="2185">
        <f t="shared" ref="J249:K253" si="55">J255</f>
        <v>0</v>
      </c>
      <c r="K249" s="2185">
        <f t="shared" si="55"/>
        <v>0</v>
      </c>
      <c r="L249" s="2186" t="s">
        <v>1039</v>
      </c>
      <c r="M249" s="2187" t="s">
        <v>153</v>
      </c>
      <c r="N249" s="2188">
        <v>1</v>
      </c>
      <c r="O249" s="2189"/>
      <c r="P249" s="2190"/>
    </row>
    <row r="250" spans="1:16" ht="30" x14ac:dyDescent="0.2">
      <c r="A250" s="2191"/>
      <c r="B250" s="2878"/>
      <c r="C250" s="2192"/>
      <c r="D250" s="2193"/>
      <c r="E250" s="2834"/>
      <c r="F250" s="2861"/>
      <c r="G250" s="2881"/>
      <c r="H250" s="2082" t="s">
        <v>76</v>
      </c>
      <c r="I250" s="2194">
        <f>I256</f>
        <v>4.5999999999999996</v>
      </c>
      <c r="J250" s="2194">
        <f t="shared" si="55"/>
        <v>0</v>
      </c>
      <c r="K250" s="2194">
        <f t="shared" si="55"/>
        <v>0</v>
      </c>
      <c r="L250" s="2195" t="s">
        <v>1120</v>
      </c>
      <c r="M250" s="2196" t="s">
        <v>153</v>
      </c>
      <c r="N250" s="2197">
        <v>6</v>
      </c>
      <c r="O250" s="2198"/>
      <c r="P250" s="2199"/>
    </row>
    <row r="251" spans="1:16" ht="15" x14ac:dyDescent="0.2">
      <c r="A251" s="2191"/>
      <c r="B251" s="2878"/>
      <c r="C251" s="2192"/>
      <c r="D251" s="2193"/>
      <c r="E251" s="2834"/>
      <c r="F251" s="2861"/>
      <c r="G251" s="2881"/>
      <c r="H251" s="2082" t="s">
        <v>1042</v>
      </c>
      <c r="I251" s="2194">
        <f>I257</f>
        <v>0</v>
      </c>
      <c r="J251" s="2194">
        <f t="shared" si="55"/>
        <v>0</v>
      </c>
      <c r="K251" s="2194">
        <f t="shared" si="55"/>
        <v>0</v>
      </c>
      <c r="L251" s="2195"/>
      <c r="M251" s="2196"/>
      <c r="N251" s="2198"/>
      <c r="O251" s="2198"/>
      <c r="P251" s="2199"/>
    </row>
    <row r="252" spans="1:16" ht="15" x14ac:dyDescent="0.2">
      <c r="A252" s="2191"/>
      <c r="B252" s="2878"/>
      <c r="C252" s="2192"/>
      <c r="D252" s="2193"/>
      <c r="E252" s="2834"/>
      <c r="F252" s="2861"/>
      <c r="G252" s="2881"/>
      <c r="H252" s="2082" t="s">
        <v>74</v>
      </c>
      <c r="I252" s="2194">
        <f>I258</f>
        <v>26.4</v>
      </c>
      <c r="J252" s="2194">
        <f t="shared" si="55"/>
        <v>0</v>
      </c>
      <c r="K252" s="2194">
        <f t="shared" si="55"/>
        <v>0</v>
      </c>
      <c r="L252" s="2195"/>
      <c r="M252" s="2196"/>
      <c r="N252" s="2198"/>
      <c r="O252" s="2198"/>
      <c r="P252" s="2199"/>
    </row>
    <row r="253" spans="1:16" ht="15.75" thickBot="1" x14ac:dyDescent="0.25">
      <c r="A253" s="2191"/>
      <c r="B253" s="2878"/>
      <c r="C253" s="2192"/>
      <c r="D253" s="2193"/>
      <c r="E253" s="2834"/>
      <c r="F253" s="2861"/>
      <c r="G253" s="2881"/>
      <c r="H253" s="2088" t="s">
        <v>75</v>
      </c>
      <c r="I253" s="2200">
        <f>I259</f>
        <v>0</v>
      </c>
      <c r="J253" s="2200">
        <f t="shared" si="55"/>
        <v>0</v>
      </c>
      <c r="K253" s="2200">
        <f t="shared" si="55"/>
        <v>0</v>
      </c>
      <c r="L253" s="2201"/>
      <c r="M253" s="2202"/>
      <c r="N253" s="2203"/>
      <c r="O253" s="2203"/>
      <c r="P253" s="2204"/>
    </row>
    <row r="254" spans="1:16" ht="15.75" thickBot="1" x14ac:dyDescent="0.25">
      <c r="A254" s="1935"/>
      <c r="B254" s="2879"/>
      <c r="C254" s="2205"/>
      <c r="D254" s="2206"/>
      <c r="E254" s="2835"/>
      <c r="F254" s="2862"/>
      <c r="G254" s="2882"/>
      <c r="H254" s="2095" t="s">
        <v>7</v>
      </c>
      <c r="I254" s="2207">
        <f>SUM(I249:I253)</f>
        <v>31</v>
      </c>
      <c r="J254" s="2207">
        <f t="shared" ref="J254:K254" si="56">SUM(J249:J253)</f>
        <v>0</v>
      </c>
      <c r="K254" s="2207">
        <f t="shared" si="56"/>
        <v>0</v>
      </c>
      <c r="L254" s="2208"/>
      <c r="M254" s="2209"/>
      <c r="N254" s="2210"/>
      <c r="O254" s="2210"/>
      <c r="P254" s="2211"/>
    </row>
    <row r="255" spans="1:16" ht="15" x14ac:dyDescent="0.2">
      <c r="A255" s="2212"/>
      <c r="B255" s="2213"/>
      <c r="C255" s="2184"/>
      <c r="D255" s="2214"/>
      <c r="E255" s="2736" t="s">
        <v>1121</v>
      </c>
      <c r="F255" s="2860" t="s">
        <v>119</v>
      </c>
      <c r="G255" s="2880" t="s">
        <v>1051</v>
      </c>
      <c r="H255" s="2215" t="s">
        <v>52</v>
      </c>
      <c r="I255" s="2185"/>
      <c r="J255" s="2185"/>
      <c r="K255" s="2216"/>
      <c r="L255" s="2186" t="s">
        <v>1044</v>
      </c>
      <c r="M255" s="2187" t="s">
        <v>153</v>
      </c>
      <c r="N255" s="2188">
        <v>1</v>
      </c>
      <c r="O255" s="2189"/>
      <c r="P255" s="2190"/>
    </row>
    <row r="256" spans="1:16" ht="15" x14ac:dyDescent="0.25">
      <c r="A256" s="2217"/>
      <c r="B256" s="2218"/>
      <c r="C256" s="2193"/>
      <c r="D256" s="2219"/>
      <c r="E256" s="2886"/>
      <c r="F256" s="2861"/>
      <c r="G256" s="2881"/>
      <c r="H256" s="2220" t="s">
        <v>76</v>
      </c>
      <c r="I256" s="2194">
        <v>4.5999999999999996</v>
      </c>
      <c r="J256" s="2194">
        <v>0</v>
      </c>
      <c r="K256" s="2221">
        <v>0</v>
      </c>
      <c r="L256" s="2108" t="s">
        <v>185</v>
      </c>
      <c r="M256" s="2222" t="s">
        <v>153</v>
      </c>
      <c r="N256" s="2197">
        <v>6</v>
      </c>
      <c r="O256" s="2197"/>
      <c r="P256" s="2199"/>
    </row>
    <row r="257" spans="1:16" ht="15" x14ac:dyDescent="0.2">
      <c r="A257" s="2217"/>
      <c r="B257" s="2218"/>
      <c r="C257" s="2193"/>
      <c r="D257" s="2219"/>
      <c r="E257" s="2886"/>
      <c r="F257" s="2861"/>
      <c r="G257" s="2881"/>
      <c r="H257" s="2220" t="s">
        <v>1042</v>
      </c>
      <c r="I257" s="2194"/>
      <c r="J257" s="2194"/>
      <c r="K257" s="2221"/>
      <c r="L257" s="2195"/>
      <c r="M257" s="2196"/>
      <c r="N257" s="2198"/>
      <c r="O257" s="2198"/>
      <c r="P257" s="2199"/>
    </row>
    <row r="258" spans="1:16" ht="15" x14ac:dyDescent="0.2">
      <c r="A258" s="2217"/>
      <c r="B258" s="2218"/>
      <c r="C258" s="2193"/>
      <c r="D258" s="2219"/>
      <c r="E258" s="2886"/>
      <c r="F258" s="2861"/>
      <c r="G258" s="2881"/>
      <c r="H258" s="2220" t="s">
        <v>74</v>
      </c>
      <c r="I258" s="2194">
        <v>26.4</v>
      </c>
      <c r="J258" s="2194">
        <v>0</v>
      </c>
      <c r="K258" s="2221">
        <v>0</v>
      </c>
      <c r="L258" s="2195"/>
      <c r="M258" s="2196"/>
      <c r="N258" s="2198"/>
      <c r="O258" s="2198"/>
      <c r="P258" s="2199"/>
    </row>
    <row r="259" spans="1:16" ht="15.75" thickBot="1" x14ac:dyDescent="0.25">
      <c r="A259" s="2217"/>
      <c r="B259" s="2218"/>
      <c r="C259" s="2193"/>
      <c r="D259" s="2219"/>
      <c r="E259" s="2886"/>
      <c r="F259" s="2861"/>
      <c r="G259" s="2881"/>
      <c r="H259" s="2223" t="s">
        <v>75</v>
      </c>
      <c r="I259" s="2200"/>
      <c r="J259" s="2200"/>
      <c r="K259" s="2224"/>
      <c r="L259" s="2201"/>
      <c r="M259" s="2202"/>
      <c r="N259" s="2203"/>
      <c r="O259" s="2203"/>
      <c r="P259" s="2204"/>
    </row>
    <row r="260" spans="1:16" ht="15.75" thickBot="1" x14ac:dyDescent="0.25">
      <c r="A260" s="2225"/>
      <c r="B260" s="2226"/>
      <c r="C260" s="2227"/>
      <c r="D260" s="2228"/>
      <c r="E260" s="2887"/>
      <c r="F260" s="2862"/>
      <c r="G260" s="2882"/>
      <c r="H260" s="2229" t="s">
        <v>7</v>
      </c>
      <c r="I260" s="2207">
        <f>SUM(I255:I259)</f>
        <v>31</v>
      </c>
      <c r="J260" s="2207">
        <f t="shared" ref="J260:K260" si="57">SUM(J255:J259)</f>
        <v>0</v>
      </c>
      <c r="K260" s="2207">
        <f t="shared" si="57"/>
        <v>0</v>
      </c>
      <c r="L260" s="2208"/>
      <c r="M260" s="2209"/>
      <c r="N260" s="2210"/>
      <c r="O260" s="2210"/>
      <c r="P260" s="2211"/>
    </row>
    <row r="261" spans="1:16" ht="13.5" thickBot="1" x14ac:dyDescent="0.25">
      <c r="A261" s="1924" t="s">
        <v>62</v>
      </c>
      <c r="B261" s="56" t="s">
        <v>8</v>
      </c>
      <c r="C261" s="2850" t="s">
        <v>34</v>
      </c>
      <c r="D261" s="2850"/>
      <c r="E261" s="2850"/>
      <c r="F261" s="2850"/>
      <c r="G261" s="2851"/>
      <c r="H261" s="40" t="s">
        <v>7</v>
      </c>
      <c r="I261" s="79">
        <f>I254*1</f>
        <v>31</v>
      </c>
      <c r="J261" s="79">
        <f>J254*1</f>
        <v>0</v>
      </c>
      <c r="K261" s="79">
        <f>K254*1</f>
        <v>0</v>
      </c>
      <c r="L261" s="42"/>
      <c r="M261" s="42"/>
      <c r="N261" s="42"/>
      <c r="O261" s="42"/>
      <c r="P261" s="43"/>
    </row>
    <row r="262" spans="1:16" ht="13.5" thickBot="1" x14ac:dyDescent="0.25">
      <c r="A262" s="240" t="s">
        <v>62</v>
      </c>
      <c r="B262" s="2151" t="s">
        <v>53</v>
      </c>
      <c r="C262" s="2152" t="s">
        <v>1122</v>
      </c>
      <c r="D262" s="2153"/>
      <c r="E262" s="2153"/>
      <c r="F262" s="2153"/>
      <c r="G262" s="2153"/>
      <c r="H262" s="2153"/>
      <c r="I262" s="2153"/>
      <c r="J262" s="2153"/>
      <c r="K262" s="2153"/>
      <c r="L262" s="2153"/>
      <c r="M262" s="2153"/>
      <c r="N262" s="2153"/>
      <c r="O262" s="2869"/>
      <c r="P262" s="2870"/>
    </row>
    <row r="263" spans="1:16" ht="26.25" thickBot="1" x14ac:dyDescent="0.25">
      <c r="A263" s="240"/>
      <c r="B263" s="44"/>
      <c r="C263" s="58"/>
      <c r="D263" s="58"/>
      <c r="E263" s="58"/>
      <c r="F263" s="58"/>
      <c r="G263" s="58"/>
      <c r="H263" s="58"/>
      <c r="I263" s="58"/>
      <c r="J263" s="58"/>
      <c r="K263" s="58"/>
      <c r="L263" s="2179" t="s">
        <v>1123</v>
      </c>
      <c r="M263" s="542" t="s">
        <v>153</v>
      </c>
      <c r="N263" s="2156">
        <v>1</v>
      </c>
      <c r="O263" s="900"/>
      <c r="P263" s="901"/>
    </row>
    <row r="264" spans="1:16" x14ac:dyDescent="0.2">
      <c r="A264" s="2044" t="s">
        <v>62</v>
      </c>
      <c r="B264" s="2854" t="s">
        <v>53</v>
      </c>
      <c r="C264" s="2061" t="s">
        <v>6</v>
      </c>
      <c r="D264" s="1933"/>
      <c r="E264" s="2871" t="s">
        <v>1124</v>
      </c>
      <c r="F264" s="2874" t="s">
        <v>119</v>
      </c>
      <c r="G264" s="2863" t="s">
        <v>120</v>
      </c>
      <c r="H264" s="2157" t="s">
        <v>52</v>
      </c>
      <c r="I264" s="60">
        <f>I270</f>
        <v>0</v>
      </c>
      <c r="J264" s="60">
        <f t="shared" ref="J264:K268" si="58">J270</f>
        <v>0</v>
      </c>
      <c r="K264" s="60">
        <f t="shared" si="58"/>
        <v>0</v>
      </c>
      <c r="L264" s="62" t="s">
        <v>1039</v>
      </c>
      <c r="M264" s="84" t="s">
        <v>153</v>
      </c>
      <c r="N264" s="2230">
        <v>1</v>
      </c>
      <c r="O264" s="63"/>
      <c r="P264" s="34"/>
    </row>
    <row r="265" spans="1:16" ht="25.5" x14ac:dyDescent="0.2">
      <c r="A265" s="2046"/>
      <c r="B265" s="2855"/>
      <c r="C265" s="2062"/>
      <c r="D265" s="1934"/>
      <c r="E265" s="2872"/>
      <c r="F265" s="2875"/>
      <c r="G265" s="2864"/>
      <c r="H265" s="2158" t="s">
        <v>76</v>
      </c>
      <c r="I265" s="875">
        <f>I271</f>
        <v>650</v>
      </c>
      <c r="J265" s="875">
        <f t="shared" si="58"/>
        <v>0</v>
      </c>
      <c r="K265" s="875">
        <f t="shared" si="58"/>
        <v>0</v>
      </c>
      <c r="L265" s="908" t="s">
        <v>1125</v>
      </c>
      <c r="M265" s="909" t="s">
        <v>153</v>
      </c>
      <c r="N265" s="2231">
        <v>1</v>
      </c>
      <c r="O265" s="879"/>
      <c r="P265" s="881"/>
    </row>
    <row r="266" spans="1:16" x14ac:dyDescent="0.2">
      <c r="A266" s="2046"/>
      <c r="B266" s="2855"/>
      <c r="C266" s="2062"/>
      <c r="D266" s="1934"/>
      <c r="E266" s="2872"/>
      <c r="F266" s="2875"/>
      <c r="G266" s="2864"/>
      <c r="H266" s="2158" t="s">
        <v>1042</v>
      </c>
      <c r="I266" s="875">
        <f>I272</f>
        <v>0</v>
      </c>
      <c r="J266" s="875">
        <f t="shared" si="58"/>
        <v>0</v>
      </c>
      <c r="K266" s="875">
        <f t="shared" si="58"/>
        <v>0</v>
      </c>
      <c r="L266" s="908"/>
      <c r="M266" s="909"/>
      <c r="N266" s="879"/>
      <c r="O266" s="879"/>
      <c r="P266" s="881"/>
    </row>
    <row r="267" spans="1:16" x14ac:dyDescent="0.2">
      <c r="A267" s="2046"/>
      <c r="B267" s="2855"/>
      <c r="C267" s="2062"/>
      <c r="D267" s="1934"/>
      <c r="E267" s="2872"/>
      <c r="F267" s="2875"/>
      <c r="G267" s="2864"/>
      <c r="H267" s="2158" t="s">
        <v>74</v>
      </c>
      <c r="I267" s="875">
        <f>I273</f>
        <v>478</v>
      </c>
      <c r="J267" s="875">
        <f t="shared" si="58"/>
        <v>0</v>
      </c>
      <c r="K267" s="875">
        <f t="shared" si="58"/>
        <v>0</v>
      </c>
      <c r="L267" s="908"/>
      <c r="M267" s="909"/>
      <c r="N267" s="879"/>
      <c r="O267" s="879"/>
      <c r="P267" s="881"/>
    </row>
    <row r="268" spans="1:16" ht="13.5" thickBot="1" x14ac:dyDescent="0.25">
      <c r="A268" s="2046"/>
      <c r="B268" s="2855"/>
      <c r="C268" s="2062"/>
      <c r="D268" s="1934"/>
      <c r="E268" s="2872"/>
      <c r="F268" s="2875"/>
      <c r="G268" s="2864"/>
      <c r="H268" s="2159" t="s">
        <v>75</v>
      </c>
      <c r="I268" s="925">
        <f>I274</f>
        <v>0</v>
      </c>
      <c r="J268" s="925">
        <f t="shared" si="58"/>
        <v>0</v>
      </c>
      <c r="K268" s="925">
        <f t="shared" si="58"/>
        <v>0</v>
      </c>
      <c r="L268" s="2160"/>
      <c r="M268" s="2161"/>
      <c r="N268" s="1925"/>
      <c r="O268" s="1925"/>
      <c r="P268" s="1926"/>
    </row>
    <row r="269" spans="1:16" ht="13.5" thickBot="1" x14ac:dyDescent="0.25">
      <c r="A269" s="1924"/>
      <c r="B269" s="2856"/>
      <c r="C269" s="2162"/>
      <c r="D269" s="1521"/>
      <c r="E269" s="2873"/>
      <c r="F269" s="2876"/>
      <c r="G269" s="2865"/>
      <c r="H269" s="2163" t="s">
        <v>7</v>
      </c>
      <c r="I269" s="2164">
        <f>SUM(I264:I268)</f>
        <v>1128</v>
      </c>
      <c r="J269" s="2164">
        <f>SUM(J264:J268)</f>
        <v>0</v>
      </c>
      <c r="K269" s="2164">
        <f t="shared" ref="K269" si="59">SUM(K264:K268)</f>
        <v>0</v>
      </c>
      <c r="L269" s="2165"/>
      <c r="M269" s="2166"/>
      <c r="N269" s="2167"/>
      <c r="O269" s="2167"/>
      <c r="P269" s="2168"/>
    </row>
    <row r="270" spans="1:16" x14ac:dyDescent="0.2">
      <c r="A270" s="2148"/>
      <c r="B270" s="2169"/>
      <c r="C270" s="1933"/>
      <c r="D270" s="1944"/>
      <c r="E270" s="2883" t="s">
        <v>1126</v>
      </c>
      <c r="F270" s="2874" t="s">
        <v>119</v>
      </c>
      <c r="G270" s="2863" t="s">
        <v>1127</v>
      </c>
      <c r="H270" s="59" t="s">
        <v>52</v>
      </c>
      <c r="I270" s="60"/>
      <c r="J270" s="60"/>
      <c r="K270" s="61"/>
      <c r="L270" s="62" t="s">
        <v>1044</v>
      </c>
      <c r="M270" s="84" t="s">
        <v>153</v>
      </c>
      <c r="N270" s="83">
        <v>1</v>
      </c>
      <c r="O270" s="63"/>
      <c r="P270" s="34"/>
    </row>
    <row r="271" spans="1:16" x14ac:dyDescent="0.2">
      <c r="A271" s="2149"/>
      <c r="B271" s="2170"/>
      <c r="C271" s="1934"/>
      <c r="D271" s="1942"/>
      <c r="E271" s="2884"/>
      <c r="F271" s="2875"/>
      <c r="G271" s="2864"/>
      <c r="H271" s="874" t="s">
        <v>76</v>
      </c>
      <c r="I271" s="875">
        <v>650</v>
      </c>
      <c r="J271" s="875">
        <v>0</v>
      </c>
      <c r="K271" s="876">
        <v>0</v>
      </c>
      <c r="L271" s="877" t="s">
        <v>1128</v>
      </c>
      <c r="M271" s="878" t="s">
        <v>153</v>
      </c>
      <c r="N271" s="105">
        <v>1</v>
      </c>
      <c r="O271" s="105"/>
      <c r="P271" s="881"/>
    </row>
    <row r="272" spans="1:16" x14ac:dyDescent="0.2">
      <c r="A272" s="2149"/>
      <c r="B272" s="2170"/>
      <c r="C272" s="1934"/>
      <c r="D272" s="1942"/>
      <c r="E272" s="2884"/>
      <c r="F272" s="2875"/>
      <c r="G272" s="2864"/>
      <c r="H272" s="874" t="s">
        <v>1042</v>
      </c>
      <c r="I272" s="875"/>
      <c r="J272" s="875"/>
      <c r="K272" s="876"/>
      <c r="L272" s="908"/>
      <c r="M272" s="909"/>
      <c r="N272" s="879"/>
      <c r="O272" s="879"/>
      <c r="P272" s="881"/>
    </row>
    <row r="273" spans="1:16" x14ac:dyDescent="0.2">
      <c r="A273" s="2149"/>
      <c r="B273" s="2170"/>
      <c r="C273" s="1934"/>
      <c r="D273" s="1942"/>
      <c r="E273" s="2884"/>
      <c r="F273" s="2875"/>
      <c r="G273" s="2864"/>
      <c r="H273" s="874" t="s">
        <v>74</v>
      </c>
      <c r="I273" s="875">
        <v>478</v>
      </c>
      <c r="J273" s="875">
        <v>0</v>
      </c>
      <c r="K273" s="876">
        <v>0</v>
      </c>
      <c r="L273" s="908"/>
      <c r="M273" s="909"/>
      <c r="N273" s="879"/>
      <c r="O273" s="879"/>
      <c r="P273" s="881"/>
    </row>
    <row r="274" spans="1:16" ht="13.5" thickBot="1" x14ac:dyDescent="0.25">
      <c r="A274" s="2149"/>
      <c r="B274" s="2170"/>
      <c r="C274" s="1934"/>
      <c r="D274" s="1942"/>
      <c r="E274" s="2884"/>
      <c r="F274" s="2875"/>
      <c r="G274" s="2864"/>
      <c r="H274" s="2171" t="s">
        <v>75</v>
      </c>
      <c r="I274" s="925"/>
      <c r="J274" s="925"/>
      <c r="K274" s="926"/>
      <c r="L274" s="2160"/>
      <c r="M274" s="2161"/>
      <c r="N274" s="1925"/>
      <c r="O274" s="1925"/>
      <c r="P274" s="1926"/>
    </row>
    <row r="275" spans="1:16" ht="13.5" thickBot="1" x14ac:dyDescent="0.25">
      <c r="A275" s="2150"/>
      <c r="B275" s="2172"/>
      <c r="C275" s="1945"/>
      <c r="D275" s="1943"/>
      <c r="E275" s="2885"/>
      <c r="F275" s="2876"/>
      <c r="G275" s="2865"/>
      <c r="H275" s="2163" t="s">
        <v>7</v>
      </c>
      <c r="I275" s="2164">
        <f>SUM(I270:I274)</f>
        <v>1128</v>
      </c>
      <c r="J275" s="2164">
        <f t="shared" ref="J275:K275" si="60">SUM(J270:J274)</f>
        <v>0</v>
      </c>
      <c r="K275" s="2164">
        <f t="shared" si="60"/>
        <v>0</v>
      </c>
      <c r="L275" s="2165"/>
      <c r="M275" s="2166"/>
      <c r="N275" s="2167"/>
      <c r="O275" s="2167"/>
      <c r="P275" s="2168"/>
    </row>
    <row r="276" spans="1:16" ht="15" thickBot="1" x14ac:dyDescent="0.25">
      <c r="A276" s="1930" t="s">
        <v>62</v>
      </c>
      <c r="B276" s="1061" t="s">
        <v>53</v>
      </c>
      <c r="C276" s="2793" t="s">
        <v>34</v>
      </c>
      <c r="D276" s="2793"/>
      <c r="E276" s="2793"/>
      <c r="F276" s="2793"/>
      <c r="G276" s="2794"/>
      <c r="H276" s="1062" t="s">
        <v>7</v>
      </c>
      <c r="I276" s="1063">
        <f>I269*1</f>
        <v>1128</v>
      </c>
      <c r="J276" s="1063">
        <f t="shared" ref="J276:K276" si="61">J269*1</f>
        <v>0</v>
      </c>
      <c r="K276" s="1063">
        <f t="shared" si="61"/>
        <v>0</v>
      </c>
      <c r="L276" s="1064"/>
      <c r="M276" s="1064"/>
      <c r="N276" s="1064"/>
      <c r="O276" s="1064"/>
      <c r="P276" s="1065"/>
    </row>
    <row r="277" spans="1:16" ht="15" thickBot="1" x14ac:dyDescent="0.25">
      <c r="A277" s="2133" t="s">
        <v>62</v>
      </c>
      <c r="B277" s="2133"/>
      <c r="C277" s="2845" t="s">
        <v>55</v>
      </c>
      <c r="D277" s="2845"/>
      <c r="E277" s="2845"/>
      <c r="F277" s="2845"/>
      <c r="G277" s="2846"/>
      <c r="H277" s="2134" t="s">
        <v>7</v>
      </c>
      <c r="I277" s="2135">
        <f>I246+I261+I276</f>
        <v>1464.8</v>
      </c>
      <c r="J277" s="2135">
        <f t="shared" ref="J277:K277" si="62">J246+J261+J276</f>
        <v>200</v>
      </c>
      <c r="K277" s="2135">
        <f t="shared" si="62"/>
        <v>0</v>
      </c>
      <c r="L277" s="2136"/>
      <c r="M277" s="2136"/>
      <c r="N277" s="2136"/>
      <c r="O277" s="2136"/>
      <c r="P277" s="2137"/>
    </row>
    <row r="278" spans="1:16" ht="15.75" thickBot="1" x14ac:dyDescent="0.25">
      <c r="A278" s="2065" t="s">
        <v>96</v>
      </c>
      <c r="B278" s="1028"/>
      <c r="C278" s="2066" t="s">
        <v>1129</v>
      </c>
      <c r="D278" s="1030"/>
      <c r="E278" s="2067"/>
      <c r="F278" s="1030"/>
      <c r="G278" s="1030"/>
      <c r="H278" s="1030"/>
      <c r="I278" s="1030"/>
      <c r="J278" s="1029"/>
      <c r="K278" s="1030"/>
      <c r="L278" s="2068"/>
      <c r="M278" s="2068"/>
      <c r="N278" s="1030"/>
      <c r="O278" s="1029"/>
      <c r="P278" s="1033"/>
    </row>
    <row r="279" spans="1:16" ht="68.45" customHeight="1" thickBot="1" x14ac:dyDescent="0.25">
      <c r="A279" s="2069"/>
      <c r="B279" s="1413"/>
      <c r="C279" s="1931"/>
      <c r="D279" s="1931"/>
      <c r="E279" s="2070"/>
      <c r="F279" s="1931"/>
      <c r="G279" s="1931"/>
      <c r="H279" s="1931"/>
      <c r="I279" s="1931"/>
      <c r="J279" s="1931"/>
      <c r="K279" s="1931"/>
      <c r="L279" s="2071" t="s">
        <v>1130</v>
      </c>
      <c r="M279" s="1068" t="s">
        <v>1131</v>
      </c>
      <c r="N279" s="900">
        <v>676315</v>
      </c>
      <c r="O279" s="2395" t="s">
        <v>1256</v>
      </c>
      <c r="P279" s="1070"/>
    </row>
    <row r="280" spans="1:16" ht="15" thickBot="1" x14ac:dyDescent="0.25">
      <c r="A280" s="1038" t="s">
        <v>96</v>
      </c>
      <c r="B280" s="2232" t="s">
        <v>6</v>
      </c>
      <c r="C280" s="2075" t="s">
        <v>1132</v>
      </c>
      <c r="D280" s="2076"/>
      <c r="E280" s="2076"/>
      <c r="F280" s="2076"/>
      <c r="G280" s="2076"/>
      <c r="H280" s="2076"/>
      <c r="I280" s="2076"/>
      <c r="J280" s="2076"/>
      <c r="K280" s="2076"/>
      <c r="L280" s="2076"/>
      <c r="M280" s="2076"/>
      <c r="N280" s="2076"/>
      <c r="O280" s="2839"/>
      <c r="P280" s="2840"/>
    </row>
    <row r="281" spans="1:16" ht="45.75" thickBot="1" x14ac:dyDescent="0.25">
      <c r="A281" s="1084"/>
      <c r="B281" s="1041"/>
      <c r="C281" s="1042"/>
      <c r="D281" s="1042"/>
      <c r="E281" s="1042"/>
      <c r="F281" s="1042"/>
      <c r="G281" s="1042"/>
      <c r="H281" s="1042"/>
      <c r="I281" s="1042"/>
      <c r="J281" s="1042"/>
      <c r="K281" s="1042"/>
      <c r="L281" s="1067" t="s">
        <v>1133</v>
      </c>
      <c r="M281" s="1068" t="s">
        <v>153</v>
      </c>
      <c r="N281" s="1069"/>
      <c r="O281" s="1418">
        <v>1</v>
      </c>
      <c r="P281" s="1070"/>
    </row>
    <row r="282" spans="1:16" ht="15" x14ac:dyDescent="0.2">
      <c r="A282" s="2730" t="s">
        <v>96</v>
      </c>
      <c r="B282" s="2732" t="s">
        <v>6</v>
      </c>
      <c r="C282" s="2901" t="s">
        <v>6</v>
      </c>
      <c r="D282" s="1936"/>
      <c r="E282" s="2833" t="s">
        <v>1134</v>
      </c>
      <c r="F282" s="2907" t="s">
        <v>119</v>
      </c>
      <c r="G282" s="2740" t="s">
        <v>120</v>
      </c>
      <c r="H282" s="2078" t="s">
        <v>52</v>
      </c>
      <c r="I282" s="1048">
        <f>I288</f>
        <v>1.6</v>
      </c>
      <c r="J282" s="1048">
        <f t="shared" ref="J282:K283" si="63">J288</f>
        <v>0</v>
      </c>
      <c r="K282" s="1048">
        <f t="shared" si="63"/>
        <v>0</v>
      </c>
      <c r="L282" s="1050" t="s">
        <v>1039</v>
      </c>
      <c r="M282" s="1051" t="s">
        <v>153</v>
      </c>
      <c r="N282" s="2103"/>
      <c r="O282" s="1052">
        <v>1</v>
      </c>
      <c r="P282" s="2233"/>
    </row>
    <row r="283" spans="1:16" ht="15" x14ac:dyDescent="0.2">
      <c r="A283" s="2795"/>
      <c r="B283" s="2796"/>
      <c r="C283" s="2902"/>
      <c r="D283" s="1938"/>
      <c r="E283" s="2834"/>
      <c r="F283" s="2837"/>
      <c r="G283" s="2818"/>
      <c r="H283" s="2082" t="s">
        <v>76</v>
      </c>
      <c r="I283" s="2083">
        <f>I289</f>
        <v>328.3</v>
      </c>
      <c r="J283" s="2083">
        <f t="shared" si="63"/>
        <v>647.6</v>
      </c>
      <c r="K283" s="2083">
        <f t="shared" si="63"/>
        <v>0</v>
      </c>
      <c r="L283" s="2888" t="s">
        <v>1135</v>
      </c>
      <c r="M283" s="2889" t="s">
        <v>195</v>
      </c>
      <c r="N283" s="2891">
        <v>74</v>
      </c>
      <c r="O283" s="2891">
        <v>26</v>
      </c>
      <c r="P283" s="2893"/>
    </row>
    <row r="284" spans="1:16" ht="15" x14ac:dyDescent="0.2">
      <c r="A284" s="2795"/>
      <c r="B284" s="2796"/>
      <c r="C284" s="2902"/>
      <c r="D284" s="1938"/>
      <c r="E284" s="2834"/>
      <c r="F284" s="2837"/>
      <c r="G284" s="2818"/>
      <c r="H284" s="2082" t="s">
        <v>1042</v>
      </c>
      <c r="I284" s="2083">
        <f>I290</f>
        <v>1516.5</v>
      </c>
      <c r="J284" s="2083">
        <f>J290</f>
        <v>483.5</v>
      </c>
      <c r="K284" s="2083">
        <f t="shared" ref="K284" si="64">K291</f>
        <v>0</v>
      </c>
      <c r="L284" s="2844"/>
      <c r="M284" s="2890"/>
      <c r="N284" s="2892"/>
      <c r="O284" s="2892"/>
      <c r="P284" s="2894"/>
    </row>
    <row r="285" spans="1:16" ht="15" x14ac:dyDescent="0.2">
      <c r="A285" s="2795"/>
      <c r="B285" s="2796"/>
      <c r="C285" s="2902"/>
      <c r="D285" s="1938"/>
      <c r="E285" s="1928"/>
      <c r="F285" s="2837"/>
      <c r="G285" s="2818"/>
      <c r="H285" s="2082" t="s">
        <v>74</v>
      </c>
      <c r="I285" s="2083">
        <f>I291</f>
        <v>1844.7</v>
      </c>
      <c r="J285" s="2083">
        <f t="shared" ref="J285:K286" si="65">J291</f>
        <v>155.30000000000001</v>
      </c>
      <c r="K285" s="2083">
        <f t="shared" si="65"/>
        <v>0</v>
      </c>
      <c r="L285" s="1367"/>
      <c r="M285" s="1714"/>
      <c r="N285" s="2086"/>
      <c r="O285" s="2086"/>
      <c r="P285" s="2087"/>
    </row>
    <row r="286" spans="1:16" ht="15.75" thickBot="1" x14ac:dyDescent="0.25">
      <c r="A286" s="2795"/>
      <c r="B286" s="2796"/>
      <c r="C286" s="2902"/>
      <c r="D286" s="1938"/>
      <c r="E286" s="1745"/>
      <c r="F286" s="2837"/>
      <c r="G286" s="2818"/>
      <c r="H286" s="2088" t="s">
        <v>75</v>
      </c>
      <c r="I286" s="2089">
        <f>I292</f>
        <v>0</v>
      </c>
      <c r="J286" s="2089">
        <f t="shared" si="65"/>
        <v>0</v>
      </c>
      <c r="K286" s="2089">
        <f t="shared" si="65"/>
        <v>0</v>
      </c>
      <c r="L286" s="2090"/>
      <c r="M286" s="2091"/>
      <c r="N286" s="2092"/>
      <c r="O286" s="2092"/>
      <c r="P286" s="2093"/>
    </row>
    <row r="287" spans="1:16" ht="15.75" thickBot="1" x14ac:dyDescent="0.25">
      <c r="A287" s="2731"/>
      <c r="B287" s="2733"/>
      <c r="C287" s="2903"/>
      <c r="D287" s="1937"/>
      <c r="E287" s="1054"/>
      <c r="F287" s="2908"/>
      <c r="G287" s="2741"/>
      <c r="H287" s="2095" t="s">
        <v>7</v>
      </c>
      <c r="I287" s="2096">
        <f>SUM(I282:I286)</f>
        <v>3691.1000000000004</v>
      </c>
      <c r="J287" s="2096">
        <f t="shared" ref="J287:K287" si="66">SUM(J282:J286)</f>
        <v>1286.3999999999999</v>
      </c>
      <c r="K287" s="2096">
        <f t="shared" si="66"/>
        <v>0</v>
      </c>
      <c r="L287" s="2097"/>
      <c r="M287" s="2098"/>
      <c r="N287" s="2099"/>
      <c r="O287" s="2099"/>
      <c r="P287" s="2100"/>
    </row>
    <row r="288" spans="1:16" ht="15" x14ac:dyDescent="0.2">
      <c r="A288" s="2895"/>
      <c r="B288" s="2898"/>
      <c r="C288" s="2901"/>
      <c r="D288" s="1936"/>
      <c r="E288" s="2736" t="s">
        <v>1136</v>
      </c>
      <c r="F288" s="2904" t="s">
        <v>119</v>
      </c>
      <c r="G288" s="2740" t="s">
        <v>1051</v>
      </c>
      <c r="H288" s="1047" t="s">
        <v>52</v>
      </c>
      <c r="I288" s="1048">
        <v>1.6</v>
      </c>
      <c r="J288" s="1048"/>
      <c r="K288" s="1049">
        <v>0</v>
      </c>
      <c r="L288" s="1050" t="s">
        <v>1044</v>
      </c>
      <c r="M288" s="1051" t="s">
        <v>153</v>
      </c>
      <c r="N288" s="2103"/>
      <c r="O288" s="1052">
        <v>1</v>
      </c>
      <c r="P288" s="1072"/>
    </row>
    <row r="289" spans="1:16" ht="30" x14ac:dyDescent="0.2">
      <c r="A289" s="2896"/>
      <c r="B289" s="2899"/>
      <c r="C289" s="2902"/>
      <c r="D289" s="1938"/>
      <c r="E289" s="2754"/>
      <c r="F289" s="2905"/>
      <c r="G289" s="2818"/>
      <c r="H289" s="2106" t="s">
        <v>76</v>
      </c>
      <c r="I289" s="2083">
        <v>328.3</v>
      </c>
      <c r="J289" s="2083">
        <v>647.6</v>
      </c>
      <c r="K289" s="2107">
        <v>0</v>
      </c>
      <c r="L289" s="1335" t="s">
        <v>1135</v>
      </c>
      <c r="M289" s="1092" t="s">
        <v>195</v>
      </c>
      <c r="N289" s="2084">
        <v>74</v>
      </c>
      <c r="O289" s="2084">
        <v>26</v>
      </c>
      <c r="P289" s="2087"/>
    </row>
    <row r="290" spans="1:16" ht="15" x14ac:dyDescent="0.2">
      <c r="A290" s="2896"/>
      <c r="B290" s="2899"/>
      <c r="C290" s="2902"/>
      <c r="D290" s="1938"/>
      <c r="E290" s="2754"/>
      <c r="F290" s="2905"/>
      <c r="G290" s="2818"/>
      <c r="H290" s="2106" t="s">
        <v>1042</v>
      </c>
      <c r="I290" s="2083">
        <v>1516.5</v>
      </c>
      <c r="J290" s="2083">
        <v>483.5</v>
      </c>
      <c r="K290" s="2107">
        <v>0</v>
      </c>
      <c r="L290" s="1332"/>
      <c r="M290" s="1714"/>
      <c r="N290" s="2086"/>
      <c r="O290" s="2086"/>
      <c r="P290" s="2087"/>
    </row>
    <row r="291" spans="1:16" ht="15" x14ac:dyDescent="0.2">
      <c r="A291" s="2896"/>
      <c r="B291" s="2899"/>
      <c r="C291" s="2902"/>
      <c r="D291" s="1938"/>
      <c r="E291" s="2754"/>
      <c r="F291" s="2905"/>
      <c r="G291" s="2818"/>
      <c r="H291" s="2106" t="s">
        <v>74</v>
      </c>
      <c r="I291" s="2083">
        <v>1844.7</v>
      </c>
      <c r="J291" s="2083">
        <v>155.30000000000001</v>
      </c>
      <c r="K291" s="2107">
        <v>0</v>
      </c>
      <c r="L291" s="1367"/>
      <c r="M291" s="1714"/>
      <c r="N291" s="2086"/>
      <c r="O291" s="2086"/>
      <c r="P291" s="2087"/>
    </row>
    <row r="292" spans="1:16" ht="15.75" thickBot="1" x14ac:dyDescent="0.25">
      <c r="A292" s="2896"/>
      <c r="B292" s="2899"/>
      <c r="C292" s="2902"/>
      <c r="D292" s="1938"/>
      <c r="E292" s="2754"/>
      <c r="F292" s="2905"/>
      <c r="G292" s="2818"/>
      <c r="H292" s="2109" t="s">
        <v>75</v>
      </c>
      <c r="I292" s="2089"/>
      <c r="J292" s="2089"/>
      <c r="K292" s="2110"/>
      <c r="L292" s="2090"/>
      <c r="M292" s="2091"/>
      <c r="N292" s="2092"/>
      <c r="O292" s="2092"/>
      <c r="P292" s="2093"/>
    </row>
    <row r="293" spans="1:16" ht="15.75" thickBot="1" x14ac:dyDescent="0.25">
      <c r="A293" s="2897"/>
      <c r="B293" s="2900"/>
      <c r="C293" s="2903"/>
      <c r="D293" s="1937"/>
      <c r="E293" s="2737"/>
      <c r="F293" s="2906"/>
      <c r="G293" s="2741"/>
      <c r="H293" s="2095" t="s">
        <v>7</v>
      </c>
      <c r="I293" s="2096">
        <f>SUM(I288:I292)</f>
        <v>3691.1000000000004</v>
      </c>
      <c r="J293" s="2096">
        <f>SUM(J288:J292)</f>
        <v>1286.3999999999999</v>
      </c>
      <c r="K293" s="2096">
        <f>SUM(K288:K292)</f>
        <v>0</v>
      </c>
      <c r="L293" s="2097"/>
      <c r="M293" s="2098"/>
      <c r="N293" s="2099"/>
      <c r="O293" s="2099"/>
      <c r="P293" s="2100"/>
    </row>
    <row r="294" spans="1:16" ht="18.600000000000001" customHeight="1" thickBot="1" x14ac:dyDescent="0.25">
      <c r="A294" s="1935" t="s">
        <v>96</v>
      </c>
      <c r="B294" s="2234" t="s">
        <v>6</v>
      </c>
      <c r="C294" s="2909" t="s">
        <v>34</v>
      </c>
      <c r="D294" s="2909"/>
      <c r="E294" s="2909"/>
      <c r="F294" s="2909"/>
      <c r="G294" s="2910"/>
      <c r="H294" s="2235" t="s">
        <v>7</v>
      </c>
      <c r="I294" s="1063">
        <f>I287*1</f>
        <v>3691.1000000000004</v>
      </c>
      <c r="J294" s="1063">
        <f t="shared" ref="J294:K294" si="67">J287*1</f>
        <v>1286.3999999999999</v>
      </c>
      <c r="K294" s="1063">
        <f t="shared" si="67"/>
        <v>0</v>
      </c>
      <c r="L294" s="1064"/>
      <c r="M294" s="1064"/>
      <c r="N294" s="1064"/>
      <c r="O294" s="1064"/>
      <c r="P294" s="1065"/>
    </row>
    <row r="295" spans="1:16" ht="24.6" customHeight="1" thickBot="1" x14ac:dyDescent="0.25">
      <c r="A295" s="2236" t="s">
        <v>96</v>
      </c>
      <c r="B295" s="2237" t="s">
        <v>8</v>
      </c>
      <c r="C295" s="2075" t="s">
        <v>1137</v>
      </c>
      <c r="D295" s="2076"/>
      <c r="E295" s="2076"/>
      <c r="F295" s="2076"/>
      <c r="G295" s="2076"/>
      <c r="H295" s="2076"/>
      <c r="I295" s="2076"/>
      <c r="J295" s="2076"/>
      <c r="K295" s="2076"/>
      <c r="L295" s="2076"/>
      <c r="M295" s="2076"/>
      <c r="N295" s="2076"/>
      <c r="O295" s="2839"/>
      <c r="P295" s="2840"/>
    </row>
    <row r="296" spans="1:16" ht="24" customHeight="1" thickBot="1" x14ac:dyDescent="0.25">
      <c r="A296" s="2180"/>
      <c r="B296" s="2181"/>
      <c r="C296" s="1042"/>
      <c r="D296" s="1042"/>
      <c r="E296" s="1042"/>
      <c r="F296" s="1042"/>
      <c r="G296" s="1042"/>
      <c r="H296" s="1042"/>
      <c r="I296" s="1042"/>
      <c r="J296" s="1042"/>
      <c r="K296" s="1042"/>
      <c r="L296" s="1067" t="s">
        <v>1138</v>
      </c>
      <c r="M296" s="1068" t="s">
        <v>153</v>
      </c>
      <c r="N296" s="1102"/>
      <c r="O296" s="1102">
        <v>1</v>
      </c>
      <c r="P296" s="1070"/>
    </row>
    <row r="297" spans="1:16" ht="15" x14ac:dyDescent="0.2">
      <c r="A297" s="2911" t="s">
        <v>96</v>
      </c>
      <c r="B297" s="2914" t="s">
        <v>8</v>
      </c>
      <c r="C297" s="2916" t="s">
        <v>6</v>
      </c>
      <c r="D297" s="2214"/>
      <c r="E297" s="2833" t="s">
        <v>1139</v>
      </c>
      <c r="F297" s="2919" t="s">
        <v>119</v>
      </c>
      <c r="G297" s="2880" t="s">
        <v>120</v>
      </c>
      <c r="H297" s="2078" t="s">
        <v>52</v>
      </c>
      <c r="I297" s="2185">
        <f>I303</f>
        <v>0.5</v>
      </c>
      <c r="J297" s="2185">
        <f t="shared" ref="J297:K301" si="68">J303</f>
        <v>0.2</v>
      </c>
      <c r="K297" s="2185">
        <f t="shared" si="68"/>
        <v>0</v>
      </c>
      <c r="L297" s="2186" t="s">
        <v>1039</v>
      </c>
      <c r="M297" s="2187" t="s">
        <v>153</v>
      </c>
      <c r="N297" s="2188"/>
      <c r="O297" s="2188">
        <v>1</v>
      </c>
      <c r="P297" s="2238"/>
    </row>
    <row r="298" spans="1:16" ht="15" x14ac:dyDescent="0.2">
      <c r="A298" s="2912"/>
      <c r="B298" s="2878"/>
      <c r="C298" s="2917"/>
      <c r="D298" s="2219"/>
      <c r="E298" s="2834"/>
      <c r="F298" s="2861"/>
      <c r="G298" s="2881"/>
      <c r="H298" s="2082" t="s">
        <v>76</v>
      </c>
      <c r="I298" s="2194">
        <f>I304</f>
        <v>278.60000000000002</v>
      </c>
      <c r="J298" s="2194">
        <f t="shared" si="68"/>
        <v>31.5</v>
      </c>
      <c r="K298" s="2194">
        <f t="shared" si="68"/>
        <v>0</v>
      </c>
      <c r="L298" s="1367" t="s">
        <v>1140</v>
      </c>
      <c r="M298" s="2196" t="s">
        <v>153</v>
      </c>
      <c r="N298" s="2239">
        <v>173</v>
      </c>
      <c r="O298" s="2239">
        <v>5</v>
      </c>
      <c r="P298" s="2199"/>
    </row>
    <row r="299" spans="1:16" ht="15" x14ac:dyDescent="0.2">
      <c r="A299" s="2912"/>
      <c r="B299" s="2878"/>
      <c r="C299" s="2917"/>
      <c r="D299" s="2219"/>
      <c r="E299" s="2834"/>
      <c r="F299" s="2861"/>
      <c r="G299" s="2881"/>
      <c r="H299" s="2082" t="s">
        <v>1042</v>
      </c>
      <c r="I299" s="2194">
        <f>I305</f>
        <v>0</v>
      </c>
      <c r="J299" s="2194">
        <f t="shared" si="68"/>
        <v>0</v>
      </c>
      <c r="K299" s="2194">
        <f t="shared" si="68"/>
        <v>0</v>
      </c>
      <c r="L299" s="2195"/>
      <c r="M299" s="2196"/>
      <c r="N299" s="2198"/>
      <c r="O299" s="2198"/>
      <c r="P299" s="2199"/>
    </row>
    <row r="300" spans="1:16" ht="15" x14ac:dyDescent="0.2">
      <c r="A300" s="2912"/>
      <c r="B300" s="2878"/>
      <c r="C300" s="2917"/>
      <c r="D300" s="2219"/>
      <c r="E300" s="1928"/>
      <c r="F300" s="2861"/>
      <c r="G300" s="2881"/>
      <c r="H300" s="2082" t="s">
        <v>74</v>
      </c>
      <c r="I300" s="2194">
        <f>I306</f>
        <v>526</v>
      </c>
      <c r="J300" s="2194">
        <f t="shared" si="68"/>
        <v>178.5</v>
      </c>
      <c r="K300" s="2194">
        <f t="shared" si="68"/>
        <v>0</v>
      </c>
      <c r="L300" s="2195"/>
      <c r="M300" s="2196"/>
      <c r="N300" s="2198"/>
      <c r="O300" s="2198"/>
      <c r="P300" s="2199"/>
    </row>
    <row r="301" spans="1:16" ht="15.75" thickBot="1" x14ac:dyDescent="0.25">
      <c r="A301" s="2912"/>
      <c r="B301" s="2878"/>
      <c r="C301" s="2917"/>
      <c r="D301" s="2219"/>
      <c r="E301" s="1745"/>
      <c r="F301" s="2861"/>
      <c r="G301" s="2881"/>
      <c r="H301" s="2088" t="s">
        <v>75</v>
      </c>
      <c r="I301" s="2200">
        <f>I307</f>
        <v>0</v>
      </c>
      <c r="J301" s="2200">
        <f t="shared" si="68"/>
        <v>0</v>
      </c>
      <c r="K301" s="2200">
        <f t="shared" si="68"/>
        <v>0</v>
      </c>
      <c r="L301" s="2201"/>
      <c r="M301" s="2202"/>
      <c r="N301" s="2203"/>
      <c r="O301" s="2203"/>
      <c r="P301" s="2204"/>
    </row>
    <row r="302" spans="1:16" ht="21" customHeight="1" thickBot="1" x14ac:dyDescent="0.25">
      <c r="A302" s="2913"/>
      <c r="B302" s="2915"/>
      <c r="C302" s="2918"/>
      <c r="D302" s="2228"/>
      <c r="E302" s="1054"/>
      <c r="F302" s="2920"/>
      <c r="G302" s="2882"/>
      <c r="H302" s="2240" t="s">
        <v>7</v>
      </c>
      <c r="I302" s="2241">
        <f>SUM(I297:I301)</f>
        <v>805.1</v>
      </c>
      <c r="J302" s="2241">
        <f t="shared" ref="J302:K302" si="69">SUM(J297:J301)</f>
        <v>210.2</v>
      </c>
      <c r="K302" s="2241">
        <f t="shared" si="69"/>
        <v>0</v>
      </c>
      <c r="L302" s="2242"/>
      <c r="M302" s="2243"/>
      <c r="N302" s="2244"/>
      <c r="O302" s="2245"/>
      <c r="P302" s="2246"/>
    </row>
    <row r="303" spans="1:16" ht="15" x14ac:dyDescent="0.2">
      <c r="A303" s="2923"/>
      <c r="B303" s="2926"/>
      <c r="C303" s="2916"/>
      <c r="D303" s="2214"/>
      <c r="E303" s="2736" t="s">
        <v>1141</v>
      </c>
      <c r="F303" s="2919" t="s">
        <v>119</v>
      </c>
      <c r="G303" s="2880" t="s">
        <v>1051</v>
      </c>
      <c r="H303" s="2215" t="s">
        <v>52</v>
      </c>
      <c r="I303" s="2185">
        <v>0.5</v>
      </c>
      <c r="J303" s="2185">
        <v>0.2</v>
      </c>
      <c r="K303" s="2216">
        <v>0</v>
      </c>
      <c r="L303" s="2195" t="s">
        <v>1044</v>
      </c>
      <c r="M303" s="2247" t="s">
        <v>153</v>
      </c>
      <c r="N303" s="2197"/>
      <c r="O303" s="2197">
        <v>1</v>
      </c>
      <c r="P303" s="2199"/>
    </row>
    <row r="304" spans="1:16" ht="30" x14ac:dyDescent="0.25">
      <c r="A304" s="2924"/>
      <c r="B304" s="2927"/>
      <c r="C304" s="2917"/>
      <c r="D304" s="2219"/>
      <c r="E304" s="2754"/>
      <c r="F304" s="2861"/>
      <c r="G304" s="2881"/>
      <c r="H304" s="2220" t="s">
        <v>76</v>
      </c>
      <c r="I304" s="2248">
        <v>278.60000000000002</v>
      </c>
      <c r="J304" s="2248">
        <v>31.5</v>
      </c>
      <c r="K304" s="2249">
        <v>0</v>
      </c>
      <c r="L304" s="2108" t="s">
        <v>1142</v>
      </c>
      <c r="M304" s="2222" t="s">
        <v>153</v>
      </c>
      <c r="N304" s="2250">
        <v>143</v>
      </c>
      <c r="O304" s="2250"/>
      <c r="P304" s="2251"/>
    </row>
    <row r="305" spans="1:16" ht="15" x14ac:dyDescent="0.2">
      <c r="A305" s="2924"/>
      <c r="B305" s="2927"/>
      <c r="C305" s="2917"/>
      <c r="D305" s="2219"/>
      <c r="E305" s="2754"/>
      <c r="F305" s="2861"/>
      <c r="G305" s="2881"/>
      <c r="H305" s="2220" t="s">
        <v>1042</v>
      </c>
      <c r="I305" s="2194"/>
      <c r="J305" s="2194"/>
      <c r="K305" s="2221"/>
      <c r="L305" s="2921" t="s">
        <v>1143</v>
      </c>
      <c r="M305" s="2196"/>
      <c r="N305" s="2197"/>
      <c r="O305" s="2197"/>
      <c r="P305" s="2199"/>
    </row>
    <row r="306" spans="1:16" ht="15" x14ac:dyDescent="0.2">
      <c r="A306" s="2924"/>
      <c r="B306" s="2927"/>
      <c r="C306" s="2917"/>
      <c r="D306" s="2219"/>
      <c r="E306" s="2754"/>
      <c r="F306" s="2861"/>
      <c r="G306" s="2881"/>
      <c r="H306" s="2220" t="s">
        <v>74</v>
      </c>
      <c r="I306" s="2194">
        <v>526</v>
      </c>
      <c r="J306" s="2194">
        <v>178.5</v>
      </c>
      <c r="K306" s="2221">
        <v>0</v>
      </c>
      <c r="L306" s="2922"/>
      <c r="M306" s="2196" t="s">
        <v>153</v>
      </c>
      <c r="N306" s="2197">
        <v>30</v>
      </c>
      <c r="O306" s="2197">
        <v>5</v>
      </c>
      <c r="P306" s="2199"/>
    </row>
    <row r="307" spans="1:16" ht="22.9" customHeight="1" thickBot="1" x14ac:dyDescent="0.25">
      <c r="A307" s="2924"/>
      <c r="B307" s="2927"/>
      <c r="C307" s="2917"/>
      <c r="D307" s="2219"/>
      <c r="E307" s="2754"/>
      <c r="F307" s="2861"/>
      <c r="G307" s="2881"/>
      <c r="H307" s="2223" t="s">
        <v>75</v>
      </c>
      <c r="I307" s="2200"/>
      <c r="J307" s="2200"/>
      <c r="K307" s="2224"/>
      <c r="L307" s="2201"/>
      <c r="M307" s="2202"/>
      <c r="N307" s="2203"/>
      <c r="O307" s="2203"/>
      <c r="P307" s="2204"/>
    </row>
    <row r="308" spans="1:16" ht="21" customHeight="1" thickBot="1" x14ac:dyDescent="0.25">
      <c r="A308" s="2925"/>
      <c r="B308" s="2928"/>
      <c r="C308" s="2918"/>
      <c r="D308" s="2228"/>
      <c r="E308" s="2737"/>
      <c r="F308" s="2920"/>
      <c r="G308" s="2882"/>
      <c r="H308" s="2229" t="s">
        <v>7</v>
      </c>
      <c r="I308" s="2207">
        <f>SUM(I303:I307)</f>
        <v>805.1</v>
      </c>
      <c r="J308" s="2207">
        <f t="shared" ref="J308:K308" si="70">SUM(J303:J307)</f>
        <v>210.2</v>
      </c>
      <c r="K308" s="2207">
        <f t="shared" si="70"/>
        <v>0</v>
      </c>
      <c r="L308" s="2208"/>
      <c r="M308" s="2209"/>
      <c r="N308" s="2210"/>
      <c r="O308" s="2210"/>
      <c r="P308" s="2211"/>
    </row>
    <row r="309" spans="1:16" ht="24.6" customHeight="1" thickBot="1" x14ac:dyDescent="0.25">
      <c r="A309" s="1935" t="s">
        <v>96</v>
      </c>
      <c r="B309" s="2234" t="s">
        <v>8</v>
      </c>
      <c r="C309" s="2909" t="s">
        <v>34</v>
      </c>
      <c r="D309" s="2909"/>
      <c r="E309" s="2909"/>
      <c r="F309" s="2909"/>
      <c r="G309" s="2910"/>
      <c r="H309" s="2235" t="s">
        <v>7</v>
      </c>
      <c r="I309" s="1063">
        <f>I302*1</f>
        <v>805.1</v>
      </c>
      <c r="J309" s="1063">
        <f t="shared" ref="J309:K309" si="71">J302*1</f>
        <v>210.2</v>
      </c>
      <c r="K309" s="1063">
        <f t="shared" si="71"/>
        <v>0</v>
      </c>
      <c r="L309" s="1064"/>
      <c r="M309" s="1064"/>
      <c r="N309" s="1064"/>
      <c r="O309" s="1064"/>
      <c r="P309" s="1065"/>
    </row>
    <row r="310" spans="1:16" ht="30" customHeight="1" thickBot="1" x14ac:dyDescent="0.25">
      <c r="A310" s="1084" t="s">
        <v>96</v>
      </c>
      <c r="B310" s="2074" t="s">
        <v>53</v>
      </c>
      <c r="C310" s="2075" t="s">
        <v>1144</v>
      </c>
      <c r="D310" s="2076"/>
      <c r="E310" s="2076"/>
      <c r="F310" s="2076"/>
      <c r="G310" s="2076"/>
      <c r="H310" s="2076"/>
      <c r="I310" s="2076"/>
      <c r="J310" s="2076"/>
      <c r="K310" s="2076"/>
      <c r="L310" s="2076"/>
      <c r="M310" s="2076"/>
      <c r="N310" s="2076"/>
      <c r="O310" s="2839"/>
      <c r="P310" s="2840"/>
    </row>
    <row r="311" spans="1:16" ht="22.15" customHeight="1" thickBot="1" x14ac:dyDescent="0.25">
      <c r="A311" s="1038"/>
      <c r="B311" s="1041"/>
      <c r="C311" s="2607"/>
      <c r="D311" s="2607"/>
      <c r="E311" s="2607"/>
      <c r="F311" s="2607"/>
      <c r="G311" s="2607"/>
      <c r="H311" s="2607"/>
      <c r="I311" s="2607"/>
      <c r="J311" s="2607"/>
      <c r="K311" s="2607"/>
      <c r="L311" s="1067" t="s">
        <v>1145</v>
      </c>
      <c r="M311" s="1068" t="s">
        <v>153</v>
      </c>
      <c r="N311" s="1102">
        <v>8</v>
      </c>
      <c r="O311" s="1102">
        <v>1</v>
      </c>
      <c r="P311" s="1070"/>
    </row>
    <row r="312" spans="1:16" ht="15" x14ac:dyDescent="0.2">
      <c r="A312" s="1117" t="s">
        <v>96</v>
      </c>
      <c r="B312" s="2841" t="s">
        <v>53</v>
      </c>
      <c r="C312" s="2077" t="s">
        <v>6</v>
      </c>
      <c r="D312" s="1939"/>
      <c r="E312" s="2833" t="s">
        <v>1146</v>
      </c>
      <c r="F312" s="2836" t="s">
        <v>119</v>
      </c>
      <c r="G312" s="2740" t="s">
        <v>120</v>
      </c>
      <c r="H312" s="2078" t="s">
        <v>52</v>
      </c>
      <c r="I312" s="1048">
        <f>I318+I324+I330+I336+I342+I348+I354+I360+I366+I372</f>
        <v>11.7</v>
      </c>
      <c r="J312" s="1048">
        <f t="shared" ref="J312:K316" si="72">J318+J324+J330+J336+J342+J348+J354+J360+J366+J372</f>
        <v>0</v>
      </c>
      <c r="K312" s="1048">
        <f t="shared" si="72"/>
        <v>0</v>
      </c>
      <c r="L312" s="1050" t="s">
        <v>1147</v>
      </c>
      <c r="M312" s="1051" t="s">
        <v>153</v>
      </c>
      <c r="N312" s="1052">
        <v>9</v>
      </c>
      <c r="O312" s="1052">
        <v>1</v>
      </c>
      <c r="P312" s="1072"/>
    </row>
    <row r="313" spans="1:16" ht="15" x14ac:dyDescent="0.2">
      <c r="A313" s="2080"/>
      <c r="B313" s="2796"/>
      <c r="C313" s="2081"/>
      <c r="D313" s="1940"/>
      <c r="E313" s="2834"/>
      <c r="F313" s="2837"/>
      <c r="G313" s="2818"/>
      <c r="H313" s="2082" t="s">
        <v>76</v>
      </c>
      <c r="I313" s="2083">
        <f>I319+I325+I331+I337+I343+I349+I355+I361+I367+I373</f>
        <v>3536.0099999999998</v>
      </c>
      <c r="J313" s="2083">
        <f t="shared" si="72"/>
        <v>86</v>
      </c>
      <c r="K313" s="2083">
        <f t="shared" si="72"/>
        <v>0</v>
      </c>
      <c r="L313" s="1367" t="s">
        <v>1148</v>
      </c>
      <c r="M313" s="1714" t="s">
        <v>1149</v>
      </c>
      <c r="N313" s="2084">
        <v>676315</v>
      </c>
      <c r="O313" s="2086"/>
      <c r="P313" s="2087"/>
    </row>
    <row r="314" spans="1:16" ht="15" x14ac:dyDescent="0.2">
      <c r="A314" s="2080"/>
      <c r="B314" s="2796"/>
      <c r="C314" s="2081"/>
      <c r="D314" s="1940"/>
      <c r="E314" s="2834"/>
      <c r="F314" s="2837"/>
      <c r="G314" s="2818"/>
      <c r="H314" s="2082" t="s">
        <v>1042</v>
      </c>
      <c r="I314" s="2083">
        <f>I320+I326+I332+I338+I344+I350+I356+I362+I368+I374</f>
        <v>385.1</v>
      </c>
      <c r="J314" s="2083">
        <f t="shared" si="72"/>
        <v>0</v>
      </c>
      <c r="K314" s="2083">
        <f t="shared" si="72"/>
        <v>0</v>
      </c>
      <c r="L314" s="1367"/>
      <c r="M314" s="1714"/>
      <c r="N314" s="2086"/>
      <c r="O314" s="2086"/>
      <c r="P314" s="2087"/>
    </row>
    <row r="315" spans="1:16" ht="15" x14ac:dyDescent="0.2">
      <c r="A315" s="2080"/>
      <c r="B315" s="2796"/>
      <c r="C315" s="2081"/>
      <c r="D315" s="1940"/>
      <c r="E315" s="2834"/>
      <c r="F315" s="2837"/>
      <c r="G315" s="2818"/>
      <c r="H315" s="2082" t="s">
        <v>74</v>
      </c>
      <c r="I315" s="2083">
        <f>I321+I327+I333+I339+I345+I351+I357+I363+I369+I375</f>
        <v>3034.2999999999997</v>
      </c>
      <c r="J315" s="2083">
        <f t="shared" si="72"/>
        <v>2000</v>
      </c>
      <c r="K315" s="2083">
        <f t="shared" si="72"/>
        <v>0</v>
      </c>
      <c r="L315" s="1367"/>
      <c r="M315" s="1714"/>
      <c r="N315" s="2086"/>
      <c r="O315" s="2086"/>
      <c r="P315" s="2087"/>
    </row>
    <row r="316" spans="1:16" ht="15.75" thickBot="1" x14ac:dyDescent="0.25">
      <c r="A316" s="2080"/>
      <c r="B316" s="2796"/>
      <c r="C316" s="2081"/>
      <c r="D316" s="1940"/>
      <c r="E316" s="2834"/>
      <c r="F316" s="2837"/>
      <c r="G316" s="2818"/>
      <c r="H316" s="2088" t="s">
        <v>75</v>
      </c>
      <c r="I316" s="2089">
        <f>I322+I328+I334+I340+I346+I352+I358+I364+I370+I376</f>
        <v>0</v>
      </c>
      <c r="J316" s="2089">
        <f t="shared" si="72"/>
        <v>0</v>
      </c>
      <c r="K316" s="2089">
        <f t="shared" si="72"/>
        <v>0</v>
      </c>
      <c r="L316" s="2090"/>
      <c r="M316" s="2091"/>
      <c r="N316" s="2092"/>
      <c r="O316" s="2092"/>
      <c r="P316" s="2093"/>
    </row>
    <row r="317" spans="1:16" ht="15.75" thickBot="1" x14ac:dyDescent="0.25">
      <c r="A317" s="1930"/>
      <c r="B317" s="2842"/>
      <c r="C317" s="2094"/>
      <c r="D317" s="1281"/>
      <c r="E317" s="2835"/>
      <c r="F317" s="2838"/>
      <c r="G317" s="2741"/>
      <c r="H317" s="2095" t="s">
        <v>7</v>
      </c>
      <c r="I317" s="2096">
        <f>SUM(I312:I316)</f>
        <v>6967.1099999999988</v>
      </c>
      <c r="J317" s="2096">
        <f t="shared" ref="J317:K317" si="73">SUM(J312:J316)</f>
        <v>2086</v>
      </c>
      <c r="K317" s="2096">
        <f t="shared" si="73"/>
        <v>0</v>
      </c>
      <c r="L317" s="2097"/>
      <c r="M317" s="2098"/>
      <c r="N317" s="2099"/>
      <c r="O317" s="2099"/>
      <c r="P317" s="2100"/>
    </row>
    <row r="318" spans="1:16" ht="15" x14ac:dyDescent="0.2">
      <c r="A318" s="2730"/>
      <c r="B318" s="2732"/>
      <c r="C318" s="2901"/>
      <c r="D318" s="1936"/>
      <c r="E318" s="2736" t="s">
        <v>1150</v>
      </c>
      <c r="F318" s="2907" t="s">
        <v>119</v>
      </c>
      <c r="G318" s="2740" t="s">
        <v>120</v>
      </c>
      <c r="H318" s="1047" t="s">
        <v>52</v>
      </c>
      <c r="I318" s="1048">
        <v>1.6</v>
      </c>
      <c r="J318" s="1048">
        <v>0</v>
      </c>
      <c r="K318" s="1049">
        <v>0</v>
      </c>
      <c r="L318" s="1050" t="s">
        <v>1044</v>
      </c>
      <c r="M318" s="1051" t="s">
        <v>153</v>
      </c>
      <c r="N318" s="1052">
        <v>1</v>
      </c>
      <c r="O318" s="1052"/>
      <c r="P318" s="1053"/>
    </row>
    <row r="319" spans="1:16" ht="15" x14ac:dyDescent="0.25">
      <c r="A319" s="2795"/>
      <c r="B319" s="2796"/>
      <c r="C319" s="2902"/>
      <c r="D319" s="1938"/>
      <c r="E319" s="2754"/>
      <c r="F319" s="2837"/>
      <c r="G319" s="2818"/>
      <c r="H319" s="2106" t="s">
        <v>76</v>
      </c>
      <c r="I319" s="2083">
        <v>2105.31</v>
      </c>
      <c r="J319" s="2083">
        <v>0</v>
      </c>
      <c r="K319" s="2107">
        <v>0</v>
      </c>
      <c r="L319" s="2108" t="s">
        <v>1151</v>
      </c>
      <c r="M319" s="1092" t="s">
        <v>1149</v>
      </c>
      <c r="N319" s="2084">
        <v>90305</v>
      </c>
      <c r="O319" s="2084"/>
      <c r="P319" s="2085"/>
    </row>
    <row r="320" spans="1:16" ht="15" x14ac:dyDescent="0.2">
      <c r="A320" s="2795"/>
      <c r="B320" s="2796"/>
      <c r="C320" s="2902"/>
      <c r="D320" s="1938"/>
      <c r="E320" s="2754"/>
      <c r="F320" s="2837"/>
      <c r="G320" s="2818"/>
      <c r="H320" s="2106" t="s">
        <v>1042</v>
      </c>
      <c r="I320" s="2083"/>
      <c r="J320" s="2083"/>
      <c r="K320" s="2107"/>
      <c r="L320" s="1367"/>
      <c r="M320" s="1714"/>
      <c r="N320" s="2086"/>
      <c r="O320" s="2086"/>
      <c r="P320" s="2087"/>
    </row>
    <row r="321" spans="1:16" ht="15" x14ac:dyDescent="0.2">
      <c r="A321" s="2795"/>
      <c r="B321" s="2796"/>
      <c r="C321" s="2902"/>
      <c r="D321" s="1938"/>
      <c r="E321" s="2754"/>
      <c r="F321" s="2837"/>
      <c r="G321" s="2818"/>
      <c r="H321" s="2106" t="s">
        <v>74</v>
      </c>
      <c r="I321" s="2083">
        <v>203.3</v>
      </c>
      <c r="J321" s="2083">
        <v>0</v>
      </c>
      <c r="K321" s="2107">
        <v>0</v>
      </c>
      <c r="L321" s="1367"/>
      <c r="M321" s="1714"/>
      <c r="N321" s="2086"/>
      <c r="O321" s="2086"/>
      <c r="P321" s="2087"/>
    </row>
    <row r="322" spans="1:16" ht="15.75" thickBot="1" x14ac:dyDescent="0.25">
      <c r="A322" s="2795"/>
      <c r="B322" s="2796"/>
      <c r="C322" s="2902"/>
      <c r="D322" s="1938"/>
      <c r="E322" s="2754"/>
      <c r="F322" s="2837"/>
      <c r="G322" s="2818"/>
      <c r="H322" s="2109" t="s">
        <v>75</v>
      </c>
      <c r="I322" s="2089"/>
      <c r="J322" s="2089"/>
      <c r="K322" s="2110"/>
      <c r="L322" s="2090"/>
      <c r="M322" s="2091"/>
      <c r="N322" s="2092"/>
      <c r="O322" s="2092"/>
      <c r="P322" s="2093"/>
    </row>
    <row r="323" spans="1:16" ht="15.75" thickBot="1" x14ac:dyDescent="0.25">
      <c r="A323" s="2731"/>
      <c r="B323" s="2733"/>
      <c r="C323" s="2903"/>
      <c r="D323" s="1937"/>
      <c r="E323" s="2737"/>
      <c r="F323" s="2908"/>
      <c r="G323" s="2741"/>
      <c r="H323" s="2095" t="s">
        <v>7</v>
      </c>
      <c r="I323" s="2096">
        <f>SUM(I318:I322)</f>
        <v>2310.21</v>
      </c>
      <c r="J323" s="2096">
        <f t="shared" ref="J323:K323" si="74">SUM(J318:J322)</f>
        <v>0</v>
      </c>
      <c r="K323" s="2096">
        <f t="shared" si="74"/>
        <v>0</v>
      </c>
      <c r="L323" s="2097"/>
      <c r="M323" s="2098"/>
      <c r="N323" s="2099"/>
      <c r="O323" s="2099"/>
      <c r="P323" s="2100"/>
    </row>
    <row r="324" spans="1:16" ht="15" x14ac:dyDescent="0.2">
      <c r="A324" s="2895"/>
      <c r="B324" s="2898"/>
      <c r="C324" s="2901"/>
      <c r="D324" s="1936"/>
      <c r="E324" s="2736" t="s">
        <v>1152</v>
      </c>
      <c r="F324" s="2907" t="s">
        <v>119</v>
      </c>
      <c r="G324" s="2740" t="s">
        <v>120</v>
      </c>
      <c r="H324" s="1047" t="s">
        <v>52</v>
      </c>
      <c r="I324" s="1048">
        <v>1.6</v>
      </c>
      <c r="J324" s="1048">
        <v>0</v>
      </c>
      <c r="K324" s="1049">
        <v>0</v>
      </c>
      <c r="L324" s="1050" t="s">
        <v>1044</v>
      </c>
      <c r="M324" s="1051" t="s">
        <v>153</v>
      </c>
      <c r="N324" s="1052">
        <v>1</v>
      </c>
      <c r="O324" s="2103"/>
      <c r="P324" s="2233"/>
    </row>
    <row r="325" spans="1:16" ht="15" x14ac:dyDescent="0.25">
      <c r="A325" s="2896"/>
      <c r="B325" s="2899"/>
      <c r="C325" s="2902"/>
      <c r="D325" s="1938"/>
      <c r="E325" s="2754"/>
      <c r="F325" s="2837"/>
      <c r="G325" s="2818"/>
      <c r="H325" s="2106" t="s">
        <v>76</v>
      </c>
      <c r="I325" s="2083">
        <v>275</v>
      </c>
      <c r="J325" s="2083">
        <v>0</v>
      </c>
      <c r="K325" s="2107">
        <v>0</v>
      </c>
      <c r="L325" s="2108" t="s">
        <v>1151</v>
      </c>
      <c r="M325" s="1092" t="s">
        <v>1149</v>
      </c>
      <c r="N325" s="2084">
        <v>297000</v>
      </c>
      <c r="O325" s="2252"/>
      <c r="P325" s="2253"/>
    </row>
    <row r="326" spans="1:16" ht="15" x14ac:dyDescent="0.2">
      <c r="A326" s="2896"/>
      <c r="B326" s="2899"/>
      <c r="C326" s="2902"/>
      <c r="D326" s="1938"/>
      <c r="E326" s="2754"/>
      <c r="F326" s="2837"/>
      <c r="G326" s="2818"/>
      <c r="H326" s="2106" t="s">
        <v>1042</v>
      </c>
      <c r="I326" s="2083"/>
      <c r="J326" s="2083"/>
      <c r="K326" s="2107"/>
      <c r="L326" s="1367"/>
      <c r="M326" s="1714"/>
      <c r="N326" s="2086"/>
      <c r="O326" s="2086"/>
      <c r="P326" s="2087"/>
    </row>
    <row r="327" spans="1:16" ht="15" x14ac:dyDescent="0.2">
      <c r="A327" s="2896"/>
      <c r="B327" s="2899"/>
      <c r="C327" s="2902"/>
      <c r="D327" s="1938"/>
      <c r="E327" s="1928"/>
      <c r="F327" s="2837"/>
      <c r="G327" s="2818"/>
      <c r="H327" s="2106" t="s">
        <v>74</v>
      </c>
      <c r="I327" s="2083">
        <v>352.5</v>
      </c>
      <c r="J327" s="2083">
        <v>0</v>
      </c>
      <c r="K327" s="2107">
        <v>0</v>
      </c>
      <c r="L327" s="1367"/>
      <c r="M327" s="1714"/>
      <c r="N327" s="2086"/>
      <c r="O327" s="2086"/>
      <c r="P327" s="2087"/>
    </row>
    <row r="328" spans="1:16" ht="15.75" thickBot="1" x14ac:dyDescent="0.25">
      <c r="A328" s="2896"/>
      <c r="B328" s="2899"/>
      <c r="C328" s="2902"/>
      <c r="D328" s="1938"/>
      <c r="E328" s="1745"/>
      <c r="F328" s="2837"/>
      <c r="G328" s="2818"/>
      <c r="H328" s="2109" t="s">
        <v>75</v>
      </c>
      <c r="I328" s="2089"/>
      <c r="J328" s="2089"/>
      <c r="K328" s="2110"/>
      <c r="L328" s="2090"/>
      <c r="M328" s="2091"/>
      <c r="N328" s="2092"/>
      <c r="O328" s="2092"/>
      <c r="P328" s="2093"/>
    </row>
    <row r="329" spans="1:16" ht="24.6" customHeight="1" thickBot="1" x14ac:dyDescent="0.25">
      <c r="A329" s="2897"/>
      <c r="B329" s="2900"/>
      <c r="C329" s="2903"/>
      <c r="D329" s="1937"/>
      <c r="E329" s="1054"/>
      <c r="F329" s="2908"/>
      <c r="G329" s="2741"/>
      <c r="H329" s="2095" t="s">
        <v>7</v>
      </c>
      <c r="I329" s="2096">
        <f>SUM(I324:I328)</f>
        <v>629.1</v>
      </c>
      <c r="J329" s="2096">
        <f t="shared" ref="J329:K329" si="75">SUM(J324:J328)</f>
        <v>0</v>
      </c>
      <c r="K329" s="2096">
        <f t="shared" si="75"/>
        <v>0</v>
      </c>
      <c r="L329" s="2097"/>
      <c r="M329" s="2098"/>
      <c r="N329" s="2099"/>
      <c r="O329" s="2099"/>
      <c r="P329" s="2100"/>
    </row>
    <row r="330" spans="1:16" ht="15" x14ac:dyDescent="0.2">
      <c r="A330" s="2895"/>
      <c r="B330" s="2898"/>
      <c r="C330" s="2901"/>
      <c r="D330" s="1936"/>
      <c r="E330" s="2736" t="s">
        <v>1153</v>
      </c>
      <c r="F330" s="2907" t="s">
        <v>119</v>
      </c>
      <c r="G330" s="2740" t="s">
        <v>1051</v>
      </c>
      <c r="H330" s="1047" t="s">
        <v>52</v>
      </c>
      <c r="I330" s="1048">
        <v>2.5</v>
      </c>
      <c r="J330" s="1048">
        <v>0</v>
      </c>
      <c r="K330" s="1049">
        <v>0</v>
      </c>
      <c r="L330" s="1050" t="s">
        <v>1044</v>
      </c>
      <c r="M330" s="1051" t="s">
        <v>153</v>
      </c>
      <c r="N330" s="1052">
        <v>1</v>
      </c>
      <c r="O330" s="2103"/>
      <c r="P330" s="2233"/>
    </row>
    <row r="331" spans="1:16" ht="15" x14ac:dyDescent="0.25">
      <c r="A331" s="2896"/>
      <c r="B331" s="2899"/>
      <c r="C331" s="2902"/>
      <c r="D331" s="1938"/>
      <c r="E331" s="2754"/>
      <c r="F331" s="2837"/>
      <c r="G331" s="2818"/>
      <c r="H331" s="2106" t="s">
        <v>76</v>
      </c>
      <c r="I331" s="2083">
        <v>757.1</v>
      </c>
      <c r="J331" s="2083">
        <v>0</v>
      </c>
      <c r="K331" s="2107">
        <v>0</v>
      </c>
      <c r="L331" s="2108" t="s">
        <v>1151</v>
      </c>
      <c r="M331" s="1092" t="s">
        <v>1149</v>
      </c>
      <c r="N331" s="2084">
        <v>32625</v>
      </c>
      <c r="O331" s="2252"/>
      <c r="P331" s="2253"/>
    </row>
    <row r="332" spans="1:16" ht="15" x14ac:dyDescent="0.2">
      <c r="A332" s="2896"/>
      <c r="B332" s="2899"/>
      <c r="C332" s="2902"/>
      <c r="D332" s="1938"/>
      <c r="E332" s="2754"/>
      <c r="F332" s="2837"/>
      <c r="G332" s="2818"/>
      <c r="H332" s="2106" t="s">
        <v>1042</v>
      </c>
      <c r="I332" s="2083">
        <v>385.1</v>
      </c>
      <c r="J332" s="2083">
        <v>0</v>
      </c>
      <c r="K332" s="2107">
        <v>0</v>
      </c>
      <c r="L332" s="1367"/>
      <c r="M332" s="1714"/>
      <c r="N332" s="2086"/>
      <c r="O332" s="2086"/>
      <c r="P332" s="2087"/>
    </row>
    <row r="333" spans="1:16" ht="15" x14ac:dyDescent="0.2">
      <c r="A333" s="2896"/>
      <c r="B333" s="2899"/>
      <c r="C333" s="2902"/>
      <c r="D333" s="1938"/>
      <c r="E333" s="1928"/>
      <c r="F333" s="2837"/>
      <c r="G333" s="2818"/>
      <c r="H333" s="2106" t="s">
        <v>74</v>
      </c>
      <c r="I333" s="2083">
        <v>846.6</v>
      </c>
      <c r="J333" s="2083">
        <v>0</v>
      </c>
      <c r="K333" s="2107">
        <v>0</v>
      </c>
      <c r="L333" s="1367"/>
      <c r="M333" s="1714"/>
      <c r="N333" s="2086"/>
      <c r="O333" s="2086"/>
      <c r="P333" s="2087"/>
    </row>
    <row r="334" spans="1:16" ht="15.75" thickBot="1" x14ac:dyDescent="0.25">
      <c r="A334" s="2896"/>
      <c r="B334" s="2899"/>
      <c r="C334" s="2902"/>
      <c r="D334" s="1938"/>
      <c r="E334" s="1738"/>
      <c r="F334" s="2837"/>
      <c r="G334" s="2818"/>
      <c r="H334" s="2109" t="s">
        <v>75</v>
      </c>
      <c r="I334" s="2089"/>
      <c r="J334" s="2089"/>
      <c r="K334" s="2110"/>
      <c r="L334" s="2090"/>
      <c r="M334" s="2091"/>
      <c r="N334" s="2092"/>
      <c r="O334" s="2092"/>
      <c r="P334" s="2093"/>
    </row>
    <row r="335" spans="1:16" ht="25.15" customHeight="1" thickBot="1" x14ac:dyDescent="0.25">
      <c r="A335" s="2897"/>
      <c r="B335" s="2900"/>
      <c r="C335" s="2903"/>
      <c r="D335" s="1937"/>
      <c r="E335" s="1054"/>
      <c r="F335" s="2908"/>
      <c r="G335" s="2741"/>
      <c r="H335" s="2095" t="s">
        <v>7</v>
      </c>
      <c r="I335" s="2096">
        <f>SUM(I330:I334)</f>
        <v>1991.3000000000002</v>
      </c>
      <c r="J335" s="2096">
        <f t="shared" ref="J335:K335" si="76">SUM(J330:J334)</f>
        <v>0</v>
      </c>
      <c r="K335" s="2096">
        <f t="shared" si="76"/>
        <v>0</v>
      </c>
      <c r="L335" s="2097"/>
      <c r="M335" s="2098"/>
      <c r="N335" s="2099"/>
      <c r="O335" s="2099"/>
      <c r="P335" s="2100"/>
    </row>
    <row r="336" spans="1:16" ht="15" x14ac:dyDescent="0.2">
      <c r="A336" s="2895"/>
      <c r="B336" s="2898"/>
      <c r="C336" s="2901"/>
      <c r="D336" s="1936"/>
      <c r="E336" s="2736" t="s">
        <v>1154</v>
      </c>
      <c r="F336" s="2907" t="s">
        <v>119</v>
      </c>
      <c r="G336" s="2740" t="s">
        <v>120</v>
      </c>
      <c r="H336" s="1047" t="s">
        <v>52</v>
      </c>
      <c r="I336" s="1048"/>
      <c r="J336" s="1048"/>
      <c r="K336" s="1049"/>
      <c r="L336" s="1050" t="s">
        <v>1044</v>
      </c>
      <c r="M336" s="1051" t="s">
        <v>153</v>
      </c>
      <c r="N336" s="1052">
        <v>1</v>
      </c>
      <c r="O336" s="2103"/>
      <c r="P336" s="2233"/>
    </row>
    <row r="337" spans="1:16" ht="15" x14ac:dyDescent="0.25">
      <c r="A337" s="2896"/>
      <c r="B337" s="2899"/>
      <c r="C337" s="2902"/>
      <c r="D337" s="1938"/>
      <c r="E337" s="2754"/>
      <c r="F337" s="2837"/>
      <c r="G337" s="2818"/>
      <c r="H337" s="2106" t="s">
        <v>76</v>
      </c>
      <c r="I337" s="2083">
        <v>50</v>
      </c>
      <c r="J337" s="2083">
        <v>0</v>
      </c>
      <c r="K337" s="2107">
        <v>0</v>
      </c>
      <c r="L337" s="2108" t="s">
        <v>1151</v>
      </c>
      <c r="M337" s="1092" t="s">
        <v>1149</v>
      </c>
      <c r="N337" s="2084">
        <v>16800</v>
      </c>
      <c r="O337" s="2252"/>
      <c r="P337" s="2253"/>
    </row>
    <row r="338" spans="1:16" ht="15" x14ac:dyDescent="0.2">
      <c r="A338" s="2896"/>
      <c r="B338" s="2899"/>
      <c r="C338" s="2902"/>
      <c r="D338" s="1938"/>
      <c r="E338" s="2754"/>
      <c r="F338" s="2837"/>
      <c r="G338" s="2818"/>
      <c r="H338" s="2106" t="s">
        <v>1042</v>
      </c>
      <c r="I338" s="2083"/>
      <c r="J338" s="2083"/>
      <c r="K338" s="2107"/>
      <c r="L338" s="1367"/>
      <c r="M338" s="1714"/>
      <c r="N338" s="2086"/>
      <c r="O338" s="2086"/>
      <c r="P338" s="2087"/>
    </row>
    <row r="339" spans="1:16" ht="15" x14ac:dyDescent="0.2">
      <c r="A339" s="2896"/>
      <c r="B339" s="2899"/>
      <c r="C339" s="2902"/>
      <c r="D339" s="1938"/>
      <c r="E339" s="2754"/>
      <c r="F339" s="2837"/>
      <c r="G339" s="2818"/>
      <c r="H339" s="2106" t="s">
        <v>74</v>
      </c>
      <c r="I339" s="2083">
        <v>500</v>
      </c>
      <c r="J339" s="2083">
        <v>0</v>
      </c>
      <c r="K339" s="2107">
        <v>0</v>
      </c>
      <c r="L339" s="1367"/>
      <c r="M339" s="1714"/>
      <c r="N339" s="2086"/>
      <c r="O339" s="2086"/>
      <c r="P339" s="2087"/>
    </row>
    <row r="340" spans="1:16" ht="15.75" thickBot="1" x14ac:dyDescent="0.25">
      <c r="A340" s="2896"/>
      <c r="B340" s="2899"/>
      <c r="C340" s="2902"/>
      <c r="D340" s="1938"/>
      <c r="E340" s="2754"/>
      <c r="F340" s="2837"/>
      <c r="G340" s="2818"/>
      <c r="H340" s="2109" t="s">
        <v>75</v>
      </c>
      <c r="I340" s="2089"/>
      <c r="J340" s="2089"/>
      <c r="K340" s="2110"/>
      <c r="L340" s="2090"/>
      <c r="M340" s="2091"/>
      <c r="N340" s="2092"/>
      <c r="O340" s="2092"/>
      <c r="P340" s="2093"/>
    </row>
    <row r="341" spans="1:16" ht="24" customHeight="1" thickBot="1" x14ac:dyDescent="0.25">
      <c r="A341" s="2897"/>
      <c r="B341" s="2900"/>
      <c r="C341" s="2903"/>
      <c r="D341" s="1937"/>
      <c r="E341" s="2737"/>
      <c r="F341" s="2908"/>
      <c r="G341" s="2741"/>
      <c r="H341" s="2095" t="s">
        <v>7</v>
      </c>
      <c r="I341" s="2096">
        <f>SUM(I336:I340)</f>
        <v>550</v>
      </c>
      <c r="J341" s="2096">
        <f t="shared" ref="J341:K341" si="77">SUM(J336:J340)</f>
        <v>0</v>
      </c>
      <c r="K341" s="2096">
        <f t="shared" si="77"/>
        <v>0</v>
      </c>
      <c r="L341" s="2097"/>
      <c r="M341" s="2098"/>
      <c r="N341" s="2099"/>
      <c r="O341" s="2099"/>
      <c r="P341" s="2100"/>
    </row>
    <row r="342" spans="1:16" ht="15" x14ac:dyDescent="0.2">
      <c r="A342" s="2895"/>
      <c r="B342" s="2898"/>
      <c r="C342" s="2901"/>
      <c r="D342" s="1936"/>
      <c r="E342" s="2736" t="s">
        <v>1155</v>
      </c>
      <c r="F342" s="2907" t="s">
        <v>119</v>
      </c>
      <c r="G342" s="2740" t="s">
        <v>120</v>
      </c>
      <c r="H342" s="1047" t="s">
        <v>52</v>
      </c>
      <c r="I342" s="1048"/>
      <c r="J342" s="1048"/>
      <c r="K342" s="1049"/>
      <c r="L342" s="1050" t="s">
        <v>1044</v>
      </c>
      <c r="M342" s="1051" t="s">
        <v>153</v>
      </c>
      <c r="N342" s="1052">
        <v>1</v>
      </c>
      <c r="O342" s="2103"/>
      <c r="P342" s="2233"/>
    </row>
    <row r="343" spans="1:16" ht="15" x14ac:dyDescent="0.25">
      <c r="A343" s="2896"/>
      <c r="B343" s="2899"/>
      <c r="C343" s="2902"/>
      <c r="D343" s="1938"/>
      <c r="E343" s="2754"/>
      <c r="F343" s="2837"/>
      <c r="G343" s="2818"/>
      <c r="H343" s="2106" t="s">
        <v>76</v>
      </c>
      <c r="I343" s="2083">
        <v>50</v>
      </c>
      <c r="J343" s="2083">
        <v>0</v>
      </c>
      <c r="K343" s="2107">
        <v>0</v>
      </c>
      <c r="L343" s="2108" t="s">
        <v>1151</v>
      </c>
      <c r="M343" s="1092" t="s">
        <v>1149</v>
      </c>
      <c r="N343" s="2084">
        <v>156556</v>
      </c>
      <c r="O343" s="2252"/>
      <c r="P343" s="2253"/>
    </row>
    <row r="344" spans="1:16" ht="15" x14ac:dyDescent="0.2">
      <c r="A344" s="2896"/>
      <c r="B344" s="2899"/>
      <c r="C344" s="2902"/>
      <c r="D344" s="1938"/>
      <c r="E344" s="2754"/>
      <c r="F344" s="2837"/>
      <c r="G344" s="2818"/>
      <c r="H344" s="2106" t="s">
        <v>1042</v>
      </c>
      <c r="I344" s="2083"/>
      <c r="J344" s="2083"/>
      <c r="K344" s="2107"/>
      <c r="L344" s="1367"/>
      <c r="M344" s="1714"/>
      <c r="N344" s="2086"/>
      <c r="O344" s="2086"/>
      <c r="P344" s="2087"/>
    </row>
    <row r="345" spans="1:16" ht="15" x14ac:dyDescent="0.2">
      <c r="A345" s="2896"/>
      <c r="B345" s="2899"/>
      <c r="C345" s="2902"/>
      <c r="D345" s="1938"/>
      <c r="E345" s="2754"/>
      <c r="F345" s="2837"/>
      <c r="G345" s="2818"/>
      <c r="H345" s="2106" t="s">
        <v>74</v>
      </c>
      <c r="I345" s="2083">
        <v>807.9</v>
      </c>
      <c r="J345" s="2083">
        <v>0</v>
      </c>
      <c r="K345" s="2107">
        <v>0</v>
      </c>
      <c r="L345" s="1367"/>
      <c r="M345" s="1714"/>
      <c r="N345" s="2086"/>
      <c r="O345" s="2086"/>
      <c r="P345" s="2087"/>
    </row>
    <row r="346" spans="1:16" ht="15.75" thickBot="1" x14ac:dyDescent="0.25">
      <c r="A346" s="2896"/>
      <c r="B346" s="2899"/>
      <c r="C346" s="2902"/>
      <c r="D346" s="1938"/>
      <c r="E346" s="2754"/>
      <c r="F346" s="2837"/>
      <c r="G346" s="2818"/>
      <c r="H346" s="2109" t="s">
        <v>75</v>
      </c>
      <c r="I346" s="2089"/>
      <c r="J346" s="2089"/>
      <c r="K346" s="2110"/>
      <c r="L346" s="2090"/>
      <c r="M346" s="2091"/>
      <c r="N346" s="2092"/>
      <c r="O346" s="2092"/>
      <c r="P346" s="2093"/>
    </row>
    <row r="347" spans="1:16" ht="26.45" customHeight="1" thickBot="1" x14ac:dyDescent="0.25">
      <c r="A347" s="2897"/>
      <c r="B347" s="2900"/>
      <c r="C347" s="2903"/>
      <c r="D347" s="1937"/>
      <c r="E347" s="2737"/>
      <c r="F347" s="2908"/>
      <c r="G347" s="2741"/>
      <c r="H347" s="2095" t="s">
        <v>7</v>
      </c>
      <c r="I347" s="2096">
        <f>SUM(I342:I346)</f>
        <v>857.9</v>
      </c>
      <c r="J347" s="2096">
        <f t="shared" ref="J347:K347" si="78">SUM(J342:J346)</f>
        <v>0</v>
      </c>
      <c r="K347" s="2096">
        <f t="shared" si="78"/>
        <v>0</v>
      </c>
      <c r="L347" s="2097"/>
      <c r="M347" s="2098"/>
      <c r="N347" s="2099"/>
      <c r="O347" s="2099"/>
      <c r="P347" s="2100"/>
    </row>
    <row r="348" spans="1:16" ht="15" x14ac:dyDescent="0.2">
      <c r="A348" s="2895"/>
      <c r="B348" s="2898"/>
      <c r="C348" s="2901"/>
      <c r="D348" s="1936"/>
      <c r="E348" s="2736" t="s">
        <v>1156</v>
      </c>
      <c r="F348" s="2907" t="s">
        <v>119</v>
      </c>
      <c r="G348" s="2740"/>
      <c r="H348" s="1047" t="s">
        <v>52</v>
      </c>
      <c r="I348" s="1048"/>
      <c r="J348" s="1048"/>
      <c r="K348" s="1049"/>
      <c r="L348" s="1050" t="s">
        <v>1044</v>
      </c>
      <c r="M348" s="1712" t="s">
        <v>153</v>
      </c>
      <c r="N348" s="1052">
        <v>1</v>
      </c>
      <c r="O348" s="2103"/>
      <c r="P348" s="2233"/>
    </row>
    <row r="349" spans="1:16" ht="15" x14ac:dyDescent="0.25">
      <c r="A349" s="2896"/>
      <c r="B349" s="2899"/>
      <c r="C349" s="2902"/>
      <c r="D349" s="1938"/>
      <c r="E349" s="2754"/>
      <c r="F349" s="2837"/>
      <c r="G349" s="2818"/>
      <c r="H349" s="2106" t="s">
        <v>76</v>
      </c>
      <c r="I349" s="2083">
        <v>250</v>
      </c>
      <c r="J349" s="2083">
        <v>0</v>
      </c>
      <c r="K349" s="2107">
        <v>0</v>
      </c>
      <c r="L349" s="2108" t="s">
        <v>1151</v>
      </c>
      <c r="M349" s="1092" t="s">
        <v>1149</v>
      </c>
      <c r="N349" s="2084">
        <v>42000</v>
      </c>
      <c r="O349" s="2252"/>
      <c r="P349" s="2253"/>
    </row>
    <row r="350" spans="1:16" ht="15" x14ac:dyDescent="0.2">
      <c r="A350" s="2896"/>
      <c r="B350" s="2899"/>
      <c r="C350" s="2902"/>
      <c r="D350" s="1938"/>
      <c r="E350" s="2754"/>
      <c r="F350" s="2837"/>
      <c r="G350" s="2818"/>
      <c r="H350" s="2106" t="s">
        <v>1042</v>
      </c>
      <c r="I350" s="2083"/>
      <c r="J350" s="2083"/>
      <c r="K350" s="2107"/>
      <c r="L350" s="1367"/>
      <c r="M350" s="1714"/>
      <c r="N350" s="2086"/>
      <c r="O350" s="2086"/>
      <c r="P350" s="2087"/>
    </row>
    <row r="351" spans="1:16" ht="15" x14ac:dyDescent="0.2">
      <c r="A351" s="2896"/>
      <c r="B351" s="2899"/>
      <c r="C351" s="2902"/>
      <c r="D351" s="1938"/>
      <c r="E351" s="1928"/>
      <c r="F351" s="2837"/>
      <c r="G351" s="2818"/>
      <c r="H351" s="2106" t="s">
        <v>74</v>
      </c>
      <c r="I351" s="2083"/>
      <c r="J351" s="2083"/>
      <c r="K351" s="2107"/>
      <c r="L351" s="1367"/>
      <c r="M351" s="1714"/>
      <c r="N351" s="2086"/>
      <c r="O351" s="2086"/>
      <c r="P351" s="2087"/>
    </row>
    <row r="352" spans="1:16" ht="15.75" thickBot="1" x14ac:dyDescent="0.25">
      <c r="A352" s="2896"/>
      <c r="B352" s="2899"/>
      <c r="C352" s="2902"/>
      <c r="D352" s="1938"/>
      <c r="E352" s="2254"/>
      <c r="F352" s="2837"/>
      <c r="G352" s="2818"/>
      <c r="H352" s="2109" t="s">
        <v>75</v>
      </c>
      <c r="I352" s="2089"/>
      <c r="J352" s="2089"/>
      <c r="K352" s="2110"/>
      <c r="L352" s="2090"/>
      <c r="M352" s="2091"/>
      <c r="N352" s="2092"/>
      <c r="O352" s="2092"/>
      <c r="P352" s="2093"/>
    </row>
    <row r="353" spans="1:16" ht="19.899999999999999" customHeight="1" thickBot="1" x14ac:dyDescent="0.25">
      <c r="A353" s="2897"/>
      <c r="B353" s="2900"/>
      <c r="C353" s="2903"/>
      <c r="D353" s="1937"/>
      <c r="E353" s="1054"/>
      <c r="F353" s="2908"/>
      <c r="G353" s="2741"/>
      <c r="H353" s="2095" t="s">
        <v>7</v>
      </c>
      <c r="I353" s="2096">
        <f>SUM(I348:I352)</f>
        <v>250</v>
      </c>
      <c r="J353" s="2096">
        <f t="shared" ref="J353:K353" si="79">SUM(J348:J352)</f>
        <v>0</v>
      </c>
      <c r="K353" s="2096">
        <f t="shared" si="79"/>
        <v>0</v>
      </c>
      <c r="L353" s="2097"/>
      <c r="M353" s="2098"/>
      <c r="N353" s="2099"/>
      <c r="O353" s="2099"/>
      <c r="P353" s="2100"/>
    </row>
    <row r="354" spans="1:16" ht="15" x14ac:dyDescent="0.2">
      <c r="A354" s="2895"/>
      <c r="B354" s="2898"/>
      <c r="C354" s="2901"/>
      <c r="D354" s="2616"/>
      <c r="E354" s="2736" t="s">
        <v>1157</v>
      </c>
      <c r="F354" s="2907" t="s">
        <v>119</v>
      </c>
      <c r="G354" s="2740" t="s">
        <v>126</v>
      </c>
      <c r="H354" s="1047" t="s">
        <v>52</v>
      </c>
      <c r="I354" s="1048"/>
      <c r="J354" s="1048"/>
      <c r="K354" s="1049"/>
      <c r="L354" s="1050" t="s">
        <v>1044</v>
      </c>
      <c r="M354" s="1051" t="s">
        <v>153</v>
      </c>
      <c r="N354" s="1052">
        <v>1</v>
      </c>
      <c r="O354" s="1052">
        <v>0</v>
      </c>
      <c r="P354" s="1053">
        <v>0</v>
      </c>
    </row>
    <row r="355" spans="1:16" ht="18.600000000000001" customHeight="1" x14ac:dyDescent="0.25">
      <c r="A355" s="2896"/>
      <c r="B355" s="2899"/>
      <c r="C355" s="2902"/>
      <c r="D355" s="2623"/>
      <c r="E355" s="2754"/>
      <c r="F355" s="2837"/>
      <c r="G355" s="2818"/>
      <c r="H355" s="2106" t="s">
        <v>76</v>
      </c>
      <c r="I355" s="2083"/>
      <c r="J355" s="2083"/>
      <c r="K355" s="2107"/>
      <c r="L355" s="2108" t="s">
        <v>1151</v>
      </c>
      <c r="M355" s="1092" t="s">
        <v>1149</v>
      </c>
      <c r="N355" s="2084">
        <v>20769</v>
      </c>
      <c r="O355" s="2084"/>
      <c r="P355" s="2085"/>
    </row>
    <row r="356" spans="1:16" ht="17.45" customHeight="1" x14ac:dyDescent="0.2">
      <c r="A356" s="2896"/>
      <c r="B356" s="2899"/>
      <c r="C356" s="2902"/>
      <c r="D356" s="2623"/>
      <c r="E356" s="2754"/>
      <c r="F356" s="2837"/>
      <c r="G356" s="2818"/>
      <c r="H356" s="2106" t="s">
        <v>1042</v>
      </c>
      <c r="I356" s="2083"/>
      <c r="J356" s="2083"/>
      <c r="K356" s="2107"/>
      <c r="L356" s="2603"/>
      <c r="M356" s="1714"/>
      <c r="N356" s="2086"/>
      <c r="O356" s="2086"/>
      <c r="P356" s="2605"/>
    </row>
    <row r="357" spans="1:16" ht="15" x14ac:dyDescent="0.2">
      <c r="A357" s="2896"/>
      <c r="B357" s="2899"/>
      <c r="C357" s="2902"/>
      <c r="D357" s="2623"/>
      <c r="E357" s="2601"/>
      <c r="F357" s="2837"/>
      <c r="G357" s="2818"/>
      <c r="H357" s="2106" t="s">
        <v>74</v>
      </c>
      <c r="I357" s="2083">
        <v>53</v>
      </c>
      <c r="J357" s="2083">
        <v>0</v>
      </c>
      <c r="K357" s="2107">
        <v>0</v>
      </c>
      <c r="L357" s="2603"/>
      <c r="M357" s="1714"/>
      <c r="N357" s="2086"/>
      <c r="O357" s="2086"/>
      <c r="P357" s="2605"/>
    </row>
    <row r="358" spans="1:16" ht="15.75" thickBot="1" x14ac:dyDescent="0.25">
      <c r="A358" s="2896"/>
      <c r="B358" s="2899"/>
      <c r="C358" s="2902"/>
      <c r="D358" s="2623"/>
      <c r="E358" s="1745"/>
      <c r="F358" s="2837"/>
      <c r="G358" s="2818"/>
      <c r="H358" s="2109" t="s">
        <v>75</v>
      </c>
      <c r="I358" s="2089"/>
      <c r="J358" s="2089"/>
      <c r="K358" s="2110"/>
      <c r="L358" s="2602"/>
      <c r="M358" s="2091"/>
      <c r="N358" s="2092"/>
      <c r="O358" s="2092"/>
      <c r="P358" s="2093"/>
    </row>
    <row r="359" spans="1:16" ht="15.75" thickBot="1" x14ac:dyDescent="0.25">
      <c r="A359" s="2897"/>
      <c r="B359" s="2900"/>
      <c r="C359" s="2903"/>
      <c r="D359" s="2617"/>
      <c r="E359" s="1054"/>
      <c r="F359" s="2908"/>
      <c r="G359" s="2741"/>
      <c r="H359" s="2095" t="s">
        <v>7</v>
      </c>
      <c r="I359" s="2096">
        <f>SUM(I354:I358)</f>
        <v>53</v>
      </c>
      <c r="J359" s="2096">
        <f t="shared" ref="J359:K359" si="80">SUM(J354:J358)</f>
        <v>0</v>
      </c>
      <c r="K359" s="2096">
        <f t="shared" si="80"/>
        <v>0</v>
      </c>
      <c r="L359" s="2097"/>
      <c r="M359" s="2098"/>
      <c r="N359" s="2130"/>
      <c r="O359" s="2099"/>
      <c r="P359" s="2100"/>
    </row>
    <row r="360" spans="1:16" ht="15" x14ac:dyDescent="0.2">
      <c r="A360" s="2895"/>
      <c r="B360" s="2898"/>
      <c r="C360" s="2901"/>
      <c r="D360" s="1936"/>
      <c r="E360" s="2736" t="s">
        <v>1158</v>
      </c>
      <c r="F360" s="2907" t="s">
        <v>119</v>
      </c>
      <c r="G360" s="2740" t="s">
        <v>1106</v>
      </c>
      <c r="H360" s="1047" t="s">
        <v>52</v>
      </c>
      <c r="I360" s="1048"/>
      <c r="J360" s="1048"/>
      <c r="K360" s="1049"/>
      <c r="L360" s="1050" t="s">
        <v>1044</v>
      </c>
      <c r="M360" s="1051" t="s">
        <v>153</v>
      </c>
      <c r="N360" s="1052">
        <v>1</v>
      </c>
      <c r="O360" s="2103"/>
      <c r="P360" s="2233"/>
    </row>
    <row r="361" spans="1:16" ht="15" x14ac:dyDescent="0.25">
      <c r="A361" s="2896"/>
      <c r="B361" s="2899"/>
      <c r="C361" s="2902"/>
      <c r="D361" s="1938"/>
      <c r="E361" s="2754"/>
      <c r="F361" s="2837"/>
      <c r="G361" s="2818"/>
      <c r="H361" s="2106" t="s">
        <v>76</v>
      </c>
      <c r="I361" s="2083">
        <v>0.6</v>
      </c>
      <c r="J361" s="2083"/>
      <c r="K361" s="2107"/>
      <c r="L361" s="2108" t="s">
        <v>1151</v>
      </c>
      <c r="M361" s="1092" t="s">
        <v>1149</v>
      </c>
      <c r="N361" s="2084">
        <v>20260</v>
      </c>
      <c r="O361" s="2086"/>
      <c r="P361" s="2087"/>
    </row>
    <row r="362" spans="1:16" ht="15" x14ac:dyDescent="0.2">
      <c r="A362" s="2896"/>
      <c r="B362" s="2899"/>
      <c r="C362" s="2902"/>
      <c r="D362" s="1938"/>
      <c r="E362" s="2754"/>
      <c r="F362" s="2837"/>
      <c r="G362" s="2818"/>
      <c r="H362" s="2106" t="s">
        <v>1042</v>
      </c>
      <c r="I362" s="2083"/>
      <c r="J362" s="2083"/>
      <c r="K362" s="2107"/>
      <c r="L362" s="1367"/>
      <c r="M362" s="1714"/>
      <c r="N362" s="2086"/>
      <c r="O362" s="2086"/>
      <c r="P362" s="2087"/>
    </row>
    <row r="363" spans="1:16" ht="15" x14ac:dyDescent="0.2">
      <c r="A363" s="2896"/>
      <c r="B363" s="2899"/>
      <c r="C363" s="2902"/>
      <c r="D363" s="1938"/>
      <c r="E363" s="1928"/>
      <c r="F363" s="2837"/>
      <c r="G363" s="2818"/>
      <c r="H363" s="2106" t="s">
        <v>74</v>
      </c>
      <c r="I363" s="2083">
        <v>12.7</v>
      </c>
      <c r="J363" s="2083">
        <v>0</v>
      </c>
      <c r="K363" s="2107">
        <v>0</v>
      </c>
      <c r="L363" s="1367"/>
      <c r="M363" s="1714"/>
      <c r="N363" s="2086"/>
      <c r="O363" s="2086"/>
      <c r="P363" s="2087"/>
    </row>
    <row r="364" spans="1:16" ht="15.75" thickBot="1" x14ac:dyDescent="0.25">
      <c r="A364" s="2896"/>
      <c r="B364" s="2899"/>
      <c r="C364" s="2902"/>
      <c r="D364" s="1938"/>
      <c r="E364" s="2254"/>
      <c r="F364" s="2837"/>
      <c r="G364" s="2818"/>
      <c r="H364" s="2109" t="s">
        <v>75</v>
      </c>
      <c r="I364" s="2089"/>
      <c r="J364" s="2089"/>
      <c r="K364" s="2110"/>
      <c r="L364" s="2090"/>
      <c r="M364" s="2091"/>
      <c r="N364" s="2092"/>
      <c r="O364" s="2092"/>
      <c r="P364" s="2093"/>
    </row>
    <row r="365" spans="1:16" ht="15.75" thickBot="1" x14ac:dyDescent="0.25">
      <c r="A365" s="2897"/>
      <c r="B365" s="2900"/>
      <c r="C365" s="2903"/>
      <c r="D365" s="1937"/>
      <c r="E365" s="1054"/>
      <c r="F365" s="2908"/>
      <c r="G365" s="2741"/>
      <c r="H365" s="2095" t="s">
        <v>7</v>
      </c>
      <c r="I365" s="2096">
        <f>SUM(I360:I364)</f>
        <v>13.299999999999999</v>
      </c>
      <c r="J365" s="2096">
        <f t="shared" ref="J365:K365" si="81">SUM(J360:J364)</f>
        <v>0</v>
      </c>
      <c r="K365" s="2096">
        <f t="shared" si="81"/>
        <v>0</v>
      </c>
      <c r="L365" s="2097"/>
      <c r="M365" s="2098"/>
      <c r="N365" s="2099"/>
      <c r="O365" s="2099"/>
      <c r="P365" s="2100"/>
    </row>
    <row r="366" spans="1:16" ht="15" x14ac:dyDescent="0.2">
      <c r="A366" s="2895"/>
      <c r="B366" s="2898"/>
      <c r="C366" s="2901"/>
      <c r="D366" s="1936"/>
      <c r="E366" s="2736" t="s">
        <v>1159</v>
      </c>
      <c r="F366" s="2929" t="s">
        <v>119</v>
      </c>
      <c r="G366" s="2141" t="s">
        <v>1106</v>
      </c>
      <c r="H366" s="1047" t="s">
        <v>52</v>
      </c>
      <c r="I366" s="1048">
        <v>6</v>
      </c>
      <c r="J366" s="1048">
        <v>0</v>
      </c>
      <c r="K366" s="1049">
        <v>0</v>
      </c>
      <c r="L366" s="1050" t="s">
        <v>1044</v>
      </c>
      <c r="M366" s="1051" t="s">
        <v>153</v>
      </c>
      <c r="N366" s="1052">
        <v>1</v>
      </c>
      <c r="O366" s="2103"/>
      <c r="P366" s="2233"/>
    </row>
    <row r="367" spans="1:16" ht="30" x14ac:dyDescent="0.25">
      <c r="A367" s="2896"/>
      <c r="B367" s="2899"/>
      <c r="C367" s="2902"/>
      <c r="D367" s="1938"/>
      <c r="E367" s="2754"/>
      <c r="F367" s="2848"/>
      <c r="G367" s="2142"/>
      <c r="H367" s="2106" t="s">
        <v>76</v>
      </c>
      <c r="I367" s="2083">
        <v>10</v>
      </c>
      <c r="J367" s="2083">
        <v>0</v>
      </c>
      <c r="K367" s="2107">
        <v>0</v>
      </c>
      <c r="L367" s="2108" t="s">
        <v>1160</v>
      </c>
      <c r="M367" s="1092" t="s">
        <v>153</v>
      </c>
      <c r="N367" s="2084">
        <v>1</v>
      </c>
      <c r="O367" s="2084"/>
      <c r="P367" s="2087"/>
    </row>
    <row r="368" spans="1:16" ht="15" x14ac:dyDescent="0.2">
      <c r="A368" s="2896"/>
      <c r="B368" s="2899"/>
      <c r="C368" s="2902"/>
      <c r="D368" s="1938"/>
      <c r="E368" s="2754"/>
      <c r="F368" s="2848"/>
      <c r="G368" s="2142"/>
      <c r="H368" s="2106" t="s">
        <v>1042</v>
      </c>
      <c r="I368" s="2083"/>
      <c r="J368" s="2083"/>
      <c r="K368" s="2107"/>
      <c r="L368" s="1367"/>
      <c r="M368" s="1714"/>
      <c r="N368" s="2086"/>
      <c r="O368" s="2086"/>
      <c r="P368" s="2087"/>
    </row>
    <row r="369" spans="1:16" ht="15" x14ac:dyDescent="0.2">
      <c r="A369" s="2896"/>
      <c r="B369" s="2899"/>
      <c r="C369" s="2902"/>
      <c r="D369" s="1938"/>
      <c r="E369" s="1928"/>
      <c r="F369" s="2848"/>
      <c r="G369" s="2142"/>
      <c r="H369" s="2106" t="s">
        <v>74</v>
      </c>
      <c r="I369" s="2083">
        <v>43.1</v>
      </c>
      <c r="J369" s="2083">
        <v>0</v>
      </c>
      <c r="K369" s="2107">
        <v>0</v>
      </c>
      <c r="L369" s="1367"/>
      <c r="M369" s="1714"/>
      <c r="N369" s="2086"/>
      <c r="O369" s="2086"/>
      <c r="P369" s="2087"/>
    </row>
    <row r="370" spans="1:16" ht="15.75" thickBot="1" x14ac:dyDescent="0.25">
      <c r="A370" s="2896"/>
      <c r="B370" s="2899"/>
      <c r="C370" s="2902"/>
      <c r="D370" s="1938"/>
      <c r="E370" s="1745"/>
      <c r="F370" s="2848"/>
      <c r="G370" s="2818"/>
      <c r="H370" s="2109" t="s">
        <v>75</v>
      </c>
      <c r="I370" s="2089"/>
      <c r="J370" s="2089"/>
      <c r="K370" s="2110"/>
      <c r="L370" s="2090"/>
      <c r="M370" s="2091"/>
      <c r="N370" s="2092"/>
      <c r="O370" s="2092"/>
      <c r="P370" s="2093"/>
    </row>
    <row r="371" spans="1:16" ht="15.75" thickBot="1" x14ac:dyDescent="0.25">
      <c r="A371" s="2897"/>
      <c r="B371" s="2900"/>
      <c r="C371" s="2903"/>
      <c r="D371" s="1937"/>
      <c r="E371" s="1054"/>
      <c r="F371" s="2930"/>
      <c r="G371" s="2741"/>
      <c r="H371" s="2095" t="s">
        <v>7</v>
      </c>
      <c r="I371" s="2096">
        <f>SUM(I366:I370)</f>
        <v>59.1</v>
      </c>
      <c r="J371" s="2096">
        <f t="shared" ref="J371:K371" si="82">SUM(J366:J370)</f>
        <v>0</v>
      </c>
      <c r="K371" s="2096">
        <f t="shared" si="82"/>
        <v>0</v>
      </c>
      <c r="L371" s="2097"/>
      <c r="M371" s="2098"/>
      <c r="N371" s="2099"/>
      <c r="O371" s="2099"/>
      <c r="P371" s="2100"/>
    </row>
    <row r="372" spans="1:16" ht="15" x14ac:dyDescent="0.2">
      <c r="A372" s="2895"/>
      <c r="B372" s="2898"/>
      <c r="C372" s="2901"/>
      <c r="D372" s="1936"/>
      <c r="E372" s="2736" t="s">
        <v>1161</v>
      </c>
      <c r="F372" s="2907" t="s">
        <v>119</v>
      </c>
      <c r="G372" s="2740" t="s">
        <v>126</v>
      </c>
      <c r="H372" s="1047" t="s">
        <v>52</v>
      </c>
      <c r="I372" s="1048"/>
      <c r="J372" s="1048"/>
      <c r="K372" s="1049"/>
      <c r="L372" s="1050" t="s">
        <v>1044</v>
      </c>
      <c r="M372" s="1051" t="s">
        <v>153</v>
      </c>
      <c r="N372" s="2103"/>
      <c r="O372" s="1052">
        <v>1</v>
      </c>
      <c r="P372" s="1072"/>
    </row>
    <row r="373" spans="1:16" ht="15" x14ac:dyDescent="0.25">
      <c r="A373" s="2896"/>
      <c r="B373" s="2899"/>
      <c r="C373" s="2902"/>
      <c r="D373" s="1938"/>
      <c r="E373" s="2754"/>
      <c r="F373" s="2837"/>
      <c r="G373" s="2818"/>
      <c r="H373" s="2106" t="s">
        <v>76</v>
      </c>
      <c r="I373" s="2083">
        <v>38</v>
      </c>
      <c r="J373" s="2083">
        <v>86</v>
      </c>
      <c r="K373" s="2107"/>
      <c r="L373" s="2108" t="s">
        <v>1151</v>
      </c>
      <c r="M373" s="1092" t="s">
        <v>1149</v>
      </c>
      <c r="N373" s="2086"/>
      <c r="O373" s="2084">
        <v>77000</v>
      </c>
      <c r="P373" s="2087"/>
    </row>
    <row r="374" spans="1:16" ht="15" x14ac:dyDescent="0.2">
      <c r="A374" s="2896"/>
      <c r="B374" s="2899"/>
      <c r="C374" s="2902"/>
      <c r="D374" s="1938"/>
      <c r="E374" s="2754"/>
      <c r="F374" s="2837"/>
      <c r="G374" s="2818"/>
      <c r="H374" s="2106" t="s">
        <v>1042</v>
      </c>
      <c r="I374" s="2083"/>
      <c r="J374" s="2083"/>
      <c r="K374" s="2107"/>
      <c r="L374" s="1367"/>
      <c r="M374" s="1714"/>
      <c r="N374" s="2086"/>
      <c r="O374" s="2086"/>
      <c r="P374" s="2087"/>
    </row>
    <row r="375" spans="1:16" ht="15" x14ac:dyDescent="0.2">
      <c r="A375" s="2896"/>
      <c r="B375" s="2899"/>
      <c r="C375" s="2902"/>
      <c r="D375" s="1938"/>
      <c r="E375" s="1928"/>
      <c r="F375" s="2837"/>
      <c r="G375" s="2818"/>
      <c r="H375" s="2106" t="s">
        <v>74</v>
      </c>
      <c r="I375" s="2083">
        <v>215.2</v>
      </c>
      <c r="J375" s="2083">
        <v>2000</v>
      </c>
      <c r="K375" s="2107"/>
      <c r="L375" s="1367"/>
      <c r="M375" s="1714"/>
      <c r="N375" s="2086"/>
      <c r="O375" s="2086"/>
      <c r="P375" s="2087"/>
    </row>
    <row r="376" spans="1:16" ht="15.75" thickBot="1" x14ac:dyDescent="0.25">
      <c r="A376" s="2896"/>
      <c r="B376" s="2899"/>
      <c r="C376" s="2902"/>
      <c r="D376" s="1938"/>
      <c r="E376" s="1745"/>
      <c r="F376" s="2837"/>
      <c r="G376" s="2818"/>
      <c r="H376" s="2109" t="s">
        <v>75</v>
      </c>
      <c r="I376" s="2089"/>
      <c r="J376" s="2089"/>
      <c r="K376" s="2110"/>
      <c r="L376" s="2090"/>
      <c r="M376" s="2091"/>
      <c r="N376" s="2092"/>
      <c r="O376" s="2092"/>
      <c r="P376" s="2093"/>
    </row>
    <row r="377" spans="1:16" ht="15.75" thickBot="1" x14ac:dyDescent="0.25">
      <c r="A377" s="2897"/>
      <c r="B377" s="2900"/>
      <c r="C377" s="2903"/>
      <c r="D377" s="1937"/>
      <c r="E377" s="1054"/>
      <c r="F377" s="2908"/>
      <c r="G377" s="2741"/>
      <c r="H377" s="2095" t="s">
        <v>7</v>
      </c>
      <c r="I377" s="2096">
        <f>SUM(I372:I376)</f>
        <v>253.2</v>
      </c>
      <c r="J377" s="2096">
        <f t="shared" ref="J377:K377" si="83">SUM(J372:J376)</f>
        <v>2086</v>
      </c>
      <c r="K377" s="2096">
        <f t="shared" si="83"/>
        <v>0</v>
      </c>
      <c r="L377" s="2097"/>
      <c r="M377" s="2098"/>
      <c r="N377" s="2099"/>
      <c r="O377" s="2099"/>
      <c r="P377" s="2100"/>
    </row>
    <row r="378" spans="1:16" ht="15" thickBot="1" x14ac:dyDescent="0.25">
      <c r="A378" s="1930" t="s">
        <v>96</v>
      </c>
      <c r="B378" s="1061" t="s">
        <v>53</v>
      </c>
      <c r="C378" s="2793" t="s">
        <v>34</v>
      </c>
      <c r="D378" s="2793"/>
      <c r="E378" s="2793"/>
      <c r="F378" s="2793"/>
      <c r="G378" s="2794"/>
      <c r="H378" s="1062" t="s">
        <v>7</v>
      </c>
      <c r="I378" s="1063">
        <f>I317*1</f>
        <v>6967.1099999999988</v>
      </c>
      <c r="J378" s="1063">
        <f t="shared" ref="J378:K378" si="84">J317*1</f>
        <v>2086</v>
      </c>
      <c r="K378" s="1063">
        <f t="shared" si="84"/>
        <v>0</v>
      </c>
      <c r="L378" s="1064"/>
      <c r="M378" s="1064"/>
      <c r="N378" s="1064"/>
      <c r="O378" s="1064"/>
      <c r="P378" s="1065"/>
    </row>
    <row r="379" spans="1:16" ht="37.9" customHeight="1" thickBot="1" x14ac:dyDescent="0.25">
      <c r="A379" s="2133" t="s">
        <v>96</v>
      </c>
      <c r="B379" s="2133"/>
      <c r="C379" s="2845" t="s">
        <v>55</v>
      </c>
      <c r="D379" s="2845"/>
      <c r="E379" s="2845"/>
      <c r="F379" s="2845"/>
      <c r="G379" s="2846"/>
      <c r="H379" s="2134" t="s">
        <v>7</v>
      </c>
      <c r="I379" s="2135">
        <f>I294+I309+I378</f>
        <v>11463.31</v>
      </c>
      <c r="J379" s="2135">
        <f t="shared" ref="J379:K379" si="85">J294+J309+J378</f>
        <v>3582.6</v>
      </c>
      <c r="K379" s="2135">
        <f t="shared" si="85"/>
        <v>0</v>
      </c>
      <c r="L379" s="2136"/>
      <c r="M379" s="2136"/>
      <c r="N379" s="2136"/>
      <c r="O379" s="2136"/>
      <c r="P379" s="2137"/>
    </row>
    <row r="380" spans="1:16" ht="22.15" customHeight="1" thickBot="1" x14ac:dyDescent="0.25">
      <c r="A380" s="2065" t="s">
        <v>97</v>
      </c>
      <c r="B380" s="2255"/>
      <c r="C380" s="2256" t="s">
        <v>1162</v>
      </c>
      <c r="D380" s="2257"/>
      <c r="E380" s="2258"/>
      <c r="F380" s="2257"/>
      <c r="G380" s="2257"/>
      <c r="H380" s="2257"/>
      <c r="I380" s="2257"/>
      <c r="J380" s="2257"/>
      <c r="K380" s="2257"/>
      <c r="L380" s="2259"/>
      <c r="M380" s="2259"/>
      <c r="N380" s="2257"/>
      <c r="O380" s="2257"/>
      <c r="P380" s="2260"/>
    </row>
    <row r="381" spans="1:16" ht="37.9" customHeight="1" thickBot="1" x14ac:dyDescent="0.25">
      <c r="A381" s="2069"/>
      <c r="B381" s="1413"/>
      <c r="C381" s="1931"/>
      <c r="D381" s="1931"/>
      <c r="E381" s="2070"/>
      <c r="F381" s="1931"/>
      <c r="G381" s="1931"/>
      <c r="H381" s="1931"/>
      <c r="I381" s="1931"/>
      <c r="J381" s="1931"/>
      <c r="K381" s="1931"/>
      <c r="L381" s="1067" t="s">
        <v>1163</v>
      </c>
      <c r="M381" s="1068" t="s">
        <v>153</v>
      </c>
      <c r="N381" s="1102">
        <v>2</v>
      </c>
      <c r="O381" s="1069"/>
      <c r="P381" s="1070"/>
    </row>
    <row r="382" spans="1:16" ht="21.6" customHeight="1" thickBot="1" x14ac:dyDescent="0.25">
      <c r="A382" s="1084" t="s">
        <v>97</v>
      </c>
      <c r="B382" s="2074" t="s">
        <v>6</v>
      </c>
      <c r="C382" s="2075" t="s">
        <v>276</v>
      </c>
      <c r="D382" s="2076"/>
      <c r="E382" s="2076"/>
      <c r="F382" s="2076"/>
      <c r="G382" s="2076"/>
      <c r="H382" s="2076"/>
      <c r="I382" s="2076"/>
      <c r="J382" s="2076"/>
      <c r="K382" s="2076"/>
      <c r="L382" s="2076"/>
      <c r="M382" s="2076"/>
      <c r="N382" s="2076"/>
      <c r="O382" s="2839"/>
      <c r="P382" s="2840"/>
    </row>
    <row r="383" spans="1:16" ht="30.75" thickBot="1" x14ac:dyDescent="0.25">
      <c r="A383" s="1084"/>
      <c r="B383" s="1041"/>
      <c r="C383" s="1042"/>
      <c r="D383" s="1042"/>
      <c r="E383" s="1042"/>
      <c r="F383" s="1042"/>
      <c r="G383" s="1042"/>
      <c r="H383" s="1042"/>
      <c r="I383" s="1042"/>
      <c r="J383" s="1042"/>
      <c r="K383" s="1042"/>
      <c r="L383" s="1067" t="s">
        <v>1164</v>
      </c>
      <c r="M383" s="1068" t="s">
        <v>157</v>
      </c>
      <c r="N383" s="1418">
        <v>1.8</v>
      </c>
      <c r="O383" s="1069"/>
      <c r="P383" s="1070"/>
    </row>
    <row r="384" spans="1:16" ht="15" x14ac:dyDescent="0.2">
      <c r="A384" s="1117" t="s">
        <v>97</v>
      </c>
      <c r="B384" s="2841" t="s">
        <v>6</v>
      </c>
      <c r="C384" s="2077" t="s">
        <v>6</v>
      </c>
      <c r="D384" s="2598"/>
      <c r="E384" s="2736" t="s">
        <v>1165</v>
      </c>
      <c r="F384" s="2836" t="s">
        <v>119</v>
      </c>
      <c r="G384" s="2740" t="s">
        <v>120</v>
      </c>
      <c r="H384" s="2078" t="s">
        <v>52</v>
      </c>
      <c r="I384" s="1048">
        <f>I390</f>
        <v>0</v>
      </c>
      <c r="J384" s="1048">
        <f t="shared" ref="J384:K388" si="86">J390</f>
        <v>0</v>
      </c>
      <c r="K384" s="1048">
        <f t="shared" si="86"/>
        <v>0</v>
      </c>
      <c r="L384" s="1050" t="s">
        <v>1166</v>
      </c>
      <c r="M384" s="1051" t="s">
        <v>153</v>
      </c>
      <c r="N384" s="1052">
        <v>1</v>
      </c>
      <c r="O384" s="1071"/>
      <c r="P384" s="1072"/>
    </row>
    <row r="385" spans="1:16" ht="30" x14ac:dyDescent="0.25">
      <c r="A385" s="2080"/>
      <c r="B385" s="2796"/>
      <c r="C385" s="2690"/>
      <c r="D385" s="2599"/>
      <c r="E385" s="2754"/>
      <c r="F385" s="2837"/>
      <c r="G385" s="2818"/>
      <c r="H385" s="2082" t="s">
        <v>76</v>
      </c>
      <c r="I385" s="2083">
        <f>I391</f>
        <v>286.89999999999998</v>
      </c>
      <c r="J385" s="2083">
        <f t="shared" si="86"/>
        <v>0</v>
      </c>
      <c r="K385" s="2083">
        <f t="shared" si="86"/>
        <v>0</v>
      </c>
      <c r="L385" s="2108" t="s">
        <v>1164</v>
      </c>
      <c r="M385" s="1092" t="s">
        <v>157</v>
      </c>
      <c r="N385" s="2084">
        <v>1.8</v>
      </c>
      <c r="O385" s="2086"/>
      <c r="P385" s="2605"/>
    </row>
    <row r="386" spans="1:16" ht="30" x14ac:dyDescent="0.2">
      <c r="A386" s="2080"/>
      <c r="B386" s="2796"/>
      <c r="C386" s="2690"/>
      <c r="D386" s="2599"/>
      <c r="E386" s="2754"/>
      <c r="F386" s="2837"/>
      <c r="G386" s="2818"/>
      <c r="H386" s="2082" t="s">
        <v>1042</v>
      </c>
      <c r="I386" s="2083">
        <f>I392</f>
        <v>0</v>
      </c>
      <c r="J386" s="2083">
        <f t="shared" si="86"/>
        <v>0</v>
      </c>
      <c r="K386" s="2083">
        <f t="shared" si="86"/>
        <v>0</v>
      </c>
      <c r="L386" s="2603" t="s">
        <v>1167</v>
      </c>
      <c r="M386" s="1714" t="s">
        <v>211</v>
      </c>
      <c r="N386" s="2084">
        <v>2</v>
      </c>
      <c r="O386" s="2086"/>
      <c r="P386" s="2605"/>
    </row>
    <row r="387" spans="1:16" ht="15" x14ac:dyDescent="0.2">
      <c r="A387" s="2080"/>
      <c r="B387" s="2796"/>
      <c r="C387" s="2690"/>
      <c r="D387" s="2599"/>
      <c r="E387" s="2754"/>
      <c r="F387" s="2837"/>
      <c r="G387" s="2818"/>
      <c r="H387" s="2082" t="s">
        <v>74</v>
      </c>
      <c r="I387" s="2083">
        <f>I393</f>
        <v>0</v>
      </c>
      <c r="J387" s="2083">
        <f t="shared" si="86"/>
        <v>0</v>
      </c>
      <c r="K387" s="2083">
        <f t="shared" si="86"/>
        <v>0</v>
      </c>
      <c r="L387" s="2603"/>
      <c r="M387" s="1714"/>
      <c r="N387" s="2086"/>
      <c r="O387" s="2086"/>
      <c r="P387" s="2605"/>
    </row>
    <row r="388" spans="1:16" ht="15.75" thickBot="1" x14ac:dyDescent="0.25">
      <c r="A388" s="2080"/>
      <c r="B388" s="2796"/>
      <c r="C388" s="2690"/>
      <c r="D388" s="2599"/>
      <c r="E388" s="2754"/>
      <c r="F388" s="2837"/>
      <c r="G388" s="2818"/>
      <c r="H388" s="2088" t="s">
        <v>75</v>
      </c>
      <c r="I388" s="2089">
        <f>I394</f>
        <v>0</v>
      </c>
      <c r="J388" s="2089">
        <f t="shared" si="86"/>
        <v>0</v>
      </c>
      <c r="K388" s="2089">
        <f t="shared" si="86"/>
        <v>0</v>
      </c>
      <c r="L388" s="2602"/>
      <c r="M388" s="2091"/>
      <c r="N388" s="2092"/>
      <c r="O388" s="2092"/>
      <c r="P388" s="2093"/>
    </row>
    <row r="389" spans="1:16" ht="31.9" customHeight="1" thickBot="1" x14ac:dyDescent="0.25">
      <c r="A389" s="2608"/>
      <c r="B389" s="2842"/>
      <c r="C389" s="2094"/>
      <c r="D389" s="2600"/>
      <c r="E389" s="2737"/>
      <c r="F389" s="2838"/>
      <c r="G389" s="2741"/>
      <c r="H389" s="2095" t="s">
        <v>7</v>
      </c>
      <c r="I389" s="2096">
        <f>SUM(I384:I388)</f>
        <v>286.89999999999998</v>
      </c>
      <c r="J389" s="2096">
        <f t="shared" ref="J389:K389" si="87">SUM(J384:J388)</f>
        <v>0</v>
      </c>
      <c r="K389" s="2096">
        <f t="shared" si="87"/>
        <v>0</v>
      </c>
      <c r="L389" s="2097"/>
      <c r="M389" s="2098"/>
      <c r="N389" s="2099"/>
      <c r="O389" s="2099"/>
      <c r="P389" s="2100"/>
    </row>
    <row r="390" spans="1:16" ht="15" x14ac:dyDescent="0.2">
      <c r="A390" s="2101"/>
      <c r="B390" s="2102"/>
      <c r="C390" s="1939"/>
      <c r="D390" s="1936"/>
      <c r="E390" s="2736" t="s">
        <v>1168</v>
      </c>
      <c r="F390" s="2836" t="s">
        <v>119</v>
      </c>
      <c r="G390" s="2740" t="s">
        <v>120</v>
      </c>
      <c r="H390" s="1047" t="s">
        <v>52</v>
      </c>
      <c r="I390" s="1048"/>
      <c r="J390" s="1048"/>
      <c r="K390" s="1049"/>
      <c r="L390" s="1050" t="s">
        <v>1044</v>
      </c>
      <c r="M390" s="1051" t="s">
        <v>153</v>
      </c>
      <c r="N390" s="1052">
        <v>1</v>
      </c>
      <c r="O390" s="1071"/>
      <c r="P390" s="1072"/>
    </row>
    <row r="391" spans="1:16" ht="30" x14ac:dyDescent="0.25">
      <c r="A391" s="2104"/>
      <c r="B391" s="2105"/>
      <c r="C391" s="1940"/>
      <c r="D391" s="1938"/>
      <c r="E391" s="2754"/>
      <c r="F391" s="2837"/>
      <c r="G391" s="2818"/>
      <c r="H391" s="2106" t="s">
        <v>76</v>
      </c>
      <c r="I391" s="2083">
        <v>286.89999999999998</v>
      </c>
      <c r="J391" s="2083">
        <v>0</v>
      </c>
      <c r="K391" s="2107">
        <v>0</v>
      </c>
      <c r="L391" s="2108" t="s">
        <v>1164</v>
      </c>
      <c r="M391" s="1092" t="s">
        <v>157</v>
      </c>
      <c r="N391" s="1716">
        <v>1.8</v>
      </c>
      <c r="O391" s="2084"/>
      <c r="P391" s="2087"/>
    </row>
    <row r="392" spans="1:16" ht="30" x14ac:dyDescent="0.2">
      <c r="A392" s="2104"/>
      <c r="B392" s="2105"/>
      <c r="C392" s="1940"/>
      <c r="D392" s="1938"/>
      <c r="E392" s="2754"/>
      <c r="F392" s="2837"/>
      <c r="G392" s="2818"/>
      <c r="H392" s="2106" t="s">
        <v>1042</v>
      </c>
      <c r="I392" s="2083"/>
      <c r="J392" s="2083"/>
      <c r="K392" s="2107"/>
      <c r="L392" s="1367" t="s">
        <v>1167</v>
      </c>
      <c r="M392" s="1714" t="s">
        <v>211</v>
      </c>
      <c r="N392" s="2084">
        <v>2</v>
      </c>
      <c r="O392" s="2086"/>
      <c r="P392" s="2087"/>
    </row>
    <row r="393" spans="1:16" ht="15" x14ac:dyDescent="0.2">
      <c r="A393" s="2104"/>
      <c r="B393" s="2105"/>
      <c r="C393" s="1940"/>
      <c r="D393" s="1938"/>
      <c r="E393" s="2754"/>
      <c r="F393" s="2837"/>
      <c r="G393" s="2818"/>
      <c r="H393" s="2106" t="s">
        <v>74</v>
      </c>
      <c r="I393" s="2083"/>
      <c r="J393" s="2083"/>
      <c r="K393" s="2107"/>
      <c r="L393" s="1367"/>
      <c r="M393" s="1714"/>
      <c r="N393" s="2086"/>
      <c r="O393" s="2086"/>
      <c r="P393" s="2087"/>
    </row>
    <row r="394" spans="1:16" ht="15.75" thickBot="1" x14ac:dyDescent="0.25">
      <c r="A394" s="2104"/>
      <c r="B394" s="2105"/>
      <c r="C394" s="1940"/>
      <c r="D394" s="1938"/>
      <c r="E394" s="2754"/>
      <c r="F394" s="2837"/>
      <c r="G394" s="2818"/>
      <c r="H394" s="2109" t="s">
        <v>75</v>
      </c>
      <c r="I394" s="2089"/>
      <c r="J394" s="2089"/>
      <c r="K394" s="2110"/>
      <c r="L394" s="2090"/>
      <c r="M394" s="2091"/>
      <c r="N394" s="2092"/>
      <c r="O394" s="2092"/>
      <c r="P394" s="2093"/>
    </row>
    <row r="395" spans="1:16" ht="15.75" thickBot="1" x14ac:dyDescent="0.25">
      <c r="A395" s="2111"/>
      <c r="B395" s="2112"/>
      <c r="C395" s="1941"/>
      <c r="D395" s="1937"/>
      <c r="E395" s="2737"/>
      <c r="F395" s="1927"/>
      <c r="G395" s="2741"/>
      <c r="H395" s="2095" t="s">
        <v>7</v>
      </c>
      <c r="I395" s="2096">
        <f>SUM(I390:I394)</f>
        <v>286.89999999999998</v>
      </c>
      <c r="J395" s="2096">
        <f t="shared" ref="J395:K395" si="88">SUM(J390:J394)</f>
        <v>0</v>
      </c>
      <c r="K395" s="2096">
        <f t="shared" si="88"/>
        <v>0</v>
      </c>
      <c r="L395" s="2097"/>
      <c r="M395" s="2098"/>
      <c r="N395" s="2099"/>
      <c r="O395" s="2099"/>
      <c r="P395" s="2100"/>
    </row>
    <row r="396" spans="1:16" ht="15" x14ac:dyDescent="0.2">
      <c r="A396" s="2044" t="s">
        <v>97</v>
      </c>
      <c r="B396" s="2854" t="s">
        <v>6</v>
      </c>
      <c r="C396" s="2061" t="s">
        <v>8</v>
      </c>
      <c r="D396" s="1933"/>
      <c r="E396" s="2883" t="s">
        <v>1169</v>
      </c>
      <c r="F396" s="2860" t="s">
        <v>119</v>
      </c>
      <c r="G396" s="2863" t="s">
        <v>120</v>
      </c>
      <c r="H396" s="2157" t="s">
        <v>52</v>
      </c>
      <c r="I396" s="60">
        <f>I402</f>
        <v>0</v>
      </c>
      <c r="J396" s="60">
        <f t="shared" ref="J396:K400" si="89">J402</f>
        <v>0</v>
      </c>
      <c r="K396" s="60">
        <f t="shared" si="89"/>
        <v>0</v>
      </c>
      <c r="L396" s="2186" t="s">
        <v>1039</v>
      </c>
      <c r="M396" s="2187" t="s">
        <v>153</v>
      </c>
      <c r="N396" s="2188">
        <v>1</v>
      </c>
      <c r="O396" s="63"/>
      <c r="P396" s="34"/>
    </row>
    <row r="397" spans="1:16" ht="15" x14ac:dyDescent="0.2">
      <c r="A397" s="2046"/>
      <c r="B397" s="2855"/>
      <c r="C397" s="2062"/>
      <c r="D397" s="1934"/>
      <c r="E397" s="2884"/>
      <c r="F397" s="2861"/>
      <c r="G397" s="2864"/>
      <c r="H397" s="2158" t="s">
        <v>76</v>
      </c>
      <c r="I397" s="875">
        <f>I403</f>
        <v>0</v>
      </c>
      <c r="J397" s="875">
        <f t="shared" si="89"/>
        <v>0</v>
      </c>
      <c r="K397" s="875">
        <f t="shared" si="89"/>
        <v>0</v>
      </c>
      <c r="L397" s="2195" t="s">
        <v>1170</v>
      </c>
      <c r="M397" s="2196" t="s">
        <v>157</v>
      </c>
      <c r="N397" s="2197">
        <v>1.032</v>
      </c>
      <c r="O397" s="879"/>
      <c r="P397" s="881"/>
    </row>
    <row r="398" spans="1:16" x14ac:dyDescent="0.2">
      <c r="A398" s="2046"/>
      <c r="B398" s="2855"/>
      <c r="C398" s="2062"/>
      <c r="D398" s="1934"/>
      <c r="E398" s="2884"/>
      <c r="F398" s="2861"/>
      <c r="G398" s="2864"/>
      <c r="H398" s="2158" t="s">
        <v>1042</v>
      </c>
      <c r="I398" s="875">
        <f>I404</f>
        <v>0</v>
      </c>
      <c r="J398" s="875">
        <f t="shared" si="89"/>
        <v>0</v>
      </c>
      <c r="K398" s="875">
        <f t="shared" si="89"/>
        <v>0</v>
      </c>
      <c r="L398" s="908" t="s">
        <v>1171</v>
      </c>
      <c r="M398" s="909"/>
      <c r="N398" s="879"/>
      <c r="O398" s="879"/>
      <c r="P398" s="881"/>
    </row>
    <row r="399" spans="1:16" x14ac:dyDescent="0.2">
      <c r="A399" s="2046"/>
      <c r="B399" s="2855"/>
      <c r="C399" s="2062"/>
      <c r="D399" s="1934"/>
      <c r="E399" s="2884"/>
      <c r="F399" s="2861"/>
      <c r="G399" s="2864"/>
      <c r="H399" s="2158" t="s">
        <v>74</v>
      </c>
      <c r="I399" s="875">
        <f>I405</f>
        <v>97</v>
      </c>
      <c r="J399" s="875">
        <f t="shared" si="89"/>
        <v>0</v>
      </c>
      <c r="K399" s="875">
        <f t="shared" si="89"/>
        <v>0</v>
      </c>
      <c r="L399" s="908"/>
      <c r="M399" s="909"/>
      <c r="N399" s="879"/>
      <c r="O399" s="879"/>
      <c r="P399" s="881"/>
    </row>
    <row r="400" spans="1:16" ht="13.5" thickBot="1" x14ac:dyDescent="0.25">
      <c r="A400" s="2046"/>
      <c r="B400" s="2855"/>
      <c r="C400" s="2062"/>
      <c r="D400" s="1934"/>
      <c r="E400" s="2884"/>
      <c r="F400" s="2861"/>
      <c r="G400" s="2864"/>
      <c r="H400" s="2159" t="s">
        <v>75</v>
      </c>
      <c r="I400" s="925">
        <f>I406</f>
        <v>0</v>
      </c>
      <c r="J400" s="925">
        <f t="shared" si="89"/>
        <v>0</v>
      </c>
      <c r="K400" s="925">
        <f t="shared" si="89"/>
        <v>0</v>
      </c>
      <c r="L400" s="2160"/>
      <c r="M400" s="2161"/>
      <c r="N400" s="1925"/>
      <c r="O400" s="1925"/>
      <c r="P400" s="1926"/>
    </row>
    <row r="401" spans="1:16" ht="19.149999999999999" customHeight="1" thickBot="1" x14ac:dyDescent="0.25">
      <c r="A401" s="1924"/>
      <c r="B401" s="2856"/>
      <c r="C401" s="2162"/>
      <c r="D401" s="1521"/>
      <c r="E401" s="2885"/>
      <c r="F401" s="2862"/>
      <c r="G401" s="2865"/>
      <c r="H401" s="2163" t="s">
        <v>7</v>
      </c>
      <c r="I401" s="2164">
        <f>SUM(I396:I400)</f>
        <v>97</v>
      </c>
      <c r="J401" s="2164">
        <f t="shared" ref="J401:K401" si="90">SUM(J396:J400)</f>
        <v>0</v>
      </c>
      <c r="K401" s="2164">
        <f t="shared" si="90"/>
        <v>0</v>
      </c>
      <c r="L401" s="2165"/>
      <c r="M401" s="2166"/>
      <c r="N401" s="2167"/>
      <c r="O401" s="2167"/>
      <c r="P401" s="2168"/>
    </row>
    <row r="402" spans="1:16" ht="15" x14ac:dyDescent="0.2">
      <c r="A402" s="2148"/>
      <c r="B402" s="2169"/>
      <c r="C402" s="1933"/>
      <c r="D402" s="1944"/>
      <c r="E402" s="2883" t="s">
        <v>1172</v>
      </c>
      <c r="F402" s="2860" t="s">
        <v>119</v>
      </c>
      <c r="G402" s="2863" t="s">
        <v>1088</v>
      </c>
      <c r="H402" s="59" t="s">
        <v>52</v>
      </c>
      <c r="I402" s="60"/>
      <c r="J402" s="60"/>
      <c r="K402" s="61"/>
      <c r="L402" s="2186" t="s">
        <v>1044</v>
      </c>
      <c r="M402" s="2187" t="s">
        <v>153</v>
      </c>
      <c r="N402" s="2188">
        <v>1</v>
      </c>
      <c r="O402" s="63"/>
      <c r="P402" s="34"/>
    </row>
    <row r="403" spans="1:16" ht="15" x14ac:dyDescent="0.25">
      <c r="A403" s="2149"/>
      <c r="B403" s="2170"/>
      <c r="C403" s="1934"/>
      <c r="D403" s="1942"/>
      <c r="E403" s="2884"/>
      <c r="F403" s="2861"/>
      <c r="G403" s="2864"/>
      <c r="H403" s="874" t="s">
        <v>76</v>
      </c>
      <c r="I403" s="875"/>
      <c r="J403" s="875"/>
      <c r="K403" s="876"/>
      <c r="L403" s="2261" t="s">
        <v>1173</v>
      </c>
      <c r="M403" s="2222" t="s">
        <v>157</v>
      </c>
      <c r="N403" s="2197">
        <v>1.032</v>
      </c>
      <c r="O403" s="105"/>
      <c r="P403" s="881"/>
    </row>
    <row r="404" spans="1:16" x14ac:dyDescent="0.2">
      <c r="A404" s="2149"/>
      <c r="B404" s="2170"/>
      <c r="C404" s="1934"/>
      <c r="D404" s="1942"/>
      <c r="E404" s="2884"/>
      <c r="F404" s="2861"/>
      <c r="G404" s="2864"/>
      <c r="H404" s="874" t="s">
        <v>1042</v>
      </c>
      <c r="I404" s="875"/>
      <c r="J404" s="875"/>
      <c r="K404" s="876"/>
      <c r="L404" s="908"/>
      <c r="M404" s="909"/>
      <c r="N404" s="879"/>
      <c r="O404" s="879"/>
      <c r="P404" s="881"/>
    </row>
    <row r="405" spans="1:16" x14ac:dyDescent="0.2">
      <c r="A405" s="2149"/>
      <c r="B405" s="2170"/>
      <c r="C405" s="1934"/>
      <c r="D405" s="1942"/>
      <c r="E405" s="2884"/>
      <c r="F405" s="2861"/>
      <c r="G405" s="2864"/>
      <c r="H405" s="874" t="s">
        <v>74</v>
      </c>
      <c r="I405" s="875">
        <v>97</v>
      </c>
      <c r="J405" s="875">
        <v>0</v>
      </c>
      <c r="K405" s="876">
        <v>0</v>
      </c>
      <c r="L405" s="908"/>
      <c r="M405" s="909"/>
      <c r="N405" s="879"/>
      <c r="O405" s="879"/>
      <c r="P405" s="881"/>
    </row>
    <row r="406" spans="1:16" ht="13.5" thickBot="1" x14ac:dyDescent="0.25">
      <c r="A406" s="2149"/>
      <c r="B406" s="2170"/>
      <c r="C406" s="1934"/>
      <c r="D406" s="1942"/>
      <c r="E406" s="2884"/>
      <c r="F406" s="2861"/>
      <c r="G406" s="2864"/>
      <c r="H406" s="2171" t="s">
        <v>75</v>
      </c>
      <c r="I406" s="925"/>
      <c r="J406" s="925"/>
      <c r="K406" s="926"/>
      <c r="L406" s="2160"/>
      <c r="M406" s="2161"/>
      <c r="N406" s="1925"/>
      <c r="O406" s="1925"/>
      <c r="P406" s="1926"/>
    </row>
    <row r="407" spans="1:16" ht="13.5" thickBot="1" x14ac:dyDescent="0.25">
      <c r="A407" s="2150"/>
      <c r="B407" s="2172"/>
      <c r="C407" s="1945"/>
      <c r="D407" s="1943"/>
      <c r="E407" s="2885"/>
      <c r="F407" s="2862"/>
      <c r="G407" s="2865"/>
      <c r="H407" s="2163" t="s">
        <v>7</v>
      </c>
      <c r="I407" s="2164">
        <f>SUM(I402:I406)</f>
        <v>97</v>
      </c>
      <c r="J407" s="2164">
        <f t="shared" ref="J407:K407" si="91">SUM(J402:J406)</f>
        <v>0</v>
      </c>
      <c r="K407" s="2164">
        <f t="shared" si="91"/>
        <v>0</v>
      </c>
      <c r="L407" s="2165"/>
      <c r="M407" s="2166"/>
      <c r="N407" s="2167"/>
      <c r="O407" s="2167"/>
      <c r="P407" s="2168"/>
    </row>
    <row r="408" spans="1:16" ht="13.5" thickBot="1" x14ac:dyDescent="0.25">
      <c r="A408" s="1924" t="s">
        <v>97</v>
      </c>
      <c r="B408" s="56" t="s">
        <v>6</v>
      </c>
      <c r="C408" s="2850" t="s">
        <v>34</v>
      </c>
      <c r="D408" s="2850"/>
      <c r="E408" s="2850"/>
      <c r="F408" s="2850"/>
      <c r="G408" s="2851"/>
      <c r="H408" s="40" t="s">
        <v>7</v>
      </c>
      <c r="I408" s="79">
        <f>I389+I401</f>
        <v>383.9</v>
      </c>
      <c r="J408" s="79">
        <f t="shared" ref="J408:K408" si="92">J389+J401</f>
        <v>0</v>
      </c>
      <c r="K408" s="79">
        <f t="shared" si="92"/>
        <v>0</v>
      </c>
      <c r="L408" s="42"/>
      <c r="M408" s="42"/>
      <c r="N408" s="42"/>
      <c r="O408" s="42"/>
      <c r="P408" s="43"/>
    </row>
    <row r="409" spans="1:16" ht="29.45" customHeight="1" thickBot="1" x14ac:dyDescent="0.25">
      <c r="A409" s="2143" t="s">
        <v>97</v>
      </c>
      <c r="B409" s="2143"/>
      <c r="C409" s="2852" t="s">
        <v>55</v>
      </c>
      <c r="D409" s="2852"/>
      <c r="E409" s="2852"/>
      <c r="F409" s="2852"/>
      <c r="G409" s="2853"/>
      <c r="H409" s="2144" t="s">
        <v>7</v>
      </c>
      <c r="I409" s="2145">
        <f>I408*1</f>
        <v>383.9</v>
      </c>
      <c r="J409" s="2145">
        <f t="shared" ref="J409:K409" si="93">J408*1</f>
        <v>0</v>
      </c>
      <c r="K409" s="2145">
        <f t="shared" si="93"/>
        <v>0</v>
      </c>
      <c r="L409" s="2146"/>
      <c r="M409" s="2146"/>
      <c r="N409" s="2146"/>
      <c r="O409" s="2146"/>
      <c r="P409" s="2147"/>
    </row>
    <row r="410" spans="1:16" ht="26.45" customHeight="1" thickBot="1" x14ac:dyDescent="0.25">
      <c r="A410" s="2065" t="s">
        <v>98</v>
      </c>
      <c r="B410" s="2255"/>
      <c r="C410" s="2256" t="s">
        <v>1174</v>
      </c>
      <c r="D410" s="2257"/>
      <c r="E410" s="2258"/>
      <c r="F410" s="2257"/>
      <c r="G410" s="2257"/>
      <c r="H410" s="2257"/>
      <c r="I410" s="2257"/>
      <c r="J410" s="2257"/>
      <c r="K410" s="2257"/>
      <c r="L410" s="2259"/>
      <c r="M410" s="2259"/>
      <c r="N410" s="2257"/>
      <c r="O410" s="2257"/>
      <c r="P410" s="2260"/>
    </row>
    <row r="411" spans="1:16" ht="43.9" customHeight="1" thickBot="1" x14ac:dyDescent="0.25">
      <c r="A411" s="2069"/>
      <c r="B411" s="1413"/>
      <c r="C411" s="1931"/>
      <c r="D411" s="1931"/>
      <c r="E411" s="2070"/>
      <c r="F411" s="1931"/>
      <c r="G411" s="1931"/>
      <c r="H411" s="1931"/>
      <c r="I411" s="1931"/>
      <c r="J411" s="1931"/>
      <c r="K411" s="1931"/>
      <c r="L411" s="2071" t="s">
        <v>1175</v>
      </c>
      <c r="M411" s="1068" t="s">
        <v>153</v>
      </c>
      <c r="N411" s="1418">
        <v>4</v>
      </c>
      <c r="O411" s="1069"/>
      <c r="P411" s="2262"/>
    </row>
    <row r="412" spans="1:16" ht="15" thickBot="1" x14ac:dyDescent="0.25">
      <c r="A412" s="1084" t="s">
        <v>98</v>
      </c>
      <c r="B412" s="2074" t="s">
        <v>6</v>
      </c>
      <c r="C412" s="2075" t="s">
        <v>1176</v>
      </c>
      <c r="D412" s="2076"/>
      <c r="E412" s="2076"/>
      <c r="F412" s="2076"/>
      <c r="G412" s="2076"/>
      <c r="H412" s="2076"/>
      <c r="I412" s="2076"/>
      <c r="J412" s="2076"/>
      <c r="K412" s="2076"/>
      <c r="L412" s="2076"/>
      <c r="M412" s="2076"/>
      <c r="N412" s="2076"/>
      <c r="O412" s="2839"/>
      <c r="P412" s="2840"/>
    </row>
    <row r="413" spans="1:16" ht="45.75" thickBot="1" x14ac:dyDescent="0.25">
      <c r="A413" s="1084"/>
      <c r="B413" s="1041"/>
      <c r="C413" s="1042"/>
      <c r="D413" s="1042"/>
      <c r="E413" s="1042"/>
      <c r="F413" s="1042"/>
      <c r="G413" s="1042"/>
      <c r="H413" s="1042"/>
      <c r="I413" s="1042"/>
      <c r="J413" s="1042"/>
      <c r="K413" s="1042"/>
      <c r="L413" s="1067" t="s">
        <v>1177</v>
      </c>
      <c r="M413" s="1068" t="s">
        <v>153</v>
      </c>
      <c r="N413" s="1418">
        <v>3</v>
      </c>
      <c r="O413" s="1069"/>
      <c r="P413" s="2262"/>
    </row>
    <row r="414" spans="1:16" ht="15" x14ac:dyDescent="0.2">
      <c r="A414" s="1117" t="s">
        <v>98</v>
      </c>
      <c r="B414" s="2841" t="s">
        <v>6</v>
      </c>
      <c r="C414" s="2077" t="s">
        <v>6</v>
      </c>
      <c r="D414" s="1939"/>
      <c r="E414" s="2736" t="s">
        <v>1178</v>
      </c>
      <c r="F414" s="2933" t="s">
        <v>119</v>
      </c>
      <c r="G414" s="2740" t="s">
        <v>120</v>
      </c>
      <c r="H414" s="2078" t="s">
        <v>52</v>
      </c>
      <c r="I414" s="1048">
        <f t="shared" ref="I414:K418" si="94">I421+I428+I434+I440</f>
        <v>0</v>
      </c>
      <c r="J414" s="1048">
        <f t="shared" si="94"/>
        <v>0</v>
      </c>
      <c r="K414" s="1048">
        <f t="shared" si="94"/>
        <v>0</v>
      </c>
      <c r="L414" s="1050" t="s">
        <v>1039</v>
      </c>
      <c r="M414" s="1051" t="s">
        <v>153</v>
      </c>
      <c r="N414" s="1052">
        <v>3</v>
      </c>
      <c r="O414" s="1071"/>
      <c r="P414" s="1072"/>
    </row>
    <row r="415" spans="1:16" ht="15" x14ac:dyDescent="0.2">
      <c r="A415" s="2080"/>
      <c r="B415" s="2796"/>
      <c r="C415" s="2081"/>
      <c r="D415" s="1940"/>
      <c r="E415" s="2754"/>
      <c r="F415" s="2934"/>
      <c r="G415" s="2818"/>
      <c r="H415" s="2082" t="s">
        <v>76</v>
      </c>
      <c r="I415" s="2083">
        <f t="shared" si="94"/>
        <v>212.01</v>
      </c>
      <c r="J415" s="2083">
        <f t="shared" si="94"/>
        <v>0</v>
      </c>
      <c r="K415" s="2083">
        <f t="shared" si="94"/>
        <v>0</v>
      </c>
      <c r="L415" s="1367" t="s">
        <v>1179</v>
      </c>
      <c r="M415" s="1714" t="s">
        <v>153</v>
      </c>
      <c r="N415" s="2084">
        <v>5</v>
      </c>
      <c r="O415" s="2086"/>
      <c r="P415" s="2085"/>
    </row>
    <row r="416" spans="1:16" ht="15" x14ac:dyDescent="0.2">
      <c r="A416" s="2080"/>
      <c r="B416" s="2796"/>
      <c r="C416" s="2081"/>
      <c r="D416" s="1940"/>
      <c r="E416" s="2754"/>
      <c r="F416" s="2934"/>
      <c r="G416" s="2818"/>
      <c r="H416" s="2082" t="s">
        <v>1042</v>
      </c>
      <c r="I416" s="2083">
        <f t="shared" si="94"/>
        <v>0</v>
      </c>
      <c r="J416" s="2083">
        <f t="shared" si="94"/>
        <v>0</v>
      </c>
      <c r="K416" s="2083">
        <f t="shared" si="94"/>
        <v>0</v>
      </c>
      <c r="L416" s="1367"/>
      <c r="M416" s="1714"/>
      <c r="N416" s="2086"/>
      <c r="O416" s="2086"/>
      <c r="P416" s="2087"/>
    </row>
    <row r="417" spans="1:16" ht="15" x14ac:dyDescent="0.2">
      <c r="A417" s="2080"/>
      <c r="B417" s="2796"/>
      <c r="C417" s="2081"/>
      <c r="D417" s="1940"/>
      <c r="E417" s="2754"/>
      <c r="F417" s="2934"/>
      <c r="G417" s="2818"/>
      <c r="H417" s="2082" t="s">
        <v>74</v>
      </c>
      <c r="I417" s="2083">
        <f t="shared" si="94"/>
        <v>160.79</v>
      </c>
      <c r="J417" s="2083">
        <f t="shared" si="94"/>
        <v>0</v>
      </c>
      <c r="K417" s="2083">
        <f t="shared" si="94"/>
        <v>0</v>
      </c>
      <c r="L417" s="1367"/>
      <c r="M417" s="1714"/>
      <c r="N417" s="2086"/>
      <c r="O417" s="2086"/>
      <c r="P417" s="2087"/>
    </row>
    <row r="418" spans="1:16" ht="15" x14ac:dyDescent="0.2">
      <c r="A418" s="2080"/>
      <c r="B418" s="2796"/>
      <c r="C418" s="2081"/>
      <c r="D418" s="1940"/>
      <c r="E418" s="2754"/>
      <c r="F418" s="2934"/>
      <c r="G418" s="2818"/>
      <c r="H418" s="2082" t="s">
        <v>75</v>
      </c>
      <c r="I418" s="1077">
        <f t="shared" si="94"/>
        <v>0</v>
      </c>
      <c r="J418" s="1077">
        <f t="shared" si="94"/>
        <v>0</v>
      </c>
      <c r="K418" s="1077">
        <f t="shared" si="94"/>
        <v>0</v>
      </c>
      <c r="L418" s="2090"/>
      <c r="M418" s="2091"/>
      <c r="N418" s="2092"/>
      <c r="O418" s="2092"/>
      <c r="P418" s="2093"/>
    </row>
    <row r="419" spans="1:16" s="9" customFormat="1" ht="15.75" thickBot="1" x14ac:dyDescent="0.25">
      <c r="A419" s="2080"/>
      <c r="B419" s="2796"/>
      <c r="C419" s="2081"/>
      <c r="D419" s="2327"/>
      <c r="E419" s="2754"/>
      <c r="F419" s="2934"/>
      <c r="G419" s="2818"/>
      <c r="H419" s="2374" t="s">
        <v>166</v>
      </c>
      <c r="I419" s="1090">
        <f>I426</f>
        <v>240</v>
      </c>
      <c r="J419" s="1090">
        <f t="shared" ref="J419:K419" si="95">J426</f>
        <v>0</v>
      </c>
      <c r="K419" s="1090">
        <f t="shared" si="95"/>
        <v>0</v>
      </c>
      <c r="L419" s="2330"/>
      <c r="M419" s="2277"/>
      <c r="N419" s="2279"/>
      <c r="O419" s="2279"/>
      <c r="P419" s="1227"/>
    </row>
    <row r="420" spans="1:16" ht="15.75" thickBot="1" x14ac:dyDescent="0.25">
      <c r="A420" s="1930"/>
      <c r="B420" s="2842"/>
      <c r="C420" s="2094"/>
      <c r="D420" s="1281"/>
      <c r="E420" s="2737"/>
      <c r="F420" s="2935"/>
      <c r="G420" s="2741"/>
      <c r="H420" s="2095" t="s">
        <v>7</v>
      </c>
      <c r="I420" s="2096">
        <f>SUM(I414:I419)</f>
        <v>612.79999999999995</v>
      </c>
      <c r="J420" s="2096">
        <f t="shared" ref="J420:K420" si="96">SUM(J414:J419)</f>
        <v>0</v>
      </c>
      <c r="K420" s="2096">
        <f t="shared" si="96"/>
        <v>0</v>
      </c>
      <c r="L420" s="2097"/>
      <c r="M420" s="2098"/>
      <c r="N420" s="2099"/>
      <c r="O420" s="2099"/>
      <c r="P420" s="2100"/>
    </row>
    <row r="421" spans="1:16" ht="15" x14ac:dyDescent="0.2">
      <c r="A421" s="2101"/>
      <c r="B421" s="2102"/>
      <c r="C421" s="2598"/>
      <c r="D421" s="2616"/>
      <c r="E421" s="2736" t="s">
        <v>1180</v>
      </c>
      <c r="F421" s="2836" t="s">
        <v>119</v>
      </c>
      <c r="G421" s="2740" t="s">
        <v>1051</v>
      </c>
      <c r="H421" s="1047" t="s">
        <v>52</v>
      </c>
      <c r="I421" s="1048"/>
      <c r="J421" s="1048"/>
      <c r="K421" s="1049"/>
      <c r="L421" s="1050" t="s">
        <v>1044</v>
      </c>
      <c r="M421" s="1051" t="s">
        <v>153</v>
      </c>
      <c r="N421" s="2103"/>
      <c r="O421" s="1071"/>
      <c r="P421" s="1053"/>
    </row>
    <row r="422" spans="1:16" ht="15" x14ac:dyDescent="0.25">
      <c r="A422" s="2104"/>
      <c r="B422" s="2597"/>
      <c r="C422" s="2599"/>
      <c r="D422" s="2623"/>
      <c r="E422" s="2754"/>
      <c r="F422" s="2837"/>
      <c r="G422" s="2818"/>
      <c r="H422" s="2106" t="s">
        <v>76</v>
      </c>
      <c r="I422" s="2083">
        <v>146</v>
      </c>
      <c r="J422" s="2083"/>
      <c r="K422" s="2107">
        <v>0</v>
      </c>
      <c r="L422" s="2108" t="s">
        <v>1181</v>
      </c>
      <c r="M422" s="1092" t="s">
        <v>153</v>
      </c>
      <c r="N422" s="2084">
        <v>1</v>
      </c>
      <c r="O422" s="2252"/>
      <c r="P422" s="2085"/>
    </row>
    <row r="423" spans="1:16" ht="15" x14ac:dyDescent="0.2">
      <c r="A423" s="2104"/>
      <c r="B423" s="2597"/>
      <c r="C423" s="2599"/>
      <c r="D423" s="2623"/>
      <c r="E423" s="2754"/>
      <c r="F423" s="2837"/>
      <c r="G423" s="2818"/>
      <c r="H423" s="2106" t="s">
        <v>1042</v>
      </c>
      <c r="I423" s="2083"/>
      <c r="J423" s="2083"/>
      <c r="K423" s="2107"/>
      <c r="L423" s="2603"/>
      <c r="M423" s="1714"/>
      <c r="N423" s="2252"/>
      <c r="O423" s="2084"/>
      <c r="P423" s="2085"/>
    </row>
    <row r="424" spans="1:16" ht="15" x14ac:dyDescent="0.2">
      <c r="A424" s="2104"/>
      <c r="B424" s="2597"/>
      <c r="C424" s="2599"/>
      <c r="D424" s="2623"/>
      <c r="E424" s="2754"/>
      <c r="F424" s="2837"/>
      <c r="G424" s="2818"/>
      <c r="H424" s="2106" t="s">
        <v>74</v>
      </c>
      <c r="I424" s="2083"/>
      <c r="J424" s="2083"/>
      <c r="K424" s="2107"/>
      <c r="L424" s="2603"/>
      <c r="M424" s="1714"/>
      <c r="N424" s="2086"/>
      <c r="O424" s="2086"/>
      <c r="P424" s="2605"/>
    </row>
    <row r="425" spans="1:16" ht="15" x14ac:dyDescent="0.2">
      <c r="A425" s="2104"/>
      <c r="B425" s="2597"/>
      <c r="C425" s="2599"/>
      <c r="D425" s="2623"/>
      <c r="E425" s="2754"/>
      <c r="F425" s="2837"/>
      <c r="G425" s="2818"/>
      <c r="H425" s="2106" t="s">
        <v>75</v>
      </c>
      <c r="I425" s="1077"/>
      <c r="J425" s="1077"/>
      <c r="K425" s="1078">
        <v>0</v>
      </c>
      <c r="L425" s="2602"/>
      <c r="M425" s="2091"/>
      <c r="N425" s="2092"/>
      <c r="O425" s="2092"/>
      <c r="P425" s="2093"/>
    </row>
    <row r="426" spans="1:16" s="9" customFormat="1" ht="15.75" thickBot="1" x14ac:dyDescent="0.25">
      <c r="A426" s="2104"/>
      <c r="B426" s="2597"/>
      <c r="C426" s="2599"/>
      <c r="D426" s="2623"/>
      <c r="E426" s="2754"/>
      <c r="F426" s="2837"/>
      <c r="G426" s="2818"/>
      <c r="H426" s="2275" t="s">
        <v>166</v>
      </c>
      <c r="I426" s="1090">
        <v>240</v>
      </c>
      <c r="J426" s="1090"/>
      <c r="K426" s="1091"/>
      <c r="L426" s="2606"/>
      <c r="M426" s="2277"/>
      <c r="N426" s="2279"/>
      <c r="O426" s="2279"/>
      <c r="P426" s="1227"/>
    </row>
    <row r="427" spans="1:16" ht="21" customHeight="1" thickBot="1" x14ac:dyDescent="0.25">
      <c r="A427" s="2111"/>
      <c r="B427" s="2112"/>
      <c r="C427" s="2618"/>
      <c r="D427" s="2617"/>
      <c r="E427" s="2737"/>
      <c r="F427" s="2838"/>
      <c r="G427" s="2741"/>
      <c r="H427" s="2095" t="s">
        <v>7</v>
      </c>
      <c r="I427" s="2096">
        <f>SUM(I421:I426)</f>
        <v>386</v>
      </c>
      <c r="J427" s="2096">
        <f t="shared" ref="J427:K427" si="97">SUM(J421:J425)</f>
        <v>0</v>
      </c>
      <c r="K427" s="2096">
        <f t="shared" si="97"/>
        <v>0</v>
      </c>
      <c r="L427" s="2097"/>
      <c r="M427" s="2098"/>
      <c r="N427" s="2099"/>
      <c r="O427" s="2099"/>
      <c r="P427" s="2100"/>
    </row>
    <row r="428" spans="1:16" ht="15" x14ac:dyDescent="0.2">
      <c r="A428" s="2101"/>
      <c r="B428" s="2102"/>
      <c r="C428" s="1939"/>
      <c r="D428" s="1936"/>
      <c r="E428" s="2736" t="s">
        <v>1182</v>
      </c>
      <c r="F428" s="2836" t="s">
        <v>119</v>
      </c>
      <c r="G428" s="2740" t="s">
        <v>1051</v>
      </c>
      <c r="H428" s="1047" t="s">
        <v>52</v>
      </c>
      <c r="I428" s="1048"/>
      <c r="J428" s="1048"/>
      <c r="K428" s="1049"/>
      <c r="L428" s="1050" t="s">
        <v>1044</v>
      </c>
      <c r="M428" s="1051" t="s">
        <v>153</v>
      </c>
      <c r="N428" s="1052">
        <v>1</v>
      </c>
      <c r="O428" s="1071"/>
      <c r="P428" s="1072"/>
    </row>
    <row r="429" spans="1:16" ht="15" x14ac:dyDescent="0.25">
      <c r="A429" s="2104"/>
      <c r="B429" s="2105"/>
      <c r="C429" s="1940"/>
      <c r="D429" s="1938"/>
      <c r="E429" s="2754"/>
      <c r="F429" s="2837"/>
      <c r="G429" s="2818"/>
      <c r="H429" s="2106" t="s">
        <v>76</v>
      </c>
      <c r="I429" s="2083">
        <v>38.200000000000003</v>
      </c>
      <c r="J429" s="2083">
        <v>0</v>
      </c>
      <c r="K429" s="2107">
        <v>0</v>
      </c>
      <c r="L429" s="2108" t="s">
        <v>1183</v>
      </c>
      <c r="M429" s="1092" t="s">
        <v>153</v>
      </c>
      <c r="N429" s="2084">
        <v>1</v>
      </c>
      <c r="O429" s="2084"/>
      <c r="P429" s="2087"/>
    </row>
    <row r="430" spans="1:16" ht="15" x14ac:dyDescent="0.2">
      <c r="A430" s="2104"/>
      <c r="B430" s="2105"/>
      <c r="C430" s="1940"/>
      <c r="D430" s="1938"/>
      <c r="E430" s="2754"/>
      <c r="F430" s="2837"/>
      <c r="G430" s="2142"/>
      <c r="H430" s="2106" t="s">
        <v>1042</v>
      </c>
      <c r="I430" s="2083"/>
      <c r="J430" s="2083"/>
      <c r="K430" s="2107"/>
      <c r="L430" s="1367"/>
      <c r="M430" s="1714"/>
      <c r="N430" s="2086"/>
      <c r="O430" s="2086"/>
      <c r="P430" s="2087"/>
    </row>
    <row r="431" spans="1:16" ht="15" x14ac:dyDescent="0.2">
      <c r="A431" s="2104"/>
      <c r="B431" s="2105"/>
      <c r="C431" s="1940"/>
      <c r="D431" s="1938"/>
      <c r="E431" s="2754"/>
      <c r="F431" s="2837"/>
      <c r="G431" s="2142"/>
      <c r="H431" s="2106" t="s">
        <v>74</v>
      </c>
      <c r="I431" s="2083">
        <v>61.79</v>
      </c>
      <c r="J431" s="2083">
        <v>0</v>
      </c>
      <c r="K431" s="2107">
        <v>0</v>
      </c>
      <c r="L431" s="1367"/>
      <c r="M431" s="1714"/>
      <c r="N431" s="2086"/>
      <c r="O431" s="2086"/>
      <c r="P431" s="2087"/>
    </row>
    <row r="432" spans="1:16" ht="15.75" thickBot="1" x14ac:dyDescent="0.25">
      <c r="A432" s="2104"/>
      <c r="B432" s="2105"/>
      <c r="C432" s="1940"/>
      <c r="D432" s="1938"/>
      <c r="E432" s="2754"/>
      <c r="F432" s="2837"/>
      <c r="G432" s="2818"/>
      <c r="H432" s="2109" t="s">
        <v>75</v>
      </c>
      <c r="I432" s="2089"/>
      <c r="J432" s="2089"/>
      <c r="K432" s="2110"/>
      <c r="L432" s="2090"/>
      <c r="M432" s="2091"/>
      <c r="N432" s="2092"/>
      <c r="O432" s="2092"/>
      <c r="P432" s="2093"/>
    </row>
    <row r="433" spans="1:16" ht="15.75" thickBot="1" x14ac:dyDescent="0.25">
      <c r="A433" s="2111"/>
      <c r="B433" s="2112"/>
      <c r="C433" s="1941"/>
      <c r="D433" s="1937"/>
      <c r="E433" s="2737"/>
      <c r="F433" s="2838"/>
      <c r="G433" s="2741"/>
      <c r="H433" s="2095" t="s">
        <v>7</v>
      </c>
      <c r="I433" s="2096">
        <f>SUM(I428:I432)</f>
        <v>99.990000000000009</v>
      </c>
      <c r="J433" s="2096">
        <f t="shared" ref="J433:K433" si="98">SUM(J428:J432)</f>
        <v>0</v>
      </c>
      <c r="K433" s="2096">
        <f t="shared" si="98"/>
        <v>0</v>
      </c>
      <c r="L433" s="2097"/>
      <c r="M433" s="2098"/>
      <c r="N433" s="2099"/>
      <c r="O433" s="2099"/>
      <c r="P433" s="2100"/>
    </row>
    <row r="434" spans="1:16" ht="15" x14ac:dyDescent="0.2">
      <c r="A434" s="2101"/>
      <c r="B434" s="2102"/>
      <c r="C434" s="1939"/>
      <c r="D434" s="1936"/>
      <c r="E434" s="2736" t="s">
        <v>1184</v>
      </c>
      <c r="F434" s="2836" t="s">
        <v>119</v>
      </c>
      <c r="G434" s="2740"/>
      <c r="H434" s="1047" t="s">
        <v>52</v>
      </c>
      <c r="I434" s="1048"/>
      <c r="J434" s="1048"/>
      <c r="K434" s="1049"/>
      <c r="L434" s="1050" t="s">
        <v>1044</v>
      </c>
      <c r="M434" s="1051" t="s">
        <v>153</v>
      </c>
      <c r="N434" s="1052">
        <v>1</v>
      </c>
      <c r="O434" s="1071"/>
      <c r="P434" s="1072"/>
    </row>
    <row r="435" spans="1:16" ht="15" x14ac:dyDescent="0.25">
      <c r="A435" s="2104"/>
      <c r="B435" s="2105"/>
      <c r="C435" s="1940"/>
      <c r="D435" s="1938"/>
      <c r="E435" s="2754"/>
      <c r="F435" s="2837"/>
      <c r="G435" s="2818"/>
      <c r="H435" s="2106" t="s">
        <v>76</v>
      </c>
      <c r="I435" s="2083">
        <v>20.100000000000001</v>
      </c>
      <c r="J435" s="2083">
        <v>0</v>
      </c>
      <c r="K435" s="2107">
        <v>0</v>
      </c>
      <c r="L435" s="2108" t="s">
        <v>1185</v>
      </c>
      <c r="M435" s="1092" t="s">
        <v>153</v>
      </c>
      <c r="N435" s="2084">
        <v>1</v>
      </c>
      <c r="O435" s="2084"/>
      <c r="P435" s="2087"/>
    </row>
    <row r="436" spans="1:16" ht="15" x14ac:dyDescent="0.2">
      <c r="A436" s="2104"/>
      <c r="B436" s="2105"/>
      <c r="C436" s="1940"/>
      <c r="D436" s="1938"/>
      <c r="E436" s="2754"/>
      <c r="F436" s="2837"/>
      <c r="G436" s="2818"/>
      <c r="H436" s="2106" t="s">
        <v>1042</v>
      </c>
      <c r="I436" s="2083"/>
      <c r="J436" s="2083"/>
      <c r="K436" s="2107"/>
      <c r="L436" s="1367" t="s">
        <v>1186</v>
      </c>
      <c r="M436" s="1714" t="s">
        <v>153</v>
      </c>
      <c r="N436" s="2084">
        <v>1</v>
      </c>
      <c r="O436" s="2086"/>
      <c r="P436" s="2087"/>
    </row>
    <row r="437" spans="1:16" ht="15" x14ac:dyDescent="0.2">
      <c r="A437" s="2104"/>
      <c r="B437" s="2105"/>
      <c r="C437" s="1940"/>
      <c r="D437" s="1938"/>
      <c r="E437" s="2754"/>
      <c r="F437" s="2837"/>
      <c r="G437" s="2818"/>
      <c r="H437" s="2106" t="s">
        <v>74</v>
      </c>
      <c r="I437" s="2083">
        <v>12</v>
      </c>
      <c r="J437" s="2083">
        <v>0</v>
      </c>
      <c r="K437" s="2107">
        <v>0</v>
      </c>
      <c r="L437" s="1367"/>
      <c r="M437" s="1714"/>
      <c r="N437" s="2086"/>
      <c r="O437" s="2086"/>
      <c r="P437" s="2087"/>
    </row>
    <row r="438" spans="1:16" ht="15.75" thickBot="1" x14ac:dyDescent="0.25">
      <c r="A438" s="2104"/>
      <c r="B438" s="2105"/>
      <c r="C438" s="1940"/>
      <c r="D438" s="1938"/>
      <c r="E438" s="2754"/>
      <c r="F438" s="2837"/>
      <c r="G438" s="2818"/>
      <c r="H438" s="2109" t="s">
        <v>75</v>
      </c>
      <c r="I438" s="2089"/>
      <c r="J438" s="2089"/>
      <c r="K438" s="2110"/>
      <c r="L438" s="2090"/>
      <c r="M438" s="2091"/>
      <c r="N438" s="2092"/>
      <c r="O438" s="2092"/>
      <c r="P438" s="2093"/>
    </row>
    <row r="439" spans="1:16" ht="22.9" customHeight="1" thickBot="1" x14ac:dyDescent="0.25">
      <c r="A439" s="2111"/>
      <c r="B439" s="2112"/>
      <c r="C439" s="1941"/>
      <c r="D439" s="1937"/>
      <c r="E439" s="2737"/>
      <c r="F439" s="2838"/>
      <c r="G439" s="2741"/>
      <c r="H439" s="2095" t="s">
        <v>7</v>
      </c>
      <c r="I439" s="2096">
        <f>SUM(I434:I438)</f>
        <v>32.1</v>
      </c>
      <c r="J439" s="2096">
        <f t="shared" ref="J439" si="99">SUM(J434:J438)</f>
        <v>0</v>
      </c>
      <c r="K439" s="2096">
        <f>SUM(K434:K438)</f>
        <v>0</v>
      </c>
      <c r="L439" s="2097"/>
      <c r="M439" s="2098"/>
      <c r="N439" s="2099"/>
      <c r="O439" s="2099"/>
      <c r="P439" s="2100"/>
    </row>
    <row r="440" spans="1:16" ht="18" customHeight="1" x14ac:dyDescent="0.2">
      <c r="A440" s="2101"/>
      <c r="B440" s="2102"/>
      <c r="C440" s="1939"/>
      <c r="D440" s="1936"/>
      <c r="E440" s="2736" t="s">
        <v>1187</v>
      </c>
      <c r="F440" s="2836" t="s">
        <v>119</v>
      </c>
      <c r="G440" s="2740" t="s">
        <v>1127</v>
      </c>
      <c r="H440" s="1047" t="s">
        <v>52</v>
      </c>
      <c r="I440" s="1048"/>
      <c r="J440" s="1048"/>
      <c r="K440" s="1049"/>
      <c r="L440" s="1050" t="s">
        <v>1044</v>
      </c>
      <c r="M440" s="1051" t="s">
        <v>153</v>
      </c>
      <c r="N440" s="1052">
        <v>1</v>
      </c>
      <c r="O440" s="1071"/>
      <c r="P440" s="1072"/>
    </row>
    <row r="441" spans="1:16" ht="45" x14ac:dyDescent="0.25">
      <c r="A441" s="2104"/>
      <c r="B441" s="2105"/>
      <c r="C441" s="1940"/>
      <c r="D441" s="1938"/>
      <c r="E441" s="2754"/>
      <c r="F441" s="2837"/>
      <c r="G441" s="2818"/>
      <c r="H441" s="2106" t="s">
        <v>76</v>
      </c>
      <c r="I441" s="2263">
        <v>7.71</v>
      </c>
      <c r="J441" s="2083"/>
      <c r="K441" s="2107"/>
      <c r="L441" s="2108" t="s">
        <v>1188</v>
      </c>
      <c r="M441" s="1092" t="s">
        <v>153</v>
      </c>
      <c r="N441" s="1716">
        <v>1</v>
      </c>
      <c r="O441" s="2084"/>
      <c r="P441" s="2087"/>
    </row>
    <row r="442" spans="1:16" ht="15" x14ac:dyDescent="0.2">
      <c r="A442" s="2104"/>
      <c r="B442" s="2105"/>
      <c r="C442" s="1940"/>
      <c r="D442" s="1938"/>
      <c r="E442" s="2754"/>
      <c r="F442" s="2837"/>
      <c r="G442" s="2818"/>
      <c r="H442" s="2106" t="s">
        <v>1042</v>
      </c>
      <c r="I442" s="2083"/>
      <c r="J442" s="2083"/>
      <c r="K442" s="2107"/>
      <c r="L442" s="1367"/>
      <c r="M442" s="1714"/>
      <c r="N442" s="2086"/>
      <c r="O442" s="2086"/>
      <c r="P442" s="2087"/>
    </row>
    <row r="443" spans="1:16" ht="15" x14ac:dyDescent="0.2">
      <c r="A443" s="2104"/>
      <c r="B443" s="2105"/>
      <c r="C443" s="1940"/>
      <c r="D443" s="1938"/>
      <c r="E443" s="2754"/>
      <c r="F443" s="2837"/>
      <c r="G443" s="2818"/>
      <c r="H443" s="2106" t="s">
        <v>74</v>
      </c>
      <c r="I443" s="2083">
        <v>87</v>
      </c>
      <c r="J443" s="2083"/>
      <c r="K443" s="2107"/>
      <c r="L443" s="1367"/>
      <c r="M443" s="1714"/>
      <c r="N443" s="2086"/>
      <c r="O443" s="2086"/>
      <c r="P443" s="2087"/>
    </row>
    <row r="444" spans="1:16" ht="15.75" thickBot="1" x14ac:dyDescent="0.25">
      <c r="A444" s="2104"/>
      <c r="B444" s="2105"/>
      <c r="C444" s="1940"/>
      <c r="D444" s="1938"/>
      <c r="E444" s="2754"/>
      <c r="F444" s="2837"/>
      <c r="G444" s="2818"/>
      <c r="H444" s="2109" t="s">
        <v>75</v>
      </c>
      <c r="I444" s="2089"/>
      <c r="J444" s="2089"/>
      <c r="K444" s="2110"/>
      <c r="L444" s="2090"/>
      <c r="M444" s="2091"/>
      <c r="N444" s="2092"/>
      <c r="O444" s="2092"/>
      <c r="P444" s="2093"/>
    </row>
    <row r="445" spans="1:16" ht="19.149999999999999" customHeight="1" thickBot="1" x14ac:dyDescent="0.25">
      <c r="A445" s="2111"/>
      <c r="B445" s="2112"/>
      <c r="C445" s="1941"/>
      <c r="D445" s="1937"/>
      <c r="E445" s="2737"/>
      <c r="F445" s="2838"/>
      <c r="G445" s="2741"/>
      <c r="H445" s="2095" t="s">
        <v>7</v>
      </c>
      <c r="I445" s="2096">
        <f>SUM(I440:I444)</f>
        <v>94.71</v>
      </c>
      <c r="J445" s="2096">
        <f t="shared" ref="J445:K445" si="100">SUM(J440:J444)</f>
        <v>0</v>
      </c>
      <c r="K445" s="2096">
        <f t="shared" si="100"/>
        <v>0</v>
      </c>
      <c r="L445" s="2097"/>
      <c r="M445" s="2098"/>
      <c r="N445" s="2099"/>
      <c r="O445" s="2099"/>
      <c r="P445" s="2100"/>
    </row>
    <row r="446" spans="1:16" ht="15" thickBot="1" x14ac:dyDescent="0.25">
      <c r="A446" s="1930" t="s">
        <v>98</v>
      </c>
      <c r="B446" s="1061" t="s">
        <v>6</v>
      </c>
      <c r="C446" s="2793" t="s">
        <v>34</v>
      </c>
      <c r="D446" s="2793"/>
      <c r="E446" s="2793"/>
      <c r="F446" s="2793"/>
      <c r="G446" s="2794"/>
      <c r="H446" s="1062" t="s">
        <v>7</v>
      </c>
      <c r="I446" s="1063">
        <f>I420*1</f>
        <v>612.79999999999995</v>
      </c>
      <c r="J446" s="1063">
        <f t="shared" ref="J446:K446" si="101">J420*1</f>
        <v>0</v>
      </c>
      <c r="K446" s="1063">
        <f t="shared" si="101"/>
        <v>0</v>
      </c>
      <c r="L446" s="1064"/>
      <c r="M446" s="1064"/>
      <c r="N446" s="1064"/>
      <c r="O446" s="1064"/>
      <c r="P446" s="1065"/>
    </row>
    <row r="447" spans="1:16" ht="15" thickBot="1" x14ac:dyDescent="0.25">
      <c r="A447" s="2133" t="s">
        <v>98</v>
      </c>
      <c r="B447" s="2133"/>
      <c r="C447" s="2845" t="s">
        <v>55</v>
      </c>
      <c r="D447" s="2845"/>
      <c r="E447" s="2845"/>
      <c r="F447" s="2845"/>
      <c r="G447" s="2846"/>
      <c r="H447" s="2134" t="s">
        <v>7</v>
      </c>
      <c r="I447" s="2135">
        <f>I446*1</f>
        <v>612.79999999999995</v>
      </c>
      <c r="J447" s="2135">
        <f t="shared" ref="J447:K447" si="102">J446+J440</f>
        <v>0</v>
      </c>
      <c r="K447" s="2135">
        <f t="shared" si="102"/>
        <v>0</v>
      </c>
      <c r="L447" s="2136"/>
      <c r="M447" s="2136"/>
      <c r="N447" s="2136"/>
      <c r="O447" s="2136"/>
      <c r="P447" s="2137"/>
    </row>
    <row r="448" spans="1:16" ht="15.75" thickBot="1" x14ac:dyDescent="0.25">
      <c r="A448" s="2065" t="s">
        <v>99</v>
      </c>
      <c r="B448" s="1028"/>
      <c r="C448" s="1029" t="s">
        <v>1189</v>
      </c>
      <c r="D448" s="1030"/>
      <c r="E448" s="1031"/>
      <c r="F448" s="1030"/>
      <c r="G448" s="1030"/>
      <c r="H448" s="1030"/>
      <c r="I448" s="1030"/>
      <c r="J448" s="1029"/>
      <c r="K448" s="1030"/>
      <c r="L448" s="2068"/>
      <c r="M448" s="2068"/>
      <c r="N448" s="1030"/>
      <c r="O448" s="1029"/>
      <c r="P448" s="1033"/>
    </row>
    <row r="449" spans="1:16" ht="38.450000000000003" customHeight="1" thickBot="1" x14ac:dyDescent="0.25">
      <c r="A449" s="963"/>
      <c r="B449" s="2031"/>
      <c r="C449" s="2032"/>
      <c r="D449" s="2032"/>
      <c r="E449" s="2033"/>
      <c r="F449" s="2032"/>
      <c r="G449" s="2032"/>
      <c r="H449" s="2032"/>
      <c r="I449" s="2034"/>
      <c r="J449" s="2034"/>
      <c r="K449" s="2034"/>
      <c r="L449" s="2179" t="s">
        <v>1190</v>
      </c>
      <c r="M449" s="1068" t="s">
        <v>153</v>
      </c>
      <c r="N449" s="2264"/>
      <c r="O449" s="1791">
        <v>1</v>
      </c>
      <c r="P449" s="901"/>
    </row>
    <row r="450" spans="1:16" ht="24.6" customHeight="1" thickBot="1" x14ac:dyDescent="0.25">
      <c r="A450" s="1038" t="s">
        <v>99</v>
      </c>
      <c r="B450" s="2232" t="s">
        <v>6</v>
      </c>
      <c r="C450" s="2265" t="s">
        <v>1191</v>
      </c>
      <c r="D450" s="2266"/>
      <c r="E450" s="2266"/>
      <c r="F450" s="2266"/>
      <c r="G450" s="2266"/>
      <c r="H450" s="2266"/>
      <c r="I450" s="2266"/>
      <c r="J450" s="2266"/>
      <c r="K450" s="2266"/>
      <c r="L450" s="2266"/>
      <c r="M450" s="2266"/>
      <c r="N450" s="2266"/>
      <c r="O450" s="2931"/>
      <c r="P450" s="2932"/>
    </row>
    <row r="451" spans="1:16" ht="40.15" customHeight="1" thickBot="1" x14ac:dyDescent="0.25">
      <c r="A451" s="1084"/>
      <c r="B451" s="1041"/>
      <c r="C451" s="1042"/>
      <c r="D451" s="1042"/>
      <c r="E451" s="1042"/>
      <c r="F451" s="1042"/>
      <c r="G451" s="1042"/>
      <c r="H451" s="1042"/>
      <c r="I451" s="1042"/>
      <c r="J451" s="1042"/>
      <c r="K451" s="1042"/>
      <c r="L451" s="1067" t="s">
        <v>1192</v>
      </c>
      <c r="M451" s="1068" t="s">
        <v>153</v>
      </c>
      <c r="N451" s="1418">
        <v>2</v>
      </c>
      <c r="O451" s="1069"/>
      <c r="P451" s="1070"/>
    </row>
    <row r="452" spans="1:16" ht="15" x14ac:dyDescent="0.2">
      <c r="A452" s="2730" t="s">
        <v>99</v>
      </c>
      <c r="B452" s="2732" t="s">
        <v>6</v>
      </c>
      <c r="C452" s="2901" t="s">
        <v>6</v>
      </c>
      <c r="D452" s="1936"/>
      <c r="E452" s="2736" t="s">
        <v>1193</v>
      </c>
      <c r="F452" s="2907" t="s">
        <v>119</v>
      </c>
      <c r="G452" s="2740" t="s">
        <v>120</v>
      </c>
      <c r="H452" s="2078" t="s">
        <v>52</v>
      </c>
      <c r="I452" s="1048">
        <f>I458+I464+I470+I475+I479</f>
        <v>37.5</v>
      </c>
      <c r="J452" s="1048">
        <f t="shared" ref="J452:K454" si="103">J458+J464+J470+J475+J479</f>
        <v>45.2</v>
      </c>
      <c r="K452" s="1048">
        <f t="shared" si="103"/>
        <v>49</v>
      </c>
      <c r="L452" s="1050" t="s">
        <v>1039</v>
      </c>
      <c r="M452" s="1051" t="s">
        <v>153</v>
      </c>
      <c r="N452" s="2103"/>
      <c r="O452" s="1052">
        <v>1</v>
      </c>
      <c r="P452" s="1072"/>
    </row>
    <row r="453" spans="1:16" ht="15" x14ac:dyDescent="0.2">
      <c r="A453" s="2795"/>
      <c r="B453" s="2796"/>
      <c r="C453" s="2902"/>
      <c r="D453" s="1938"/>
      <c r="E453" s="2754"/>
      <c r="F453" s="2837"/>
      <c r="G453" s="2818"/>
      <c r="H453" s="2082" t="s">
        <v>76</v>
      </c>
      <c r="I453" s="2083">
        <f>I459+I465+I471+I476+I480</f>
        <v>1168.8</v>
      </c>
      <c r="J453" s="2083">
        <f t="shared" si="103"/>
        <v>16.16</v>
      </c>
      <c r="K453" s="2083">
        <f t="shared" si="103"/>
        <v>0</v>
      </c>
      <c r="L453" s="2267"/>
      <c r="M453" s="1714"/>
      <c r="N453" s="2086"/>
      <c r="O453" s="2086"/>
      <c r="P453" s="2087"/>
    </row>
    <row r="454" spans="1:16" ht="15" x14ac:dyDescent="0.2">
      <c r="A454" s="2795"/>
      <c r="B454" s="2796"/>
      <c r="C454" s="2902"/>
      <c r="D454" s="1938"/>
      <c r="E454" s="2754"/>
      <c r="F454" s="2837"/>
      <c r="G454" s="2818"/>
      <c r="H454" s="2082" t="s">
        <v>1042</v>
      </c>
      <c r="I454" s="2083">
        <f>I460+I466+I472+I477+I481</f>
        <v>483.5</v>
      </c>
      <c r="J454" s="2083">
        <f t="shared" si="103"/>
        <v>0</v>
      </c>
      <c r="K454" s="2083">
        <f t="shared" si="103"/>
        <v>0</v>
      </c>
      <c r="L454" s="1367"/>
      <c r="M454" s="1714"/>
      <c r="N454" s="2086"/>
      <c r="O454" s="2086"/>
      <c r="P454" s="2087"/>
    </row>
    <row r="455" spans="1:16" ht="15" x14ac:dyDescent="0.2">
      <c r="A455" s="2795"/>
      <c r="B455" s="2796"/>
      <c r="C455" s="2902"/>
      <c r="D455" s="1938"/>
      <c r="E455" s="2754"/>
      <c r="F455" s="2837"/>
      <c r="G455" s="2818"/>
      <c r="H455" s="2082" t="s">
        <v>74</v>
      </c>
      <c r="I455" s="2083">
        <f>I461+I467</f>
        <v>1131</v>
      </c>
      <c r="J455" s="2083">
        <f t="shared" ref="J455:K456" si="104">J461+J467</f>
        <v>199.3</v>
      </c>
      <c r="K455" s="2083">
        <f t="shared" si="104"/>
        <v>0</v>
      </c>
      <c r="L455" s="1367"/>
      <c r="M455" s="1714"/>
      <c r="N455" s="2086"/>
      <c r="O455" s="2086"/>
      <c r="P455" s="2087"/>
    </row>
    <row r="456" spans="1:16" ht="15.75" thickBot="1" x14ac:dyDescent="0.25">
      <c r="A456" s="2795"/>
      <c r="B456" s="2796"/>
      <c r="C456" s="2902"/>
      <c r="D456" s="1938"/>
      <c r="E456" s="2754"/>
      <c r="F456" s="2837"/>
      <c r="G456" s="2818"/>
      <c r="H456" s="2088" t="s">
        <v>75</v>
      </c>
      <c r="I456" s="2089">
        <f>I462+I468</f>
        <v>0</v>
      </c>
      <c r="J456" s="2089">
        <f t="shared" si="104"/>
        <v>0</v>
      </c>
      <c r="K456" s="2089">
        <f t="shared" si="104"/>
        <v>0</v>
      </c>
      <c r="L456" s="2090"/>
      <c r="M456" s="2091"/>
      <c r="N456" s="2092"/>
      <c r="O456" s="2092"/>
      <c r="P456" s="2093"/>
    </row>
    <row r="457" spans="1:16" ht="32.450000000000003" customHeight="1" thickBot="1" x14ac:dyDescent="0.25">
      <c r="A457" s="2731"/>
      <c r="B457" s="2733"/>
      <c r="C457" s="2903"/>
      <c r="D457" s="1937"/>
      <c r="E457" s="1054"/>
      <c r="F457" s="2908"/>
      <c r="G457" s="2741"/>
      <c r="H457" s="2268" t="s">
        <v>7</v>
      </c>
      <c r="I457" s="2269">
        <f>SUM(I452:I456)</f>
        <v>2820.8</v>
      </c>
      <c r="J457" s="2269">
        <f t="shared" ref="J457:K457" si="105">SUM(J452:J456)</f>
        <v>260.66000000000003</v>
      </c>
      <c r="K457" s="2269">
        <f t="shared" si="105"/>
        <v>49</v>
      </c>
      <c r="L457" s="2270"/>
      <c r="M457" s="2271"/>
      <c r="N457" s="2272"/>
      <c r="O457" s="2272"/>
      <c r="P457" s="2273"/>
    </row>
    <row r="458" spans="1:16" ht="15" x14ac:dyDescent="0.2">
      <c r="A458" s="2895"/>
      <c r="B458" s="2898"/>
      <c r="C458" s="2901"/>
      <c r="D458" s="1936"/>
      <c r="E458" s="2736" t="s">
        <v>1194</v>
      </c>
      <c r="F458" s="2907" t="s">
        <v>119</v>
      </c>
      <c r="G458" s="2740" t="s">
        <v>1088</v>
      </c>
      <c r="H458" s="1047" t="s">
        <v>52</v>
      </c>
      <c r="I458" s="1048">
        <v>0.3</v>
      </c>
      <c r="J458" s="1048">
        <v>0.2</v>
      </c>
      <c r="K458" s="1049">
        <v>0</v>
      </c>
      <c r="L458" s="1050" t="s">
        <v>1044</v>
      </c>
      <c r="M458" s="1051" t="s">
        <v>153</v>
      </c>
      <c r="N458" s="2103"/>
      <c r="O458" s="1052">
        <v>1</v>
      </c>
      <c r="P458" s="1072"/>
    </row>
    <row r="459" spans="1:16" ht="15" x14ac:dyDescent="0.25">
      <c r="A459" s="2896"/>
      <c r="B459" s="2899"/>
      <c r="C459" s="2902"/>
      <c r="D459" s="1938"/>
      <c r="E459" s="2754"/>
      <c r="F459" s="2837"/>
      <c r="G459" s="2818"/>
      <c r="H459" s="2106" t="s">
        <v>76</v>
      </c>
      <c r="I459" s="2083">
        <v>92</v>
      </c>
      <c r="J459" s="2083">
        <v>16.16</v>
      </c>
      <c r="K459" s="2107">
        <v>0</v>
      </c>
      <c r="L459" s="2108" t="s">
        <v>1195</v>
      </c>
      <c r="M459" s="1092" t="s">
        <v>153</v>
      </c>
      <c r="N459" s="2086"/>
      <c r="O459" s="2084">
        <v>1</v>
      </c>
      <c r="P459" s="2087"/>
    </row>
    <row r="460" spans="1:16" ht="15" x14ac:dyDescent="0.2">
      <c r="A460" s="2896"/>
      <c r="B460" s="2899"/>
      <c r="C460" s="2902"/>
      <c r="D460" s="1938"/>
      <c r="E460" s="2754"/>
      <c r="F460" s="2837"/>
      <c r="G460" s="2818"/>
      <c r="H460" s="2106" t="s">
        <v>1042</v>
      </c>
      <c r="I460" s="2083"/>
      <c r="J460" s="2083"/>
      <c r="K460" s="2107"/>
      <c r="L460" s="1367"/>
      <c r="M460" s="1714"/>
      <c r="N460" s="2086"/>
      <c r="O460" s="2086"/>
      <c r="P460" s="2087"/>
    </row>
    <row r="461" spans="1:16" ht="15" x14ac:dyDescent="0.2">
      <c r="A461" s="2896"/>
      <c r="B461" s="2899"/>
      <c r="C461" s="2902"/>
      <c r="D461" s="1938"/>
      <c r="E461" s="2754"/>
      <c r="F461" s="2837"/>
      <c r="G461" s="2818"/>
      <c r="H461" s="2106" t="s">
        <v>74</v>
      </c>
      <c r="I461" s="2083">
        <v>1131</v>
      </c>
      <c r="J461" s="2083">
        <v>199.3</v>
      </c>
      <c r="K461" s="2107">
        <v>0</v>
      </c>
      <c r="L461" s="1367"/>
      <c r="M461" s="1714"/>
      <c r="N461" s="2086"/>
      <c r="O461" s="2086"/>
      <c r="P461" s="2087"/>
    </row>
    <row r="462" spans="1:16" ht="15.75" thickBot="1" x14ac:dyDescent="0.25">
      <c r="A462" s="2896"/>
      <c r="B462" s="2899"/>
      <c r="C462" s="2902"/>
      <c r="D462" s="1938"/>
      <c r="E462" s="2754"/>
      <c r="F462" s="2837"/>
      <c r="G462" s="2818"/>
      <c r="H462" s="2109" t="s">
        <v>75</v>
      </c>
      <c r="I462" s="2089"/>
      <c r="J462" s="2089"/>
      <c r="K462" s="2110"/>
      <c r="L462" s="2090"/>
      <c r="M462" s="2091"/>
      <c r="N462" s="2092"/>
      <c r="O462" s="2092"/>
      <c r="P462" s="2093"/>
    </row>
    <row r="463" spans="1:16" ht="24" customHeight="1" thickBot="1" x14ac:dyDescent="0.25">
      <c r="A463" s="2897"/>
      <c r="B463" s="2900"/>
      <c r="C463" s="2903"/>
      <c r="D463" s="1937"/>
      <c r="E463" s="2737"/>
      <c r="F463" s="2908"/>
      <c r="G463" s="2741"/>
      <c r="H463" s="2095" t="s">
        <v>7</v>
      </c>
      <c r="I463" s="2096">
        <f>SUM(I458:I462)</f>
        <v>1223.3</v>
      </c>
      <c r="J463" s="2096">
        <f t="shared" ref="J463:K463" si="106">SUM(J458:J462)</f>
        <v>215.66000000000003</v>
      </c>
      <c r="K463" s="2096">
        <f t="shared" si="106"/>
        <v>0</v>
      </c>
      <c r="L463" s="2097"/>
      <c r="M463" s="2098"/>
      <c r="N463" s="2099"/>
      <c r="O463" s="2099"/>
      <c r="P463" s="2100"/>
    </row>
    <row r="464" spans="1:16" ht="15" x14ac:dyDescent="0.2">
      <c r="A464" s="2895"/>
      <c r="B464" s="2898"/>
      <c r="C464" s="2901"/>
      <c r="D464" s="1936"/>
      <c r="E464" s="2736" t="s">
        <v>1196</v>
      </c>
      <c r="F464" s="2929" t="s">
        <v>119</v>
      </c>
      <c r="G464" s="2740" t="s">
        <v>1088</v>
      </c>
      <c r="H464" s="1047" t="s">
        <v>52</v>
      </c>
      <c r="I464" s="1048"/>
      <c r="J464" s="1048"/>
      <c r="K464" s="1049"/>
      <c r="L464" s="1050" t="s">
        <v>1044</v>
      </c>
      <c r="M464" s="1051" t="s">
        <v>153</v>
      </c>
      <c r="N464" s="2103"/>
      <c r="O464" s="1071"/>
      <c r="P464" s="1053"/>
    </row>
    <row r="465" spans="1:16" ht="15" x14ac:dyDescent="0.25">
      <c r="A465" s="2896"/>
      <c r="B465" s="2899"/>
      <c r="C465" s="2902"/>
      <c r="D465" s="1938"/>
      <c r="E465" s="2754"/>
      <c r="F465" s="2848"/>
      <c r="G465" s="2818"/>
      <c r="H465" s="2106" t="s">
        <v>76</v>
      </c>
      <c r="I465" s="2083">
        <v>800</v>
      </c>
      <c r="J465" s="2083"/>
      <c r="K465" s="2107"/>
      <c r="L465" s="2108" t="s">
        <v>1197</v>
      </c>
      <c r="M465" s="1092" t="s">
        <v>157</v>
      </c>
      <c r="N465" s="2084">
        <v>2.8490000000000002</v>
      </c>
      <c r="O465" s="2084"/>
      <c r="P465" s="2087"/>
    </row>
    <row r="466" spans="1:16" ht="15" x14ac:dyDescent="0.2">
      <c r="A466" s="2896"/>
      <c r="B466" s="2899"/>
      <c r="C466" s="2902"/>
      <c r="D466" s="1938"/>
      <c r="E466" s="2754"/>
      <c r="F466" s="2848"/>
      <c r="G466" s="2818"/>
      <c r="H466" s="2106" t="s">
        <v>1042</v>
      </c>
      <c r="I466" s="2083"/>
      <c r="J466" s="2083"/>
      <c r="K466" s="2107"/>
      <c r="L466" s="1367" t="s">
        <v>1198</v>
      </c>
      <c r="M466" s="1714" t="s">
        <v>153</v>
      </c>
      <c r="N466" s="2084">
        <v>2</v>
      </c>
      <c r="O466" s="2086"/>
      <c r="P466" s="2087"/>
    </row>
    <row r="467" spans="1:16" ht="15" x14ac:dyDescent="0.2">
      <c r="A467" s="2896"/>
      <c r="B467" s="2899"/>
      <c r="C467" s="2902"/>
      <c r="D467" s="1938"/>
      <c r="E467" s="2754"/>
      <c r="F467" s="2848"/>
      <c r="G467" s="2818"/>
      <c r="H467" s="2106" t="s">
        <v>74</v>
      </c>
      <c r="I467" s="2083"/>
      <c r="J467" s="2083"/>
      <c r="K467" s="2107"/>
      <c r="L467" s="1367"/>
      <c r="M467" s="1714"/>
      <c r="N467" s="2086"/>
      <c r="O467" s="2086"/>
      <c r="P467" s="2087"/>
    </row>
    <row r="468" spans="1:16" ht="15.75" thickBot="1" x14ac:dyDescent="0.25">
      <c r="A468" s="2896"/>
      <c r="B468" s="2899"/>
      <c r="C468" s="2902"/>
      <c r="D468" s="1938"/>
      <c r="E468" s="2754"/>
      <c r="F468" s="2848"/>
      <c r="G468" s="2818"/>
      <c r="H468" s="2109" t="s">
        <v>75</v>
      </c>
      <c r="I468" s="2089"/>
      <c r="J468" s="2089"/>
      <c r="K468" s="2110"/>
      <c r="L468" s="2090"/>
      <c r="M468" s="2091"/>
      <c r="N468" s="2092"/>
      <c r="O468" s="2092"/>
      <c r="P468" s="2093"/>
    </row>
    <row r="469" spans="1:16" ht="25.15" customHeight="1" thickBot="1" x14ac:dyDescent="0.25">
      <c r="A469" s="2897"/>
      <c r="B469" s="2900"/>
      <c r="C469" s="2903"/>
      <c r="D469" s="1937"/>
      <c r="E469" s="2737"/>
      <c r="F469" s="2930"/>
      <c r="G469" s="2741"/>
      <c r="H469" s="2095" t="s">
        <v>7</v>
      </c>
      <c r="I469" s="2096">
        <f>SUM(I464:I468)</f>
        <v>800</v>
      </c>
      <c r="J469" s="2096">
        <f t="shared" ref="J469:K469" si="107">SUM(J464:J468)</f>
        <v>0</v>
      </c>
      <c r="K469" s="2096">
        <f t="shared" si="107"/>
        <v>0</v>
      </c>
      <c r="L469" s="2097"/>
      <c r="M469" s="2098"/>
      <c r="N469" s="2099"/>
      <c r="O469" s="2099"/>
      <c r="P469" s="2100"/>
    </row>
    <row r="470" spans="1:16" ht="15" x14ac:dyDescent="0.2">
      <c r="A470" s="2895"/>
      <c r="B470" s="2898"/>
      <c r="C470" s="2901"/>
      <c r="D470" s="1936"/>
      <c r="E470" s="2833" t="s">
        <v>1199</v>
      </c>
      <c r="F470" s="2929" t="s">
        <v>119</v>
      </c>
      <c r="G470" s="2740" t="s">
        <v>1088</v>
      </c>
      <c r="H470" s="1047" t="s">
        <v>52</v>
      </c>
      <c r="I470" s="1048">
        <v>25</v>
      </c>
      <c r="J470" s="1048">
        <v>35</v>
      </c>
      <c r="K470" s="1049">
        <v>35</v>
      </c>
      <c r="L470" s="1050" t="s">
        <v>1200</v>
      </c>
      <c r="M470" s="1051" t="s">
        <v>153</v>
      </c>
      <c r="N470" s="1052">
        <v>3</v>
      </c>
      <c r="O470" s="1052">
        <v>5</v>
      </c>
      <c r="P470" s="1053">
        <v>5</v>
      </c>
    </row>
    <row r="471" spans="1:16" ht="15" x14ac:dyDescent="0.25">
      <c r="A471" s="2896"/>
      <c r="B471" s="2899"/>
      <c r="C471" s="2902"/>
      <c r="D471" s="1938"/>
      <c r="E471" s="2834"/>
      <c r="F471" s="2848"/>
      <c r="G471" s="2818"/>
      <c r="H471" s="2106" t="s">
        <v>76</v>
      </c>
      <c r="I471" s="2083"/>
      <c r="J471" s="2083"/>
      <c r="K471" s="2107"/>
      <c r="L471" s="2108"/>
      <c r="M471" s="1092"/>
      <c r="N471" s="2086"/>
      <c r="O471" s="2084"/>
      <c r="P471" s="2087"/>
    </row>
    <row r="472" spans="1:16" ht="15" x14ac:dyDescent="0.2">
      <c r="A472" s="2896"/>
      <c r="B472" s="2899"/>
      <c r="C472" s="2902"/>
      <c r="D472" s="1938"/>
      <c r="E472" s="2834"/>
      <c r="F472" s="2848"/>
      <c r="G472" s="2818"/>
      <c r="H472" s="2106" t="s">
        <v>1042</v>
      </c>
      <c r="I472" s="2083"/>
      <c r="J472" s="2083"/>
      <c r="K472" s="2107"/>
      <c r="L472" s="1367"/>
      <c r="M472" s="1714"/>
      <c r="N472" s="2086"/>
      <c r="O472" s="2086"/>
      <c r="P472" s="2087"/>
    </row>
    <row r="473" spans="1:16" ht="15.75" thickBot="1" x14ac:dyDescent="0.25">
      <c r="A473" s="2896"/>
      <c r="B473" s="2899"/>
      <c r="C473" s="2902"/>
      <c r="D473" s="1938"/>
      <c r="E473" s="1745"/>
      <c r="F473" s="2848"/>
      <c r="G473" s="2818"/>
      <c r="H473" s="2109"/>
      <c r="I473" s="2089"/>
      <c r="J473" s="2089"/>
      <c r="K473" s="2110"/>
      <c r="L473" s="2090"/>
      <c r="M473" s="2091"/>
      <c r="N473" s="2092"/>
      <c r="O473" s="2092"/>
      <c r="P473" s="2093"/>
    </row>
    <row r="474" spans="1:16" ht="25.9" customHeight="1" thickBot="1" x14ac:dyDescent="0.25">
      <c r="A474" s="2897"/>
      <c r="B474" s="2900"/>
      <c r="C474" s="2903"/>
      <c r="D474" s="1937"/>
      <c r="E474" s="2274"/>
      <c r="F474" s="2930"/>
      <c r="G474" s="2741"/>
      <c r="H474" s="2095" t="s">
        <v>7</v>
      </c>
      <c r="I474" s="2096">
        <f>SUM(I470:I473)</f>
        <v>25</v>
      </c>
      <c r="J474" s="2096">
        <f t="shared" ref="J474:K474" si="108">SUM(J470:J473)</f>
        <v>35</v>
      </c>
      <c r="K474" s="2096">
        <f t="shared" si="108"/>
        <v>35</v>
      </c>
      <c r="L474" s="2097"/>
      <c r="M474" s="2098"/>
      <c r="N474" s="2099"/>
      <c r="O474" s="2099"/>
      <c r="P474" s="2100"/>
    </row>
    <row r="475" spans="1:16" ht="15" x14ac:dyDescent="0.2">
      <c r="A475" s="2895"/>
      <c r="B475" s="2898"/>
      <c r="C475" s="2901"/>
      <c r="D475" s="1936"/>
      <c r="E475" s="2833" t="s">
        <v>1201</v>
      </c>
      <c r="F475" s="2907" t="s">
        <v>119</v>
      </c>
      <c r="G475" s="2740" t="s">
        <v>1088</v>
      </c>
      <c r="H475" s="1047" t="s">
        <v>52</v>
      </c>
      <c r="I475" s="1048">
        <v>12.2</v>
      </c>
      <c r="J475" s="1048">
        <v>10</v>
      </c>
      <c r="K475" s="1049">
        <v>14</v>
      </c>
      <c r="L475" s="1050"/>
      <c r="M475" s="1051"/>
      <c r="N475" s="2103"/>
      <c r="O475" s="1071"/>
      <c r="P475" s="1072"/>
    </row>
    <row r="476" spans="1:16" ht="15" x14ac:dyDescent="0.25">
      <c r="A476" s="2896"/>
      <c r="B476" s="2899"/>
      <c r="C476" s="2902"/>
      <c r="D476" s="1938"/>
      <c r="E476" s="2834"/>
      <c r="F476" s="2837"/>
      <c r="G476" s="2818"/>
      <c r="H476" s="2106" t="s">
        <v>76</v>
      </c>
      <c r="I476" s="2083"/>
      <c r="J476" s="2083"/>
      <c r="K476" s="2107"/>
      <c r="L476" s="2108"/>
      <c r="M476" s="1092"/>
      <c r="N476" s="2086"/>
      <c r="O476" s="2084"/>
      <c r="P476" s="2087"/>
    </row>
    <row r="477" spans="1:16" ht="15.75" thickBot="1" x14ac:dyDescent="0.3">
      <c r="A477" s="2896"/>
      <c r="B477" s="2899"/>
      <c r="C477" s="2902"/>
      <c r="D477" s="1938"/>
      <c r="E477" s="2178"/>
      <c r="F477" s="2837"/>
      <c r="G477" s="2818"/>
      <c r="H477" s="2275" t="s">
        <v>1042</v>
      </c>
      <c r="I477" s="1090"/>
      <c r="J477" s="1090"/>
      <c r="K477" s="1091"/>
      <c r="L477" s="2276"/>
      <c r="M477" s="2277"/>
      <c r="N477" s="2278"/>
      <c r="O477" s="2279"/>
      <c r="P477" s="2280"/>
    </row>
    <row r="478" spans="1:16" ht="27.6" customHeight="1" thickBot="1" x14ac:dyDescent="0.25">
      <c r="A478" s="2897"/>
      <c r="B478" s="2900"/>
      <c r="C478" s="2903"/>
      <c r="D478" s="1937"/>
      <c r="E478" s="2281"/>
      <c r="F478" s="2908"/>
      <c r="G478" s="2741"/>
      <c r="H478" s="2095" t="s">
        <v>7</v>
      </c>
      <c r="I478" s="2096">
        <f>SUM(I475:I477)</f>
        <v>12.2</v>
      </c>
      <c r="J478" s="2096">
        <f t="shared" ref="J478:K478" si="109">SUM(J475:J477)</f>
        <v>10</v>
      </c>
      <c r="K478" s="2096">
        <f t="shared" si="109"/>
        <v>14</v>
      </c>
      <c r="L478" s="2097"/>
      <c r="M478" s="2098"/>
      <c r="N478" s="2099"/>
      <c r="O478" s="2099"/>
      <c r="P478" s="2100"/>
    </row>
    <row r="479" spans="1:16" ht="15" x14ac:dyDescent="0.2">
      <c r="A479" s="2895"/>
      <c r="B479" s="2898"/>
      <c r="C479" s="2901"/>
      <c r="D479" s="1936"/>
      <c r="E479" s="2833" t="s">
        <v>1202</v>
      </c>
      <c r="F479" s="2907" t="s">
        <v>119</v>
      </c>
      <c r="G479" s="2740" t="s">
        <v>1088</v>
      </c>
      <c r="H479" s="1047" t="s">
        <v>52</v>
      </c>
      <c r="I479" s="1048"/>
      <c r="J479" s="1048"/>
      <c r="K479" s="1049"/>
      <c r="L479" s="1050"/>
      <c r="M479" s="1051"/>
      <c r="N479" s="2103"/>
      <c r="O479" s="1071"/>
      <c r="P479" s="1072"/>
    </row>
    <row r="480" spans="1:16" ht="15" x14ac:dyDescent="0.25">
      <c r="A480" s="2896"/>
      <c r="B480" s="2899"/>
      <c r="C480" s="2902"/>
      <c r="D480" s="1938"/>
      <c r="E480" s="2834"/>
      <c r="F480" s="2837"/>
      <c r="G480" s="2818"/>
      <c r="H480" s="2106" t="s">
        <v>76</v>
      </c>
      <c r="I480" s="2083">
        <v>276.8</v>
      </c>
      <c r="J480" s="2083"/>
      <c r="K480" s="2107"/>
      <c r="L480" s="2108"/>
      <c r="M480" s="1092"/>
      <c r="N480" s="2086"/>
      <c r="O480" s="2084"/>
      <c r="P480" s="2087"/>
    </row>
    <row r="481" spans="1:16" ht="15.75" thickBot="1" x14ac:dyDescent="0.25">
      <c r="A481" s="2896"/>
      <c r="B481" s="2899"/>
      <c r="C481" s="2902"/>
      <c r="D481" s="1938"/>
      <c r="E481" s="2834"/>
      <c r="F481" s="2837"/>
      <c r="G481" s="2818"/>
      <c r="H481" s="2109" t="s">
        <v>1042</v>
      </c>
      <c r="I481" s="1090">
        <v>483.5</v>
      </c>
      <c r="J481" s="1090"/>
      <c r="K481" s="1091"/>
      <c r="L481" s="2282"/>
      <c r="M481" s="2277"/>
      <c r="N481" s="2278"/>
      <c r="O481" s="2278"/>
      <c r="P481" s="2280"/>
    </row>
    <row r="482" spans="1:16" ht="31.15" customHeight="1" thickBot="1" x14ac:dyDescent="0.25">
      <c r="A482" s="2897"/>
      <c r="B482" s="2900"/>
      <c r="C482" s="2903"/>
      <c r="D482" s="1937"/>
      <c r="E482" s="2835"/>
      <c r="F482" s="2908"/>
      <c r="G482" s="2741"/>
      <c r="H482" s="2095" t="s">
        <v>7</v>
      </c>
      <c r="I482" s="2096">
        <f>SUM(I479:I481)</f>
        <v>760.3</v>
      </c>
      <c r="J482" s="2096">
        <f t="shared" ref="J482:K482" si="110">SUM(J479:J481)</f>
        <v>0</v>
      </c>
      <c r="K482" s="2096">
        <f t="shared" si="110"/>
        <v>0</v>
      </c>
      <c r="L482" s="2097"/>
      <c r="M482" s="2098"/>
      <c r="N482" s="2099"/>
      <c r="O482" s="2099"/>
      <c r="P482" s="2100"/>
    </row>
    <row r="483" spans="1:16" ht="21" customHeight="1" thickBot="1" x14ac:dyDescent="0.25">
      <c r="A483" s="1930" t="s">
        <v>99</v>
      </c>
      <c r="B483" s="1061" t="s">
        <v>6</v>
      </c>
      <c r="C483" s="2793" t="s">
        <v>34</v>
      </c>
      <c r="D483" s="2793"/>
      <c r="E483" s="2793"/>
      <c r="F483" s="2793"/>
      <c r="G483" s="2794"/>
      <c r="H483" s="1062" t="s">
        <v>7</v>
      </c>
      <c r="I483" s="1063">
        <f>I457*1</f>
        <v>2820.8</v>
      </c>
      <c r="J483" s="1063">
        <f t="shared" ref="J483:K483" si="111">J457*1</f>
        <v>260.66000000000003</v>
      </c>
      <c r="K483" s="1063">
        <f t="shared" si="111"/>
        <v>49</v>
      </c>
      <c r="L483" s="1064"/>
      <c r="M483" s="1064"/>
      <c r="N483" s="1064"/>
      <c r="O483" s="1064"/>
      <c r="P483" s="1065"/>
    </row>
    <row r="484" spans="1:16" ht="20.45" customHeight="1" thickBot="1" x14ac:dyDescent="0.25">
      <c r="A484" s="2133" t="s">
        <v>99</v>
      </c>
      <c r="B484" s="2133"/>
      <c r="C484" s="2845" t="s">
        <v>55</v>
      </c>
      <c r="D484" s="2845"/>
      <c r="E484" s="2845"/>
      <c r="F484" s="2845"/>
      <c r="G484" s="2846"/>
      <c r="H484" s="2134" t="s">
        <v>7</v>
      </c>
      <c r="I484" s="2135">
        <f>I483*1</f>
        <v>2820.8</v>
      </c>
      <c r="J484" s="2135">
        <f t="shared" ref="J484:K484" si="112">J483*1</f>
        <v>260.66000000000003</v>
      </c>
      <c r="K484" s="2135">
        <f t="shared" si="112"/>
        <v>49</v>
      </c>
      <c r="L484" s="2136"/>
      <c r="M484" s="2136"/>
      <c r="N484" s="2136"/>
      <c r="O484" s="2136"/>
      <c r="P484" s="2137"/>
    </row>
    <row r="485" spans="1:16" s="9" customFormat="1" ht="18" customHeight="1" thickBot="1" x14ac:dyDescent="0.25">
      <c r="A485" s="2133"/>
      <c r="B485" s="2133"/>
      <c r="C485" s="2845" t="s">
        <v>447</v>
      </c>
      <c r="D485" s="2845"/>
      <c r="E485" s="2845"/>
      <c r="F485" s="2845"/>
      <c r="G485" s="2846"/>
      <c r="H485" s="2134" t="s">
        <v>7</v>
      </c>
      <c r="I485" s="2135">
        <f>I486-I490</f>
        <v>17531.990000000002</v>
      </c>
      <c r="J485" s="2135">
        <f t="shared" ref="J485:K485" si="113">J486-J490</f>
        <v>5300.2</v>
      </c>
      <c r="K485" s="2135">
        <f t="shared" si="113"/>
        <v>96.3</v>
      </c>
      <c r="L485" s="2136"/>
      <c r="M485" s="2136"/>
      <c r="N485" s="2136"/>
      <c r="O485" s="2136"/>
      <c r="P485" s="2137"/>
    </row>
    <row r="486" spans="1:16" ht="22.15" customHeight="1" thickBot="1" x14ac:dyDescent="0.25">
      <c r="A486" s="2306"/>
      <c r="B486" s="2306"/>
      <c r="C486" s="2936" t="s">
        <v>1203</v>
      </c>
      <c r="D486" s="2936"/>
      <c r="E486" s="2936"/>
      <c r="F486" s="2936"/>
      <c r="G486" s="2937"/>
      <c r="H486" s="2307" t="s">
        <v>7</v>
      </c>
      <c r="I486" s="2308">
        <f>I64+I112+I163+I229+I277+I379+I409+I447+I484</f>
        <v>25764.61</v>
      </c>
      <c r="J486" s="2308">
        <f t="shared" ref="J486:K486" si="114">J64+J112+J163+J229+J277+J379+J409+J447+J484</f>
        <v>6312.82</v>
      </c>
      <c r="K486" s="2308">
        <f t="shared" si="114"/>
        <v>101.2</v>
      </c>
      <c r="L486" s="2309"/>
      <c r="M486" s="2309"/>
      <c r="N486" s="2309"/>
      <c r="O486" s="2309"/>
      <c r="P486" s="2310"/>
    </row>
    <row r="487" spans="1:16" ht="15" x14ac:dyDescent="0.2">
      <c r="A487" s="1147" t="s">
        <v>36</v>
      </c>
      <c r="B487" s="1147"/>
      <c r="C487" s="1147"/>
      <c r="D487" s="1147"/>
      <c r="E487" s="1147"/>
      <c r="F487" s="1147"/>
      <c r="G487" s="1147"/>
      <c r="H487" s="1147"/>
      <c r="I487" s="1147"/>
      <c r="J487" s="1147"/>
      <c r="K487" s="9"/>
      <c r="L487" s="9"/>
      <c r="M487" s="9"/>
      <c r="N487" s="9"/>
      <c r="O487" s="9"/>
      <c r="P487" s="9"/>
    </row>
    <row r="488" spans="1:16" s="9" customFormat="1" ht="15" x14ac:dyDescent="0.2">
      <c r="A488" s="2376"/>
      <c r="B488" s="2376"/>
      <c r="C488" s="2376"/>
      <c r="D488" s="2376"/>
      <c r="E488" s="2376"/>
      <c r="F488" s="2376"/>
      <c r="G488" s="2376"/>
      <c r="H488" s="2376"/>
      <c r="I488" s="2376"/>
      <c r="J488" s="2376"/>
    </row>
    <row r="489" spans="1:16" ht="15" x14ac:dyDescent="0.25">
      <c r="A489" s="9"/>
      <c r="B489" s="9"/>
      <c r="C489" s="9"/>
      <c r="D489" s="9"/>
      <c r="E489" s="9"/>
      <c r="F489" s="9"/>
      <c r="G489" s="9"/>
      <c r="H489" s="1582" t="s">
        <v>52</v>
      </c>
      <c r="I489" s="2283">
        <f t="shared" ref="I489:K493" si="115">I15+I45+I69+I93+I117+I135+I150+I168+I234+I249+I264+I282+I297+I312+I384+I396+I414+I452</f>
        <v>1204.8</v>
      </c>
      <c r="J489" s="2284">
        <f t="shared" si="115"/>
        <v>461.9</v>
      </c>
      <c r="K489" s="2284">
        <f t="shared" si="115"/>
        <v>51.9</v>
      </c>
      <c r="L489" s="2285"/>
      <c r="M489" s="2286"/>
      <c r="N489" s="9"/>
      <c r="O489" s="9"/>
      <c r="P489" s="9"/>
    </row>
    <row r="490" spans="1:16" ht="15" x14ac:dyDescent="0.25">
      <c r="A490" s="2287"/>
      <c r="B490" s="2287"/>
      <c r="C490" s="2287"/>
      <c r="D490" s="2287"/>
      <c r="E490" s="2287"/>
      <c r="F490" s="2287"/>
      <c r="G490" s="2287"/>
      <c r="H490" s="1582" t="s">
        <v>76</v>
      </c>
      <c r="I490" s="2288">
        <f t="shared" si="115"/>
        <v>8232.619999999999</v>
      </c>
      <c r="J490" s="2289">
        <f t="shared" si="115"/>
        <v>1012.62</v>
      </c>
      <c r="K490" s="2289">
        <f t="shared" si="115"/>
        <v>4.9000000000000004</v>
      </c>
      <c r="L490" s="2285"/>
      <c r="M490" s="2286"/>
      <c r="N490" s="9"/>
      <c r="O490" s="9"/>
      <c r="P490" s="9"/>
    </row>
    <row r="491" spans="1:16" ht="15" x14ac:dyDescent="0.25">
      <c r="A491" s="2287"/>
      <c r="B491" s="2287"/>
      <c r="C491" s="2287"/>
      <c r="D491" s="2287"/>
      <c r="E491" s="2287"/>
      <c r="F491" s="2287"/>
      <c r="G491" s="2287"/>
      <c r="H491" s="1582" t="s">
        <v>1042</v>
      </c>
      <c r="I491" s="2290">
        <f t="shared" si="115"/>
        <v>4100</v>
      </c>
      <c r="J491" s="2289">
        <f t="shared" si="115"/>
        <v>483.5</v>
      </c>
      <c r="K491" s="2289">
        <f t="shared" si="115"/>
        <v>0</v>
      </c>
      <c r="L491" s="2285"/>
      <c r="M491" s="2286"/>
      <c r="N491" s="9"/>
      <c r="O491" s="9"/>
      <c r="P491" s="9"/>
    </row>
    <row r="492" spans="1:16" ht="15" x14ac:dyDescent="0.25">
      <c r="A492" s="2287"/>
      <c r="B492" s="2287"/>
      <c r="C492" s="2287"/>
      <c r="D492" s="2287"/>
      <c r="E492" s="2287"/>
      <c r="F492" s="2287"/>
      <c r="G492" s="2287"/>
      <c r="H492" s="1582" t="s">
        <v>74</v>
      </c>
      <c r="I492" s="2290">
        <f t="shared" si="115"/>
        <v>11987.19</v>
      </c>
      <c r="J492" s="2289">
        <f t="shared" si="115"/>
        <v>4354.8</v>
      </c>
      <c r="K492" s="2289">
        <f t="shared" si="115"/>
        <v>44.4</v>
      </c>
      <c r="L492" s="2285"/>
      <c r="M492" s="2286"/>
      <c r="N492" s="9"/>
      <c r="O492" s="9"/>
      <c r="P492" s="9"/>
    </row>
    <row r="493" spans="1:16" ht="15" x14ac:dyDescent="0.25">
      <c r="A493" s="2287"/>
      <c r="B493" s="2287"/>
      <c r="C493" s="2287"/>
      <c r="D493" s="2287"/>
      <c r="E493" s="2287"/>
      <c r="F493" s="2287"/>
      <c r="G493" s="2287"/>
      <c r="H493" s="1582" t="s">
        <v>75</v>
      </c>
      <c r="I493" s="2290">
        <f t="shared" si="115"/>
        <v>0</v>
      </c>
      <c r="J493" s="2289">
        <f t="shared" si="115"/>
        <v>0</v>
      </c>
      <c r="K493" s="2289">
        <f t="shared" si="115"/>
        <v>0</v>
      </c>
      <c r="L493" s="2285"/>
      <c r="M493" s="2286"/>
      <c r="N493" s="9"/>
      <c r="O493" s="9"/>
      <c r="P493" s="9"/>
    </row>
    <row r="494" spans="1:16" ht="15" x14ac:dyDescent="0.25">
      <c r="A494" s="2287"/>
      <c r="B494" s="2287"/>
      <c r="C494" s="2287"/>
      <c r="D494" s="2287"/>
      <c r="E494" s="2287"/>
      <c r="F494" s="2287"/>
      <c r="G494" s="2287"/>
      <c r="H494" s="1582" t="s">
        <v>166</v>
      </c>
      <c r="I494" s="2291">
        <f>I419*1</f>
        <v>240</v>
      </c>
      <c r="J494" s="2291">
        <f t="shared" ref="J494:K494" si="116">J419*1</f>
        <v>0</v>
      </c>
      <c r="K494" s="2291">
        <f t="shared" si="116"/>
        <v>0</v>
      </c>
      <c r="L494" s="9"/>
      <c r="M494" s="9"/>
      <c r="N494" s="9"/>
      <c r="O494" s="9"/>
      <c r="P494" s="9"/>
    </row>
    <row r="495" spans="1:16" ht="15" x14ac:dyDescent="0.25">
      <c r="A495" s="2287"/>
      <c r="B495" s="2287"/>
      <c r="C495" s="2287"/>
      <c r="D495" s="2287"/>
      <c r="E495" s="2287"/>
      <c r="F495" s="2287"/>
      <c r="G495" s="2287"/>
      <c r="H495" s="1582" t="s">
        <v>1204</v>
      </c>
      <c r="I495" s="2292">
        <f>SUM(I489:I494)</f>
        <v>25764.61</v>
      </c>
      <c r="J495" s="2292">
        <f t="shared" ref="J495:K495" si="117">SUM(J489:J494)</f>
        <v>6312.82</v>
      </c>
      <c r="K495" s="2292">
        <f t="shared" si="117"/>
        <v>101.19999999999999</v>
      </c>
      <c r="L495" s="9"/>
      <c r="M495" s="9"/>
      <c r="N495" s="9"/>
      <c r="O495" s="9"/>
      <c r="P495" s="9"/>
    </row>
    <row r="496" spans="1:16" s="9" customFormat="1" ht="15" x14ac:dyDescent="0.25">
      <c r="A496" s="2287"/>
      <c r="B496" s="2287"/>
      <c r="C496" s="2287"/>
      <c r="D496" s="2287"/>
      <c r="E496" s="2287"/>
      <c r="F496" s="2287"/>
      <c r="G496" s="2287"/>
      <c r="H496" s="1582"/>
      <c r="I496" s="2292"/>
      <c r="J496" s="2292"/>
      <c r="K496" s="2292"/>
    </row>
    <row r="497" spans="1:16" s="9" customFormat="1" ht="15" x14ac:dyDescent="0.25">
      <c r="A497" s="2287"/>
      <c r="B497" s="2287"/>
      <c r="C497" s="2287"/>
      <c r="D497" s="2287"/>
      <c r="E497" s="2287"/>
      <c r="F497" s="2287"/>
      <c r="G497" s="2287"/>
      <c r="H497" s="1582"/>
      <c r="I497" s="2292"/>
      <c r="J497" s="2292"/>
      <c r="K497" s="2292"/>
    </row>
    <row r="498" spans="1:16" s="9" customFormat="1" ht="15" x14ac:dyDescent="0.25">
      <c r="A498" s="2287"/>
      <c r="B498" s="2287"/>
      <c r="C498" s="2287"/>
      <c r="D498" s="2287"/>
      <c r="E498" s="2287"/>
      <c r="F498" s="2287"/>
      <c r="G498" s="2287"/>
      <c r="H498" s="1582"/>
      <c r="I498" s="2292"/>
      <c r="J498" s="2292"/>
      <c r="K498" s="2292"/>
    </row>
    <row r="499" spans="1:16" s="9" customFormat="1" ht="15" x14ac:dyDescent="0.25">
      <c r="A499" s="2287"/>
      <c r="B499" s="2287"/>
      <c r="C499" s="2287"/>
      <c r="D499" s="2287"/>
      <c r="E499" s="2287"/>
      <c r="F499" s="2287"/>
      <c r="G499" s="2287"/>
      <c r="H499" s="1582"/>
      <c r="I499" s="2292"/>
      <c r="J499" s="2292"/>
      <c r="K499" s="2292"/>
    </row>
    <row r="500" spans="1:16" s="9" customFormat="1" ht="15" x14ac:dyDescent="0.25">
      <c r="A500" s="2287"/>
      <c r="B500" s="2287"/>
      <c r="C500" s="2287"/>
      <c r="D500" s="2287"/>
      <c r="E500" s="2287"/>
      <c r="F500" s="2287"/>
      <c r="G500" s="2287"/>
      <c r="H500" s="1582"/>
      <c r="I500" s="2292"/>
      <c r="J500" s="2292"/>
      <c r="K500" s="2292"/>
    </row>
    <row r="501" spans="1:16" s="9" customFormat="1" ht="15" x14ac:dyDescent="0.25">
      <c r="A501" s="2287"/>
      <c r="B501" s="2287"/>
      <c r="C501" s="2287"/>
      <c r="D501" s="2287"/>
      <c r="E501" s="2287"/>
      <c r="F501" s="2287"/>
      <c r="G501" s="2287"/>
      <c r="H501" s="1582"/>
      <c r="I501" s="2292"/>
      <c r="J501" s="2292"/>
      <c r="K501" s="2292"/>
    </row>
    <row r="502" spans="1:16" s="9" customFormat="1" ht="15" x14ac:dyDescent="0.25">
      <c r="A502" s="2287"/>
      <c r="B502" s="2287"/>
      <c r="C502" s="2287"/>
      <c r="D502" s="2287"/>
      <c r="E502" s="2287"/>
      <c r="F502" s="2287"/>
      <c r="G502" s="2287"/>
      <c r="H502" s="1582"/>
      <c r="I502" s="2292"/>
      <c r="J502" s="2292"/>
      <c r="K502" s="2292"/>
    </row>
    <row r="503" spans="1:16" ht="15" x14ac:dyDescent="0.25">
      <c r="A503" s="2287"/>
      <c r="B503" s="2287"/>
      <c r="C503" s="2287"/>
      <c r="D503" s="2287"/>
      <c r="E503" s="2287"/>
      <c r="F503" s="2287"/>
      <c r="G503" s="2287"/>
      <c r="H503" s="2287"/>
      <c r="I503" s="2287"/>
      <c r="J503" s="2287"/>
      <c r="K503" s="2287"/>
      <c r="L503" s="9"/>
      <c r="M503" s="9"/>
      <c r="N503" s="9"/>
      <c r="O503" s="9"/>
      <c r="P503" s="9"/>
    </row>
    <row r="504" spans="1:16" ht="15" x14ac:dyDescent="0.25">
      <c r="A504" s="2287"/>
      <c r="B504" s="2287"/>
      <c r="C504" s="2287"/>
      <c r="D504" s="2293"/>
      <c r="E504" s="2938" t="s">
        <v>1205</v>
      </c>
      <c r="F504" s="2938"/>
      <c r="G504" s="2938"/>
      <c r="H504" s="2938"/>
      <c r="I504" s="2938"/>
      <c r="J504" s="2287"/>
      <c r="K504" s="2287"/>
      <c r="L504" s="9"/>
      <c r="M504" s="9"/>
      <c r="N504" s="9"/>
      <c r="O504" s="9"/>
      <c r="P504" s="9"/>
    </row>
    <row r="505" spans="1:16" ht="15.75" thickBot="1" x14ac:dyDescent="0.3">
      <c r="A505" s="2287"/>
      <c r="B505" s="2287"/>
      <c r="C505" s="2287"/>
      <c r="D505" s="2287"/>
      <c r="E505" s="2287"/>
      <c r="F505" s="2287"/>
      <c r="G505" s="2287"/>
      <c r="H505" s="2287"/>
      <c r="I505" s="2287"/>
      <c r="J505" s="2287"/>
      <c r="K505" s="2287"/>
      <c r="L505" s="9"/>
      <c r="M505" s="9"/>
      <c r="N505" s="9"/>
      <c r="O505" s="9"/>
      <c r="P505" s="9"/>
    </row>
    <row r="506" spans="1:16" ht="42.75" thickBot="1" x14ac:dyDescent="0.25">
      <c r="A506" s="9"/>
      <c r="B506" s="9"/>
      <c r="C506" s="9"/>
      <c r="D506" s="9"/>
      <c r="E506" s="2294"/>
      <c r="F506" s="2295"/>
      <c r="G506" s="2295"/>
      <c r="H506" s="29"/>
      <c r="I506" s="1903" t="s">
        <v>1245</v>
      </c>
      <c r="J506" s="1904" t="s">
        <v>363</v>
      </c>
      <c r="K506" s="1905" t="s">
        <v>364</v>
      </c>
      <c r="L506" s="9"/>
      <c r="M506" s="9"/>
      <c r="N506" s="9"/>
      <c r="O506" s="9"/>
      <c r="P506" s="9"/>
    </row>
    <row r="507" spans="1:16" ht="15.75" thickBot="1" x14ac:dyDescent="0.25">
      <c r="A507" s="9"/>
      <c r="B507" s="9"/>
      <c r="C507" s="9"/>
      <c r="D507" s="9"/>
      <c r="E507" s="2939" t="s">
        <v>37</v>
      </c>
      <c r="F507" s="2940"/>
      <c r="G507" s="2940"/>
      <c r="H507" s="2941"/>
      <c r="I507" s="2296">
        <f>SUM(I508:I518)</f>
        <v>25764.6</v>
      </c>
      <c r="J507" s="2296">
        <f t="shared" ref="J507:K507" si="118">SUM(J508:J518)</f>
        <v>6312.8</v>
      </c>
      <c r="K507" s="2296">
        <f t="shared" si="118"/>
        <v>101.2</v>
      </c>
      <c r="L507" s="853"/>
      <c r="M507" s="9"/>
      <c r="N507" s="9"/>
      <c r="O507" s="9"/>
      <c r="P507" s="9"/>
    </row>
    <row r="508" spans="1:16" ht="15" x14ac:dyDescent="0.2">
      <c r="A508" s="9"/>
      <c r="B508" s="9"/>
      <c r="C508" s="9"/>
      <c r="D508" s="9"/>
      <c r="E508" s="2800" t="s">
        <v>384</v>
      </c>
      <c r="F508" s="2801"/>
      <c r="G508" s="2801"/>
      <c r="H508" s="2802"/>
      <c r="I508" s="2297">
        <v>1204.8</v>
      </c>
      <c r="J508" s="2298">
        <v>461.9</v>
      </c>
      <c r="K508" s="2297">
        <v>51.9</v>
      </c>
      <c r="L508" s="9"/>
      <c r="M508" s="9"/>
      <c r="N508" s="9"/>
      <c r="O508" s="9"/>
      <c r="P508" s="9"/>
    </row>
    <row r="509" spans="1:16" ht="15" x14ac:dyDescent="0.2">
      <c r="A509" s="9"/>
      <c r="B509" s="9"/>
      <c r="C509" s="9"/>
      <c r="D509" s="9"/>
      <c r="E509" s="2800" t="s">
        <v>385</v>
      </c>
      <c r="F509" s="2801"/>
      <c r="G509" s="2801"/>
      <c r="H509" s="2802"/>
      <c r="I509" s="1159"/>
      <c r="J509" s="1160"/>
      <c r="K509" s="1159"/>
      <c r="L509" s="9"/>
      <c r="M509" s="9"/>
      <c r="N509" s="9"/>
      <c r="O509" s="9"/>
      <c r="P509" s="9"/>
    </row>
    <row r="510" spans="1:16" ht="15" x14ac:dyDescent="0.2">
      <c r="A510" s="9"/>
      <c r="B510" s="9"/>
      <c r="C510" s="9"/>
      <c r="D510" s="9"/>
      <c r="E510" s="2800" t="s">
        <v>386</v>
      </c>
      <c r="F510" s="2801"/>
      <c r="G510" s="2801"/>
      <c r="H510" s="2802"/>
      <c r="I510" s="2299"/>
      <c r="J510" s="1160"/>
      <c r="K510" s="1159"/>
      <c r="L510" s="9"/>
      <c r="M510" s="9"/>
      <c r="N510" s="9"/>
      <c r="O510" s="9"/>
      <c r="P510" s="9"/>
    </row>
    <row r="511" spans="1:16" ht="28.9" customHeight="1" x14ac:dyDescent="0.2">
      <c r="A511" s="9"/>
      <c r="B511" s="9"/>
      <c r="C511" s="9"/>
      <c r="D511" s="9"/>
      <c r="E511" s="2800" t="s">
        <v>387</v>
      </c>
      <c r="F511" s="2801"/>
      <c r="G511" s="2801"/>
      <c r="H511" s="2802"/>
      <c r="I511" s="1159"/>
      <c r="J511" s="1160"/>
      <c r="K511" s="1159"/>
      <c r="L511" s="9"/>
      <c r="M511" s="9"/>
      <c r="N511" s="9"/>
      <c r="O511" s="9"/>
      <c r="P511" s="9"/>
    </row>
    <row r="512" spans="1:16" ht="15" x14ac:dyDescent="0.2">
      <c r="A512" s="9"/>
      <c r="B512" s="9"/>
      <c r="C512" s="9"/>
      <c r="D512" s="9"/>
      <c r="E512" s="2803" t="s">
        <v>388</v>
      </c>
      <c r="F512" s="2804"/>
      <c r="G512" s="2804"/>
      <c r="H512" s="2805"/>
      <c r="I512" s="2375">
        <v>240</v>
      </c>
      <c r="J512" s="1162"/>
      <c r="K512" s="1161"/>
      <c r="L512" s="9"/>
      <c r="M512" s="9"/>
      <c r="N512" s="9"/>
      <c r="O512" s="9"/>
      <c r="P512" s="9"/>
    </row>
    <row r="513" spans="1:16" ht="15" x14ac:dyDescent="0.25">
      <c r="A513" s="9"/>
      <c r="B513" s="9"/>
      <c r="C513" s="9"/>
      <c r="D513" s="9"/>
      <c r="E513" s="861" t="s">
        <v>389</v>
      </c>
      <c r="F513" s="862"/>
      <c r="G513" s="862"/>
      <c r="H513" s="863"/>
      <c r="I513" s="1159"/>
      <c r="J513" s="1160"/>
      <c r="K513" s="1159"/>
      <c r="L513" s="9"/>
      <c r="M513" s="9"/>
      <c r="N513" s="9"/>
      <c r="O513" s="9"/>
      <c r="P513" s="9"/>
    </row>
    <row r="514" spans="1:16" ht="15" x14ac:dyDescent="0.2">
      <c r="A514" s="9"/>
      <c r="B514" s="9"/>
      <c r="C514" s="9"/>
      <c r="D514" s="9"/>
      <c r="E514" s="2800" t="s">
        <v>390</v>
      </c>
      <c r="F514" s="2801"/>
      <c r="G514" s="2801"/>
      <c r="H514" s="2802"/>
      <c r="I514" s="1159"/>
      <c r="J514" s="1160"/>
      <c r="K514" s="1159"/>
      <c r="L514" s="9"/>
      <c r="M514" s="9"/>
      <c r="N514" s="9"/>
      <c r="O514" s="9"/>
      <c r="P514" s="9"/>
    </row>
    <row r="515" spans="1:16" ht="15" x14ac:dyDescent="0.2">
      <c r="A515" s="9"/>
      <c r="B515" s="9"/>
      <c r="C515" s="9"/>
      <c r="D515" s="9"/>
      <c r="E515" s="2800" t="s">
        <v>391</v>
      </c>
      <c r="F515" s="2801"/>
      <c r="G515" s="2801"/>
      <c r="H515" s="2802"/>
      <c r="I515" s="1164"/>
      <c r="J515" s="1165"/>
      <c r="K515" s="1164"/>
      <c r="L515" s="9"/>
      <c r="M515" s="9"/>
      <c r="N515" s="9"/>
      <c r="O515" s="9"/>
      <c r="P515" s="9"/>
    </row>
    <row r="516" spans="1:16" ht="15" x14ac:dyDescent="0.2">
      <c r="A516" s="9"/>
      <c r="B516" s="9"/>
      <c r="C516" s="9"/>
      <c r="D516" s="9"/>
      <c r="E516" s="2800" t="s">
        <v>392</v>
      </c>
      <c r="F516" s="2801"/>
      <c r="G516" s="2801"/>
      <c r="H516" s="2802"/>
      <c r="I516" s="2300">
        <v>4100</v>
      </c>
      <c r="J516" s="2301">
        <v>483.5</v>
      </c>
      <c r="K516" s="1164"/>
      <c r="L516" s="9"/>
      <c r="M516" s="9"/>
      <c r="N516" s="9"/>
      <c r="O516" s="9"/>
      <c r="P516" s="9"/>
    </row>
    <row r="517" spans="1:16" ht="15" x14ac:dyDescent="0.2">
      <c r="A517" s="9"/>
      <c r="B517" s="9"/>
      <c r="C517" s="9"/>
      <c r="D517" s="9"/>
      <c r="E517" s="2800" t="s">
        <v>393</v>
      </c>
      <c r="F517" s="2801"/>
      <c r="G517" s="2801"/>
      <c r="H517" s="2802"/>
      <c r="I517" s="2300">
        <v>11987.2</v>
      </c>
      <c r="J517" s="2301">
        <v>4354.8</v>
      </c>
      <c r="K517" s="2300">
        <v>44.4</v>
      </c>
      <c r="L517" s="9"/>
      <c r="M517" s="9"/>
      <c r="N517" s="9"/>
      <c r="O517" s="9"/>
      <c r="P517" s="9"/>
    </row>
    <row r="518" spans="1:16" ht="15.75" thickBot="1" x14ac:dyDescent="0.25">
      <c r="A518" s="9"/>
      <c r="B518" s="9"/>
      <c r="C518" s="9"/>
      <c r="D518" s="9"/>
      <c r="E518" s="2821" t="s">
        <v>394</v>
      </c>
      <c r="F518" s="2822"/>
      <c r="G518" s="2822"/>
      <c r="H518" s="2823"/>
      <c r="I518" s="2302">
        <v>8232.6</v>
      </c>
      <c r="J518" s="2303">
        <v>1012.6</v>
      </c>
      <c r="K518" s="2302">
        <v>4.9000000000000004</v>
      </c>
      <c r="L518" s="9"/>
      <c r="M518" s="9"/>
      <c r="N518" s="9"/>
      <c r="O518" s="9"/>
      <c r="P518" s="9"/>
    </row>
    <row r="519" spans="1:16" ht="15.75" thickBot="1" x14ac:dyDescent="0.25">
      <c r="A519" s="9"/>
      <c r="B519" s="9"/>
      <c r="C519" s="9"/>
      <c r="D519" s="9"/>
      <c r="E519" s="2798" t="s">
        <v>38</v>
      </c>
      <c r="F519" s="2799"/>
      <c r="G519" s="2799"/>
      <c r="H519" s="2799"/>
      <c r="I519" s="1168"/>
      <c r="J519" s="1168"/>
      <c r="K519" s="1169"/>
      <c r="L519" s="9"/>
      <c r="M519" s="9"/>
      <c r="N519" s="9"/>
      <c r="O519" s="9"/>
      <c r="P519" s="9"/>
    </row>
    <row r="520" spans="1:16" ht="15.75" thickBot="1" x14ac:dyDescent="0.25">
      <c r="A520" s="9"/>
      <c r="B520" s="9"/>
      <c r="C520" s="9"/>
      <c r="D520" s="9"/>
      <c r="E520" s="2942" t="s">
        <v>395</v>
      </c>
      <c r="F520" s="2943"/>
      <c r="G520" s="2943"/>
      <c r="H520" s="2944"/>
      <c r="I520" s="1170"/>
      <c r="J520" s="1170"/>
      <c r="K520" s="1171"/>
      <c r="L520" s="9"/>
      <c r="M520" s="9"/>
      <c r="N520" s="9"/>
      <c r="O520" s="9"/>
      <c r="P520" s="9"/>
    </row>
    <row r="521" spans="1:16" ht="15.75" thickBot="1" x14ac:dyDescent="0.25">
      <c r="A521" s="9"/>
      <c r="B521" s="9"/>
      <c r="C521" s="9"/>
      <c r="D521" s="9"/>
      <c r="E521" s="2809"/>
      <c r="F521" s="2810"/>
      <c r="G521" s="2810"/>
      <c r="H521" s="2811"/>
      <c r="I521" s="2304"/>
      <c r="J521" s="2304"/>
      <c r="K521" s="2305"/>
      <c r="L521" s="9"/>
      <c r="M521" s="9"/>
      <c r="N521" s="9"/>
      <c r="O521" s="9"/>
      <c r="P521" s="9"/>
    </row>
  </sheetData>
  <mergeCells count="362">
    <mergeCell ref="E516:H516"/>
    <mergeCell ref="E517:H517"/>
    <mergeCell ref="E518:H518"/>
    <mergeCell ref="E519:H519"/>
    <mergeCell ref="E520:H520"/>
    <mergeCell ref="E521:H521"/>
    <mergeCell ref="E509:H509"/>
    <mergeCell ref="E510:H510"/>
    <mergeCell ref="E511:H511"/>
    <mergeCell ref="E512:H512"/>
    <mergeCell ref="E514:H514"/>
    <mergeCell ref="E515:H515"/>
    <mergeCell ref="C483:G483"/>
    <mergeCell ref="C484:G484"/>
    <mergeCell ref="C486:G486"/>
    <mergeCell ref="E504:I504"/>
    <mergeCell ref="E507:H507"/>
    <mergeCell ref="E508:H508"/>
    <mergeCell ref="C485:G485"/>
    <mergeCell ref="A479:A482"/>
    <mergeCell ref="B479:B482"/>
    <mergeCell ref="C479:C482"/>
    <mergeCell ref="E479:E482"/>
    <mergeCell ref="F479:F482"/>
    <mergeCell ref="G479:G482"/>
    <mergeCell ref="A475:A478"/>
    <mergeCell ref="B475:B478"/>
    <mergeCell ref="C475:C478"/>
    <mergeCell ref="E475:E476"/>
    <mergeCell ref="F475:F478"/>
    <mergeCell ref="G475:G478"/>
    <mergeCell ref="A470:A474"/>
    <mergeCell ref="B470:B474"/>
    <mergeCell ref="C470:C474"/>
    <mergeCell ref="E470:E472"/>
    <mergeCell ref="F470:F474"/>
    <mergeCell ref="G470:G474"/>
    <mergeCell ref="A464:A469"/>
    <mergeCell ref="B464:B469"/>
    <mergeCell ref="C464:C469"/>
    <mergeCell ref="E464:E469"/>
    <mergeCell ref="F464:F469"/>
    <mergeCell ref="G464:G469"/>
    <mergeCell ref="A458:A463"/>
    <mergeCell ref="B458:B463"/>
    <mergeCell ref="C458:C463"/>
    <mergeCell ref="E458:E463"/>
    <mergeCell ref="F458:F463"/>
    <mergeCell ref="G458:G463"/>
    <mergeCell ref="A452:A457"/>
    <mergeCell ref="B452:B457"/>
    <mergeCell ref="C452:C457"/>
    <mergeCell ref="E452:E456"/>
    <mergeCell ref="F452:F457"/>
    <mergeCell ref="G452:G457"/>
    <mergeCell ref="E440:E445"/>
    <mergeCell ref="F440:F445"/>
    <mergeCell ref="G440:G445"/>
    <mergeCell ref="C446:G446"/>
    <mergeCell ref="C447:G447"/>
    <mergeCell ref="O450:P450"/>
    <mergeCell ref="E428:E433"/>
    <mergeCell ref="F428:F433"/>
    <mergeCell ref="G428:G429"/>
    <mergeCell ref="G432:G433"/>
    <mergeCell ref="E434:E439"/>
    <mergeCell ref="F434:F439"/>
    <mergeCell ref="G434:G439"/>
    <mergeCell ref="B414:B420"/>
    <mergeCell ref="E414:E420"/>
    <mergeCell ref="F414:F420"/>
    <mergeCell ref="G414:G420"/>
    <mergeCell ref="E421:E427"/>
    <mergeCell ref="F421:F427"/>
    <mergeCell ref="G421:G427"/>
    <mergeCell ref="E402:E407"/>
    <mergeCell ref="F402:F407"/>
    <mergeCell ref="G402:G407"/>
    <mergeCell ref="C408:G408"/>
    <mergeCell ref="C409:G409"/>
    <mergeCell ref="O412:P412"/>
    <mergeCell ref="E390:E395"/>
    <mergeCell ref="F390:F394"/>
    <mergeCell ref="G390:G395"/>
    <mergeCell ref="B396:B401"/>
    <mergeCell ref="E396:E401"/>
    <mergeCell ref="F396:F401"/>
    <mergeCell ref="G396:G401"/>
    <mergeCell ref="C378:G378"/>
    <mergeCell ref="C379:G379"/>
    <mergeCell ref="O382:P382"/>
    <mergeCell ref="B384:B389"/>
    <mergeCell ref="E384:E389"/>
    <mergeCell ref="F384:F389"/>
    <mergeCell ref="G384:G389"/>
    <mergeCell ref="A372:A377"/>
    <mergeCell ref="B372:B377"/>
    <mergeCell ref="C372:C377"/>
    <mergeCell ref="E372:E374"/>
    <mergeCell ref="F372:F377"/>
    <mergeCell ref="G372:G377"/>
    <mergeCell ref="A366:A371"/>
    <mergeCell ref="B366:B371"/>
    <mergeCell ref="C366:C371"/>
    <mergeCell ref="E366:E368"/>
    <mergeCell ref="F366:F371"/>
    <mergeCell ref="G370:G371"/>
    <mergeCell ref="A360:A365"/>
    <mergeCell ref="B360:B365"/>
    <mergeCell ref="C360:C365"/>
    <mergeCell ref="E360:E362"/>
    <mergeCell ref="F360:F365"/>
    <mergeCell ref="G360:G365"/>
    <mergeCell ref="A354:A359"/>
    <mergeCell ref="B354:B359"/>
    <mergeCell ref="C354:C359"/>
    <mergeCell ref="E354:E356"/>
    <mergeCell ref="F354:F359"/>
    <mergeCell ref="G354:G359"/>
    <mergeCell ref="A348:A353"/>
    <mergeCell ref="B348:B353"/>
    <mergeCell ref="C348:C353"/>
    <mergeCell ref="E348:E350"/>
    <mergeCell ref="F348:F353"/>
    <mergeCell ref="G348:G353"/>
    <mergeCell ref="A342:A347"/>
    <mergeCell ref="B342:B347"/>
    <mergeCell ref="C342:C347"/>
    <mergeCell ref="E342:E347"/>
    <mergeCell ref="F342:F347"/>
    <mergeCell ref="G342:G347"/>
    <mergeCell ref="A336:A341"/>
    <mergeCell ref="B336:B341"/>
    <mergeCell ref="C336:C341"/>
    <mergeCell ref="E336:E341"/>
    <mergeCell ref="F336:F341"/>
    <mergeCell ref="G336:G341"/>
    <mergeCell ref="A330:A335"/>
    <mergeCell ref="B330:B335"/>
    <mergeCell ref="C330:C335"/>
    <mergeCell ref="E330:E332"/>
    <mergeCell ref="F330:F335"/>
    <mergeCell ref="G330:G335"/>
    <mergeCell ref="A324:A329"/>
    <mergeCell ref="B324:B329"/>
    <mergeCell ref="C324:C329"/>
    <mergeCell ref="E324:E326"/>
    <mergeCell ref="F324:F329"/>
    <mergeCell ref="G324:G329"/>
    <mergeCell ref="A318:A323"/>
    <mergeCell ref="B318:B323"/>
    <mergeCell ref="C318:C323"/>
    <mergeCell ref="E318:E323"/>
    <mergeCell ref="F318:F323"/>
    <mergeCell ref="G318:G323"/>
    <mergeCell ref="C309:G309"/>
    <mergeCell ref="O310:P310"/>
    <mergeCell ref="B312:B317"/>
    <mergeCell ref="E312:E317"/>
    <mergeCell ref="F312:F317"/>
    <mergeCell ref="G312:G317"/>
    <mergeCell ref="A303:A308"/>
    <mergeCell ref="B303:B308"/>
    <mergeCell ref="C303:C308"/>
    <mergeCell ref="E303:E308"/>
    <mergeCell ref="F303:F308"/>
    <mergeCell ref="G303:G308"/>
    <mergeCell ref="C294:G294"/>
    <mergeCell ref="O295:P295"/>
    <mergeCell ref="A297:A302"/>
    <mergeCell ref="B297:B302"/>
    <mergeCell ref="C297:C302"/>
    <mergeCell ref="E297:E299"/>
    <mergeCell ref="F297:F302"/>
    <mergeCell ref="G297:G302"/>
    <mergeCell ref="L305:L306"/>
    <mergeCell ref="L283:L284"/>
    <mergeCell ref="M283:M284"/>
    <mergeCell ref="N283:N284"/>
    <mergeCell ref="O283:O284"/>
    <mergeCell ref="P283:P284"/>
    <mergeCell ref="A288:A293"/>
    <mergeCell ref="B288:B293"/>
    <mergeCell ref="C288:C293"/>
    <mergeCell ref="E288:E293"/>
    <mergeCell ref="F288:F293"/>
    <mergeCell ref="A282:A287"/>
    <mergeCell ref="B282:B287"/>
    <mergeCell ref="C282:C287"/>
    <mergeCell ref="E282:E284"/>
    <mergeCell ref="F282:F287"/>
    <mergeCell ref="G282:G287"/>
    <mergeCell ref="G288:G293"/>
    <mergeCell ref="E270:E275"/>
    <mergeCell ref="F270:F275"/>
    <mergeCell ref="G270:G275"/>
    <mergeCell ref="C276:G276"/>
    <mergeCell ref="C277:G277"/>
    <mergeCell ref="O280:P280"/>
    <mergeCell ref="E255:E260"/>
    <mergeCell ref="F255:F260"/>
    <mergeCell ref="G255:G260"/>
    <mergeCell ref="C261:G261"/>
    <mergeCell ref="O262:P262"/>
    <mergeCell ref="B264:B269"/>
    <mergeCell ref="E264:E269"/>
    <mergeCell ref="F264:F269"/>
    <mergeCell ref="G264:G269"/>
    <mergeCell ref="E240:E245"/>
    <mergeCell ref="F240:F245"/>
    <mergeCell ref="G240:G245"/>
    <mergeCell ref="C246:G246"/>
    <mergeCell ref="O247:P247"/>
    <mergeCell ref="B249:B254"/>
    <mergeCell ref="E249:E254"/>
    <mergeCell ref="F249:F254"/>
    <mergeCell ref="G249:G254"/>
    <mergeCell ref="F192:F197"/>
    <mergeCell ref="G192:G197"/>
    <mergeCell ref="C228:G228"/>
    <mergeCell ref="C229:G229"/>
    <mergeCell ref="O232:P232"/>
    <mergeCell ref="B234:B239"/>
    <mergeCell ref="E234:E239"/>
    <mergeCell ref="F234:F239"/>
    <mergeCell ref="G234:G239"/>
    <mergeCell ref="F198:F203"/>
    <mergeCell ref="G198:G203"/>
    <mergeCell ref="F204:F209"/>
    <mergeCell ref="G204:G209"/>
    <mergeCell ref="F210:F215"/>
    <mergeCell ref="G210:G215"/>
    <mergeCell ref="F216:F221"/>
    <mergeCell ref="G216:G221"/>
    <mergeCell ref="F222:F227"/>
    <mergeCell ref="G222:G227"/>
    <mergeCell ref="E204:E209"/>
    <mergeCell ref="E222:E227"/>
    <mergeCell ref="E192:E197"/>
    <mergeCell ref="E198:E203"/>
    <mergeCell ref="E210:E215"/>
    <mergeCell ref="E180:E185"/>
    <mergeCell ref="F180:F185"/>
    <mergeCell ref="G184:G185"/>
    <mergeCell ref="E186:E191"/>
    <mergeCell ref="F186:F190"/>
    <mergeCell ref="G186:G191"/>
    <mergeCell ref="B168:B173"/>
    <mergeCell ref="E168:E173"/>
    <mergeCell ref="F168:F173"/>
    <mergeCell ref="G168:G173"/>
    <mergeCell ref="E174:E179"/>
    <mergeCell ref="F174:F179"/>
    <mergeCell ref="G176:G179"/>
    <mergeCell ref="E156:E161"/>
    <mergeCell ref="F156:F161"/>
    <mergeCell ref="G156:G161"/>
    <mergeCell ref="C162:G162"/>
    <mergeCell ref="C163:G163"/>
    <mergeCell ref="O166:P166"/>
    <mergeCell ref="E141:E146"/>
    <mergeCell ref="F141:F146"/>
    <mergeCell ref="G141:G146"/>
    <mergeCell ref="C147:G147"/>
    <mergeCell ref="O148:P148"/>
    <mergeCell ref="B150:B155"/>
    <mergeCell ref="E150:E155"/>
    <mergeCell ref="F150:F155"/>
    <mergeCell ref="G150:G155"/>
    <mergeCell ref="E129:E134"/>
    <mergeCell ref="F129:F134"/>
    <mergeCell ref="G129:G134"/>
    <mergeCell ref="B135:B140"/>
    <mergeCell ref="E135:E140"/>
    <mergeCell ref="F135:F140"/>
    <mergeCell ref="G135:G140"/>
    <mergeCell ref="B117:B122"/>
    <mergeCell ref="E117:E122"/>
    <mergeCell ref="F117:F122"/>
    <mergeCell ref="G117:G122"/>
    <mergeCell ref="E123:E128"/>
    <mergeCell ref="F123:F128"/>
    <mergeCell ref="G123:G128"/>
    <mergeCell ref="E105:E110"/>
    <mergeCell ref="F105:F110"/>
    <mergeCell ref="G105:G110"/>
    <mergeCell ref="C111:G111"/>
    <mergeCell ref="C112:G112"/>
    <mergeCell ref="O115:P115"/>
    <mergeCell ref="B93:B98"/>
    <mergeCell ref="E93:E98"/>
    <mergeCell ref="F93:F98"/>
    <mergeCell ref="G93:G98"/>
    <mergeCell ref="E99:E103"/>
    <mergeCell ref="F99:F104"/>
    <mergeCell ref="G99:G104"/>
    <mergeCell ref="E81:E86"/>
    <mergeCell ref="F81:F86"/>
    <mergeCell ref="G81:G86"/>
    <mergeCell ref="E87:E92"/>
    <mergeCell ref="F87:F92"/>
    <mergeCell ref="G91:G92"/>
    <mergeCell ref="B69:B74"/>
    <mergeCell ref="E69:E74"/>
    <mergeCell ref="F69:F74"/>
    <mergeCell ref="G69:G74"/>
    <mergeCell ref="E75:E80"/>
    <mergeCell ref="F75:F80"/>
    <mergeCell ref="G75:G80"/>
    <mergeCell ref="E57:E62"/>
    <mergeCell ref="F57:F62"/>
    <mergeCell ref="G57:G62"/>
    <mergeCell ref="C63:G63"/>
    <mergeCell ref="C64:G64"/>
    <mergeCell ref="O67:P67"/>
    <mergeCell ref="B45:B50"/>
    <mergeCell ref="E45:E50"/>
    <mergeCell ref="F45:F50"/>
    <mergeCell ref="G45:G50"/>
    <mergeCell ref="E51:E56"/>
    <mergeCell ref="F51:F56"/>
    <mergeCell ref="G51:G56"/>
    <mergeCell ref="E33:E38"/>
    <mergeCell ref="F33:F38"/>
    <mergeCell ref="G33:G38"/>
    <mergeCell ref="E39:E44"/>
    <mergeCell ref="F39:F44"/>
    <mergeCell ref="G39:G44"/>
    <mergeCell ref="G21:G26"/>
    <mergeCell ref="E27:E32"/>
    <mergeCell ref="F27:F32"/>
    <mergeCell ref="G27:G32"/>
    <mergeCell ref="O13:P13"/>
    <mergeCell ref="B15:B20"/>
    <mergeCell ref="E15:E20"/>
    <mergeCell ref="F15:F20"/>
    <mergeCell ref="G15:G20"/>
    <mergeCell ref="L16:L17"/>
    <mergeCell ref="E216:E221"/>
    <mergeCell ref="A8:A10"/>
    <mergeCell ref="B8:B10"/>
    <mergeCell ref="C8:C10"/>
    <mergeCell ref="D8:D10"/>
    <mergeCell ref="E8:E10"/>
    <mergeCell ref="F8:F10"/>
    <mergeCell ref="L1:O1"/>
    <mergeCell ref="L2:P2"/>
    <mergeCell ref="L3:N3"/>
    <mergeCell ref="A5:N5"/>
    <mergeCell ref="A6:P6"/>
    <mergeCell ref="O7:P7"/>
    <mergeCell ref="G8:G10"/>
    <mergeCell ref="H8:H10"/>
    <mergeCell ref="I8:I10"/>
    <mergeCell ref="J8:J10"/>
    <mergeCell ref="K8:K10"/>
    <mergeCell ref="L8:P8"/>
    <mergeCell ref="L9:L10"/>
    <mergeCell ref="M9:M10"/>
    <mergeCell ref="N9:P9"/>
    <mergeCell ref="E21:E26"/>
    <mergeCell ref="F21:F26"/>
  </mergeCells>
  <pageMargins left="0.7" right="0.7" top="0.75" bottom="0.75" header="0.3" footer="0.3"/>
  <pageSetup paperSize="9" scale="81"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6"/>
  <sheetViews>
    <sheetView workbookViewId="0">
      <selection activeCell="I42" sqref="I42"/>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6.9" customHeight="1" x14ac:dyDescent="0.2">
      <c r="A1" s="9"/>
      <c r="B1" s="9"/>
      <c r="C1" s="9"/>
      <c r="D1" s="9"/>
      <c r="E1" s="9"/>
      <c r="F1" s="9"/>
      <c r="G1" s="9"/>
      <c r="H1" s="9"/>
      <c r="I1" s="9"/>
      <c r="J1" s="9"/>
      <c r="K1" s="9"/>
      <c r="L1" s="2755" t="s">
        <v>1241</v>
      </c>
      <c r="M1" s="2755"/>
      <c r="N1" s="2755"/>
      <c r="O1" s="2755"/>
      <c r="P1" s="55"/>
    </row>
    <row r="2" spans="1:16" ht="14.25" x14ac:dyDescent="0.2">
      <c r="A2" s="2756" t="s">
        <v>396</v>
      </c>
      <c r="B2" s="2756"/>
      <c r="C2" s="2756"/>
      <c r="D2" s="2756"/>
      <c r="E2" s="2756"/>
      <c r="F2" s="2756"/>
      <c r="G2" s="2756"/>
      <c r="H2" s="2756"/>
      <c r="I2" s="2756"/>
      <c r="J2" s="2756"/>
      <c r="K2" s="2756"/>
      <c r="L2" s="2756"/>
      <c r="M2" s="2756"/>
      <c r="N2" s="2756"/>
      <c r="O2" s="10"/>
      <c r="P2" s="10"/>
    </row>
    <row r="3" spans="1:16" ht="14.25" x14ac:dyDescent="0.2">
      <c r="A3" s="2945" t="s">
        <v>39</v>
      </c>
      <c r="B3" s="2945"/>
      <c r="C3" s="2945"/>
      <c r="D3" s="2945"/>
      <c r="E3" s="2945"/>
      <c r="F3" s="2945"/>
      <c r="G3" s="2945"/>
      <c r="H3" s="2945"/>
      <c r="I3" s="2945"/>
      <c r="J3" s="2945"/>
      <c r="K3" s="2945"/>
      <c r="L3" s="2945"/>
      <c r="M3" s="2945"/>
      <c r="N3" s="2945"/>
      <c r="O3" s="2945"/>
      <c r="P3" s="2945"/>
    </row>
    <row r="4" spans="1:16" ht="16.5" thickBot="1" x14ac:dyDescent="0.25">
      <c r="A4" s="129"/>
      <c r="B4" s="129"/>
      <c r="C4" s="129"/>
      <c r="D4" s="129"/>
      <c r="E4" s="129"/>
      <c r="F4" s="129"/>
      <c r="G4" s="129"/>
      <c r="H4" s="129"/>
      <c r="I4" s="129"/>
      <c r="J4" s="129"/>
      <c r="K4" s="129"/>
      <c r="L4" s="87"/>
      <c r="M4" s="129"/>
      <c r="N4" s="88"/>
      <c r="O4" s="2772" t="s">
        <v>61</v>
      </c>
      <c r="P4" s="2772"/>
    </row>
    <row r="5" spans="1:16" ht="13.9" customHeight="1" thickBot="1" x14ac:dyDescent="0.25">
      <c r="A5" s="2757" t="s">
        <v>0</v>
      </c>
      <c r="B5" s="2757" t="s">
        <v>1</v>
      </c>
      <c r="C5" s="2760" t="s">
        <v>2</v>
      </c>
      <c r="D5" s="2757" t="s">
        <v>35</v>
      </c>
      <c r="E5" s="2763" t="s">
        <v>73</v>
      </c>
      <c r="F5" s="2766" t="s">
        <v>3</v>
      </c>
      <c r="G5" s="2760" t="s">
        <v>4</v>
      </c>
      <c r="H5" s="2766" t="s">
        <v>5</v>
      </c>
      <c r="I5" s="2812" t="s">
        <v>1240</v>
      </c>
      <c r="J5" s="2766" t="s">
        <v>363</v>
      </c>
      <c r="K5" s="2766" t="s">
        <v>150</v>
      </c>
      <c r="L5" s="2773" t="s">
        <v>11</v>
      </c>
      <c r="M5" s="2774"/>
      <c r="N5" s="2774"/>
      <c r="O5" s="2774"/>
      <c r="P5" s="2775"/>
    </row>
    <row r="6" spans="1:16" ht="15" x14ac:dyDescent="0.2">
      <c r="A6" s="2758"/>
      <c r="B6" s="2758"/>
      <c r="C6" s="2761"/>
      <c r="D6" s="2758"/>
      <c r="E6" s="2764"/>
      <c r="F6" s="2767"/>
      <c r="G6" s="2761"/>
      <c r="H6" s="2767"/>
      <c r="I6" s="2813"/>
      <c r="J6" s="2767"/>
      <c r="K6" s="2767"/>
      <c r="L6" s="2780" t="s">
        <v>41</v>
      </c>
      <c r="M6" s="2786" t="s">
        <v>40</v>
      </c>
      <c r="N6" s="2769" t="s">
        <v>42</v>
      </c>
      <c r="O6" s="2769"/>
      <c r="P6" s="2770"/>
    </row>
    <row r="7" spans="1:16" ht="168" customHeight="1" thickBot="1" x14ac:dyDescent="0.25">
      <c r="A7" s="2759"/>
      <c r="B7" s="2759"/>
      <c r="C7" s="2762"/>
      <c r="D7" s="2759"/>
      <c r="E7" s="2765"/>
      <c r="F7" s="2768"/>
      <c r="G7" s="2762"/>
      <c r="H7" s="2768"/>
      <c r="I7" s="2814"/>
      <c r="J7" s="2768"/>
      <c r="K7" s="2768"/>
      <c r="L7" s="2781"/>
      <c r="M7" s="2787"/>
      <c r="N7" s="1025" t="s">
        <v>56</v>
      </c>
      <c r="O7" s="1025" t="s">
        <v>57</v>
      </c>
      <c r="P7" s="1026" t="s">
        <v>58</v>
      </c>
    </row>
    <row r="8" spans="1:16" ht="16.899999999999999" customHeight="1" thickBot="1" x14ac:dyDescent="0.25">
      <c r="A8" s="53" t="s">
        <v>6</v>
      </c>
      <c r="B8" s="41"/>
      <c r="C8" s="46" t="s">
        <v>214</v>
      </c>
      <c r="D8" s="45"/>
      <c r="E8" s="51"/>
      <c r="F8" s="45"/>
      <c r="G8" s="45"/>
      <c r="H8" s="45"/>
      <c r="I8" s="48"/>
      <c r="J8" s="49"/>
      <c r="K8" s="48"/>
      <c r="L8" s="47"/>
      <c r="M8" s="47"/>
      <c r="N8" s="48"/>
      <c r="O8" s="49"/>
      <c r="P8" s="50"/>
    </row>
    <row r="9" spans="1:16" ht="18" customHeight="1" thickBot="1" x14ac:dyDescent="0.25">
      <c r="A9" s="80"/>
      <c r="B9" s="864"/>
      <c r="C9" s="865"/>
      <c r="D9" s="865"/>
      <c r="E9" s="866"/>
      <c r="F9" s="865"/>
      <c r="G9" s="865"/>
      <c r="H9" s="865"/>
      <c r="I9" s="867"/>
      <c r="J9" s="867"/>
      <c r="K9" s="867"/>
      <c r="L9" s="81" t="s">
        <v>215</v>
      </c>
      <c r="M9" s="868" t="s">
        <v>60</v>
      </c>
      <c r="N9" s="869">
        <v>76.25</v>
      </c>
      <c r="O9" s="869">
        <v>76.25</v>
      </c>
      <c r="P9" s="870">
        <v>76.25</v>
      </c>
    </row>
    <row r="10" spans="1:16" ht="13.5" thickBot="1" x14ac:dyDescent="0.25">
      <c r="A10" s="11" t="s">
        <v>6</v>
      </c>
      <c r="B10" s="73" t="s">
        <v>6</v>
      </c>
      <c r="C10" s="2946" t="s">
        <v>227</v>
      </c>
      <c r="D10" s="2947"/>
      <c r="E10" s="2947"/>
      <c r="F10" s="2947"/>
      <c r="G10" s="2947"/>
      <c r="H10" s="2947"/>
      <c r="I10" s="2947"/>
      <c r="J10" s="2947"/>
      <c r="K10" s="2947"/>
      <c r="L10" s="2947"/>
      <c r="M10" s="2947"/>
      <c r="N10" s="2947"/>
      <c r="O10" s="2947"/>
      <c r="P10" s="74"/>
    </row>
    <row r="11" spans="1:16" ht="15.6" customHeight="1" thickBot="1" x14ac:dyDescent="0.25">
      <c r="A11" s="126"/>
      <c r="B11" s="44"/>
      <c r="C11" s="58"/>
      <c r="D11" s="58"/>
      <c r="E11" s="58"/>
      <c r="F11" s="58"/>
      <c r="G11" s="58"/>
      <c r="H11" s="58"/>
      <c r="I11" s="58"/>
      <c r="J11" s="58"/>
      <c r="K11" s="58"/>
      <c r="L11" s="72" t="s">
        <v>397</v>
      </c>
      <c r="M11" s="871" t="s">
        <v>59</v>
      </c>
      <c r="N11" s="872"/>
      <c r="O11" s="872">
        <v>1</v>
      </c>
      <c r="P11" s="873"/>
    </row>
    <row r="12" spans="1:16" ht="27.6" customHeight="1" thickBot="1" x14ac:dyDescent="0.25">
      <c r="A12" s="126"/>
      <c r="B12" s="56"/>
      <c r="C12" s="58"/>
      <c r="D12" s="58"/>
      <c r="E12" s="58"/>
      <c r="F12" s="58"/>
      <c r="G12" s="58"/>
      <c r="H12" s="58"/>
      <c r="I12" s="58"/>
      <c r="J12" s="58"/>
      <c r="K12" s="58"/>
      <c r="L12" s="72" t="s">
        <v>229</v>
      </c>
      <c r="M12" s="871" t="s">
        <v>59</v>
      </c>
      <c r="N12" s="872"/>
      <c r="O12" s="872"/>
      <c r="P12" s="873">
        <v>1</v>
      </c>
    </row>
    <row r="13" spans="1:16" ht="17.45" customHeight="1" x14ac:dyDescent="0.2">
      <c r="A13" s="2948" t="s">
        <v>6</v>
      </c>
      <c r="B13" s="2951" t="s">
        <v>6</v>
      </c>
      <c r="C13" s="2953" t="s">
        <v>6</v>
      </c>
      <c r="D13" s="32"/>
      <c r="E13" s="2883" t="s">
        <v>398</v>
      </c>
      <c r="F13" s="2956" t="s">
        <v>119</v>
      </c>
      <c r="G13" s="2863" t="s">
        <v>126</v>
      </c>
      <c r="H13" s="59" t="s">
        <v>52</v>
      </c>
      <c r="I13" s="60">
        <v>0</v>
      </c>
      <c r="J13" s="60">
        <v>30</v>
      </c>
      <c r="K13" s="61">
        <v>170</v>
      </c>
      <c r="L13" s="62" t="s">
        <v>399</v>
      </c>
      <c r="M13" s="84" t="s">
        <v>59</v>
      </c>
      <c r="N13" s="63"/>
      <c r="O13" s="83">
        <v>1</v>
      </c>
      <c r="P13" s="82"/>
    </row>
    <row r="14" spans="1:16" ht="16.149999999999999" customHeight="1" x14ac:dyDescent="0.2">
      <c r="A14" s="2949"/>
      <c r="B14" s="2855"/>
      <c r="C14" s="2954"/>
      <c r="D14" s="31"/>
      <c r="E14" s="2884"/>
      <c r="F14" s="2957"/>
      <c r="G14" s="2864"/>
      <c r="H14" s="874"/>
      <c r="I14" s="875"/>
      <c r="J14" s="875"/>
      <c r="K14" s="876"/>
      <c r="L14" s="877" t="s">
        <v>400</v>
      </c>
      <c r="M14" s="878" t="s">
        <v>401</v>
      </c>
      <c r="N14" s="879"/>
      <c r="O14" s="105"/>
      <c r="P14" s="106">
        <v>1.48</v>
      </c>
    </row>
    <row r="15" spans="1:16" ht="13.5" thickBot="1" x14ac:dyDescent="0.25">
      <c r="A15" s="2950"/>
      <c r="B15" s="2952"/>
      <c r="C15" s="2955"/>
      <c r="D15" s="17"/>
      <c r="E15" s="67"/>
      <c r="F15" s="2958"/>
      <c r="G15" s="2865"/>
      <c r="H15" s="68" t="s">
        <v>7</v>
      </c>
      <c r="I15" s="69">
        <f>SUM(I13:I14)</f>
        <v>0</v>
      </c>
      <c r="J15" s="69">
        <f>SUM(J13:J14)</f>
        <v>30</v>
      </c>
      <c r="K15" s="69">
        <f>SUM(K13:K14)</f>
        <v>170</v>
      </c>
      <c r="L15" s="880"/>
      <c r="M15" s="70"/>
      <c r="N15" s="71"/>
      <c r="O15" s="71"/>
      <c r="P15" s="52"/>
    </row>
    <row r="16" spans="1:16" ht="15" customHeight="1" x14ac:dyDescent="0.2">
      <c r="A16" s="2948" t="s">
        <v>6</v>
      </c>
      <c r="B16" s="2951" t="s">
        <v>6</v>
      </c>
      <c r="C16" s="2953" t="s">
        <v>8</v>
      </c>
      <c r="D16" s="32"/>
      <c r="E16" s="2883" t="s">
        <v>402</v>
      </c>
      <c r="F16" s="2956" t="s">
        <v>119</v>
      </c>
      <c r="G16" s="2863" t="s">
        <v>126</v>
      </c>
      <c r="H16" s="59" t="s">
        <v>52</v>
      </c>
      <c r="I16" s="60">
        <v>174.5</v>
      </c>
      <c r="J16" s="60">
        <v>183</v>
      </c>
      <c r="K16" s="61">
        <v>192</v>
      </c>
      <c r="L16" s="62" t="s">
        <v>403</v>
      </c>
      <c r="M16" s="84" t="s">
        <v>59</v>
      </c>
      <c r="N16" s="83">
        <v>1</v>
      </c>
      <c r="O16" s="83">
        <v>2</v>
      </c>
      <c r="P16" s="82">
        <v>2</v>
      </c>
    </row>
    <row r="17" spans="1:16" ht="22.15" customHeight="1" x14ac:dyDescent="0.2">
      <c r="A17" s="2949"/>
      <c r="B17" s="2855"/>
      <c r="C17" s="2954"/>
      <c r="D17" s="31"/>
      <c r="E17" s="2884"/>
      <c r="F17" s="2957"/>
      <c r="G17" s="2864"/>
      <c r="H17" s="874"/>
      <c r="I17" s="875"/>
      <c r="J17" s="875"/>
      <c r="K17" s="876"/>
      <c r="L17" s="877" t="s">
        <v>404</v>
      </c>
      <c r="M17" s="878" t="s">
        <v>59</v>
      </c>
      <c r="N17" s="879"/>
      <c r="O17" s="105"/>
      <c r="P17" s="881"/>
    </row>
    <row r="18" spans="1:16" ht="25.5" x14ac:dyDescent="0.2">
      <c r="A18" s="2949"/>
      <c r="B18" s="2855"/>
      <c r="C18" s="2954"/>
      <c r="D18" s="31"/>
      <c r="E18" s="882"/>
      <c r="F18" s="2957"/>
      <c r="G18" s="2864"/>
      <c r="H18" s="874"/>
      <c r="I18" s="64"/>
      <c r="J18" s="64"/>
      <c r="K18" s="65"/>
      <c r="L18" s="883" t="s">
        <v>405</v>
      </c>
      <c r="M18" s="884" t="s">
        <v>59</v>
      </c>
      <c r="N18" s="66">
        <v>1</v>
      </c>
      <c r="O18" s="66">
        <v>1</v>
      </c>
      <c r="P18" s="33">
        <v>1</v>
      </c>
    </row>
    <row r="19" spans="1:16" ht="24.6" customHeight="1" thickBot="1" x14ac:dyDescent="0.25">
      <c r="A19" s="2950"/>
      <c r="B19" s="2952"/>
      <c r="C19" s="2955"/>
      <c r="D19" s="17"/>
      <c r="E19" s="67"/>
      <c r="F19" s="2958"/>
      <c r="G19" s="2865"/>
      <c r="H19" s="68" t="s">
        <v>7</v>
      </c>
      <c r="I19" s="69">
        <f>SUM(I16:I18)</f>
        <v>174.5</v>
      </c>
      <c r="J19" s="69">
        <f t="shared" ref="J19:K19" si="0">SUM(J16:J18)</f>
        <v>183</v>
      </c>
      <c r="K19" s="69">
        <f t="shared" si="0"/>
        <v>192</v>
      </c>
      <c r="L19" s="880"/>
      <c r="M19" s="70"/>
      <c r="N19" s="71"/>
      <c r="O19" s="71"/>
      <c r="P19" s="52"/>
    </row>
    <row r="20" spans="1:16" ht="38.25" x14ac:dyDescent="0.2">
      <c r="A20" s="2948" t="s">
        <v>6</v>
      </c>
      <c r="B20" s="2951" t="s">
        <v>6</v>
      </c>
      <c r="C20" s="2953" t="s">
        <v>53</v>
      </c>
      <c r="D20" s="32"/>
      <c r="E20" s="2883" t="s">
        <v>406</v>
      </c>
      <c r="F20" s="2956" t="s">
        <v>119</v>
      </c>
      <c r="G20" s="2863" t="s">
        <v>126</v>
      </c>
      <c r="H20" s="59" t="s">
        <v>52</v>
      </c>
      <c r="I20" s="60">
        <v>49</v>
      </c>
      <c r="J20" s="60">
        <v>51</v>
      </c>
      <c r="K20" s="61">
        <v>54</v>
      </c>
      <c r="L20" s="62" t="s">
        <v>407</v>
      </c>
      <c r="M20" s="84" t="s">
        <v>59</v>
      </c>
      <c r="N20" s="63"/>
      <c r="O20" s="83">
        <v>1</v>
      </c>
      <c r="P20" s="34"/>
    </row>
    <row r="21" spans="1:16" ht="25.5" x14ac:dyDescent="0.2">
      <c r="A21" s="2949"/>
      <c r="B21" s="2855"/>
      <c r="C21" s="2954"/>
      <c r="D21" s="31"/>
      <c r="E21" s="2884"/>
      <c r="F21" s="2957"/>
      <c r="G21" s="2864"/>
      <c r="H21" s="874"/>
      <c r="I21" s="875"/>
      <c r="J21" s="875"/>
      <c r="K21" s="876"/>
      <c r="L21" s="877" t="s">
        <v>408</v>
      </c>
      <c r="M21" s="878" t="s">
        <v>401</v>
      </c>
      <c r="N21" s="879"/>
      <c r="O21" s="105"/>
      <c r="P21" s="106">
        <v>5011.26</v>
      </c>
    </row>
    <row r="22" spans="1:16" x14ac:dyDescent="0.2">
      <c r="A22" s="2949"/>
      <c r="B22" s="2855"/>
      <c r="C22" s="2954"/>
      <c r="D22" s="31"/>
      <c r="E22" s="2959"/>
      <c r="F22" s="2957"/>
      <c r="G22" s="2864"/>
      <c r="H22" s="874"/>
      <c r="I22" s="64"/>
      <c r="J22" s="64"/>
      <c r="K22" s="65"/>
      <c r="L22" s="885" t="s">
        <v>409</v>
      </c>
      <c r="M22" s="884" t="s">
        <v>59</v>
      </c>
      <c r="N22" s="66">
        <v>1</v>
      </c>
      <c r="O22" s="66">
        <v>1</v>
      </c>
      <c r="P22" s="33">
        <v>1</v>
      </c>
    </row>
    <row r="23" spans="1:16" ht="13.5" thickBot="1" x14ac:dyDescent="0.25">
      <c r="A23" s="2950"/>
      <c r="B23" s="2952"/>
      <c r="C23" s="2955"/>
      <c r="D23" s="17"/>
      <c r="E23" s="2960"/>
      <c r="F23" s="2958"/>
      <c r="G23" s="2865"/>
      <c r="H23" s="68" t="s">
        <v>7</v>
      </c>
      <c r="I23" s="69">
        <f>SUM(I20:I22)</f>
        <v>49</v>
      </c>
      <c r="J23" s="69">
        <f t="shared" ref="J23:K23" si="1">SUM(J20:J22)</f>
        <v>51</v>
      </c>
      <c r="K23" s="69">
        <f t="shared" si="1"/>
        <v>54</v>
      </c>
      <c r="L23" s="880"/>
      <c r="M23" s="70"/>
      <c r="N23" s="71"/>
      <c r="O23" s="71"/>
      <c r="P23" s="52"/>
    </row>
    <row r="24" spans="1:16" ht="13.5" thickBot="1" x14ac:dyDescent="0.25">
      <c r="A24" s="502" t="s">
        <v>6</v>
      </c>
      <c r="B24" s="886"/>
      <c r="C24" s="2961" t="s">
        <v>55</v>
      </c>
      <c r="D24" s="2961"/>
      <c r="E24" s="2961"/>
      <c r="F24" s="2961"/>
      <c r="G24" s="2962"/>
      <c r="H24" s="887" t="s">
        <v>7</v>
      </c>
      <c r="I24" s="888">
        <f>I15+I19+I23</f>
        <v>223.5</v>
      </c>
      <c r="J24" s="888">
        <f t="shared" ref="J24:K24" si="2">J15+J19+J23</f>
        <v>264</v>
      </c>
      <c r="K24" s="888">
        <f t="shared" si="2"/>
        <v>416</v>
      </c>
      <c r="L24" s="889"/>
      <c r="M24" s="889"/>
      <c r="N24" s="889"/>
      <c r="O24" s="889"/>
      <c r="P24" s="890"/>
    </row>
    <row r="25" spans="1:16" ht="13.5" thickBot="1" x14ac:dyDescent="0.25">
      <c r="A25" s="502" t="s">
        <v>6</v>
      </c>
      <c r="B25" s="44" t="s">
        <v>6</v>
      </c>
      <c r="C25" s="2963" t="s">
        <v>34</v>
      </c>
      <c r="D25" s="2963"/>
      <c r="E25" s="2963"/>
      <c r="F25" s="2963"/>
      <c r="G25" s="2964"/>
      <c r="H25" s="891" t="s">
        <v>7</v>
      </c>
      <c r="I25" s="892">
        <f>I15+I19+I23</f>
        <v>223.5</v>
      </c>
      <c r="J25" s="892">
        <f t="shared" ref="J25:K25" si="3">J15+J19+J23</f>
        <v>264</v>
      </c>
      <c r="K25" s="892">
        <f t="shared" si="3"/>
        <v>416</v>
      </c>
      <c r="L25" s="893"/>
      <c r="M25" s="893"/>
      <c r="N25" s="893"/>
      <c r="O25" s="893"/>
      <c r="P25" s="894"/>
    </row>
    <row r="26" spans="1:16" ht="13.5" thickBot="1" x14ac:dyDescent="0.25">
      <c r="A26" s="11" t="s">
        <v>8</v>
      </c>
      <c r="B26" s="73"/>
      <c r="C26" s="2965" t="s">
        <v>410</v>
      </c>
      <c r="D26" s="2966"/>
      <c r="E26" s="2966"/>
      <c r="F26" s="2966"/>
      <c r="G26" s="2966"/>
      <c r="H26" s="2966"/>
      <c r="I26" s="2966"/>
      <c r="J26" s="2966"/>
      <c r="K26" s="2966"/>
      <c r="L26" s="2966"/>
      <c r="M26" s="2966"/>
      <c r="N26" s="2966"/>
      <c r="O26" s="2966"/>
      <c r="P26" s="890"/>
    </row>
    <row r="27" spans="1:16" ht="18" customHeight="1" thickBot="1" x14ac:dyDescent="0.25">
      <c r="A27" s="240"/>
      <c r="B27" s="44"/>
      <c r="C27" s="58"/>
      <c r="D27" s="58"/>
      <c r="E27" s="58"/>
      <c r="F27" s="58"/>
      <c r="G27" s="58"/>
      <c r="H27" s="58"/>
      <c r="I27" s="58"/>
      <c r="J27" s="58"/>
      <c r="K27" s="58"/>
      <c r="L27" s="72" t="s">
        <v>411</v>
      </c>
      <c r="M27" s="895" t="s">
        <v>412</v>
      </c>
      <c r="N27" s="872">
        <v>5</v>
      </c>
      <c r="O27" s="872">
        <v>5</v>
      </c>
      <c r="P27" s="873">
        <v>5</v>
      </c>
    </row>
    <row r="28" spans="1:16" ht="13.5" thickBot="1" x14ac:dyDescent="0.25">
      <c r="A28" s="240"/>
      <c r="B28" s="44"/>
      <c r="C28" s="58"/>
      <c r="D28" s="58"/>
      <c r="E28" s="58"/>
      <c r="F28" s="58"/>
      <c r="G28" s="58"/>
      <c r="H28" s="58"/>
      <c r="I28" s="58"/>
      <c r="J28" s="58"/>
      <c r="K28" s="58"/>
      <c r="L28" s="72" t="s">
        <v>413</v>
      </c>
      <c r="M28" s="871" t="s">
        <v>401</v>
      </c>
      <c r="N28" s="872"/>
      <c r="O28" s="872"/>
      <c r="P28" s="873">
        <v>3000</v>
      </c>
    </row>
    <row r="29" spans="1:16" ht="13.5" thickBot="1" x14ac:dyDescent="0.25">
      <c r="A29" s="240"/>
      <c r="B29" s="44"/>
      <c r="C29" s="58"/>
      <c r="D29" s="58"/>
      <c r="E29" s="58"/>
      <c r="F29" s="58"/>
      <c r="G29" s="58"/>
      <c r="H29" s="58"/>
      <c r="I29" s="58"/>
      <c r="J29" s="58"/>
      <c r="K29" s="58"/>
      <c r="L29" s="72" t="s">
        <v>414</v>
      </c>
      <c r="M29" s="871" t="s">
        <v>59</v>
      </c>
      <c r="N29" s="872"/>
      <c r="O29" s="872"/>
      <c r="P29" s="873">
        <v>1</v>
      </c>
    </row>
    <row r="30" spans="1:16" ht="28.15" customHeight="1" thickBot="1" x14ac:dyDescent="0.25">
      <c r="A30" s="240"/>
      <c r="B30" s="44"/>
      <c r="C30" s="58"/>
      <c r="D30" s="58"/>
      <c r="E30" s="58"/>
      <c r="F30" s="58"/>
      <c r="G30" s="58"/>
      <c r="H30" s="58"/>
      <c r="I30" s="58"/>
      <c r="J30" s="58"/>
      <c r="K30" s="58"/>
      <c r="L30" s="72" t="s">
        <v>415</v>
      </c>
      <c r="M30" s="871" t="s">
        <v>59</v>
      </c>
      <c r="N30" s="872"/>
      <c r="O30" s="872"/>
      <c r="P30" s="873">
        <v>1</v>
      </c>
    </row>
    <row r="31" spans="1:16" ht="13.5" thickBot="1" x14ac:dyDescent="0.25">
      <c r="A31" s="240"/>
      <c r="B31" s="44"/>
      <c r="C31" s="58"/>
      <c r="D31" s="58"/>
      <c r="E31" s="58"/>
      <c r="F31" s="58"/>
      <c r="G31" s="58"/>
      <c r="H31" s="58"/>
      <c r="I31" s="58"/>
      <c r="J31" s="58"/>
      <c r="K31" s="58"/>
      <c r="L31" s="72" t="s">
        <v>416</v>
      </c>
      <c r="M31" s="895" t="s">
        <v>412</v>
      </c>
      <c r="N31" s="872">
        <v>84</v>
      </c>
      <c r="O31" s="872">
        <v>100</v>
      </c>
      <c r="P31" s="873">
        <v>100</v>
      </c>
    </row>
    <row r="32" spans="1:16" ht="13.5" thickBot="1" x14ac:dyDescent="0.25">
      <c r="A32" s="240" t="s">
        <v>8</v>
      </c>
      <c r="B32" s="896" t="s">
        <v>6</v>
      </c>
      <c r="C32" s="124"/>
      <c r="D32" s="125" t="s">
        <v>417</v>
      </c>
      <c r="E32" s="897"/>
      <c r="F32" s="897"/>
      <c r="G32" s="897"/>
      <c r="H32" s="897"/>
      <c r="I32" s="897"/>
      <c r="J32" s="897"/>
      <c r="K32" s="897"/>
      <c r="L32" s="898"/>
      <c r="M32" s="899"/>
      <c r="N32" s="900"/>
      <c r="O32" s="900"/>
      <c r="P32" s="901"/>
    </row>
    <row r="33" spans="1:16" ht="21" customHeight="1" thickBot="1" x14ac:dyDescent="0.3">
      <c r="A33" s="240"/>
      <c r="B33" s="896"/>
      <c r="C33" s="902"/>
      <c r="D33" s="902"/>
      <c r="E33" s="903"/>
      <c r="F33" s="903"/>
      <c r="G33" s="903"/>
      <c r="H33" s="903"/>
      <c r="I33" s="903"/>
      <c r="J33" s="903"/>
      <c r="K33" s="903"/>
      <c r="L33" s="904" t="s">
        <v>418</v>
      </c>
      <c r="M33" s="542" t="s">
        <v>419</v>
      </c>
      <c r="N33" s="905">
        <v>1137.5899999999999</v>
      </c>
      <c r="O33" s="906"/>
      <c r="P33" s="907"/>
    </row>
    <row r="34" spans="1:16" ht="30.6" customHeight="1" x14ac:dyDescent="0.2">
      <c r="A34" s="2948" t="s">
        <v>8</v>
      </c>
      <c r="B34" s="2951" t="s">
        <v>6</v>
      </c>
      <c r="C34" s="2953" t="s">
        <v>6</v>
      </c>
      <c r="D34" s="32"/>
      <c r="E34" s="2883" t="s">
        <v>420</v>
      </c>
      <c r="F34" s="2956" t="s">
        <v>119</v>
      </c>
      <c r="G34" s="2863" t="s">
        <v>126</v>
      </c>
      <c r="H34" s="59" t="s">
        <v>52</v>
      </c>
      <c r="I34" s="60">
        <v>95</v>
      </c>
      <c r="J34" s="60">
        <v>100</v>
      </c>
      <c r="K34" s="61">
        <v>105</v>
      </c>
      <c r="L34" s="62" t="s">
        <v>421</v>
      </c>
      <c r="M34" s="84" t="s">
        <v>412</v>
      </c>
      <c r="N34" s="83">
        <v>10</v>
      </c>
      <c r="O34" s="83">
        <v>10</v>
      </c>
      <c r="P34" s="82">
        <v>10</v>
      </c>
    </row>
    <row r="35" spans="1:16" ht="31.15" customHeight="1" x14ac:dyDescent="0.2">
      <c r="A35" s="2949"/>
      <c r="B35" s="2855"/>
      <c r="C35" s="2954"/>
      <c r="D35" s="31"/>
      <c r="E35" s="2884"/>
      <c r="F35" s="2957"/>
      <c r="G35" s="2864"/>
      <c r="H35" s="874"/>
      <c r="I35" s="875"/>
      <c r="J35" s="875"/>
      <c r="K35" s="876"/>
      <c r="L35" s="877" t="s">
        <v>422</v>
      </c>
      <c r="M35" s="878" t="s">
        <v>412</v>
      </c>
      <c r="N35" s="105">
        <v>1</v>
      </c>
      <c r="O35" s="105">
        <v>1</v>
      </c>
      <c r="P35" s="106">
        <v>1</v>
      </c>
    </row>
    <row r="36" spans="1:16" ht="25.5" x14ac:dyDescent="0.2">
      <c r="A36" s="2949"/>
      <c r="B36" s="2855"/>
      <c r="C36" s="2954"/>
      <c r="D36" s="31"/>
      <c r="E36" s="2884"/>
      <c r="F36" s="2957"/>
      <c r="G36" s="2864"/>
      <c r="H36" s="874"/>
      <c r="I36" s="875"/>
      <c r="J36" s="875"/>
      <c r="K36" s="876"/>
      <c r="L36" s="908" t="s">
        <v>423</v>
      </c>
      <c r="M36" s="909" t="s">
        <v>412</v>
      </c>
      <c r="N36" s="105">
        <v>3</v>
      </c>
      <c r="O36" s="105">
        <v>3</v>
      </c>
      <c r="P36" s="106">
        <v>3</v>
      </c>
    </row>
    <row r="37" spans="1:16" ht="25.5" x14ac:dyDescent="0.2">
      <c r="A37" s="2949"/>
      <c r="B37" s="2855"/>
      <c r="C37" s="2954"/>
      <c r="D37" s="31"/>
      <c r="E37" s="2959"/>
      <c r="F37" s="2957"/>
      <c r="G37" s="2864"/>
      <c r="H37" s="874"/>
      <c r="I37" s="64"/>
      <c r="J37" s="64"/>
      <c r="K37" s="65"/>
      <c r="L37" s="885" t="s">
        <v>424</v>
      </c>
      <c r="M37" s="884" t="s">
        <v>412</v>
      </c>
      <c r="N37" s="66">
        <v>3</v>
      </c>
      <c r="O37" s="66">
        <v>3</v>
      </c>
      <c r="P37" s="33">
        <v>3</v>
      </c>
    </row>
    <row r="38" spans="1:16" ht="26.25" thickBot="1" x14ac:dyDescent="0.25">
      <c r="A38" s="2950"/>
      <c r="B38" s="2952"/>
      <c r="C38" s="2955"/>
      <c r="D38" s="17"/>
      <c r="E38" s="2887"/>
      <c r="F38" s="2958"/>
      <c r="G38" s="2865"/>
      <c r="H38" s="68" t="s">
        <v>7</v>
      </c>
      <c r="I38" s="69">
        <f>I34*1</f>
        <v>95</v>
      </c>
      <c r="J38" s="69">
        <f t="shared" ref="J38:K38" si="4">J34*1</f>
        <v>100</v>
      </c>
      <c r="K38" s="69">
        <f t="shared" si="4"/>
        <v>105</v>
      </c>
      <c r="L38" s="910" t="s">
        <v>425</v>
      </c>
      <c r="M38" s="911" t="s">
        <v>412</v>
      </c>
      <c r="N38" s="66">
        <v>1</v>
      </c>
      <c r="O38" s="66">
        <v>1</v>
      </c>
      <c r="P38" s="33">
        <v>1</v>
      </c>
    </row>
    <row r="39" spans="1:16" ht="25.5" x14ac:dyDescent="0.2">
      <c r="A39" s="2948" t="s">
        <v>8</v>
      </c>
      <c r="B39" s="2951" t="s">
        <v>6</v>
      </c>
      <c r="C39" s="2953" t="s">
        <v>8</v>
      </c>
      <c r="D39" s="32"/>
      <c r="E39" s="123" t="s">
        <v>426</v>
      </c>
      <c r="F39" s="2956" t="s">
        <v>119</v>
      </c>
      <c r="G39" s="2863" t="s">
        <v>126</v>
      </c>
      <c r="H39" s="59"/>
      <c r="I39" s="60"/>
      <c r="J39" s="60"/>
      <c r="K39" s="61"/>
      <c r="L39" s="912" t="s">
        <v>427</v>
      </c>
      <c r="M39" s="913" t="s">
        <v>59</v>
      </c>
      <c r="N39" s="63"/>
      <c r="O39" s="83">
        <v>1</v>
      </c>
      <c r="P39" s="82">
        <v>1</v>
      </c>
    </row>
    <row r="40" spans="1:16" ht="13.5" thickBot="1" x14ac:dyDescent="0.25">
      <c r="A40" s="2950"/>
      <c r="B40" s="2952"/>
      <c r="C40" s="2955"/>
      <c r="D40" s="17"/>
      <c r="E40" s="67"/>
      <c r="F40" s="2958"/>
      <c r="G40" s="2865"/>
      <c r="H40" s="68"/>
      <c r="I40" s="69"/>
      <c r="J40" s="69"/>
      <c r="K40" s="69"/>
      <c r="L40" s="880"/>
      <c r="M40" s="70"/>
      <c r="N40" s="71"/>
      <c r="O40" s="71"/>
      <c r="P40" s="52"/>
    </row>
    <row r="41" spans="1:16" ht="25.5" x14ac:dyDescent="0.2">
      <c r="A41" s="2948" t="s">
        <v>8</v>
      </c>
      <c r="B41" s="2951" t="s">
        <v>6</v>
      </c>
      <c r="C41" s="2953" t="s">
        <v>53</v>
      </c>
      <c r="D41" s="32"/>
      <c r="E41" s="123" t="s">
        <v>428</v>
      </c>
      <c r="F41" s="2956" t="s">
        <v>119</v>
      </c>
      <c r="G41" s="2863" t="s">
        <v>126</v>
      </c>
      <c r="H41" s="59" t="s">
        <v>52</v>
      </c>
      <c r="I41" s="60">
        <v>0</v>
      </c>
      <c r="J41" s="60">
        <v>10</v>
      </c>
      <c r="K41" s="61">
        <v>0</v>
      </c>
      <c r="L41" s="914" t="s">
        <v>1250</v>
      </c>
      <c r="M41" s="913" t="s">
        <v>59</v>
      </c>
      <c r="N41" s="915"/>
      <c r="O41" s="915">
        <v>1</v>
      </c>
      <c r="P41" s="916"/>
    </row>
    <row r="42" spans="1:16" ht="13.5" thickBot="1" x14ac:dyDescent="0.25">
      <c r="A42" s="2950"/>
      <c r="B42" s="2952"/>
      <c r="C42" s="2955"/>
      <c r="D42" s="17"/>
      <c r="E42" s="917"/>
      <c r="F42" s="2958"/>
      <c r="G42" s="2865"/>
      <c r="H42" s="68" t="s">
        <v>7</v>
      </c>
      <c r="I42" s="69">
        <f>SUM(I41:I41)</f>
        <v>0</v>
      </c>
      <c r="J42" s="69">
        <f>SUM(J41:J41)</f>
        <v>10</v>
      </c>
      <c r="K42" s="69">
        <f>SUM(K41:K41)</f>
        <v>0</v>
      </c>
      <c r="L42" s="918"/>
      <c r="M42" s="911"/>
      <c r="N42" s="108"/>
      <c r="O42" s="108"/>
      <c r="P42" s="109"/>
    </row>
    <row r="43" spans="1:16" ht="25.5" x14ac:dyDescent="0.2">
      <c r="A43" s="2948" t="s">
        <v>8</v>
      </c>
      <c r="B43" s="2951" t="s">
        <v>6</v>
      </c>
      <c r="C43" s="2953" t="s">
        <v>54</v>
      </c>
      <c r="D43" s="32"/>
      <c r="E43" s="2883" t="s">
        <v>429</v>
      </c>
      <c r="F43" s="2956" t="s">
        <v>119</v>
      </c>
      <c r="G43" s="2863" t="s">
        <v>126</v>
      </c>
      <c r="H43" s="59" t="s">
        <v>52</v>
      </c>
      <c r="I43" s="60">
        <v>176.5</v>
      </c>
      <c r="J43" s="60">
        <v>185</v>
      </c>
      <c r="K43" s="61">
        <v>194</v>
      </c>
      <c r="L43" s="919" t="s">
        <v>430</v>
      </c>
      <c r="M43" s="913" t="s">
        <v>412</v>
      </c>
      <c r="N43" s="98">
        <v>1</v>
      </c>
      <c r="O43" s="98">
        <v>1</v>
      </c>
      <c r="P43" s="920">
        <v>1</v>
      </c>
    </row>
    <row r="44" spans="1:16" ht="25.5" x14ac:dyDescent="0.2">
      <c r="A44" s="2949"/>
      <c r="B44" s="2855"/>
      <c r="C44" s="2954"/>
      <c r="D44" s="31"/>
      <c r="E44" s="2884"/>
      <c r="F44" s="2957"/>
      <c r="G44" s="2864"/>
      <c r="H44" s="874" t="s">
        <v>76</v>
      </c>
      <c r="I44" s="64">
        <v>70</v>
      </c>
      <c r="J44" s="64">
        <v>70</v>
      </c>
      <c r="K44" s="65">
        <v>70</v>
      </c>
      <c r="L44" s="921" t="s">
        <v>431</v>
      </c>
      <c r="M44" s="922" t="s">
        <v>412</v>
      </c>
      <c r="N44" s="99">
        <v>2</v>
      </c>
      <c r="O44" s="99">
        <v>3</v>
      </c>
      <c r="P44" s="923">
        <v>3</v>
      </c>
    </row>
    <row r="45" spans="1:16" ht="25.5" x14ac:dyDescent="0.2">
      <c r="A45" s="2949"/>
      <c r="B45" s="2855"/>
      <c r="C45" s="2954"/>
      <c r="D45" s="31"/>
      <c r="E45" s="2884"/>
      <c r="F45" s="2957"/>
      <c r="G45" s="2864"/>
      <c r="H45" s="924"/>
      <c r="I45" s="925"/>
      <c r="J45" s="925"/>
      <c r="K45" s="926"/>
      <c r="L45" s="927" t="s">
        <v>432</v>
      </c>
      <c r="M45" s="928" t="s">
        <v>412</v>
      </c>
      <c r="N45" s="929">
        <v>46</v>
      </c>
      <c r="O45" s="929">
        <v>40</v>
      </c>
      <c r="P45" s="930">
        <v>35</v>
      </c>
    </row>
    <row r="46" spans="1:16" ht="26.25" thickBot="1" x14ac:dyDescent="0.25">
      <c r="A46" s="2950"/>
      <c r="B46" s="2952"/>
      <c r="C46" s="2955"/>
      <c r="D46" s="17"/>
      <c r="E46" s="2887"/>
      <c r="F46" s="2958"/>
      <c r="G46" s="2865"/>
      <c r="H46" s="68" t="s">
        <v>7</v>
      </c>
      <c r="I46" s="69">
        <f>SUM(I43:I44)</f>
        <v>246.5</v>
      </c>
      <c r="J46" s="69">
        <f t="shared" ref="J46:K46" si="5">SUM(J43:J44)</f>
        <v>255</v>
      </c>
      <c r="K46" s="69">
        <f t="shared" si="5"/>
        <v>264</v>
      </c>
      <c r="L46" s="931" t="s">
        <v>433</v>
      </c>
      <c r="M46" s="932"/>
      <c r="N46" s="108" t="s">
        <v>142</v>
      </c>
      <c r="O46" s="108" t="s">
        <v>142</v>
      </c>
      <c r="P46" s="109" t="s">
        <v>142</v>
      </c>
    </row>
    <row r="47" spans="1:16" ht="13.5" thickBot="1" x14ac:dyDescent="0.25">
      <c r="A47" s="91" t="s">
        <v>6</v>
      </c>
      <c r="B47" s="35"/>
      <c r="C47" s="2967" t="s">
        <v>55</v>
      </c>
      <c r="D47" s="2967"/>
      <c r="E47" s="2967"/>
      <c r="F47" s="2967"/>
      <c r="G47" s="2968"/>
      <c r="H47" s="75" t="s">
        <v>7</v>
      </c>
      <c r="I47" s="76">
        <f>I38+I40+I42+I46</f>
        <v>341.5</v>
      </c>
      <c r="J47" s="76">
        <f>J38+J40+J42+J46</f>
        <v>365</v>
      </c>
      <c r="K47" s="76">
        <f>K38+K40+K42+K46</f>
        <v>369</v>
      </c>
      <c r="L47" s="933"/>
      <c r="M47" s="77"/>
      <c r="N47" s="77"/>
      <c r="O47" s="77"/>
      <c r="P47" s="78"/>
    </row>
    <row r="48" spans="1:16" ht="13.5" thickBot="1" x14ac:dyDescent="0.25">
      <c r="A48" s="91" t="s">
        <v>8</v>
      </c>
      <c r="B48" s="56" t="s">
        <v>6</v>
      </c>
      <c r="C48" s="2969" t="s">
        <v>34</v>
      </c>
      <c r="D48" s="2969"/>
      <c r="E48" s="2969"/>
      <c r="F48" s="2969"/>
      <c r="G48" s="2970"/>
      <c r="H48" s="40" t="s">
        <v>7</v>
      </c>
      <c r="I48" s="79">
        <f>I38+I40+I42+I46</f>
        <v>341.5</v>
      </c>
      <c r="J48" s="79">
        <f>J38+J40+J42+J46</f>
        <v>365</v>
      </c>
      <c r="K48" s="79">
        <f>K38+K40+K42+K46</f>
        <v>369</v>
      </c>
      <c r="L48" s="42"/>
      <c r="M48" s="42"/>
      <c r="N48" s="42"/>
      <c r="O48" s="42"/>
      <c r="P48" s="43"/>
    </row>
    <row r="49" spans="1:16" ht="13.5" thickBot="1" x14ac:dyDescent="0.25">
      <c r="A49" s="240" t="s">
        <v>8</v>
      </c>
      <c r="B49" s="896" t="s">
        <v>8</v>
      </c>
      <c r="C49" s="124"/>
      <c r="D49" s="125" t="s">
        <v>434</v>
      </c>
      <c r="E49" s="897"/>
      <c r="F49" s="897"/>
      <c r="G49" s="897"/>
      <c r="H49" s="897"/>
      <c r="I49" s="897"/>
      <c r="J49" s="897"/>
      <c r="K49" s="897"/>
      <c r="L49" s="898"/>
      <c r="M49" s="899"/>
      <c r="N49" s="900"/>
      <c r="O49" s="900"/>
      <c r="P49" s="901"/>
    </row>
    <row r="50" spans="1:16" ht="58.15" customHeight="1" thickBot="1" x14ac:dyDescent="0.3">
      <c r="A50" s="11"/>
      <c r="B50" s="44"/>
      <c r="C50" s="125"/>
      <c r="D50" s="125"/>
      <c r="E50" s="897"/>
      <c r="F50" s="897"/>
      <c r="G50" s="897"/>
      <c r="H50" s="897"/>
      <c r="I50" s="897"/>
      <c r="J50" s="897"/>
      <c r="K50" s="897"/>
      <c r="L50" s="904" t="s">
        <v>435</v>
      </c>
      <c r="M50" s="542" t="s">
        <v>59</v>
      </c>
      <c r="N50" s="934"/>
      <c r="O50" s="900"/>
      <c r="P50" s="901">
        <v>3</v>
      </c>
    </row>
    <row r="51" spans="1:16" ht="67.900000000000006" customHeight="1" thickBot="1" x14ac:dyDescent="0.3">
      <c r="A51" s="11"/>
      <c r="B51" s="44"/>
      <c r="C51" s="125"/>
      <c r="D51" s="125"/>
      <c r="E51" s="897"/>
      <c r="F51" s="897"/>
      <c r="G51" s="897"/>
      <c r="H51" s="897"/>
      <c r="I51" s="897"/>
      <c r="J51" s="897"/>
      <c r="K51" s="897"/>
      <c r="L51" s="904" t="s">
        <v>436</v>
      </c>
      <c r="M51" s="542" t="s">
        <v>59</v>
      </c>
      <c r="N51" s="934"/>
      <c r="O51" s="900"/>
      <c r="P51" s="901">
        <v>1</v>
      </c>
    </row>
    <row r="52" spans="1:16" ht="25.5" x14ac:dyDescent="0.2">
      <c r="A52" s="2948" t="s">
        <v>8</v>
      </c>
      <c r="B52" s="2951" t="s">
        <v>8</v>
      </c>
      <c r="C52" s="2953" t="s">
        <v>6</v>
      </c>
      <c r="D52" s="32"/>
      <c r="E52" s="2883" t="s">
        <v>437</v>
      </c>
      <c r="F52" s="2956" t="s">
        <v>119</v>
      </c>
      <c r="G52" s="2863" t="s">
        <v>126</v>
      </c>
      <c r="H52" s="59" t="s">
        <v>52</v>
      </c>
      <c r="I52" s="60">
        <v>0</v>
      </c>
      <c r="J52" s="60">
        <v>0</v>
      </c>
      <c r="K52" s="61">
        <v>40</v>
      </c>
      <c r="L52" s="935" t="s">
        <v>438</v>
      </c>
      <c r="M52" s="936" t="s">
        <v>59</v>
      </c>
      <c r="N52" s="937"/>
      <c r="O52" s="937"/>
      <c r="P52" s="938">
        <v>1</v>
      </c>
    </row>
    <row r="53" spans="1:16" ht="39" thickBot="1" x14ac:dyDescent="0.25">
      <c r="A53" s="2949"/>
      <c r="B53" s="2855"/>
      <c r="C53" s="2954"/>
      <c r="D53" s="31"/>
      <c r="E53" s="2884"/>
      <c r="F53" s="2957"/>
      <c r="G53" s="2864"/>
      <c r="H53" s="874"/>
      <c r="I53" s="64"/>
      <c r="J53" s="64"/>
      <c r="K53" s="65"/>
      <c r="L53" s="939" t="s">
        <v>439</v>
      </c>
      <c r="M53" s="940" t="s">
        <v>59</v>
      </c>
      <c r="N53" s="941"/>
      <c r="O53" s="941"/>
      <c r="P53" s="942">
        <v>1</v>
      </c>
    </row>
    <row r="54" spans="1:16" ht="13.5" thickBot="1" x14ac:dyDescent="0.25">
      <c r="A54" s="2950"/>
      <c r="B54" s="2952"/>
      <c r="C54" s="2955"/>
      <c r="D54" s="17"/>
      <c r="E54" s="67"/>
      <c r="F54" s="2958"/>
      <c r="G54" s="2865"/>
      <c r="H54" s="68" t="s">
        <v>7</v>
      </c>
      <c r="I54" s="69">
        <f>SUM(I52:I53)</f>
        <v>0</v>
      </c>
      <c r="J54" s="69">
        <f>SUM(J52:J53)</f>
        <v>0</v>
      </c>
      <c r="K54" s="69">
        <f>SUM(K52:K53)</f>
        <v>40</v>
      </c>
      <c r="L54" s="880"/>
      <c r="M54" s="70"/>
      <c r="N54" s="71"/>
      <c r="O54" s="71"/>
      <c r="P54" s="52"/>
    </row>
    <row r="55" spans="1:16" ht="26.25" thickBot="1" x14ac:dyDescent="0.25">
      <c r="A55" s="2948" t="s">
        <v>8</v>
      </c>
      <c r="B55" s="2951" t="s">
        <v>8</v>
      </c>
      <c r="C55" s="2953" t="s">
        <v>8</v>
      </c>
      <c r="D55" s="32"/>
      <c r="E55" s="2883" t="s">
        <v>413</v>
      </c>
      <c r="F55" s="2956" t="s">
        <v>119</v>
      </c>
      <c r="G55" s="2863" t="s">
        <v>126</v>
      </c>
      <c r="H55" s="59" t="s">
        <v>52</v>
      </c>
      <c r="I55" s="60">
        <v>0</v>
      </c>
      <c r="J55" s="60">
        <v>0</v>
      </c>
      <c r="K55" s="61">
        <v>80</v>
      </c>
      <c r="L55" s="943" t="s">
        <v>440</v>
      </c>
      <c r="M55" s="936" t="s">
        <v>59</v>
      </c>
      <c r="N55" s="937"/>
      <c r="O55" s="937"/>
      <c r="P55" s="938">
        <v>1</v>
      </c>
    </row>
    <row r="56" spans="1:16" ht="39" thickBot="1" x14ac:dyDescent="0.25">
      <c r="A56" s="2949"/>
      <c r="B56" s="2855"/>
      <c r="C56" s="2954"/>
      <c r="D56" s="31"/>
      <c r="E56" s="2884"/>
      <c r="F56" s="2957"/>
      <c r="G56" s="2864"/>
      <c r="H56" s="874"/>
      <c r="I56" s="64"/>
      <c r="J56" s="64"/>
      <c r="K56" s="65"/>
      <c r="L56" s="939" t="s">
        <v>441</v>
      </c>
      <c r="M56" s="940" t="s">
        <v>401</v>
      </c>
      <c r="N56" s="941"/>
      <c r="O56" s="941"/>
      <c r="P56" s="942">
        <v>280</v>
      </c>
    </row>
    <row r="57" spans="1:16" ht="13.5" thickBot="1" x14ac:dyDescent="0.25">
      <c r="A57" s="2950"/>
      <c r="B57" s="2952"/>
      <c r="C57" s="2955"/>
      <c r="D57" s="17"/>
      <c r="E57" s="67"/>
      <c r="F57" s="2958"/>
      <c r="G57" s="2865"/>
      <c r="H57" s="68" t="s">
        <v>7</v>
      </c>
      <c r="I57" s="69">
        <f>SUM(I55:I56)</f>
        <v>0</v>
      </c>
      <c r="J57" s="69">
        <f>SUM(J55:J56)</f>
        <v>0</v>
      </c>
      <c r="K57" s="69">
        <f>SUM(K55:K56)</f>
        <v>80</v>
      </c>
      <c r="L57" s="944"/>
      <c r="M57" s="945"/>
      <c r="N57" s="946"/>
      <c r="O57" s="946"/>
      <c r="P57" s="947"/>
    </row>
    <row r="58" spans="1:16" ht="13.5" thickBot="1" x14ac:dyDescent="0.25">
      <c r="A58" s="2948" t="s">
        <v>8</v>
      </c>
      <c r="B58" s="2951" t="s">
        <v>8</v>
      </c>
      <c r="C58" s="2953" t="s">
        <v>53</v>
      </c>
      <c r="D58" s="32"/>
      <c r="E58" s="2883" t="s">
        <v>442</v>
      </c>
      <c r="F58" s="2956" t="s">
        <v>119</v>
      </c>
      <c r="G58" s="2863" t="s">
        <v>126</v>
      </c>
      <c r="H58" s="59" t="s">
        <v>52</v>
      </c>
      <c r="I58" s="60">
        <v>0</v>
      </c>
      <c r="J58" s="60">
        <v>40</v>
      </c>
      <c r="K58" s="61">
        <v>50</v>
      </c>
      <c r="L58" s="943" t="s">
        <v>443</v>
      </c>
      <c r="M58" s="948" t="s">
        <v>59</v>
      </c>
      <c r="N58" s="937"/>
      <c r="O58" s="2230">
        <v>1</v>
      </c>
      <c r="P58" s="949"/>
    </row>
    <row r="59" spans="1:16" ht="25.5" x14ac:dyDescent="0.2">
      <c r="A59" s="2949"/>
      <c r="B59" s="2855"/>
      <c r="C59" s="2954"/>
      <c r="D59" s="31"/>
      <c r="E59" s="2884"/>
      <c r="F59" s="2957"/>
      <c r="G59" s="2864"/>
      <c r="H59" s="874"/>
      <c r="I59" s="875"/>
      <c r="J59" s="875"/>
      <c r="K59" s="876"/>
      <c r="L59" s="950" t="s">
        <v>444</v>
      </c>
      <c r="M59" s="951" t="s">
        <v>401</v>
      </c>
      <c r="N59" s="952"/>
      <c r="O59" s="952"/>
      <c r="P59" s="953"/>
    </row>
    <row r="60" spans="1:16" ht="26.25" thickBot="1" x14ac:dyDescent="0.25">
      <c r="A60" s="2949"/>
      <c r="B60" s="2855"/>
      <c r="C60" s="2954"/>
      <c r="D60" s="31"/>
      <c r="E60" s="2884"/>
      <c r="F60" s="2957"/>
      <c r="G60" s="2864"/>
      <c r="H60" s="874"/>
      <c r="I60" s="875"/>
      <c r="J60" s="875"/>
      <c r="K60" s="876"/>
      <c r="L60" s="939" t="s">
        <v>445</v>
      </c>
      <c r="M60" s="954" t="s">
        <v>59</v>
      </c>
      <c r="N60" s="952"/>
      <c r="O60" s="952"/>
      <c r="P60" s="953"/>
    </row>
    <row r="61" spans="1:16" ht="39" thickBot="1" x14ac:dyDescent="0.25">
      <c r="A61" s="2949"/>
      <c r="B61" s="2855"/>
      <c r="C61" s="2954"/>
      <c r="D61" s="31"/>
      <c r="E61" s="955"/>
      <c r="F61" s="2957"/>
      <c r="G61" s="2864"/>
      <c r="H61" s="874"/>
      <c r="I61" s="64"/>
      <c r="J61" s="64"/>
      <c r="K61" s="65"/>
      <c r="L61" s="939" t="s">
        <v>446</v>
      </c>
      <c r="M61" s="940" t="s">
        <v>401</v>
      </c>
      <c r="N61" s="956"/>
      <c r="O61" s="956"/>
      <c r="P61" s="942"/>
    </row>
    <row r="62" spans="1:16" ht="13.5" thickBot="1" x14ac:dyDescent="0.25">
      <c r="A62" s="2950"/>
      <c r="B62" s="2952"/>
      <c r="C62" s="2955"/>
      <c r="D62" s="17"/>
      <c r="E62" s="67"/>
      <c r="F62" s="2958"/>
      <c r="G62" s="2865"/>
      <c r="H62" s="68" t="s">
        <v>7</v>
      </c>
      <c r="I62" s="69">
        <f>SUM(I58:I61)</f>
        <v>0</v>
      </c>
      <c r="J62" s="69">
        <f>SUM(J58:J61)</f>
        <v>40</v>
      </c>
      <c r="K62" s="69">
        <f>SUM(K58:K61)</f>
        <v>50</v>
      </c>
      <c r="L62" s="85"/>
      <c r="M62" s="70"/>
      <c r="N62" s="71"/>
      <c r="O62" s="71"/>
      <c r="P62" s="52"/>
    </row>
    <row r="63" spans="1:16" ht="13.5" thickBot="1" x14ac:dyDescent="0.25">
      <c r="A63" s="91" t="s">
        <v>8</v>
      </c>
      <c r="B63" s="35"/>
      <c r="C63" s="2967" t="s">
        <v>55</v>
      </c>
      <c r="D63" s="2967"/>
      <c r="E63" s="2967"/>
      <c r="F63" s="2967"/>
      <c r="G63" s="2968"/>
      <c r="H63" s="75" t="s">
        <v>7</v>
      </c>
      <c r="I63" s="76">
        <f>I54+I57+I62</f>
        <v>0</v>
      </c>
      <c r="J63" s="76">
        <f>J54+J57+J62</f>
        <v>40</v>
      </c>
      <c r="K63" s="76">
        <f t="shared" ref="K63" si="6">K54+K57+K62</f>
        <v>170</v>
      </c>
      <c r="L63" s="77"/>
      <c r="M63" s="77"/>
      <c r="N63" s="77"/>
      <c r="O63" s="77"/>
      <c r="P63" s="78"/>
    </row>
    <row r="64" spans="1:16" ht="13.5" thickBot="1" x14ac:dyDescent="0.25">
      <c r="A64" s="91" t="s">
        <v>8</v>
      </c>
      <c r="B64" s="56" t="s">
        <v>8</v>
      </c>
      <c r="C64" s="2969" t="s">
        <v>34</v>
      </c>
      <c r="D64" s="2969"/>
      <c r="E64" s="2969"/>
      <c r="F64" s="2969"/>
      <c r="G64" s="2970"/>
      <c r="H64" s="40" t="s">
        <v>7</v>
      </c>
      <c r="I64" s="79">
        <f>I54+I57+I63</f>
        <v>0</v>
      </c>
      <c r="J64" s="79">
        <f t="shared" ref="J64:K64" si="7">J54+J57+J63</f>
        <v>40</v>
      </c>
      <c r="K64" s="79">
        <f t="shared" si="7"/>
        <v>290</v>
      </c>
      <c r="L64" s="42"/>
      <c r="M64" s="42"/>
      <c r="N64" s="42"/>
      <c r="O64" s="42"/>
      <c r="P64" s="43"/>
    </row>
    <row r="65" spans="1:16" ht="13.5" thickBot="1" x14ac:dyDescent="0.25">
      <c r="A65" s="91" t="s">
        <v>8</v>
      </c>
      <c r="B65" s="56" t="s">
        <v>8</v>
      </c>
      <c r="C65" s="2969" t="s">
        <v>447</v>
      </c>
      <c r="D65" s="2969"/>
      <c r="E65" s="2969"/>
      <c r="F65" s="2969"/>
      <c r="G65" s="2970"/>
      <c r="H65" s="40" t="s">
        <v>7</v>
      </c>
      <c r="I65" s="79">
        <f>I66-I44</f>
        <v>495</v>
      </c>
      <c r="J65" s="79">
        <f t="shared" ref="J65:K65" si="8">J66-J44</f>
        <v>599</v>
      </c>
      <c r="K65" s="79">
        <f t="shared" si="8"/>
        <v>1005</v>
      </c>
      <c r="L65" s="42"/>
      <c r="M65" s="42"/>
      <c r="N65" s="42"/>
      <c r="O65" s="42"/>
      <c r="P65" s="43"/>
    </row>
    <row r="66" spans="1:16" ht="13.5" thickBot="1" x14ac:dyDescent="0.25">
      <c r="A66" s="2971" t="s">
        <v>9</v>
      </c>
      <c r="B66" s="2972"/>
      <c r="C66" s="2972"/>
      <c r="D66" s="2972"/>
      <c r="E66" s="2972"/>
      <c r="F66" s="2972"/>
      <c r="G66" s="2972"/>
      <c r="H66" s="2973"/>
      <c r="I66" s="36">
        <f>I64+I48+I25</f>
        <v>565</v>
      </c>
      <c r="J66" s="36">
        <f>J64+J48+J25</f>
        <v>669</v>
      </c>
      <c r="K66" s="36">
        <f>K64+K48+K25</f>
        <v>1075</v>
      </c>
      <c r="L66" s="2974"/>
      <c r="M66" s="2975"/>
      <c r="N66" s="2975"/>
      <c r="O66" s="2975"/>
      <c r="P66" s="2976"/>
    </row>
    <row r="67" spans="1:16" x14ac:dyDescent="0.2">
      <c r="A67" s="16" t="s">
        <v>36</v>
      </c>
      <c r="B67" s="16"/>
      <c r="C67" s="16"/>
      <c r="D67" s="16"/>
      <c r="E67" s="16"/>
      <c r="F67" s="16"/>
      <c r="G67" s="16"/>
      <c r="H67" s="16"/>
      <c r="I67" s="16"/>
      <c r="J67" s="16"/>
      <c r="K67" s="16"/>
      <c r="L67" s="16"/>
      <c r="M67" s="12"/>
      <c r="N67" s="14"/>
      <c r="O67" s="14"/>
      <c r="P67" s="14"/>
    </row>
    <row r="68" spans="1:16" ht="27.6" customHeight="1" x14ac:dyDescent="0.2">
      <c r="A68" s="12"/>
      <c r="B68" s="12"/>
      <c r="C68" s="12"/>
      <c r="D68" s="12"/>
      <c r="E68" s="12"/>
      <c r="F68" s="12"/>
      <c r="G68" s="12"/>
      <c r="H68" s="12"/>
      <c r="I68" s="12"/>
      <c r="J68" s="12"/>
      <c r="K68" s="12"/>
      <c r="L68" s="12"/>
      <c r="M68" s="12"/>
      <c r="N68" s="14"/>
      <c r="O68" s="14"/>
      <c r="P68" s="14"/>
    </row>
    <row r="69" spans="1:16" ht="16.5" thickBot="1" x14ac:dyDescent="0.25">
      <c r="A69" s="10"/>
      <c r="B69" s="13"/>
      <c r="C69" s="13"/>
      <c r="D69" s="13"/>
      <c r="E69" s="2977" t="s">
        <v>10</v>
      </c>
      <c r="F69" s="2977"/>
      <c r="G69" s="2977"/>
      <c r="H69" s="2977"/>
      <c r="I69" s="2977"/>
      <c r="J69" s="2977"/>
      <c r="K69" s="2977"/>
      <c r="L69" s="30"/>
      <c r="M69" s="30"/>
      <c r="N69" s="15"/>
      <c r="O69" s="13"/>
      <c r="P69" s="13"/>
    </row>
    <row r="70" spans="1:16" ht="42.75" thickBot="1" x14ac:dyDescent="0.25">
      <c r="A70" s="10"/>
      <c r="B70" s="13"/>
      <c r="C70" s="13"/>
      <c r="D70" s="13"/>
      <c r="E70" s="20"/>
      <c r="F70" s="21"/>
      <c r="G70" s="21"/>
      <c r="H70" s="29"/>
      <c r="I70" s="1903" t="s">
        <v>1245</v>
      </c>
      <c r="J70" s="1904" t="s">
        <v>363</v>
      </c>
      <c r="K70" s="1905" t="s">
        <v>364</v>
      </c>
      <c r="L70" s="10"/>
      <c r="M70" s="10"/>
      <c r="N70" s="15"/>
      <c r="O70" s="13"/>
      <c r="P70" s="13"/>
    </row>
    <row r="71" spans="1:16" ht="13.5" thickBot="1" x14ac:dyDescent="0.25">
      <c r="A71" s="10"/>
      <c r="B71" s="13"/>
      <c r="C71" s="13"/>
      <c r="D71" s="13"/>
      <c r="E71" s="2992" t="s">
        <v>37</v>
      </c>
      <c r="F71" s="2993"/>
      <c r="G71" s="2993"/>
      <c r="H71" s="2994"/>
      <c r="I71" s="112">
        <f>SUM(I72:I82)</f>
        <v>565</v>
      </c>
      <c r="J71" s="112">
        <f t="shared" ref="J71:K71" si="9">SUM(J72:J82)</f>
        <v>589</v>
      </c>
      <c r="K71" s="112">
        <f t="shared" si="9"/>
        <v>615</v>
      </c>
      <c r="L71" s="958"/>
      <c r="M71" s="10"/>
      <c r="N71" s="15"/>
      <c r="O71" s="13"/>
      <c r="P71" s="13"/>
    </row>
    <row r="72" spans="1:16" x14ac:dyDescent="0.2">
      <c r="A72" s="10"/>
      <c r="B72" s="13"/>
      <c r="C72" s="13"/>
      <c r="D72" s="13"/>
      <c r="E72" s="2984" t="s">
        <v>43</v>
      </c>
      <c r="F72" s="2985"/>
      <c r="G72" s="2985"/>
      <c r="H72" s="2986"/>
      <c r="I72" s="113">
        <v>495</v>
      </c>
      <c r="J72" s="114">
        <v>519</v>
      </c>
      <c r="K72" s="113">
        <v>545</v>
      </c>
      <c r="L72" s="10"/>
      <c r="M72" s="10"/>
      <c r="N72" s="15"/>
      <c r="O72" s="13"/>
      <c r="P72" s="13"/>
    </row>
    <row r="73" spans="1:16" x14ac:dyDescent="0.2">
      <c r="A73" s="10"/>
      <c r="B73" s="13"/>
      <c r="C73" s="13"/>
      <c r="D73" s="13"/>
      <c r="E73" s="2984" t="s">
        <v>44</v>
      </c>
      <c r="F73" s="2985"/>
      <c r="G73" s="2985"/>
      <c r="H73" s="2986"/>
      <c r="I73" s="115"/>
      <c r="J73" s="116"/>
      <c r="K73" s="115"/>
      <c r="L73" s="10"/>
      <c r="M73" s="10"/>
      <c r="N73" s="15"/>
      <c r="O73" s="13"/>
      <c r="P73" s="13"/>
    </row>
    <row r="74" spans="1:16" x14ac:dyDescent="0.2">
      <c r="A74" s="10"/>
      <c r="B74" s="13"/>
      <c r="C74" s="13"/>
      <c r="D74" s="13"/>
      <c r="E74" s="2984" t="s">
        <v>45</v>
      </c>
      <c r="F74" s="2985"/>
      <c r="G74" s="2985"/>
      <c r="H74" s="2986"/>
      <c r="I74" s="115"/>
      <c r="J74" s="116"/>
      <c r="K74" s="115"/>
      <c r="L74" s="10"/>
      <c r="M74" s="10"/>
      <c r="N74" s="15"/>
      <c r="O74" s="13"/>
      <c r="P74" s="13"/>
    </row>
    <row r="75" spans="1:16" x14ac:dyDescent="0.2">
      <c r="A75" s="10"/>
      <c r="B75" s="13"/>
      <c r="C75" s="13"/>
      <c r="D75" s="13"/>
      <c r="E75" s="2984" t="s">
        <v>46</v>
      </c>
      <c r="F75" s="2985"/>
      <c r="G75" s="2985"/>
      <c r="H75" s="2986"/>
      <c r="I75" s="115"/>
      <c r="J75" s="116"/>
      <c r="K75" s="115"/>
      <c r="L75" s="10"/>
      <c r="M75" s="10"/>
      <c r="N75" s="15"/>
      <c r="O75" s="13"/>
      <c r="P75" s="13"/>
    </row>
    <row r="76" spans="1:16" x14ac:dyDescent="0.2">
      <c r="A76" s="10"/>
      <c r="B76" s="13"/>
      <c r="C76" s="13"/>
      <c r="D76" s="13"/>
      <c r="E76" s="2995" t="s">
        <v>47</v>
      </c>
      <c r="F76" s="2996"/>
      <c r="G76" s="2996"/>
      <c r="H76" s="2997"/>
      <c r="I76" s="117"/>
      <c r="J76" s="118"/>
      <c r="K76" s="117"/>
      <c r="L76" s="10"/>
      <c r="M76" s="10"/>
      <c r="N76" s="15"/>
      <c r="O76" s="13"/>
      <c r="P76" s="13"/>
    </row>
    <row r="77" spans="1:16" x14ac:dyDescent="0.2">
      <c r="A77" s="10"/>
      <c r="B77" s="13"/>
      <c r="C77" s="13"/>
      <c r="D77" s="13"/>
      <c r="E77" s="37" t="s">
        <v>48</v>
      </c>
      <c r="F77" s="959"/>
      <c r="G77" s="959"/>
      <c r="H77" s="39"/>
      <c r="I77" s="115"/>
      <c r="J77" s="116"/>
      <c r="K77" s="115"/>
      <c r="L77" s="10"/>
      <c r="M77" s="10"/>
      <c r="N77" s="15"/>
      <c r="O77" s="13"/>
      <c r="P77" s="13"/>
    </row>
    <row r="78" spans="1:16" x14ac:dyDescent="0.2">
      <c r="A78" s="10"/>
      <c r="B78" s="13"/>
      <c r="C78" s="13"/>
      <c r="D78" s="13"/>
      <c r="E78" s="2984" t="s">
        <v>135</v>
      </c>
      <c r="F78" s="2985"/>
      <c r="G78" s="2985"/>
      <c r="H78" s="2986"/>
      <c r="I78" s="115"/>
      <c r="J78" s="116"/>
      <c r="K78" s="115"/>
      <c r="L78" s="10"/>
      <c r="M78" s="10"/>
      <c r="N78" s="960"/>
      <c r="O78" s="960"/>
      <c r="P78" s="960"/>
    </row>
    <row r="79" spans="1:16" x14ac:dyDescent="0.2">
      <c r="A79" s="10"/>
      <c r="B79" s="13"/>
      <c r="C79" s="13"/>
      <c r="D79" s="13"/>
      <c r="E79" s="2984" t="s">
        <v>136</v>
      </c>
      <c r="F79" s="2985"/>
      <c r="G79" s="2985"/>
      <c r="H79" s="2986"/>
      <c r="I79" s="119"/>
      <c r="J79" s="120"/>
      <c r="K79" s="119"/>
      <c r="L79" s="10"/>
      <c r="M79" s="10"/>
      <c r="N79" s="15"/>
      <c r="O79" s="13"/>
      <c r="P79" s="13"/>
    </row>
    <row r="80" spans="1:16" x14ac:dyDescent="0.2">
      <c r="A80" s="10"/>
      <c r="B80" s="13"/>
      <c r="C80" s="13"/>
      <c r="D80" s="13"/>
      <c r="E80" s="2984" t="s">
        <v>51</v>
      </c>
      <c r="F80" s="2985"/>
      <c r="G80" s="2985"/>
      <c r="H80" s="2986"/>
      <c r="I80" s="119"/>
      <c r="J80" s="120"/>
      <c r="K80" s="119"/>
      <c r="L80" s="10"/>
      <c r="M80" s="10"/>
      <c r="N80" s="15"/>
      <c r="O80" s="13"/>
      <c r="P80" s="13"/>
    </row>
    <row r="81" spans="1:16" x14ac:dyDescent="0.2">
      <c r="A81" s="10"/>
      <c r="B81" s="13"/>
      <c r="C81" s="13"/>
      <c r="D81" s="13"/>
      <c r="E81" s="2984" t="s">
        <v>49</v>
      </c>
      <c r="F81" s="2985"/>
      <c r="G81" s="2985"/>
      <c r="H81" s="2986"/>
      <c r="I81" s="119"/>
      <c r="J81" s="120"/>
      <c r="K81" s="119"/>
      <c r="L81" s="10"/>
      <c r="M81" s="10"/>
      <c r="N81" s="15"/>
      <c r="O81" s="13"/>
      <c r="P81" s="13"/>
    </row>
    <row r="82" spans="1:16" ht="13.5" thickBot="1" x14ac:dyDescent="0.25">
      <c r="A82" s="9"/>
      <c r="B82" s="9"/>
      <c r="C82" s="9"/>
      <c r="D82" s="9"/>
      <c r="E82" s="2987" t="s">
        <v>137</v>
      </c>
      <c r="F82" s="2988"/>
      <c r="G82" s="2988"/>
      <c r="H82" s="2989"/>
      <c r="I82" s="121">
        <v>70</v>
      </c>
      <c r="J82" s="122">
        <v>70</v>
      </c>
      <c r="K82" s="121">
        <v>70</v>
      </c>
      <c r="L82" s="10"/>
      <c r="M82" s="10"/>
      <c r="N82" s="9"/>
      <c r="O82" s="9"/>
      <c r="P82" s="9"/>
    </row>
    <row r="83" spans="1:16" ht="13.5" thickBot="1" x14ac:dyDescent="0.25">
      <c r="A83" s="9"/>
      <c r="B83" s="9"/>
      <c r="C83" s="9"/>
      <c r="D83" s="9"/>
      <c r="E83" s="2990" t="s">
        <v>38</v>
      </c>
      <c r="F83" s="2991"/>
      <c r="G83" s="2991"/>
      <c r="H83" s="2991"/>
      <c r="I83" s="112"/>
      <c r="J83" s="112"/>
      <c r="K83" s="961"/>
      <c r="L83" s="10"/>
      <c r="M83" s="10"/>
      <c r="N83" s="9"/>
      <c r="O83" s="9"/>
      <c r="P83" s="9"/>
    </row>
    <row r="84" spans="1:16" ht="13.5" thickBot="1" x14ac:dyDescent="0.25">
      <c r="A84" s="9"/>
      <c r="B84" s="9"/>
      <c r="C84" s="9"/>
      <c r="D84" s="9"/>
      <c r="E84" s="2978" t="s">
        <v>50</v>
      </c>
      <c r="F84" s="2979"/>
      <c r="G84" s="2979"/>
      <c r="H84" s="2980"/>
      <c r="I84" s="25"/>
      <c r="J84" s="25"/>
      <c r="K84" s="23"/>
      <c r="L84" s="9"/>
      <c r="M84" s="9"/>
      <c r="N84" s="9"/>
      <c r="O84" s="9"/>
      <c r="P84" s="9"/>
    </row>
    <row r="85" spans="1:16" ht="13.5" thickBot="1" x14ac:dyDescent="0.25">
      <c r="A85" s="9"/>
      <c r="B85" s="9"/>
      <c r="C85" s="9"/>
      <c r="D85" s="9"/>
      <c r="E85" s="2981"/>
      <c r="F85" s="2982"/>
      <c r="G85" s="2982"/>
      <c r="H85" s="2983"/>
      <c r="I85" s="27"/>
      <c r="J85" s="27"/>
      <c r="K85" s="26"/>
      <c r="L85" s="9"/>
      <c r="M85" s="9"/>
      <c r="N85" s="9"/>
      <c r="O85" s="9"/>
      <c r="P85" s="9"/>
    </row>
    <row r="86" spans="1:16" x14ac:dyDescent="0.2">
      <c r="A86" s="9"/>
      <c r="B86" s="9"/>
      <c r="C86" s="9"/>
      <c r="D86" s="9"/>
      <c r="E86" s="9"/>
      <c r="F86" s="9"/>
      <c r="G86" s="9"/>
      <c r="H86" s="9"/>
      <c r="I86" s="9"/>
      <c r="J86" s="9"/>
      <c r="K86" s="9"/>
      <c r="L86" s="9"/>
      <c r="M86" s="9"/>
      <c r="N86" s="9"/>
      <c r="O86" s="9"/>
      <c r="P86" s="9"/>
    </row>
  </sheetData>
  <mergeCells count="106">
    <mergeCell ref="E84:H84"/>
    <mergeCell ref="E85:H85"/>
    <mergeCell ref="E78:H78"/>
    <mergeCell ref="E79:H79"/>
    <mergeCell ref="E80:H80"/>
    <mergeCell ref="E81:H81"/>
    <mergeCell ref="E82:H82"/>
    <mergeCell ref="E83:H83"/>
    <mergeCell ref="E71:H71"/>
    <mergeCell ref="E72:H72"/>
    <mergeCell ref="E73:H73"/>
    <mergeCell ref="E74:H74"/>
    <mergeCell ref="E75:H75"/>
    <mergeCell ref="E76:H76"/>
    <mergeCell ref="C63:G63"/>
    <mergeCell ref="C64:G64"/>
    <mergeCell ref="C65:G65"/>
    <mergeCell ref="A66:H66"/>
    <mergeCell ref="L66:P66"/>
    <mergeCell ref="E69:K69"/>
    <mergeCell ref="A58:A62"/>
    <mergeCell ref="B58:B62"/>
    <mergeCell ref="C58:C62"/>
    <mergeCell ref="E58:E60"/>
    <mergeCell ref="F58:F62"/>
    <mergeCell ref="G58:G62"/>
    <mergeCell ref="A55:A57"/>
    <mergeCell ref="B55:B57"/>
    <mergeCell ref="C55:C57"/>
    <mergeCell ref="E55:E56"/>
    <mergeCell ref="F55:F57"/>
    <mergeCell ref="G55:G57"/>
    <mergeCell ref="C47:G47"/>
    <mergeCell ref="C48:G48"/>
    <mergeCell ref="A52:A54"/>
    <mergeCell ref="B52:B54"/>
    <mergeCell ref="C52:C54"/>
    <mergeCell ref="E52:E53"/>
    <mergeCell ref="F52:F54"/>
    <mergeCell ref="G52:G54"/>
    <mergeCell ref="A43:A46"/>
    <mergeCell ref="B43:B46"/>
    <mergeCell ref="C43:C46"/>
    <mergeCell ref="E43:E44"/>
    <mergeCell ref="F43:F46"/>
    <mergeCell ref="G43:G46"/>
    <mergeCell ref="E45:E46"/>
    <mergeCell ref="A39:A40"/>
    <mergeCell ref="B39:B40"/>
    <mergeCell ref="C39:C40"/>
    <mergeCell ref="F39:F40"/>
    <mergeCell ref="G39:G40"/>
    <mergeCell ref="A41:A42"/>
    <mergeCell ref="B41:B42"/>
    <mergeCell ref="C41:C42"/>
    <mergeCell ref="F41:F42"/>
    <mergeCell ref="G41:G42"/>
    <mergeCell ref="C24:G24"/>
    <mergeCell ref="C25:G25"/>
    <mergeCell ref="C26:O26"/>
    <mergeCell ref="A34:A38"/>
    <mergeCell ref="B34:B38"/>
    <mergeCell ref="C34:C38"/>
    <mergeCell ref="E34:E36"/>
    <mergeCell ref="F34:F38"/>
    <mergeCell ref="G34:G38"/>
    <mergeCell ref="E37:E38"/>
    <mergeCell ref="A20:A23"/>
    <mergeCell ref="B20:B23"/>
    <mergeCell ref="C20:C23"/>
    <mergeCell ref="E20:E21"/>
    <mergeCell ref="F20:F23"/>
    <mergeCell ref="G20:G23"/>
    <mergeCell ref="E22:E23"/>
    <mergeCell ref="A16:A19"/>
    <mergeCell ref="B16:B19"/>
    <mergeCell ref="C16:C19"/>
    <mergeCell ref="E16:E17"/>
    <mergeCell ref="F16:F19"/>
    <mergeCell ref="G16:G19"/>
    <mergeCell ref="C10:O10"/>
    <mergeCell ref="A13:A15"/>
    <mergeCell ref="B13:B15"/>
    <mergeCell ref="C13:C15"/>
    <mergeCell ref="E13:E14"/>
    <mergeCell ref="F13:F15"/>
    <mergeCell ref="G13:G15"/>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workbookViewId="0">
      <selection activeCell="M28" sqref="M28:M29"/>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5" customHeight="1" x14ac:dyDescent="0.2">
      <c r="A1" s="9"/>
      <c r="B1" s="9"/>
      <c r="C1" s="9"/>
      <c r="D1" s="9"/>
      <c r="E1" s="9"/>
      <c r="F1" s="9"/>
      <c r="G1" s="9"/>
      <c r="H1" s="9"/>
      <c r="I1" s="9"/>
      <c r="J1" s="9"/>
      <c r="K1" s="9"/>
      <c r="L1" s="2755" t="s">
        <v>1242</v>
      </c>
      <c r="M1" s="2755"/>
      <c r="N1" s="2755"/>
      <c r="O1" s="2755"/>
      <c r="P1" s="55"/>
    </row>
    <row r="2" spans="1:16" ht="15.75" x14ac:dyDescent="0.2">
      <c r="A2" s="9"/>
      <c r="B2" s="9"/>
      <c r="C2" s="9"/>
      <c r="D2" s="9"/>
      <c r="E2" s="9"/>
      <c r="F2" s="9"/>
      <c r="G2" s="9"/>
      <c r="H2" s="9"/>
      <c r="I2" s="9"/>
      <c r="J2" s="9"/>
      <c r="K2" s="9"/>
      <c r="L2" s="3113"/>
      <c r="M2" s="3113"/>
      <c r="N2" s="3114"/>
      <c r="O2" s="3114"/>
      <c r="P2" s="3114"/>
    </row>
    <row r="3" spans="1:16" ht="13.9" customHeight="1" x14ac:dyDescent="0.2">
      <c r="A3" s="2756" t="s">
        <v>448</v>
      </c>
      <c r="B3" s="2756"/>
      <c r="C3" s="2756"/>
      <c r="D3" s="2756"/>
      <c r="E3" s="2756"/>
      <c r="F3" s="2756"/>
      <c r="G3" s="2756"/>
      <c r="H3" s="2756"/>
      <c r="I3" s="2756"/>
      <c r="J3" s="2756"/>
      <c r="K3" s="2756"/>
      <c r="L3" s="2756"/>
      <c r="M3" s="2756"/>
      <c r="N3" s="2756"/>
      <c r="O3" s="10"/>
      <c r="P3" s="10"/>
    </row>
    <row r="4" spans="1:16" ht="14.25" x14ac:dyDescent="0.2">
      <c r="A4" s="2945" t="s">
        <v>39</v>
      </c>
      <c r="B4" s="2945"/>
      <c r="C4" s="2945"/>
      <c r="D4" s="2945"/>
      <c r="E4" s="2945"/>
      <c r="F4" s="2945"/>
      <c r="G4" s="2945"/>
      <c r="H4" s="2945"/>
      <c r="I4" s="2945"/>
      <c r="J4" s="2945"/>
      <c r="K4" s="2945"/>
      <c r="L4" s="2945"/>
      <c r="M4" s="2945"/>
      <c r="N4" s="2945"/>
      <c r="O4" s="2945"/>
      <c r="P4" s="2945"/>
    </row>
    <row r="5" spans="1:16" ht="16.5" thickBot="1" x14ac:dyDescent="0.25">
      <c r="A5" s="2451"/>
      <c r="B5" s="2451"/>
      <c r="C5" s="2451"/>
      <c r="D5" s="2451"/>
      <c r="E5" s="2451"/>
      <c r="F5" s="2451"/>
      <c r="G5" s="2451"/>
      <c r="H5" s="2451"/>
      <c r="I5" s="2451"/>
      <c r="J5" s="2451"/>
      <c r="K5" s="2451"/>
      <c r="L5" s="87"/>
      <c r="M5" s="2451"/>
      <c r="N5" s="88"/>
      <c r="O5" s="3115" t="s">
        <v>83</v>
      </c>
      <c r="P5" s="2772"/>
    </row>
    <row r="6" spans="1:16" ht="13.9" customHeight="1" thickBot="1" x14ac:dyDescent="0.25">
      <c r="A6" s="2757" t="s">
        <v>0</v>
      </c>
      <c r="B6" s="2757" t="s">
        <v>1</v>
      </c>
      <c r="C6" s="2760" t="s">
        <v>2</v>
      </c>
      <c r="D6" s="2757" t="s">
        <v>35</v>
      </c>
      <c r="E6" s="2763" t="s">
        <v>73</v>
      </c>
      <c r="F6" s="2766" t="s">
        <v>3</v>
      </c>
      <c r="G6" s="2760" t="s">
        <v>4</v>
      </c>
      <c r="H6" s="2766" t="s">
        <v>5</v>
      </c>
      <c r="I6" s="2812" t="s">
        <v>1240</v>
      </c>
      <c r="J6" s="2766" t="s">
        <v>363</v>
      </c>
      <c r="K6" s="2766" t="s">
        <v>150</v>
      </c>
      <c r="L6" s="2773" t="s">
        <v>11</v>
      </c>
      <c r="M6" s="2774"/>
      <c r="N6" s="2774"/>
      <c r="O6" s="2774"/>
      <c r="P6" s="2775"/>
    </row>
    <row r="7" spans="1:16" ht="13.15" customHeight="1" x14ac:dyDescent="0.2">
      <c r="A7" s="2758"/>
      <c r="B7" s="2758"/>
      <c r="C7" s="2761"/>
      <c r="D7" s="2758"/>
      <c r="E7" s="2764"/>
      <c r="F7" s="2767"/>
      <c r="G7" s="2761"/>
      <c r="H7" s="2767"/>
      <c r="I7" s="2813"/>
      <c r="J7" s="2767"/>
      <c r="K7" s="2767"/>
      <c r="L7" s="2780" t="s">
        <v>41</v>
      </c>
      <c r="M7" s="2786" t="s">
        <v>40</v>
      </c>
      <c r="N7" s="2769" t="s">
        <v>42</v>
      </c>
      <c r="O7" s="2769"/>
      <c r="P7" s="2770"/>
    </row>
    <row r="8" spans="1:16" ht="165.6" customHeight="1" thickBot="1" x14ac:dyDescent="0.25">
      <c r="A8" s="2759"/>
      <c r="B8" s="2759"/>
      <c r="C8" s="2762"/>
      <c r="D8" s="2759"/>
      <c r="E8" s="2765"/>
      <c r="F8" s="2768"/>
      <c r="G8" s="2762"/>
      <c r="H8" s="2768"/>
      <c r="I8" s="2814"/>
      <c r="J8" s="2768"/>
      <c r="K8" s="2768"/>
      <c r="L8" s="2781"/>
      <c r="M8" s="2787"/>
      <c r="N8" s="1025" t="s">
        <v>56</v>
      </c>
      <c r="O8" s="1025" t="s">
        <v>57</v>
      </c>
      <c r="P8" s="1026" t="s">
        <v>58</v>
      </c>
    </row>
    <row r="9" spans="1:16" ht="15.75" thickBot="1" x14ac:dyDescent="0.25">
      <c r="A9" s="53" t="s">
        <v>6</v>
      </c>
      <c r="B9" s="41" t="s">
        <v>214</v>
      </c>
      <c r="C9" s="46"/>
      <c r="D9" s="45"/>
      <c r="E9" s="51"/>
      <c r="F9" s="45"/>
      <c r="G9" s="45"/>
      <c r="H9" s="45"/>
      <c r="I9" s="48"/>
      <c r="J9" s="49"/>
      <c r="K9" s="48"/>
      <c r="L9" s="47"/>
      <c r="M9" s="47"/>
      <c r="N9" s="48"/>
      <c r="O9" s="49"/>
      <c r="P9" s="50"/>
    </row>
    <row r="10" spans="1:16" ht="13.5" thickBot="1" x14ac:dyDescent="0.25">
      <c r="A10" s="963"/>
      <c r="B10" s="3108"/>
      <c r="C10" s="3109"/>
      <c r="D10" s="3109"/>
      <c r="E10" s="3109"/>
      <c r="F10" s="3109"/>
      <c r="G10" s="3109"/>
      <c r="H10" s="3109"/>
      <c r="I10" s="3109"/>
      <c r="J10" s="3109"/>
      <c r="K10" s="3110"/>
      <c r="L10" s="964" t="s">
        <v>215</v>
      </c>
      <c r="M10" s="965" t="s">
        <v>60</v>
      </c>
      <c r="N10" s="966">
        <v>76.25</v>
      </c>
      <c r="O10" s="966">
        <v>76.25</v>
      </c>
      <c r="P10" s="967">
        <v>76.25</v>
      </c>
    </row>
    <row r="11" spans="1:16" ht="13.5" thickBot="1" x14ac:dyDescent="0.25">
      <c r="A11" s="11" t="s">
        <v>6</v>
      </c>
      <c r="B11" s="968" t="s">
        <v>6</v>
      </c>
      <c r="C11" s="3111" t="s">
        <v>449</v>
      </c>
      <c r="D11" s="3112"/>
      <c r="E11" s="3112"/>
      <c r="F11" s="3112"/>
      <c r="G11" s="3112"/>
      <c r="H11" s="3112"/>
      <c r="I11" s="3112"/>
      <c r="J11" s="3112"/>
      <c r="K11" s="3112"/>
      <c r="L11" s="3112"/>
      <c r="M11" s="3112"/>
      <c r="N11" s="3112"/>
      <c r="O11" s="3112"/>
      <c r="P11" s="969"/>
    </row>
    <row r="12" spans="1:16" ht="26.25" thickBot="1" x14ac:dyDescent="0.25">
      <c r="A12" s="240"/>
      <c r="B12" s="886"/>
      <c r="C12" s="970"/>
      <c r="D12" s="970"/>
      <c r="E12" s="970"/>
      <c r="F12" s="970"/>
      <c r="G12" s="970"/>
      <c r="H12" s="971"/>
      <c r="I12" s="971"/>
      <c r="J12" s="971"/>
      <c r="K12" s="971"/>
      <c r="L12" s="972" t="s">
        <v>450</v>
      </c>
      <c r="M12" s="2452" t="s">
        <v>60</v>
      </c>
      <c r="N12" s="973">
        <v>36</v>
      </c>
      <c r="O12" s="973">
        <v>35</v>
      </c>
      <c r="P12" s="2438">
        <v>34</v>
      </c>
    </row>
    <row r="13" spans="1:16" x14ac:dyDescent="0.2">
      <c r="A13" s="2467" t="s">
        <v>6</v>
      </c>
      <c r="B13" s="2468" t="s">
        <v>6</v>
      </c>
      <c r="C13" s="2469" t="s">
        <v>6</v>
      </c>
      <c r="D13" s="3048"/>
      <c r="E13" s="2444" t="s">
        <v>1259</v>
      </c>
      <c r="F13" s="1715" t="s">
        <v>119</v>
      </c>
      <c r="G13" s="974" t="s">
        <v>451</v>
      </c>
      <c r="H13" s="975" t="s">
        <v>52</v>
      </c>
      <c r="I13" s="976">
        <v>11.33</v>
      </c>
      <c r="J13" s="976">
        <v>64</v>
      </c>
      <c r="K13" s="977">
        <v>64</v>
      </c>
      <c r="L13" s="2455" t="s">
        <v>452</v>
      </c>
      <c r="M13" s="2456" t="s">
        <v>453</v>
      </c>
      <c r="N13" s="2230">
        <v>185</v>
      </c>
      <c r="O13" s="2230">
        <v>185</v>
      </c>
      <c r="P13" s="938">
        <v>185</v>
      </c>
    </row>
    <row r="14" spans="1:16" x14ac:dyDescent="0.2">
      <c r="A14" s="2470"/>
      <c r="B14" s="2471"/>
      <c r="C14" s="2472"/>
      <c r="D14" s="3049"/>
      <c r="E14" s="2442"/>
      <c r="F14" s="1718"/>
      <c r="G14" s="978"/>
      <c r="H14" s="979" t="s">
        <v>75</v>
      </c>
      <c r="I14" s="980">
        <v>37</v>
      </c>
      <c r="J14" s="980">
        <v>29.5</v>
      </c>
      <c r="K14" s="981">
        <v>0</v>
      </c>
      <c r="L14" s="2457" t="s">
        <v>455</v>
      </c>
      <c r="M14" s="1380" t="s">
        <v>453</v>
      </c>
      <c r="N14" s="956">
        <v>500</v>
      </c>
      <c r="O14" s="956">
        <v>500</v>
      </c>
      <c r="P14" s="942">
        <v>500</v>
      </c>
    </row>
    <row r="15" spans="1:16" x14ac:dyDescent="0.2">
      <c r="A15" s="2470"/>
      <c r="B15" s="2471"/>
      <c r="C15" s="2472"/>
      <c r="D15" s="3049"/>
      <c r="E15" s="2442"/>
      <c r="F15" s="1718"/>
      <c r="G15" s="978"/>
      <c r="H15" s="979" t="s">
        <v>76</v>
      </c>
      <c r="I15" s="980">
        <v>40</v>
      </c>
      <c r="J15" s="980">
        <v>0</v>
      </c>
      <c r="K15" s="981">
        <v>0</v>
      </c>
      <c r="L15" s="3027" t="s">
        <v>1260</v>
      </c>
      <c r="M15" s="3029" t="s">
        <v>453</v>
      </c>
      <c r="N15" s="3031">
        <v>90</v>
      </c>
      <c r="O15" s="3031">
        <v>90</v>
      </c>
      <c r="P15" s="3017">
        <v>90</v>
      </c>
    </row>
    <row r="16" spans="1:16" x14ac:dyDescent="0.2">
      <c r="A16" s="2470"/>
      <c r="B16" s="2471"/>
      <c r="C16" s="2472"/>
      <c r="D16" s="3049"/>
      <c r="E16" s="2442"/>
      <c r="F16" s="1718"/>
      <c r="G16" s="978"/>
      <c r="H16" s="2458"/>
      <c r="I16" s="2473"/>
      <c r="J16" s="2473"/>
      <c r="K16" s="2474"/>
      <c r="L16" s="3020"/>
      <c r="M16" s="3022"/>
      <c r="N16" s="3024"/>
      <c r="O16" s="3024"/>
      <c r="P16" s="3026"/>
    </row>
    <row r="17" spans="1:16" ht="13.15" customHeight="1" x14ac:dyDescent="0.2">
      <c r="A17" s="2470"/>
      <c r="B17" s="2471"/>
      <c r="C17" s="2472"/>
      <c r="D17" s="3049"/>
      <c r="E17" s="2442"/>
      <c r="F17" s="1718"/>
      <c r="G17" s="978"/>
      <c r="H17" s="2458"/>
      <c r="I17" s="2473"/>
      <c r="J17" s="2473"/>
      <c r="K17" s="2474"/>
      <c r="L17" s="2457" t="s">
        <v>1390</v>
      </c>
      <c r="M17" s="1380" t="s">
        <v>153</v>
      </c>
      <c r="N17" s="956">
        <v>200</v>
      </c>
      <c r="O17" s="956">
        <v>200</v>
      </c>
      <c r="P17" s="942">
        <v>200</v>
      </c>
    </row>
    <row r="18" spans="1:16" x14ac:dyDescent="0.2">
      <c r="A18" s="2470"/>
      <c r="B18" s="2471"/>
      <c r="C18" s="2472"/>
      <c r="D18" s="3049"/>
      <c r="E18" s="2442"/>
      <c r="F18" s="1718"/>
      <c r="G18" s="978"/>
      <c r="H18" s="2458"/>
      <c r="I18" s="2473"/>
      <c r="J18" s="2473"/>
      <c r="K18" s="2474"/>
      <c r="L18" s="2457" t="s">
        <v>460</v>
      </c>
      <c r="M18" s="1380" t="s">
        <v>453</v>
      </c>
      <c r="N18" s="956">
        <v>160</v>
      </c>
      <c r="O18" s="956">
        <v>120</v>
      </c>
      <c r="P18" s="942">
        <v>0</v>
      </c>
    </row>
    <row r="19" spans="1:16" x14ac:dyDescent="0.2">
      <c r="A19" s="2470"/>
      <c r="B19" s="2471"/>
      <c r="C19" s="2472"/>
      <c r="D19" s="3049"/>
      <c r="E19" s="2442"/>
      <c r="F19" s="1718"/>
      <c r="G19" s="978"/>
      <c r="H19" s="2458"/>
      <c r="I19" s="2473"/>
      <c r="J19" s="2473"/>
      <c r="K19" s="2474"/>
      <c r="L19" s="2457" t="s">
        <v>461</v>
      </c>
      <c r="M19" s="2542"/>
      <c r="N19" s="2545" t="s">
        <v>142</v>
      </c>
      <c r="O19" s="2545" t="s">
        <v>142</v>
      </c>
      <c r="P19" s="2546" t="s">
        <v>142</v>
      </c>
    </row>
    <row r="20" spans="1:16" s="9" customFormat="1" ht="13.5" thickBot="1" x14ac:dyDescent="0.25">
      <c r="A20" s="2470"/>
      <c r="B20" s="2471"/>
      <c r="C20" s="2472"/>
      <c r="D20" s="3049"/>
      <c r="E20" s="2516"/>
      <c r="F20" s="1718"/>
      <c r="G20" s="978"/>
      <c r="H20" s="2458"/>
      <c r="I20" s="2473"/>
      <c r="J20" s="2473"/>
      <c r="K20" s="2541"/>
      <c r="L20" s="2457" t="s">
        <v>1274</v>
      </c>
      <c r="M20" s="1380" t="s">
        <v>1149</v>
      </c>
      <c r="N20" s="2545"/>
      <c r="O20" s="956">
        <v>150</v>
      </c>
      <c r="P20" s="942">
        <v>150</v>
      </c>
    </row>
    <row r="21" spans="1:16" ht="13.5" thickBot="1" x14ac:dyDescent="0.25">
      <c r="A21" s="2475"/>
      <c r="B21" s="2476"/>
      <c r="C21" s="2477"/>
      <c r="D21" s="3050"/>
      <c r="E21" s="2453"/>
      <c r="F21" s="2478"/>
      <c r="G21" s="986"/>
      <c r="H21" s="987" t="s">
        <v>7</v>
      </c>
      <c r="I21" s="988">
        <f>SUM(I13:I15)</f>
        <v>88.33</v>
      </c>
      <c r="J21" s="988">
        <f>SUM(J13:J15)</f>
        <v>93.5</v>
      </c>
      <c r="K21" s="988">
        <f>SUM(K13:K15)</f>
        <v>64</v>
      </c>
      <c r="L21" s="989"/>
      <c r="M21" s="2460"/>
      <c r="N21" s="2543"/>
      <c r="O21" s="2543"/>
      <c r="P21" s="2544"/>
    </row>
    <row r="22" spans="1:16" ht="13.15" customHeight="1" x14ac:dyDescent="0.2">
      <c r="A22" s="2998" t="s">
        <v>6</v>
      </c>
      <c r="B22" s="3103" t="s">
        <v>6</v>
      </c>
      <c r="C22" s="3104" t="s">
        <v>8</v>
      </c>
      <c r="D22" s="3048"/>
      <c r="E22" s="2883" t="s">
        <v>1261</v>
      </c>
      <c r="F22" s="3035" t="s">
        <v>119</v>
      </c>
      <c r="G22" s="3106" t="s">
        <v>451</v>
      </c>
      <c r="H22" s="2479" t="s">
        <v>52</v>
      </c>
      <c r="I22" s="2480">
        <v>91.97</v>
      </c>
      <c r="J22" s="2480">
        <v>90</v>
      </c>
      <c r="K22" s="2481">
        <v>0</v>
      </c>
      <c r="L22" s="3096" t="s">
        <v>1391</v>
      </c>
      <c r="M22" s="3023" t="s">
        <v>153</v>
      </c>
      <c r="N22" s="3023">
        <v>2000</v>
      </c>
      <c r="O22" s="3023">
        <v>0</v>
      </c>
      <c r="P22" s="3098">
        <v>0</v>
      </c>
    </row>
    <row r="23" spans="1:16" ht="13.15" customHeight="1" x14ac:dyDescent="0.2">
      <c r="A23" s="3102"/>
      <c r="B23" s="3012"/>
      <c r="C23" s="3105"/>
      <c r="D23" s="3049"/>
      <c r="E23" s="2884"/>
      <c r="F23" s="3036"/>
      <c r="G23" s="3107"/>
      <c r="H23" s="979" t="s">
        <v>75</v>
      </c>
      <c r="I23" s="980">
        <v>92</v>
      </c>
      <c r="J23" s="2482">
        <v>380</v>
      </c>
      <c r="K23" s="2483">
        <v>0</v>
      </c>
      <c r="L23" s="3097"/>
      <c r="M23" s="3024"/>
      <c r="N23" s="3024"/>
      <c r="O23" s="3024"/>
      <c r="P23" s="3099"/>
    </row>
    <row r="24" spans="1:16" ht="13.5" thickBot="1" x14ac:dyDescent="0.25">
      <c r="A24" s="3102"/>
      <c r="B24" s="3012"/>
      <c r="C24" s="3105"/>
      <c r="D24" s="3049"/>
      <c r="E24" s="2884"/>
      <c r="F24" s="3036"/>
      <c r="G24" s="3107"/>
      <c r="H24" s="982" t="s">
        <v>76</v>
      </c>
      <c r="I24" s="983">
        <v>0</v>
      </c>
      <c r="J24" s="2484">
        <v>0</v>
      </c>
      <c r="K24" s="2485">
        <v>0</v>
      </c>
      <c r="L24" s="3100" t="s">
        <v>454</v>
      </c>
      <c r="M24" s="3031" t="s">
        <v>153</v>
      </c>
      <c r="N24" s="2445">
        <v>0</v>
      </c>
      <c r="O24" s="2445">
        <v>51785</v>
      </c>
      <c r="P24" s="2449">
        <v>0</v>
      </c>
    </row>
    <row r="25" spans="1:16" ht="13.5" thickBot="1" x14ac:dyDescent="0.25">
      <c r="A25" s="3102"/>
      <c r="B25" s="3012"/>
      <c r="C25" s="3105"/>
      <c r="D25" s="3049"/>
      <c r="E25" s="2884"/>
      <c r="F25" s="3036"/>
      <c r="G25" s="3107"/>
      <c r="H25" s="2486" t="s">
        <v>7</v>
      </c>
      <c r="I25" s="2487">
        <f>SUM(I22:I24)</f>
        <v>183.97</v>
      </c>
      <c r="J25" s="2487">
        <f t="shared" ref="J25:K25" si="0">SUM(J22:J24)</f>
        <v>470</v>
      </c>
      <c r="K25" s="2488">
        <f t="shared" si="0"/>
        <v>0</v>
      </c>
      <c r="L25" s="3101"/>
      <c r="M25" s="3032"/>
      <c r="N25" s="2446"/>
      <c r="O25" s="2446"/>
      <c r="P25" s="2450"/>
    </row>
    <row r="26" spans="1:16" ht="13.15" customHeight="1" x14ac:dyDescent="0.2">
      <c r="A26" s="3041" t="s">
        <v>6</v>
      </c>
      <c r="B26" s="3011" t="s">
        <v>6</v>
      </c>
      <c r="C26" s="3045" t="s">
        <v>53</v>
      </c>
      <c r="D26" s="3048"/>
      <c r="E26" s="3087" t="s">
        <v>456</v>
      </c>
      <c r="F26" s="3090" t="s">
        <v>119</v>
      </c>
      <c r="G26" s="3093" t="s">
        <v>451</v>
      </c>
      <c r="H26" s="975" t="s">
        <v>52</v>
      </c>
      <c r="I26" s="976">
        <v>0</v>
      </c>
      <c r="J26" s="976">
        <v>19.5</v>
      </c>
      <c r="K26" s="977">
        <v>19.5</v>
      </c>
      <c r="L26" s="912" t="s">
        <v>457</v>
      </c>
      <c r="M26" s="2456" t="s">
        <v>153</v>
      </c>
      <c r="N26" s="2230">
        <v>0</v>
      </c>
      <c r="O26" s="2230">
        <v>5</v>
      </c>
      <c r="P26" s="938">
        <v>5</v>
      </c>
    </row>
    <row r="27" spans="1:16" x14ac:dyDescent="0.2">
      <c r="A27" s="3042"/>
      <c r="B27" s="3044"/>
      <c r="C27" s="3046"/>
      <c r="D27" s="3049"/>
      <c r="E27" s="3088"/>
      <c r="F27" s="3091"/>
      <c r="G27" s="3094"/>
      <c r="H27" s="979" t="s">
        <v>75</v>
      </c>
      <c r="I27" s="980">
        <v>0</v>
      </c>
      <c r="J27" s="980">
        <v>0</v>
      </c>
      <c r="K27" s="981">
        <v>0</v>
      </c>
      <c r="L27" s="2489" t="s">
        <v>458</v>
      </c>
      <c r="M27" s="2490" t="s">
        <v>153</v>
      </c>
      <c r="N27" s="956">
        <v>2</v>
      </c>
      <c r="O27" s="956">
        <v>2</v>
      </c>
      <c r="P27" s="942">
        <v>2</v>
      </c>
    </row>
    <row r="28" spans="1:16" ht="13.5" thickBot="1" x14ac:dyDescent="0.25">
      <c r="A28" s="3042"/>
      <c r="B28" s="3044"/>
      <c r="C28" s="3046"/>
      <c r="D28" s="3049"/>
      <c r="E28" s="3088"/>
      <c r="F28" s="3091"/>
      <c r="G28" s="3094"/>
      <c r="H28" s="982" t="s">
        <v>76</v>
      </c>
      <c r="I28" s="983">
        <v>14</v>
      </c>
      <c r="J28" s="983">
        <v>0</v>
      </c>
      <c r="K28" s="984">
        <v>0</v>
      </c>
      <c r="L28" s="3051" t="s">
        <v>459</v>
      </c>
      <c r="M28" s="3029" t="s">
        <v>153</v>
      </c>
      <c r="N28" s="3031">
        <v>15</v>
      </c>
      <c r="O28" s="3031">
        <v>15</v>
      </c>
      <c r="P28" s="3017">
        <v>15</v>
      </c>
    </row>
    <row r="29" spans="1:16" ht="13.5" thickBot="1" x14ac:dyDescent="0.25">
      <c r="A29" s="3043"/>
      <c r="B29" s="3013"/>
      <c r="C29" s="3047"/>
      <c r="D29" s="3050"/>
      <c r="E29" s="3089"/>
      <c r="F29" s="3092"/>
      <c r="G29" s="3095"/>
      <c r="H29" s="2491" t="s">
        <v>7</v>
      </c>
      <c r="I29" s="2492">
        <f>SUM(I26:I28)</f>
        <v>14</v>
      </c>
      <c r="J29" s="2492">
        <f t="shared" ref="J29:K29" si="1">SUM(J26:J28)</f>
        <v>19.5</v>
      </c>
      <c r="K29" s="2493">
        <f t="shared" si="1"/>
        <v>19.5</v>
      </c>
      <c r="L29" s="3052"/>
      <c r="M29" s="3030"/>
      <c r="N29" s="3032"/>
      <c r="O29" s="3032"/>
      <c r="P29" s="3018"/>
    </row>
    <row r="30" spans="1:16" ht="13.15" customHeight="1" thickBot="1" x14ac:dyDescent="0.25">
      <c r="A30" s="2494" t="s">
        <v>6</v>
      </c>
      <c r="B30" s="2495" t="s">
        <v>6</v>
      </c>
      <c r="C30" s="3085" t="s">
        <v>34</v>
      </c>
      <c r="D30" s="3085"/>
      <c r="E30" s="3085"/>
      <c r="F30" s="3085"/>
      <c r="G30" s="3086"/>
      <c r="H30" s="2496" t="s">
        <v>7</v>
      </c>
      <c r="I30" s="79">
        <f>I21+I25+I29</f>
        <v>286.3</v>
      </c>
      <c r="J30" s="79">
        <f t="shared" ref="J30:K30" si="2">J21+J25+J29</f>
        <v>583</v>
      </c>
      <c r="K30" s="79">
        <f t="shared" si="2"/>
        <v>83.5</v>
      </c>
      <c r="L30" s="42"/>
      <c r="M30" s="42"/>
      <c r="N30" s="42"/>
      <c r="O30" s="42"/>
      <c r="P30" s="43"/>
    </row>
    <row r="31" spans="1:16" ht="24" customHeight="1" thickBot="1" x14ac:dyDescent="0.25">
      <c r="A31" s="2497" t="s">
        <v>6</v>
      </c>
      <c r="B31" s="2498" t="s">
        <v>8</v>
      </c>
      <c r="C31" s="2946" t="s">
        <v>227</v>
      </c>
      <c r="D31" s="2947"/>
      <c r="E31" s="2947"/>
      <c r="F31" s="2947"/>
      <c r="G31" s="2947"/>
      <c r="H31" s="2947"/>
      <c r="I31" s="2947"/>
      <c r="J31" s="2947"/>
      <c r="K31" s="2947"/>
      <c r="L31" s="2947"/>
      <c r="M31" s="2947"/>
      <c r="N31" s="2947"/>
      <c r="O31" s="2947"/>
      <c r="P31" s="74"/>
    </row>
    <row r="32" spans="1:16" ht="13.9" customHeight="1" thickBot="1" x14ac:dyDescent="0.25">
      <c r="A32" s="2998"/>
      <c r="B32" s="3000"/>
      <c r="C32" s="3002"/>
      <c r="D32" s="3003"/>
      <c r="E32" s="3003"/>
      <c r="F32" s="3003"/>
      <c r="G32" s="3003"/>
      <c r="H32" s="3003"/>
      <c r="I32" s="3003"/>
      <c r="J32" s="3003"/>
      <c r="K32" s="3004"/>
      <c r="L32" s="993" t="s">
        <v>397</v>
      </c>
      <c r="M32" s="994" t="s">
        <v>153</v>
      </c>
      <c r="N32" s="994"/>
      <c r="O32" s="994"/>
      <c r="P32" s="995">
        <v>1</v>
      </c>
    </row>
    <row r="33" spans="1:16" ht="26.25" thickBot="1" x14ac:dyDescent="0.25">
      <c r="A33" s="2999"/>
      <c r="B33" s="3001"/>
      <c r="C33" s="3005"/>
      <c r="D33" s="3006"/>
      <c r="E33" s="3006"/>
      <c r="F33" s="3006"/>
      <c r="G33" s="3006"/>
      <c r="H33" s="3006"/>
      <c r="I33" s="3006"/>
      <c r="J33" s="3006"/>
      <c r="K33" s="3007"/>
      <c r="L33" s="2521" t="s">
        <v>229</v>
      </c>
      <c r="M33" s="871" t="s">
        <v>153</v>
      </c>
      <c r="N33" s="996"/>
      <c r="O33" s="996"/>
      <c r="P33" s="2517">
        <v>1</v>
      </c>
    </row>
    <row r="34" spans="1:16" ht="13.15" customHeight="1" x14ac:dyDescent="0.2">
      <c r="A34" s="3008" t="s">
        <v>6</v>
      </c>
      <c r="B34" s="3011" t="s">
        <v>8</v>
      </c>
      <c r="C34" s="3014" t="s">
        <v>6</v>
      </c>
      <c r="D34" s="1200"/>
      <c r="E34" s="3033" t="s">
        <v>1262</v>
      </c>
      <c r="F34" s="3035" t="s">
        <v>119</v>
      </c>
      <c r="G34" s="3038" t="s">
        <v>451</v>
      </c>
      <c r="H34" s="975" t="s">
        <v>52</v>
      </c>
      <c r="I34" s="976">
        <v>44.7</v>
      </c>
      <c r="J34" s="976">
        <v>76.5</v>
      </c>
      <c r="K34" s="977">
        <v>77</v>
      </c>
      <c r="L34" s="1204" t="s">
        <v>253</v>
      </c>
      <c r="M34" s="2456" t="s">
        <v>153</v>
      </c>
      <c r="N34" s="2230">
        <v>5</v>
      </c>
      <c r="O34" s="2230">
        <v>5</v>
      </c>
      <c r="P34" s="938">
        <v>5</v>
      </c>
    </row>
    <row r="35" spans="1:16" x14ac:dyDescent="0.2">
      <c r="A35" s="3009"/>
      <c r="B35" s="3012"/>
      <c r="C35" s="3015"/>
      <c r="D35" s="1205"/>
      <c r="E35" s="3034"/>
      <c r="F35" s="3036"/>
      <c r="G35" s="3039"/>
      <c r="H35" s="979" t="s">
        <v>75</v>
      </c>
      <c r="I35" s="980">
        <v>0</v>
      </c>
      <c r="J35" s="980">
        <v>0</v>
      </c>
      <c r="K35" s="981">
        <v>0</v>
      </c>
      <c r="L35" s="2457" t="s">
        <v>463</v>
      </c>
      <c r="M35" s="1380" t="s">
        <v>157</v>
      </c>
      <c r="N35" s="956">
        <v>6.5</v>
      </c>
      <c r="O35" s="956">
        <v>6.5</v>
      </c>
      <c r="P35" s="942">
        <v>6.5</v>
      </c>
    </row>
    <row r="36" spans="1:16" ht="24.6" customHeight="1" thickBot="1" x14ac:dyDescent="0.25">
      <c r="A36" s="3009"/>
      <c r="B36" s="3012"/>
      <c r="C36" s="3015"/>
      <c r="D36" s="1205"/>
      <c r="E36" s="3034"/>
      <c r="F36" s="3036"/>
      <c r="G36" s="3039"/>
      <c r="H36" s="982" t="s">
        <v>76</v>
      </c>
      <c r="I36" s="983">
        <v>37</v>
      </c>
      <c r="J36" s="983">
        <v>0</v>
      </c>
      <c r="K36" s="984">
        <v>0</v>
      </c>
      <c r="L36" s="2459" t="s">
        <v>1263</v>
      </c>
      <c r="M36" s="2447" t="s">
        <v>234</v>
      </c>
      <c r="N36" s="2445">
        <v>62.3</v>
      </c>
      <c r="O36" s="2445">
        <v>62.3</v>
      </c>
      <c r="P36" s="3017">
        <v>62.3</v>
      </c>
    </row>
    <row r="37" spans="1:16" ht="13.5" thickBot="1" x14ac:dyDescent="0.25">
      <c r="A37" s="3010"/>
      <c r="B37" s="3013"/>
      <c r="C37" s="3016"/>
      <c r="D37" s="1213"/>
      <c r="E37" s="2960"/>
      <c r="F37" s="3037"/>
      <c r="G37" s="3040"/>
      <c r="H37" s="2499" t="s">
        <v>7</v>
      </c>
      <c r="I37" s="2500">
        <f>SUM(I34:I36)</f>
        <v>81.7</v>
      </c>
      <c r="J37" s="2500">
        <f>SUM(J34:J36)</f>
        <v>76.5</v>
      </c>
      <c r="K37" s="2500">
        <f>SUM(K34:K36)</f>
        <v>77</v>
      </c>
      <c r="L37" s="989"/>
      <c r="M37" s="2448"/>
      <c r="N37" s="2446"/>
      <c r="O37" s="2446"/>
      <c r="P37" s="3018"/>
    </row>
    <row r="38" spans="1:16" ht="13.15" customHeight="1" x14ac:dyDescent="0.2">
      <c r="A38" s="2948" t="s">
        <v>6</v>
      </c>
      <c r="B38" s="2951" t="s">
        <v>8</v>
      </c>
      <c r="C38" s="3014" t="s">
        <v>8</v>
      </c>
      <c r="D38" s="1200"/>
      <c r="E38" s="2883" t="s">
        <v>1264</v>
      </c>
      <c r="F38" s="3035" t="s">
        <v>119</v>
      </c>
      <c r="G38" s="3038" t="s">
        <v>451</v>
      </c>
      <c r="H38" s="975" t="s">
        <v>52</v>
      </c>
      <c r="I38" s="976">
        <v>0</v>
      </c>
      <c r="J38" s="976">
        <v>30</v>
      </c>
      <c r="K38" s="977">
        <v>30</v>
      </c>
      <c r="L38" s="3019" t="s">
        <v>462</v>
      </c>
      <c r="M38" s="3021" t="s">
        <v>153</v>
      </c>
      <c r="N38" s="3023">
        <v>1</v>
      </c>
      <c r="O38" s="3023">
        <v>0</v>
      </c>
      <c r="P38" s="3025">
        <v>0</v>
      </c>
    </row>
    <row r="39" spans="1:16" x14ac:dyDescent="0.2">
      <c r="A39" s="2949"/>
      <c r="B39" s="2855"/>
      <c r="C39" s="3015"/>
      <c r="D39" s="1205"/>
      <c r="E39" s="2884"/>
      <c r="F39" s="3036"/>
      <c r="G39" s="3039"/>
      <c r="H39" s="979" t="s">
        <v>75</v>
      </c>
      <c r="I39" s="980">
        <v>0</v>
      </c>
      <c r="J39" s="980">
        <v>0</v>
      </c>
      <c r="K39" s="981">
        <v>0</v>
      </c>
      <c r="L39" s="3020"/>
      <c r="M39" s="3022"/>
      <c r="N39" s="3024"/>
      <c r="O39" s="3024"/>
      <c r="P39" s="3026"/>
    </row>
    <row r="40" spans="1:16" ht="13.5" thickBot="1" x14ac:dyDescent="0.25">
      <c r="A40" s="2949"/>
      <c r="B40" s="2855"/>
      <c r="C40" s="3015"/>
      <c r="D40" s="1205"/>
      <c r="E40" s="3071"/>
      <c r="F40" s="3036"/>
      <c r="G40" s="3039"/>
      <c r="H40" s="982" t="s">
        <v>76</v>
      </c>
      <c r="I40" s="983">
        <v>31.55</v>
      </c>
      <c r="J40" s="983">
        <v>0</v>
      </c>
      <c r="K40" s="984">
        <v>0</v>
      </c>
      <c r="L40" s="3027" t="s">
        <v>1265</v>
      </c>
      <c r="M40" s="3029" t="s">
        <v>153</v>
      </c>
      <c r="N40" s="3031">
        <v>90</v>
      </c>
      <c r="O40" s="3031">
        <v>100</v>
      </c>
      <c r="P40" s="3017">
        <v>100</v>
      </c>
    </row>
    <row r="41" spans="1:16" ht="13.5" thickBot="1" x14ac:dyDescent="0.25">
      <c r="A41" s="2950"/>
      <c r="B41" s="2952"/>
      <c r="C41" s="3016"/>
      <c r="D41" s="1213"/>
      <c r="E41" s="3072"/>
      <c r="F41" s="3037"/>
      <c r="G41" s="3040"/>
      <c r="H41" s="2499" t="s">
        <v>7</v>
      </c>
      <c r="I41" s="2501">
        <f>SUM(I38:I40)</f>
        <v>31.55</v>
      </c>
      <c r="J41" s="2501">
        <f t="shared" ref="J41:K41" si="3">SUM(J38:J40)</f>
        <v>30</v>
      </c>
      <c r="K41" s="2501">
        <f t="shared" si="3"/>
        <v>30</v>
      </c>
      <c r="L41" s="3028"/>
      <c r="M41" s="3030"/>
      <c r="N41" s="3032"/>
      <c r="O41" s="3032"/>
      <c r="P41" s="3018"/>
    </row>
    <row r="42" spans="1:16" ht="13.15" customHeight="1" thickBot="1" x14ac:dyDescent="0.25">
      <c r="A42" s="2443" t="s">
        <v>6</v>
      </c>
      <c r="B42" s="56" t="s">
        <v>8</v>
      </c>
      <c r="C42" s="3073" t="s">
        <v>464</v>
      </c>
      <c r="D42" s="3074"/>
      <c r="E42" s="3074"/>
      <c r="F42" s="3074"/>
      <c r="G42" s="3074"/>
      <c r="H42" s="3075"/>
      <c r="I42" s="997">
        <f>I37+I41</f>
        <v>113.25</v>
      </c>
      <c r="J42" s="997">
        <f t="shared" ref="J42:K42" si="4">J37+J41</f>
        <v>106.5</v>
      </c>
      <c r="K42" s="997">
        <f t="shared" si="4"/>
        <v>107</v>
      </c>
      <c r="L42" s="42"/>
      <c r="M42" s="42"/>
      <c r="N42" s="42"/>
      <c r="O42" s="42"/>
      <c r="P42" s="43"/>
    </row>
    <row r="43" spans="1:16" ht="13.5" thickBot="1" x14ac:dyDescent="0.25">
      <c r="A43" s="2443" t="s">
        <v>6</v>
      </c>
      <c r="B43" s="3076" t="s">
        <v>213</v>
      </c>
      <c r="C43" s="3077"/>
      <c r="D43" s="3077"/>
      <c r="E43" s="3077"/>
      <c r="F43" s="3077"/>
      <c r="G43" s="3077"/>
      <c r="H43" s="3078"/>
      <c r="I43" s="998">
        <f>I42+I30</f>
        <v>399.55</v>
      </c>
      <c r="J43" s="998">
        <f>J42+J30</f>
        <v>689.5</v>
      </c>
      <c r="K43" s="998">
        <f>K42+K30</f>
        <v>190.5</v>
      </c>
      <c r="L43" s="999"/>
      <c r="M43" s="999"/>
      <c r="N43" s="999"/>
      <c r="O43" s="999"/>
      <c r="P43" s="1000"/>
    </row>
    <row r="44" spans="1:16" ht="13.5" thickBot="1" x14ac:dyDescent="0.25">
      <c r="A44" s="3079" t="s">
        <v>465</v>
      </c>
      <c r="B44" s="3080"/>
      <c r="C44" s="3080"/>
      <c r="D44" s="3080"/>
      <c r="E44" s="3080"/>
      <c r="F44" s="3080"/>
      <c r="G44" s="3080"/>
      <c r="H44" s="3081"/>
      <c r="I44" s="1001">
        <f>SUM(I15+I24+I28+I36+I40)</f>
        <v>122.55</v>
      </c>
      <c r="J44" s="1001">
        <f t="shared" ref="J44:K44" si="5">SUM(J15+J24+J28+J36+J40)</f>
        <v>0</v>
      </c>
      <c r="K44" s="1001">
        <f t="shared" si="5"/>
        <v>0</v>
      </c>
      <c r="L44" s="1002"/>
      <c r="M44" s="1002"/>
      <c r="N44" s="1002"/>
      <c r="O44" s="1002"/>
      <c r="P44" s="1003"/>
    </row>
    <row r="45" spans="1:16" ht="13.5" thickBot="1" x14ac:dyDescent="0.25">
      <c r="A45" s="3082" t="s">
        <v>466</v>
      </c>
      <c r="B45" s="3083"/>
      <c r="C45" s="3083"/>
      <c r="D45" s="3083"/>
      <c r="E45" s="3083"/>
      <c r="F45" s="3083"/>
      <c r="G45" s="3083"/>
      <c r="H45" s="3084"/>
      <c r="I45" s="1004">
        <f>I13+I14+I22+I23+I26+I27+I34+I35+I38+I39</f>
        <v>277</v>
      </c>
      <c r="J45" s="1004">
        <f t="shared" ref="J45:K45" si="6">SUM(J13+J22+J26+J34+J38)</f>
        <v>280</v>
      </c>
      <c r="K45" s="1004">
        <f t="shared" si="6"/>
        <v>190.5</v>
      </c>
      <c r="L45" s="1005"/>
      <c r="M45" s="1005"/>
      <c r="N45" s="1005"/>
      <c r="O45" s="1005"/>
      <c r="P45" s="1006"/>
    </row>
    <row r="46" spans="1:16" ht="13.15" customHeight="1" thickBot="1" x14ac:dyDescent="0.25">
      <c r="A46" s="2971" t="s">
        <v>9</v>
      </c>
      <c r="B46" s="2972"/>
      <c r="C46" s="2972"/>
      <c r="D46" s="2972"/>
      <c r="E46" s="2972"/>
      <c r="F46" s="2972"/>
      <c r="G46" s="2972"/>
      <c r="H46" s="2973"/>
      <c r="I46" s="36">
        <f>I21+I25+I29+I37+I41</f>
        <v>399.55</v>
      </c>
      <c r="J46" s="36">
        <f t="shared" ref="J46:K46" si="7">J43*1</f>
        <v>689.5</v>
      </c>
      <c r="K46" s="36">
        <f t="shared" si="7"/>
        <v>190.5</v>
      </c>
      <c r="L46" s="2439"/>
      <c r="M46" s="2440"/>
      <c r="N46" s="2440"/>
      <c r="O46" s="2440"/>
      <c r="P46" s="2441"/>
    </row>
    <row r="47" spans="1:16" x14ac:dyDescent="0.2">
      <c r="A47" s="16" t="s">
        <v>36</v>
      </c>
      <c r="B47" s="16"/>
      <c r="C47" s="16"/>
      <c r="D47" s="16"/>
      <c r="E47" s="16"/>
      <c r="F47" s="16"/>
      <c r="G47" s="16"/>
      <c r="H47" s="16"/>
      <c r="I47" s="16"/>
      <c r="J47" s="16"/>
      <c r="K47" s="9"/>
      <c r="L47" s="9"/>
      <c r="M47" s="9"/>
      <c r="N47" s="9"/>
      <c r="O47" s="9"/>
      <c r="P47" s="9"/>
    </row>
    <row r="48" spans="1:16" x14ac:dyDescent="0.2">
      <c r="A48" s="9"/>
      <c r="B48" s="9"/>
      <c r="C48" s="9"/>
      <c r="D48" s="9"/>
      <c r="E48" s="9"/>
      <c r="F48" s="9"/>
      <c r="G48" s="9"/>
      <c r="H48" s="9"/>
      <c r="I48" s="9"/>
      <c r="J48" s="9"/>
      <c r="K48" s="9"/>
      <c r="L48" s="9"/>
      <c r="M48" s="9"/>
      <c r="N48" s="9"/>
      <c r="O48" s="9"/>
      <c r="P48" s="9"/>
    </row>
    <row r="49" spans="1:16" ht="16.5" thickBot="1" x14ac:dyDescent="0.25">
      <c r="A49" s="9"/>
      <c r="B49" s="9"/>
      <c r="C49" s="9"/>
      <c r="D49" s="9"/>
      <c r="E49" s="3070" t="s">
        <v>10</v>
      </c>
      <c r="F49" s="3070"/>
      <c r="G49" s="3070"/>
      <c r="H49" s="3070"/>
      <c r="I49" s="3070"/>
      <c r="J49" s="3070"/>
      <c r="K49" s="3070"/>
      <c r="L49" s="9"/>
      <c r="M49" s="9"/>
      <c r="N49" s="9"/>
      <c r="O49" s="9"/>
      <c r="P49" s="9"/>
    </row>
    <row r="50" spans="1:16" ht="48" customHeight="1" thickBot="1" x14ac:dyDescent="0.25">
      <c r="A50" s="9"/>
      <c r="B50" s="9"/>
      <c r="C50" s="9"/>
      <c r="D50" s="9"/>
      <c r="E50" s="1007"/>
      <c r="F50" s="1008"/>
      <c r="G50" s="1008"/>
      <c r="H50" s="1009"/>
      <c r="I50" s="1903" t="s">
        <v>1245</v>
      </c>
      <c r="J50" s="1904" t="s">
        <v>363</v>
      </c>
      <c r="K50" s="1905" t="s">
        <v>364</v>
      </c>
      <c r="L50" s="9"/>
      <c r="M50" s="9"/>
      <c r="N50" s="9"/>
      <c r="O50" s="9"/>
      <c r="P50" s="9"/>
    </row>
    <row r="51" spans="1:16" ht="13.5" thickBot="1" x14ac:dyDescent="0.25">
      <c r="A51" s="9"/>
      <c r="B51" s="9"/>
      <c r="C51" s="9"/>
      <c r="D51" s="9"/>
      <c r="E51" s="3067" t="s">
        <v>37</v>
      </c>
      <c r="F51" s="3068"/>
      <c r="G51" s="3068"/>
      <c r="H51" s="3069"/>
      <c r="I51" s="1010">
        <f>SUM(I52:I62)</f>
        <v>399.55</v>
      </c>
      <c r="J51" s="1010">
        <f t="shared" ref="J51:K51" si="8">SUM(J52:J62)</f>
        <v>689.5</v>
      </c>
      <c r="K51" s="1010">
        <f t="shared" si="8"/>
        <v>190.5</v>
      </c>
      <c r="L51" s="9"/>
      <c r="M51" s="9"/>
      <c r="N51" s="9"/>
      <c r="O51" s="9"/>
      <c r="P51" s="9"/>
    </row>
    <row r="52" spans="1:16" x14ac:dyDescent="0.2">
      <c r="A52" s="9"/>
      <c r="B52" s="9"/>
      <c r="C52" s="9"/>
      <c r="D52" s="9"/>
      <c r="E52" s="3064" t="s">
        <v>43</v>
      </c>
      <c r="F52" s="3065"/>
      <c r="G52" s="3065"/>
      <c r="H52" s="3066"/>
      <c r="I52" s="1011">
        <f>I13+I22+I26+I34+I38</f>
        <v>148</v>
      </c>
      <c r="J52" s="1011">
        <f t="shared" ref="J52:K52" si="9">J13+J22+J26+J34+J38</f>
        <v>280</v>
      </c>
      <c r="K52" s="1011">
        <f t="shared" si="9"/>
        <v>190.5</v>
      </c>
      <c r="L52" s="9"/>
      <c r="M52" s="9"/>
      <c r="N52" s="9"/>
      <c r="O52" s="9"/>
      <c r="P52" s="9"/>
    </row>
    <row r="53" spans="1:16" x14ac:dyDescent="0.2">
      <c r="A53" s="9"/>
      <c r="B53" s="9"/>
      <c r="C53" s="9"/>
      <c r="D53" s="9"/>
      <c r="E53" s="3064" t="s">
        <v>44</v>
      </c>
      <c r="F53" s="3065"/>
      <c r="G53" s="3065"/>
      <c r="H53" s="3066"/>
      <c r="I53" s="2461"/>
      <c r="J53" s="2462"/>
      <c r="K53" s="2461"/>
      <c r="L53" s="9"/>
      <c r="M53" s="9"/>
      <c r="N53" s="9"/>
      <c r="O53" s="9"/>
      <c r="P53" s="9"/>
    </row>
    <row r="54" spans="1:16" x14ac:dyDescent="0.2">
      <c r="A54" s="9"/>
      <c r="B54" s="9"/>
      <c r="C54" s="9"/>
      <c r="D54" s="9"/>
      <c r="E54" s="3064" t="s">
        <v>45</v>
      </c>
      <c r="F54" s="3065"/>
      <c r="G54" s="3065"/>
      <c r="H54" s="3066"/>
      <c r="I54" s="2461">
        <f>SUM(I14+I23+I27+I35+I39)</f>
        <v>129</v>
      </c>
      <c r="J54" s="2461">
        <f t="shared" ref="J54:K54" si="10">SUM(J14+J23+J27+J35+J39)</f>
        <v>409.5</v>
      </c>
      <c r="K54" s="2461">
        <f t="shared" si="10"/>
        <v>0</v>
      </c>
      <c r="L54" s="9"/>
      <c r="M54" s="9"/>
      <c r="N54" s="9"/>
      <c r="O54" s="9"/>
      <c r="P54" s="9"/>
    </row>
    <row r="55" spans="1:16" x14ac:dyDescent="0.2">
      <c r="A55" s="9"/>
      <c r="B55" s="9"/>
      <c r="C55" s="9"/>
      <c r="D55" s="9"/>
      <c r="E55" s="3064" t="s">
        <v>46</v>
      </c>
      <c r="F55" s="3065"/>
      <c r="G55" s="3065"/>
      <c r="H55" s="3066"/>
      <c r="I55" s="2461"/>
      <c r="J55" s="2462"/>
      <c r="K55" s="2461"/>
      <c r="L55" s="9"/>
      <c r="M55" s="9"/>
      <c r="N55" s="9"/>
      <c r="O55" s="9"/>
      <c r="P55" s="9"/>
    </row>
    <row r="56" spans="1:16" x14ac:dyDescent="0.2">
      <c r="A56" s="9"/>
      <c r="B56" s="9"/>
      <c r="C56" s="9"/>
      <c r="D56" s="9"/>
      <c r="E56" s="2995" t="s">
        <v>47</v>
      </c>
      <c r="F56" s="2996"/>
      <c r="G56" s="2996"/>
      <c r="H56" s="2997"/>
      <c r="I56" s="117"/>
      <c r="J56" s="118"/>
      <c r="K56" s="117"/>
      <c r="L56" s="9"/>
      <c r="M56" s="9"/>
      <c r="N56" s="9"/>
      <c r="O56" s="9"/>
      <c r="P56" s="9"/>
    </row>
    <row r="57" spans="1:16" x14ac:dyDescent="0.2">
      <c r="A57" s="9"/>
      <c r="B57" s="9"/>
      <c r="C57" s="9"/>
      <c r="D57" s="9"/>
      <c r="E57" s="1012" t="s">
        <v>48</v>
      </c>
      <c r="F57" s="1013"/>
      <c r="G57" s="1013"/>
      <c r="H57" s="1014"/>
      <c r="I57" s="2461"/>
      <c r="J57" s="2462"/>
      <c r="K57" s="2461"/>
      <c r="L57" s="9"/>
      <c r="M57" s="9"/>
      <c r="N57" s="9"/>
      <c r="O57" s="9"/>
      <c r="P57" s="9"/>
    </row>
    <row r="58" spans="1:16" ht="13.15" customHeight="1" x14ac:dyDescent="0.2">
      <c r="A58" s="9"/>
      <c r="B58" s="9"/>
      <c r="C58" s="9"/>
      <c r="D58" s="9"/>
      <c r="E58" s="3064" t="s">
        <v>135</v>
      </c>
      <c r="F58" s="3065"/>
      <c r="G58" s="3065"/>
      <c r="H58" s="3066"/>
      <c r="I58" s="2461"/>
      <c r="J58" s="2462"/>
      <c r="K58" s="2461"/>
      <c r="L58" s="9"/>
      <c r="M58" s="9"/>
      <c r="N58" s="9"/>
      <c r="O58" s="9"/>
      <c r="P58" s="9"/>
    </row>
    <row r="59" spans="1:16" x14ac:dyDescent="0.2">
      <c r="A59" s="9"/>
      <c r="B59" s="9"/>
      <c r="C59" s="9"/>
      <c r="D59" s="9"/>
      <c r="E59" s="3064" t="s">
        <v>136</v>
      </c>
      <c r="F59" s="3065"/>
      <c r="G59" s="3065"/>
      <c r="H59" s="3066"/>
      <c r="I59" s="2463"/>
      <c r="J59" s="2464"/>
      <c r="K59" s="2463"/>
      <c r="L59" s="9"/>
      <c r="M59" s="9"/>
      <c r="N59" s="9"/>
      <c r="O59" s="9"/>
      <c r="P59" s="9"/>
    </row>
    <row r="60" spans="1:16" x14ac:dyDescent="0.2">
      <c r="A60" s="9"/>
      <c r="B60" s="9"/>
      <c r="C60" s="9"/>
      <c r="D60" s="9"/>
      <c r="E60" s="3064" t="s">
        <v>51</v>
      </c>
      <c r="F60" s="3065"/>
      <c r="G60" s="3065"/>
      <c r="H60" s="3066"/>
      <c r="I60" s="2463"/>
      <c r="J60" s="2464"/>
      <c r="K60" s="2463"/>
      <c r="L60" s="9"/>
      <c r="M60" s="9"/>
      <c r="N60" s="9"/>
      <c r="O60" s="9"/>
      <c r="P60" s="9"/>
    </row>
    <row r="61" spans="1:16" x14ac:dyDescent="0.2">
      <c r="A61" s="9"/>
      <c r="B61" s="9"/>
      <c r="C61" s="9"/>
      <c r="D61" s="9"/>
      <c r="E61" s="3064" t="s">
        <v>49</v>
      </c>
      <c r="F61" s="3065"/>
      <c r="G61" s="3065"/>
      <c r="H61" s="3066"/>
      <c r="I61" s="2463"/>
      <c r="J61" s="2464"/>
      <c r="K61" s="2463"/>
      <c r="L61" s="9"/>
      <c r="M61" s="9"/>
      <c r="N61" s="9"/>
      <c r="O61" s="9"/>
      <c r="P61" s="9"/>
    </row>
    <row r="62" spans="1:16" ht="13.15" customHeight="1" thickBot="1" x14ac:dyDescent="0.25">
      <c r="A62" s="9"/>
      <c r="B62" s="9"/>
      <c r="C62" s="9"/>
      <c r="D62" s="9"/>
      <c r="E62" s="3053" t="s">
        <v>137</v>
      </c>
      <c r="F62" s="3054"/>
      <c r="G62" s="3054"/>
      <c r="H62" s="3055"/>
      <c r="I62" s="2465">
        <f>I44</f>
        <v>122.55</v>
      </c>
      <c r="J62" s="2466">
        <f t="shared" ref="J62:K62" si="11">J44</f>
        <v>0</v>
      </c>
      <c r="K62" s="2465">
        <f t="shared" si="11"/>
        <v>0</v>
      </c>
      <c r="L62" s="9"/>
      <c r="M62" s="9"/>
      <c r="N62" s="9"/>
      <c r="O62" s="9"/>
      <c r="P62" s="9"/>
    </row>
    <row r="63" spans="1:16" ht="13.5" thickBot="1" x14ac:dyDescent="0.25">
      <c r="A63" s="9"/>
      <c r="B63" s="9"/>
      <c r="C63" s="9"/>
      <c r="D63" s="9"/>
      <c r="E63" s="3056" t="s">
        <v>38</v>
      </c>
      <c r="F63" s="3057"/>
      <c r="G63" s="3057"/>
      <c r="H63" s="3057"/>
      <c r="I63" s="1015"/>
      <c r="J63" s="1016"/>
      <c r="K63" s="1015"/>
      <c r="L63" s="9"/>
      <c r="M63" s="9"/>
      <c r="N63" s="9"/>
      <c r="O63" s="9"/>
      <c r="P63" s="9"/>
    </row>
    <row r="64" spans="1:16" ht="13.5" thickBot="1" x14ac:dyDescent="0.25">
      <c r="A64" s="9"/>
      <c r="B64" s="9"/>
      <c r="C64" s="9"/>
      <c r="D64" s="9"/>
      <c r="E64" s="3058" t="s">
        <v>50</v>
      </c>
      <c r="F64" s="3059"/>
      <c r="G64" s="3059"/>
      <c r="H64" s="3060"/>
      <c r="I64" s="1017"/>
      <c r="J64" s="1018"/>
      <c r="K64" s="1017"/>
      <c r="L64" s="9"/>
      <c r="M64" s="9"/>
      <c r="N64" s="9"/>
      <c r="O64" s="9"/>
      <c r="P64" s="9"/>
    </row>
    <row r="65" spans="1:16" ht="13.5" thickBot="1" x14ac:dyDescent="0.25">
      <c r="A65" s="9"/>
      <c r="B65" s="9"/>
      <c r="C65" s="9"/>
      <c r="D65" s="9"/>
      <c r="E65" s="3061"/>
      <c r="F65" s="3062"/>
      <c r="G65" s="3062"/>
      <c r="H65" s="3063"/>
      <c r="I65" s="1019"/>
      <c r="J65" s="1020"/>
      <c r="K65" s="1019"/>
      <c r="L65" s="9"/>
      <c r="M65" s="9"/>
      <c r="N65" s="9"/>
      <c r="O65" s="9"/>
      <c r="P65" s="9"/>
    </row>
  </sheetData>
  <mergeCells count="102">
    <mergeCell ref="L1:O1"/>
    <mergeCell ref="L2:P2"/>
    <mergeCell ref="A3:N3"/>
    <mergeCell ref="A4:P4"/>
    <mergeCell ref="O5:P5"/>
    <mergeCell ref="A6:A8"/>
    <mergeCell ref="B6:B8"/>
    <mergeCell ref="C6:C8"/>
    <mergeCell ref="D6:D8"/>
    <mergeCell ref="E6:E8"/>
    <mergeCell ref="L6:P6"/>
    <mergeCell ref="L7:L8"/>
    <mergeCell ref="M7:M8"/>
    <mergeCell ref="N7:P7"/>
    <mergeCell ref="D13:D21"/>
    <mergeCell ref="L15:L16"/>
    <mergeCell ref="M15:M16"/>
    <mergeCell ref="N15:N16"/>
    <mergeCell ref="O15:O16"/>
    <mergeCell ref="P15:P16"/>
    <mergeCell ref="B10:K10"/>
    <mergeCell ref="C11:O11"/>
    <mergeCell ref="F6:F8"/>
    <mergeCell ref="G6:G8"/>
    <mergeCell ref="H6:H8"/>
    <mergeCell ref="I6:I8"/>
    <mergeCell ref="J6:J8"/>
    <mergeCell ref="K6:K8"/>
    <mergeCell ref="P22:P23"/>
    <mergeCell ref="L24:L25"/>
    <mergeCell ref="M24:M25"/>
    <mergeCell ref="A22:A25"/>
    <mergeCell ref="B22:B25"/>
    <mergeCell ref="C22:C25"/>
    <mergeCell ref="F22:F25"/>
    <mergeCell ref="G22:G25"/>
    <mergeCell ref="D22:D25"/>
    <mergeCell ref="C30:G30"/>
    <mergeCell ref="C31:O31"/>
    <mergeCell ref="E26:E29"/>
    <mergeCell ref="F26:F29"/>
    <mergeCell ref="G26:G29"/>
    <mergeCell ref="E22:E25"/>
    <mergeCell ref="L22:L23"/>
    <mergeCell ref="M22:M23"/>
    <mergeCell ref="N22:N23"/>
    <mergeCell ref="O22:O23"/>
    <mergeCell ref="E51:H51"/>
    <mergeCell ref="E52:H52"/>
    <mergeCell ref="E53:H53"/>
    <mergeCell ref="A46:H46"/>
    <mergeCell ref="E49:K49"/>
    <mergeCell ref="E38:E41"/>
    <mergeCell ref="F38:F41"/>
    <mergeCell ref="G38:G41"/>
    <mergeCell ref="C42:H42"/>
    <mergeCell ref="B43:H43"/>
    <mergeCell ref="A44:H44"/>
    <mergeCell ref="A45:H45"/>
    <mergeCell ref="E62:H62"/>
    <mergeCell ref="E63:H63"/>
    <mergeCell ref="E64:H64"/>
    <mergeCell ref="E65:H65"/>
    <mergeCell ref="E54:H54"/>
    <mergeCell ref="E55:H55"/>
    <mergeCell ref="E56:H56"/>
    <mergeCell ref="E58:H58"/>
    <mergeCell ref="E59:H59"/>
    <mergeCell ref="E60:H60"/>
    <mergeCell ref="E61:H61"/>
    <mergeCell ref="A26:A29"/>
    <mergeCell ref="B26:B29"/>
    <mergeCell ref="C26:C29"/>
    <mergeCell ref="D26:D29"/>
    <mergeCell ref="L28:L29"/>
    <mergeCell ref="M28:M29"/>
    <mergeCell ref="N28:N29"/>
    <mergeCell ref="O28:O29"/>
    <mergeCell ref="P28:P29"/>
    <mergeCell ref="A32:A33"/>
    <mergeCell ref="B32:B33"/>
    <mergeCell ref="C32:K33"/>
    <mergeCell ref="A34:A37"/>
    <mergeCell ref="B34:B37"/>
    <mergeCell ref="C34:C37"/>
    <mergeCell ref="P36:P37"/>
    <mergeCell ref="A38:A41"/>
    <mergeCell ref="B38:B41"/>
    <mergeCell ref="C38:C41"/>
    <mergeCell ref="L38:L39"/>
    <mergeCell ref="M38:M39"/>
    <mergeCell ref="N38:N39"/>
    <mergeCell ref="O38:O39"/>
    <mergeCell ref="P38:P39"/>
    <mergeCell ref="L40:L41"/>
    <mergeCell ref="M40:M41"/>
    <mergeCell ref="N40:N41"/>
    <mergeCell ref="O40:O41"/>
    <mergeCell ref="P40:P41"/>
    <mergeCell ref="E34:E37"/>
    <mergeCell ref="F34:F37"/>
    <mergeCell ref="G34:G37"/>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4"/>
  <sheetViews>
    <sheetView workbookViewId="0">
      <selection activeCell="L88" sqref="L88"/>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37.9" customHeight="1" x14ac:dyDescent="0.25">
      <c r="A1" s="862"/>
      <c r="B1" s="862"/>
      <c r="C1" s="862"/>
      <c r="D1" s="862"/>
      <c r="E1" s="862"/>
      <c r="F1" s="862"/>
      <c r="G1" s="862"/>
      <c r="H1" s="862"/>
      <c r="I1" s="862"/>
      <c r="J1" s="862"/>
      <c r="K1" s="862"/>
      <c r="L1" s="3143" t="s">
        <v>1243</v>
      </c>
      <c r="M1" s="3143"/>
      <c r="N1" s="3143"/>
      <c r="O1" s="3143"/>
      <c r="P1" s="1021"/>
    </row>
    <row r="2" spans="1:16" ht="13.9" customHeight="1" x14ac:dyDescent="0.2">
      <c r="A2" s="3144" t="s">
        <v>467</v>
      </c>
      <c r="B2" s="3144"/>
      <c r="C2" s="3144"/>
      <c r="D2" s="3144"/>
      <c r="E2" s="3144"/>
      <c r="F2" s="3144"/>
      <c r="G2" s="3144"/>
      <c r="H2" s="3144"/>
      <c r="I2" s="3144"/>
      <c r="J2" s="3144"/>
      <c r="K2" s="3144"/>
      <c r="L2" s="3144"/>
      <c r="M2" s="3144"/>
      <c r="N2" s="3144"/>
      <c r="O2" s="1022"/>
      <c r="P2" s="1022"/>
    </row>
    <row r="3" spans="1:16" ht="14.25" x14ac:dyDescent="0.2">
      <c r="A3" s="2945" t="s">
        <v>39</v>
      </c>
      <c r="B3" s="2945"/>
      <c r="C3" s="2945"/>
      <c r="D3" s="2945"/>
      <c r="E3" s="2945"/>
      <c r="F3" s="2945"/>
      <c r="G3" s="2945"/>
      <c r="H3" s="2945"/>
      <c r="I3" s="2945"/>
      <c r="J3" s="2945"/>
      <c r="K3" s="2945"/>
      <c r="L3" s="2945"/>
      <c r="M3" s="2945"/>
      <c r="N3" s="2945"/>
      <c r="O3" s="2945"/>
      <c r="P3" s="2945"/>
    </row>
    <row r="4" spans="1:16" ht="15.75" thickBot="1" x14ac:dyDescent="0.3">
      <c r="A4" s="2506"/>
      <c r="B4" s="2506"/>
      <c r="C4" s="2506"/>
      <c r="D4" s="2506"/>
      <c r="E4" s="2506"/>
      <c r="F4" s="2506"/>
      <c r="G4" s="2506"/>
      <c r="H4" s="2506"/>
      <c r="I4" s="2506"/>
      <c r="J4" s="2506"/>
      <c r="K4" s="2506"/>
      <c r="L4" s="1023"/>
      <c r="M4" s="2506"/>
      <c r="N4" s="1024"/>
      <c r="O4" s="3145" t="s">
        <v>61</v>
      </c>
      <c r="P4" s="3145"/>
    </row>
    <row r="5" spans="1:16" ht="14.45" customHeight="1" thickBot="1" x14ac:dyDescent="0.25">
      <c r="A5" s="2757" t="s">
        <v>0</v>
      </c>
      <c r="B5" s="2757" t="s">
        <v>1</v>
      </c>
      <c r="C5" s="2760" t="s">
        <v>2</v>
      </c>
      <c r="D5" s="2757" t="s">
        <v>35</v>
      </c>
      <c r="E5" s="2763" t="s">
        <v>73</v>
      </c>
      <c r="F5" s="2766" t="s">
        <v>3</v>
      </c>
      <c r="G5" s="2760" t="s">
        <v>4</v>
      </c>
      <c r="H5" s="2766" t="s">
        <v>5</v>
      </c>
      <c r="I5" s="2812" t="s">
        <v>1240</v>
      </c>
      <c r="J5" s="2766" t="s">
        <v>363</v>
      </c>
      <c r="K5" s="2766" t="s">
        <v>150</v>
      </c>
      <c r="L5" s="2773" t="s">
        <v>11</v>
      </c>
      <c r="M5" s="2774"/>
      <c r="N5" s="2774"/>
      <c r="O5" s="2774"/>
      <c r="P5" s="2775"/>
    </row>
    <row r="6" spans="1:16" ht="15" x14ac:dyDescent="0.2">
      <c r="A6" s="2758"/>
      <c r="B6" s="2758"/>
      <c r="C6" s="2761"/>
      <c r="D6" s="2758"/>
      <c r="E6" s="2764"/>
      <c r="F6" s="2767"/>
      <c r="G6" s="2761"/>
      <c r="H6" s="2767"/>
      <c r="I6" s="2813"/>
      <c r="J6" s="2767"/>
      <c r="K6" s="2767"/>
      <c r="L6" s="2780" t="s">
        <v>41</v>
      </c>
      <c r="M6" s="2786" t="s">
        <v>40</v>
      </c>
      <c r="N6" s="2769" t="s">
        <v>42</v>
      </c>
      <c r="O6" s="2769"/>
      <c r="P6" s="2770"/>
    </row>
    <row r="7" spans="1:16" ht="154.9" customHeight="1" thickBot="1" x14ac:dyDescent="0.25">
      <c r="A7" s="2759"/>
      <c r="B7" s="2759"/>
      <c r="C7" s="2762"/>
      <c r="D7" s="2759"/>
      <c r="E7" s="2765"/>
      <c r="F7" s="2768"/>
      <c r="G7" s="2762"/>
      <c r="H7" s="2768"/>
      <c r="I7" s="2814"/>
      <c r="J7" s="2768"/>
      <c r="K7" s="2768"/>
      <c r="L7" s="2781"/>
      <c r="M7" s="2787"/>
      <c r="N7" s="1025" t="s">
        <v>56</v>
      </c>
      <c r="O7" s="1025" t="s">
        <v>57</v>
      </c>
      <c r="P7" s="1026" t="s">
        <v>58</v>
      </c>
    </row>
    <row r="8" spans="1:16" ht="15.75" thickBot="1" x14ac:dyDescent="0.3">
      <c r="A8" s="1027" t="s">
        <v>6</v>
      </c>
      <c r="B8" s="1028"/>
      <c r="C8" s="1029" t="s">
        <v>468</v>
      </c>
      <c r="D8" s="1030"/>
      <c r="E8" s="1031"/>
      <c r="F8" s="1030"/>
      <c r="G8" s="1030"/>
      <c r="H8" s="1030"/>
      <c r="I8" s="1030"/>
      <c r="J8" s="1029"/>
      <c r="K8" s="1030"/>
      <c r="L8" s="1032"/>
      <c r="M8" s="1032"/>
      <c r="N8" s="1030"/>
      <c r="O8" s="1029"/>
      <c r="P8" s="1033"/>
    </row>
    <row r="9" spans="1:16" ht="31.9" customHeight="1" thickBot="1" x14ac:dyDescent="0.25">
      <c r="A9" s="1034"/>
      <c r="B9" s="1035"/>
      <c r="C9" s="1036"/>
      <c r="D9" s="1036"/>
      <c r="E9" s="1037"/>
      <c r="F9" s="1036"/>
      <c r="G9" s="1036"/>
      <c r="H9" s="1036"/>
      <c r="I9" s="1036"/>
      <c r="J9" s="1036"/>
      <c r="K9" s="1036"/>
      <c r="L9" s="81" t="s">
        <v>469</v>
      </c>
      <c r="M9" s="2502" t="s">
        <v>60</v>
      </c>
      <c r="N9" s="869">
        <v>37.6</v>
      </c>
      <c r="O9" s="869">
        <v>37.9</v>
      </c>
      <c r="P9" s="870">
        <v>38.1</v>
      </c>
    </row>
    <row r="10" spans="1:16" ht="15" thickBot="1" x14ac:dyDescent="0.25">
      <c r="A10" s="1038" t="s">
        <v>6</v>
      </c>
      <c r="B10" s="1039" t="s">
        <v>6</v>
      </c>
      <c r="C10" s="2791" t="s">
        <v>470</v>
      </c>
      <c r="D10" s="2792"/>
      <c r="E10" s="2792"/>
      <c r="F10" s="2792"/>
      <c r="G10" s="2792"/>
      <c r="H10" s="2792"/>
      <c r="I10" s="2792"/>
      <c r="J10" s="2792"/>
      <c r="K10" s="2792"/>
      <c r="L10" s="2792"/>
      <c r="M10" s="2792"/>
      <c r="N10" s="2792"/>
      <c r="O10" s="2792"/>
      <c r="P10" s="1040"/>
    </row>
    <row r="11" spans="1:16" ht="52.15" customHeight="1" thickBot="1" x14ac:dyDescent="0.25">
      <c r="A11" s="2504"/>
      <c r="B11" s="1041"/>
      <c r="C11" s="1042"/>
      <c r="D11" s="1042"/>
      <c r="E11" s="1042"/>
      <c r="F11" s="1042"/>
      <c r="G11" s="1042"/>
      <c r="H11" s="1042"/>
      <c r="I11" s="1042"/>
      <c r="J11" s="1042"/>
      <c r="K11" s="1042"/>
      <c r="L11" s="1043" t="s">
        <v>471</v>
      </c>
      <c r="M11" s="2540" t="s">
        <v>472</v>
      </c>
      <c r="N11" s="1044">
        <v>70</v>
      </c>
      <c r="O11" s="1044">
        <v>72</v>
      </c>
      <c r="P11" s="1045">
        <v>74</v>
      </c>
    </row>
    <row r="12" spans="1:16" ht="60" customHeight="1" x14ac:dyDescent="0.2">
      <c r="A12" s="2730" t="s">
        <v>6</v>
      </c>
      <c r="B12" s="2732" t="s">
        <v>6</v>
      </c>
      <c r="C12" s="2734" t="s">
        <v>6</v>
      </c>
      <c r="D12" s="1046"/>
      <c r="E12" s="2736" t="s">
        <v>473</v>
      </c>
      <c r="F12" s="3090" t="s">
        <v>119</v>
      </c>
      <c r="G12" s="2740" t="s">
        <v>1127</v>
      </c>
      <c r="H12" s="1047" t="s">
        <v>52</v>
      </c>
      <c r="I12" s="1048">
        <v>0</v>
      </c>
      <c r="J12" s="1048">
        <v>15</v>
      </c>
      <c r="K12" s="1049">
        <v>15</v>
      </c>
      <c r="L12" s="1050" t="s">
        <v>474</v>
      </c>
      <c r="M12" s="1051" t="s">
        <v>59</v>
      </c>
      <c r="N12" s="1052"/>
      <c r="O12" s="1052">
        <v>1</v>
      </c>
      <c r="P12" s="1053">
        <v>1</v>
      </c>
    </row>
    <row r="13" spans="1:16" ht="15.75" thickBot="1" x14ac:dyDescent="0.25">
      <c r="A13" s="2731"/>
      <c r="B13" s="2733"/>
      <c r="C13" s="3142"/>
      <c r="D13" s="2511"/>
      <c r="E13" s="2737"/>
      <c r="F13" s="3092"/>
      <c r="G13" s="2741"/>
      <c r="H13" s="2530" t="s">
        <v>7</v>
      </c>
      <c r="I13" s="2531">
        <f>SUM(I12:I12)</f>
        <v>0</v>
      </c>
      <c r="J13" s="2531">
        <f>SUM(J12:J12)</f>
        <v>15</v>
      </c>
      <c r="K13" s="2531">
        <f>SUM(K12:K12)</f>
        <v>15</v>
      </c>
      <c r="L13" s="1057"/>
      <c r="M13" s="1058"/>
      <c r="N13" s="1059"/>
      <c r="O13" s="1059"/>
      <c r="P13" s="1060"/>
    </row>
    <row r="14" spans="1:16" ht="14.45" customHeight="1" thickBot="1" x14ac:dyDescent="0.25">
      <c r="A14" s="2510" t="s">
        <v>6</v>
      </c>
      <c r="B14" s="1061" t="s">
        <v>6</v>
      </c>
      <c r="C14" s="2784" t="s">
        <v>34</v>
      </c>
      <c r="D14" s="2784"/>
      <c r="E14" s="2784"/>
      <c r="F14" s="2784"/>
      <c r="G14" s="2785"/>
      <c r="H14" s="1062" t="s">
        <v>7</v>
      </c>
      <c r="I14" s="1063">
        <f>I13*1</f>
        <v>0</v>
      </c>
      <c r="J14" s="1063">
        <f>J13*1</f>
        <v>15</v>
      </c>
      <c r="K14" s="1063">
        <f>K13*1</f>
        <v>15</v>
      </c>
      <c r="L14" s="1064"/>
      <c r="M14" s="1064"/>
      <c r="N14" s="1064"/>
      <c r="O14" s="1064"/>
      <c r="P14" s="1065"/>
    </row>
    <row r="15" spans="1:16" ht="15" thickBot="1" x14ac:dyDescent="0.25">
      <c r="A15" s="1038" t="s">
        <v>6</v>
      </c>
      <c r="B15" s="1039" t="s">
        <v>8</v>
      </c>
      <c r="C15" s="2782" t="s">
        <v>475</v>
      </c>
      <c r="D15" s="2783"/>
      <c r="E15" s="2783"/>
      <c r="F15" s="2783"/>
      <c r="G15" s="2783"/>
      <c r="H15" s="2783"/>
      <c r="I15" s="2783"/>
      <c r="J15" s="2783"/>
      <c r="K15" s="2783"/>
      <c r="L15" s="2783"/>
      <c r="M15" s="2783"/>
      <c r="N15" s="2783"/>
      <c r="O15" s="2783"/>
      <c r="P15" s="1066"/>
    </row>
    <row r="16" spans="1:16" ht="45.75" thickBot="1" x14ac:dyDescent="0.25">
      <c r="A16" s="1038"/>
      <c r="B16" s="1041"/>
      <c r="C16" s="2507"/>
      <c r="D16" s="2507"/>
      <c r="E16" s="2507"/>
      <c r="F16" s="2507"/>
      <c r="G16" s="2507"/>
      <c r="H16" s="2507"/>
      <c r="I16" s="2507"/>
      <c r="J16" s="2507"/>
      <c r="K16" s="2507"/>
      <c r="L16" s="1067" t="s">
        <v>476</v>
      </c>
      <c r="M16" s="1068" t="s">
        <v>59</v>
      </c>
      <c r="N16" s="1069">
        <v>18</v>
      </c>
      <c r="O16" s="1069">
        <v>18</v>
      </c>
      <c r="P16" s="1070">
        <v>19</v>
      </c>
    </row>
    <row r="17" spans="1:16" ht="41.45" customHeight="1" x14ac:dyDescent="0.2">
      <c r="A17" s="2730" t="s">
        <v>6</v>
      </c>
      <c r="B17" s="2732" t="s">
        <v>8</v>
      </c>
      <c r="C17" s="2734" t="s">
        <v>6</v>
      </c>
      <c r="D17" s="1046"/>
      <c r="E17" s="2736" t="s">
        <v>477</v>
      </c>
      <c r="F17" s="3090" t="s">
        <v>119</v>
      </c>
      <c r="G17" s="2740" t="s">
        <v>1127</v>
      </c>
      <c r="H17" s="1047" t="s">
        <v>52</v>
      </c>
      <c r="I17" s="1048">
        <v>0</v>
      </c>
      <c r="J17" s="1048">
        <v>18</v>
      </c>
      <c r="K17" s="1049">
        <v>18</v>
      </c>
      <c r="L17" s="1073" t="s">
        <v>478</v>
      </c>
      <c r="M17" s="1074" t="s">
        <v>59</v>
      </c>
      <c r="N17" s="1071"/>
      <c r="O17" s="1052">
        <v>100</v>
      </c>
      <c r="P17" s="1053">
        <v>200</v>
      </c>
    </row>
    <row r="18" spans="1:16" ht="30" x14ac:dyDescent="0.2">
      <c r="A18" s="2795"/>
      <c r="B18" s="2796"/>
      <c r="C18" s="2797"/>
      <c r="D18" s="1075"/>
      <c r="E18" s="2754"/>
      <c r="F18" s="3036"/>
      <c r="G18" s="2818"/>
      <c r="H18" s="1076"/>
      <c r="I18" s="1077"/>
      <c r="J18" s="1077"/>
      <c r="K18" s="1078"/>
      <c r="L18" s="1079" t="s">
        <v>479</v>
      </c>
      <c r="M18" s="1080" t="s">
        <v>59</v>
      </c>
      <c r="N18" s="1081"/>
      <c r="O18" s="1082">
        <v>1</v>
      </c>
      <c r="P18" s="1083">
        <v>1</v>
      </c>
    </row>
    <row r="19" spans="1:16" ht="30" x14ac:dyDescent="0.2">
      <c r="A19" s="2795"/>
      <c r="B19" s="2796"/>
      <c r="C19" s="2797"/>
      <c r="D19" s="1075"/>
      <c r="E19" s="2754"/>
      <c r="F19" s="3036"/>
      <c r="G19" s="2818"/>
      <c r="H19" s="2454"/>
      <c r="I19" s="2089"/>
      <c r="J19" s="2089"/>
      <c r="K19" s="2110"/>
      <c r="L19" s="2514" t="s">
        <v>1268</v>
      </c>
      <c r="M19" s="2091" t="s">
        <v>59</v>
      </c>
      <c r="N19" s="2092"/>
      <c r="O19" s="2092">
        <v>1</v>
      </c>
      <c r="P19" s="2093">
        <v>1</v>
      </c>
    </row>
    <row r="20" spans="1:16" ht="14.45" customHeight="1" thickBot="1" x14ac:dyDescent="0.25">
      <c r="A20" s="2731"/>
      <c r="B20" s="2733"/>
      <c r="C20" s="3142"/>
      <c r="D20" s="2519"/>
      <c r="E20" s="2737"/>
      <c r="F20" s="3092"/>
      <c r="G20" s="2741"/>
      <c r="H20" s="2530" t="s">
        <v>7</v>
      </c>
      <c r="I20" s="2531">
        <f t="shared" ref="I20:K20" si="0">SUM(I17:I18)</f>
        <v>0</v>
      </c>
      <c r="J20" s="2531">
        <f t="shared" si="0"/>
        <v>18</v>
      </c>
      <c r="K20" s="2531">
        <f t="shared" si="0"/>
        <v>18</v>
      </c>
      <c r="L20" s="1057"/>
      <c r="M20" s="1058"/>
      <c r="N20" s="1059"/>
      <c r="O20" s="1059"/>
      <c r="P20" s="1060"/>
    </row>
    <row r="21" spans="1:16" ht="15" thickBot="1" x14ac:dyDescent="0.25">
      <c r="A21" s="2510" t="s">
        <v>6</v>
      </c>
      <c r="B21" s="1061" t="s">
        <v>53</v>
      </c>
      <c r="C21" s="2784" t="s">
        <v>34</v>
      </c>
      <c r="D21" s="2784"/>
      <c r="E21" s="2784"/>
      <c r="F21" s="2784"/>
      <c r="G21" s="2785"/>
      <c r="H21" s="1062" t="s">
        <v>7</v>
      </c>
      <c r="I21" s="1063">
        <f>I20</f>
        <v>0</v>
      </c>
      <c r="J21" s="1063">
        <f t="shared" ref="J21:K21" si="1">J20</f>
        <v>18</v>
      </c>
      <c r="K21" s="1063">
        <f t="shared" si="1"/>
        <v>18</v>
      </c>
      <c r="L21" s="1064"/>
      <c r="M21" s="1064"/>
      <c r="N21" s="1064"/>
      <c r="O21" s="1064"/>
      <c r="P21" s="1065"/>
    </row>
    <row r="22" spans="1:16" ht="15" thickBot="1" x14ac:dyDescent="0.25">
      <c r="A22" s="1084" t="s">
        <v>6</v>
      </c>
      <c r="B22" s="1085" t="s">
        <v>53</v>
      </c>
      <c r="C22" s="2508"/>
      <c r="D22" s="2783" t="s">
        <v>480</v>
      </c>
      <c r="E22" s="2783"/>
      <c r="F22" s="2783"/>
      <c r="G22" s="2783"/>
      <c r="H22" s="2783"/>
      <c r="I22" s="2783"/>
      <c r="J22" s="2783"/>
      <c r="K22" s="2783"/>
      <c r="L22" s="2783"/>
      <c r="M22" s="2783"/>
      <c r="N22" s="2783"/>
      <c r="O22" s="2783"/>
      <c r="P22" s="3138"/>
    </row>
    <row r="23" spans="1:16" ht="35.450000000000003" customHeight="1" thickBot="1" x14ac:dyDescent="0.25">
      <c r="A23" s="1038"/>
      <c r="B23" s="1041"/>
      <c r="C23" s="2507"/>
      <c r="D23" s="2507"/>
      <c r="E23" s="1086"/>
      <c r="F23" s="1086"/>
      <c r="G23" s="1086"/>
      <c r="H23" s="1086"/>
      <c r="I23" s="1086"/>
      <c r="J23" s="1086"/>
      <c r="K23" s="1086"/>
      <c r="L23" s="1087" t="s">
        <v>481</v>
      </c>
      <c r="M23" s="1068" t="s">
        <v>60</v>
      </c>
      <c r="N23" s="1069">
        <v>63.2</v>
      </c>
      <c r="O23" s="1069">
        <v>63.5</v>
      </c>
      <c r="P23" s="1088">
        <v>64</v>
      </c>
    </row>
    <row r="24" spans="1:16" ht="18" customHeight="1" x14ac:dyDescent="0.2">
      <c r="A24" s="3118" t="s">
        <v>6</v>
      </c>
      <c r="B24" s="2841" t="s">
        <v>53</v>
      </c>
      <c r="C24" s="3121" t="s">
        <v>6</v>
      </c>
      <c r="D24" s="3139"/>
      <c r="E24" s="2736" t="s">
        <v>482</v>
      </c>
      <c r="F24" s="3035" t="s">
        <v>119</v>
      </c>
      <c r="G24" s="2740" t="s">
        <v>1127</v>
      </c>
      <c r="H24" s="1047"/>
      <c r="I24" s="1048"/>
      <c r="J24" s="1048"/>
      <c r="K24" s="1049"/>
      <c r="L24" s="1050" t="s">
        <v>483</v>
      </c>
      <c r="M24" s="1074" t="s">
        <v>59</v>
      </c>
      <c r="N24" s="1071"/>
      <c r="O24" s="1052">
        <v>1</v>
      </c>
      <c r="P24" s="1053">
        <v>1</v>
      </c>
    </row>
    <row r="25" spans="1:16" ht="15" customHeight="1" x14ac:dyDescent="0.2">
      <c r="A25" s="3119"/>
      <c r="B25" s="2796"/>
      <c r="C25" s="3122"/>
      <c r="D25" s="3140"/>
      <c r="E25" s="2754"/>
      <c r="F25" s="3036"/>
      <c r="G25" s="2818"/>
      <c r="H25" s="1089" t="s">
        <v>52</v>
      </c>
      <c r="I25" s="1090">
        <v>4</v>
      </c>
      <c r="J25" s="1090">
        <v>5</v>
      </c>
      <c r="K25" s="1091">
        <v>6</v>
      </c>
      <c r="L25" s="1079" t="s">
        <v>484</v>
      </c>
      <c r="M25" s="1092" t="s">
        <v>59</v>
      </c>
      <c r="N25" s="1082">
        <v>2</v>
      </c>
      <c r="O25" s="1082">
        <v>2</v>
      </c>
      <c r="P25" s="1083">
        <v>2</v>
      </c>
    </row>
    <row r="26" spans="1:16" ht="29.45" customHeight="1" thickBot="1" x14ac:dyDescent="0.25">
      <c r="A26" s="3119"/>
      <c r="B26" s="2796"/>
      <c r="C26" s="3122"/>
      <c r="D26" s="3140"/>
      <c r="E26" s="2754"/>
      <c r="F26" s="3036"/>
      <c r="G26" s="2818"/>
      <c r="H26" s="1055"/>
      <c r="I26" s="1056"/>
      <c r="J26" s="1056"/>
      <c r="K26" s="1056"/>
      <c r="L26" s="1079" t="s">
        <v>485</v>
      </c>
      <c r="M26" s="2533" t="s">
        <v>60</v>
      </c>
      <c r="N26" s="2534"/>
      <c r="O26" s="2535">
        <v>60</v>
      </c>
      <c r="P26" s="2536">
        <v>64</v>
      </c>
    </row>
    <row r="27" spans="1:16" ht="57" customHeight="1" thickBot="1" x14ac:dyDescent="0.25">
      <c r="A27" s="3120"/>
      <c r="B27" s="2842"/>
      <c r="C27" s="3123"/>
      <c r="D27" s="3141"/>
      <c r="E27" s="2737"/>
      <c r="F27" s="3037"/>
      <c r="G27" s="2741"/>
      <c r="H27" s="2530" t="s">
        <v>7</v>
      </c>
      <c r="I27" s="2531">
        <f>SUM(I25:I26)</f>
        <v>4</v>
      </c>
      <c r="J27" s="2531">
        <f>SUM(J25:J26)</f>
        <v>5</v>
      </c>
      <c r="K27" s="2531">
        <f>SUM(K25:K26)</f>
        <v>6</v>
      </c>
      <c r="L27" s="2532" t="s">
        <v>1270</v>
      </c>
      <c r="M27" s="2505" t="s">
        <v>89</v>
      </c>
      <c r="N27" s="2084"/>
      <c r="O27" s="2084">
        <v>8</v>
      </c>
      <c r="P27" s="2085">
        <v>8</v>
      </c>
    </row>
    <row r="28" spans="1:16" ht="15" thickBot="1" x14ac:dyDescent="0.25">
      <c r="A28" s="2510" t="s">
        <v>6</v>
      </c>
      <c r="B28" s="1061" t="s">
        <v>8</v>
      </c>
      <c r="C28" s="2784" t="s">
        <v>34</v>
      </c>
      <c r="D28" s="2784"/>
      <c r="E28" s="2784"/>
      <c r="F28" s="2784"/>
      <c r="G28" s="2785"/>
      <c r="H28" s="1062" t="s">
        <v>7</v>
      </c>
      <c r="I28" s="1063">
        <f>I27</f>
        <v>4</v>
      </c>
      <c r="J28" s="1063">
        <f t="shared" ref="J28:K28" si="2">J27</f>
        <v>5</v>
      </c>
      <c r="K28" s="1063">
        <f t="shared" si="2"/>
        <v>6</v>
      </c>
      <c r="L28" s="1064"/>
      <c r="M28" s="1064"/>
      <c r="N28" s="1064"/>
      <c r="O28" s="1064"/>
      <c r="P28" s="1065"/>
    </row>
    <row r="29" spans="1:16" ht="15.75" thickBot="1" x14ac:dyDescent="0.25">
      <c r="A29" s="2510" t="s">
        <v>6</v>
      </c>
      <c r="B29" s="1061"/>
      <c r="C29" s="3116" t="s">
        <v>55</v>
      </c>
      <c r="D29" s="3116"/>
      <c r="E29" s="3116"/>
      <c r="F29" s="3116"/>
      <c r="G29" s="3117"/>
      <c r="H29" s="1098" t="s">
        <v>7</v>
      </c>
      <c r="I29" s="1099">
        <f>I14+I21+I28</f>
        <v>4</v>
      </c>
      <c r="J29" s="1099">
        <f t="shared" ref="J29:K29" si="3">J28*1</f>
        <v>5</v>
      </c>
      <c r="K29" s="1099">
        <f t="shared" si="3"/>
        <v>6</v>
      </c>
      <c r="L29" s="1100"/>
      <c r="M29" s="1100"/>
      <c r="N29" s="1100"/>
      <c r="O29" s="1100"/>
      <c r="P29" s="1101"/>
    </row>
    <row r="30" spans="1:16" ht="15.75" thickBot="1" x14ac:dyDescent="0.3">
      <c r="A30" s="1027" t="s">
        <v>8</v>
      </c>
      <c r="B30" s="1028"/>
      <c r="C30" s="1029" t="s">
        <v>486</v>
      </c>
      <c r="D30" s="1030"/>
      <c r="E30" s="1031"/>
      <c r="F30" s="1030"/>
      <c r="G30" s="1030"/>
      <c r="H30" s="1030"/>
      <c r="I30" s="1030"/>
      <c r="J30" s="1029"/>
      <c r="K30" s="1030"/>
      <c r="L30" s="1032"/>
      <c r="M30" s="1032"/>
      <c r="N30" s="1030"/>
      <c r="O30" s="1029"/>
      <c r="P30" s="1033"/>
    </row>
    <row r="31" spans="1:16" ht="30.75" thickBot="1" x14ac:dyDescent="0.25">
      <c r="A31" s="1027"/>
      <c r="B31" s="3135"/>
      <c r="C31" s="3136"/>
      <c r="D31" s="3136"/>
      <c r="E31" s="3136"/>
      <c r="F31" s="3136"/>
      <c r="G31" s="3136"/>
      <c r="H31" s="3136"/>
      <c r="I31" s="3136"/>
      <c r="J31" s="3136"/>
      <c r="K31" s="3137"/>
      <c r="L31" s="1067" t="s">
        <v>487</v>
      </c>
      <c r="M31" s="1068" t="s">
        <v>488</v>
      </c>
      <c r="N31" s="1102">
        <v>2080</v>
      </c>
      <c r="O31" s="1102">
        <v>2100</v>
      </c>
      <c r="P31" s="1103">
        <v>2200</v>
      </c>
    </row>
    <row r="32" spans="1:16" ht="45.75" thickBot="1" x14ac:dyDescent="0.25">
      <c r="A32" s="1027"/>
      <c r="B32" s="3135"/>
      <c r="C32" s="3136"/>
      <c r="D32" s="3136"/>
      <c r="E32" s="3136"/>
      <c r="F32" s="3136"/>
      <c r="G32" s="3136"/>
      <c r="H32" s="3136"/>
      <c r="I32" s="3136"/>
      <c r="J32" s="3136"/>
      <c r="K32" s="3137"/>
      <c r="L32" s="1067" t="s">
        <v>489</v>
      </c>
      <c r="M32" s="1068" t="s">
        <v>60</v>
      </c>
      <c r="N32" s="1102">
        <v>63.4</v>
      </c>
      <c r="O32" s="1104">
        <v>65</v>
      </c>
      <c r="P32" s="1105">
        <v>67</v>
      </c>
    </row>
    <row r="33" spans="1:16" ht="15" thickBot="1" x14ac:dyDescent="0.25">
      <c r="A33" s="1106" t="s">
        <v>8</v>
      </c>
      <c r="B33" s="1039" t="s">
        <v>6</v>
      </c>
      <c r="C33" s="2791" t="s">
        <v>490</v>
      </c>
      <c r="D33" s="2792"/>
      <c r="E33" s="2792"/>
      <c r="F33" s="2792"/>
      <c r="G33" s="2792"/>
      <c r="H33" s="2792"/>
      <c r="I33" s="2792"/>
      <c r="J33" s="2792"/>
      <c r="K33" s="2792"/>
      <c r="L33" s="2792"/>
      <c r="M33" s="2792"/>
      <c r="N33" s="2792"/>
      <c r="O33" s="2792"/>
      <c r="P33" s="1040"/>
    </row>
    <row r="34" spans="1:16" ht="13.9" customHeight="1" thickBot="1" x14ac:dyDescent="0.25">
      <c r="A34" s="2509"/>
      <c r="B34" s="1041"/>
      <c r="C34" s="2507"/>
      <c r="D34" s="2507"/>
      <c r="E34" s="2507"/>
      <c r="F34" s="2507"/>
      <c r="G34" s="2507"/>
      <c r="H34" s="2507"/>
      <c r="I34" s="2507"/>
      <c r="J34" s="2507"/>
      <c r="K34" s="2507"/>
      <c r="L34" s="1067" t="s">
        <v>491</v>
      </c>
      <c r="M34" s="1068" t="s">
        <v>59</v>
      </c>
      <c r="N34" s="1104">
        <v>29.7</v>
      </c>
      <c r="O34" s="1104">
        <v>30</v>
      </c>
      <c r="P34" s="1105">
        <v>30.5</v>
      </c>
    </row>
    <row r="35" spans="1:16" ht="24" customHeight="1" thickBot="1" x14ac:dyDescent="0.25">
      <c r="A35" s="2510"/>
      <c r="B35" s="1041"/>
      <c r="C35" s="1042"/>
      <c r="D35" s="1042"/>
      <c r="E35" s="1042"/>
      <c r="F35" s="1042"/>
      <c r="G35" s="1042"/>
      <c r="H35" s="1042"/>
      <c r="I35" s="1042"/>
      <c r="J35" s="1042"/>
      <c r="K35" s="1042"/>
      <c r="L35" s="1043" t="s">
        <v>492</v>
      </c>
      <c r="M35" s="2503" t="s">
        <v>59</v>
      </c>
      <c r="N35" s="1107">
        <v>42</v>
      </c>
      <c r="O35" s="1107">
        <v>40</v>
      </c>
      <c r="P35" s="1108">
        <v>38</v>
      </c>
    </row>
    <row r="36" spans="1:16" ht="15" x14ac:dyDescent="0.2">
      <c r="A36" s="3118" t="s">
        <v>8</v>
      </c>
      <c r="B36" s="2841" t="s">
        <v>6</v>
      </c>
      <c r="C36" s="3121" t="s">
        <v>6</v>
      </c>
      <c r="D36" s="1046"/>
      <c r="E36" s="2736" t="s">
        <v>493</v>
      </c>
      <c r="F36" s="3035" t="s">
        <v>119</v>
      </c>
      <c r="G36" s="2740" t="s">
        <v>1127</v>
      </c>
      <c r="H36" s="1047" t="s">
        <v>52</v>
      </c>
      <c r="I36" s="1048">
        <v>5</v>
      </c>
      <c r="J36" s="1048">
        <v>6</v>
      </c>
      <c r="K36" s="1049">
        <v>7</v>
      </c>
      <c r="L36" s="1096" t="s">
        <v>494</v>
      </c>
      <c r="M36" s="1074" t="s">
        <v>495</v>
      </c>
      <c r="N36" s="1052">
        <v>250</v>
      </c>
      <c r="O36" s="1052">
        <v>250</v>
      </c>
      <c r="P36" s="1053">
        <v>250</v>
      </c>
    </row>
    <row r="37" spans="1:16" ht="45" customHeight="1" thickBot="1" x14ac:dyDescent="0.25">
      <c r="A37" s="3120"/>
      <c r="B37" s="2842"/>
      <c r="C37" s="3123"/>
      <c r="D37" s="2511"/>
      <c r="E37" s="2737"/>
      <c r="F37" s="3037"/>
      <c r="G37" s="2741"/>
      <c r="H37" s="2530" t="s">
        <v>7</v>
      </c>
      <c r="I37" s="2531">
        <f t="shared" ref="I37" si="4">SUM(I36:I36)</f>
        <v>5</v>
      </c>
      <c r="J37" s="2531">
        <f t="shared" ref="J37:K37" si="5">SUM(J36:J36)</f>
        <v>6</v>
      </c>
      <c r="K37" s="2531">
        <f t="shared" si="5"/>
        <v>7</v>
      </c>
      <c r="L37" s="1087" t="s">
        <v>496</v>
      </c>
      <c r="M37" s="1109" t="s">
        <v>59</v>
      </c>
      <c r="N37" s="1107">
        <v>220</v>
      </c>
      <c r="O37" s="1107">
        <v>230</v>
      </c>
      <c r="P37" s="1108">
        <v>240</v>
      </c>
    </row>
    <row r="38" spans="1:16" ht="27" customHeight="1" x14ac:dyDescent="0.2">
      <c r="A38" s="3118" t="s">
        <v>8</v>
      </c>
      <c r="B38" s="2841" t="s">
        <v>6</v>
      </c>
      <c r="C38" s="3121" t="s">
        <v>8</v>
      </c>
      <c r="D38" s="1046"/>
      <c r="E38" s="2736" t="s">
        <v>497</v>
      </c>
      <c r="F38" s="3035" t="s">
        <v>119</v>
      </c>
      <c r="G38" s="2740" t="s">
        <v>1127</v>
      </c>
      <c r="H38" s="1047" t="s">
        <v>52</v>
      </c>
      <c r="I38" s="1048"/>
      <c r="J38" s="1048">
        <v>1</v>
      </c>
      <c r="K38" s="1049">
        <v>1</v>
      </c>
      <c r="L38" s="1096" t="s">
        <v>498</v>
      </c>
      <c r="M38" s="1074" t="s">
        <v>59</v>
      </c>
      <c r="N38" s="1071"/>
      <c r="O38" s="1052">
        <v>5</v>
      </c>
      <c r="P38" s="1053">
        <v>5</v>
      </c>
    </row>
    <row r="39" spans="1:16" ht="21.6" customHeight="1" thickBot="1" x14ac:dyDescent="0.25">
      <c r="A39" s="3120"/>
      <c r="B39" s="2842"/>
      <c r="C39" s="3123"/>
      <c r="D39" s="2511"/>
      <c r="E39" s="2737"/>
      <c r="F39" s="3037"/>
      <c r="G39" s="2741"/>
      <c r="H39" s="2530" t="s">
        <v>7</v>
      </c>
      <c r="I39" s="2531"/>
      <c r="J39" s="2531">
        <f>SUM(J38:J38)</f>
        <v>1</v>
      </c>
      <c r="K39" s="2531">
        <f>SUM(K38:K38)</f>
        <v>1</v>
      </c>
      <c r="L39" s="1087"/>
      <c r="M39" s="1097"/>
      <c r="N39" s="1059"/>
      <c r="O39" s="1094"/>
      <c r="P39" s="1095"/>
    </row>
    <row r="40" spans="1:16" ht="15" thickBot="1" x14ac:dyDescent="0.25">
      <c r="A40" s="2510" t="s">
        <v>8</v>
      </c>
      <c r="B40" s="1061" t="s">
        <v>6</v>
      </c>
      <c r="C40" s="2784" t="s">
        <v>34</v>
      </c>
      <c r="D40" s="2784"/>
      <c r="E40" s="2784"/>
      <c r="F40" s="2784"/>
      <c r="G40" s="2785"/>
      <c r="H40" s="1062" t="s">
        <v>7</v>
      </c>
      <c r="I40" s="1063">
        <f>I39+I37</f>
        <v>5</v>
      </c>
      <c r="J40" s="1063">
        <f>J39+J37</f>
        <v>7</v>
      </c>
      <c r="K40" s="1063">
        <f>K39+K37</f>
        <v>8</v>
      </c>
      <c r="L40" s="1064"/>
      <c r="M40" s="1064"/>
      <c r="N40" s="1064"/>
      <c r="O40" s="1064"/>
      <c r="P40" s="1065"/>
    </row>
    <row r="41" spans="1:16" ht="18" customHeight="1" thickBot="1" x14ac:dyDescent="0.25">
      <c r="A41" s="1106" t="s">
        <v>8</v>
      </c>
      <c r="B41" s="1039" t="s">
        <v>8</v>
      </c>
      <c r="C41" s="2791" t="s">
        <v>499</v>
      </c>
      <c r="D41" s="2792"/>
      <c r="E41" s="2792"/>
      <c r="F41" s="2792"/>
      <c r="G41" s="2792"/>
      <c r="H41" s="2792"/>
      <c r="I41" s="2792"/>
      <c r="J41" s="2792"/>
      <c r="K41" s="2792"/>
      <c r="L41" s="2792"/>
      <c r="M41" s="2792"/>
      <c r="N41" s="2792"/>
      <c r="O41" s="2792"/>
      <c r="P41" s="1040"/>
    </row>
    <row r="42" spans="1:16" ht="13.9" customHeight="1" thickBot="1" x14ac:dyDescent="0.25">
      <c r="A42" s="2509"/>
      <c r="B42" s="1041"/>
      <c r="C42" s="2507"/>
      <c r="D42" s="2507"/>
      <c r="E42" s="2507"/>
      <c r="F42" s="2507"/>
      <c r="G42" s="2507"/>
      <c r="H42" s="2507"/>
      <c r="I42" s="2507"/>
      <c r="J42" s="2507"/>
      <c r="K42" s="2507"/>
      <c r="L42" s="1110" t="s">
        <v>500</v>
      </c>
      <c r="M42" s="1068" t="s">
        <v>60</v>
      </c>
      <c r="N42" s="1104">
        <v>50.9</v>
      </c>
      <c r="O42" s="1104">
        <v>62</v>
      </c>
      <c r="P42" s="1105">
        <v>64</v>
      </c>
    </row>
    <row r="43" spans="1:16" ht="30.75" thickBot="1" x14ac:dyDescent="0.25">
      <c r="A43" s="2510"/>
      <c r="B43" s="1041"/>
      <c r="C43" s="1042"/>
      <c r="D43" s="1042"/>
      <c r="E43" s="1042"/>
      <c r="F43" s="1042"/>
      <c r="G43" s="1042"/>
      <c r="H43" s="1042"/>
      <c r="I43" s="1042"/>
      <c r="J43" s="1042"/>
      <c r="K43" s="1042"/>
      <c r="L43" s="1111" t="s">
        <v>501</v>
      </c>
      <c r="M43" s="2503" t="s">
        <v>59</v>
      </c>
      <c r="N43" s="1107">
        <v>7</v>
      </c>
      <c r="O43" s="1107">
        <v>9</v>
      </c>
      <c r="P43" s="1108">
        <v>11</v>
      </c>
    </row>
    <row r="44" spans="1:16" ht="14.45" customHeight="1" x14ac:dyDescent="0.2">
      <c r="A44" s="3118" t="s">
        <v>8</v>
      </c>
      <c r="B44" s="2841" t="s">
        <v>8</v>
      </c>
      <c r="C44" s="3121" t="s">
        <v>6</v>
      </c>
      <c r="D44" s="1046"/>
      <c r="E44" s="2736" t="s">
        <v>502</v>
      </c>
      <c r="F44" s="3035" t="s">
        <v>119</v>
      </c>
      <c r="G44" s="2740" t="s">
        <v>1127</v>
      </c>
      <c r="H44" s="1047" t="s">
        <v>52</v>
      </c>
      <c r="I44" s="1048">
        <v>0</v>
      </c>
      <c r="J44" s="1048">
        <v>5</v>
      </c>
      <c r="K44" s="1049">
        <v>8</v>
      </c>
      <c r="L44" s="1112" t="s">
        <v>403</v>
      </c>
      <c r="M44" s="1074" t="s">
        <v>59</v>
      </c>
      <c r="N44" s="1052"/>
      <c r="O44" s="1052">
        <v>2</v>
      </c>
      <c r="P44" s="1053">
        <v>2</v>
      </c>
    </row>
    <row r="45" spans="1:16" ht="30" x14ac:dyDescent="0.2">
      <c r="A45" s="3119"/>
      <c r="B45" s="2796"/>
      <c r="C45" s="3122"/>
      <c r="D45" s="1075"/>
      <c r="E45" s="2754"/>
      <c r="F45" s="3036"/>
      <c r="G45" s="2818"/>
      <c r="H45" s="1089"/>
      <c r="I45" s="1090"/>
      <c r="J45" s="1090"/>
      <c r="K45" s="1091"/>
      <c r="L45" s="1113" t="s">
        <v>503</v>
      </c>
      <c r="M45" s="1092" t="s">
        <v>59</v>
      </c>
      <c r="N45" s="1082"/>
      <c r="O45" s="1082">
        <v>1</v>
      </c>
      <c r="P45" s="1083">
        <v>1</v>
      </c>
    </row>
    <row r="46" spans="1:16" ht="15.75" thickBot="1" x14ac:dyDescent="0.25">
      <c r="A46" s="3120"/>
      <c r="B46" s="2842"/>
      <c r="C46" s="3123"/>
      <c r="D46" s="2511"/>
      <c r="E46" s="2737"/>
      <c r="F46" s="3037"/>
      <c r="G46" s="2741"/>
      <c r="H46" s="2530" t="s">
        <v>7</v>
      </c>
      <c r="I46" s="2531">
        <f t="shared" ref="I46:K46" si="6">SUM(I44:I44)</f>
        <v>0</v>
      </c>
      <c r="J46" s="2531">
        <f t="shared" si="6"/>
        <v>5</v>
      </c>
      <c r="K46" s="2531">
        <f t="shared" si="6"/>
        <v>8</v>
      </c>
      <c r="L46" s="1114"/>
      <c r="M46" s="1115"/>
      <c r="N46" s="1107"/>
      <c r="O46" s="1107"/>
      <c r="P46" s="1108"/>
    </row>
    <row r="47" spans="1:16" ht="25.9" customHeight="1" x14ac:dyDescent="0.2">
      <c r="A47" s="3118" t="s">
        <v>8</v>
      </c>
      <c r="B47" s="2841" t="s">
        <v>8</v>
      </c>
      <c r="C47" s="3121" t="s">
        <v>8</v>
      </c>
      <c r="D47" s="1046"/>
      <c r="E47" s="2736" t="s">
        <v>507</v>
      </c>
      <c r="F47" s="3035" t="s">
        <v>119</v>
      </c>
      <c r="G47" s="2740" t="s">
        <v>1127</v>
      </c>
      <c r="H47" s="1047" t="s">
        <v>52</v>
      </c>
      <c r="I47" s="1048">
        <v>150</v>
      </c>
      <c r="J47" s="1048">
        <v>160</v>
      </c>
      <c r="K47" s="1049">
        <v>180</v>
      </c>
      <c r="L47" s="1112" t="s">
        <v>508</v>
      </c>
      <c r="M47" s="1074" t="s">
        <v>59</v>
      </c>
      <c r="N47" s="1052">
        <v>1</v>
      </c>
      <c r="O47" s="1052">
        <v>1</v>
      </c>
      <c r="P47" s="1053">
        <v>1</v>
      </c>
    </row>
    <row r="48" spans="1:16" ht="27" customHeight="1" x14ac:dyDescent="0.2">
      <c r="A48" s="3119"/>
      <c r="B48" s="2796"/>
      <c r="C48" s="3122"/>
      <c r="D48" s="1075"/>
      <c r="E48" s="2754"/>
      <c r="F48" s="3036"/>
      <c r="G48" s="2818"/>
      <c r="H48" s="2454"/>
      <c r="I48" s="1090"/>
      <c r="J48" s="1090"/>
      <c r="K48" s="1091"/>
      <c r="L48" s="1113" t="s">
        <v>509</v>
      </c>
      <c r="M48" s="1092" t="s">
        <v>59</v>
      </c>
      <c r="N48" s="1082">
        <v>1</v>
      </c>
      <c r="O48" s="1082">
        <v>1</v>
      </c>
      <c r="P48" s="1083">
        <v>1</v>
      </c>
    </row>
    <row r="49" spans="1:16" ht="15.75" thickBot="1" x14ac:dyDescent="0.25">
      <c r="A49" s="3120"/>
      <c r="B49" s="2842"/>
      <c r="C49" s="3123"/>
      <c r="D49" s="2519"/>
      <c r="E49" s="2737"/>
      <c r="F49" s="3037"/>
      <c r="G49" s="2741"/>
      <c r="H49" s="2530" t="s">
        <v>7</v>
      </c>
      <c r="I49" s="2531">
        <f t="shared" ref="I49:K49" si="7">SUM(I47:I47)</f>
        <v>150</v>
      </c>
      <c r="J49" s="2531">
        <f t="shared" si="7"/>
        <v>160</v>
      </c>
      <c r="K49" s="2531">
        <f t="shared" si="7"/>
        <v>180</v>
      </c>
      <c r="L49" s="1114" t="s">
        <v>510</v>
      </c>
      <c r="M49" s="1115" t="s">
        <v>60</v>
      </c>
      <c r="N49" s="1107">
        <v>50</v>
      </c>
      <c r="O49" s="1107">
        <v>50</v>
      </c>
      <c r="P49" s="1108">
        <v>50</v>
      </c>
    </row>
    <row r="50" spans="1:16" ht="31.9" customHeight="1" x14ac:dyDescent="0.2">
      <c r="A50" s="1117" t="s">
        <v>8</v>
      </c>
      <c r="B50" s="2841" t="s">
        <v>8</v>
      </c>
      <c r="C50" s="3121" t="s">
        <v>53</v>
      </c>
      <c r="D50" s="1046"/>
      <c r="E50" s="2736" t="s">
        <v>511</v>
      </c>
      <c r="F50" s="3035" t="s">
        <v>119</v>
      </c>
      <c r="G50" s="2740" t="s">
        <v>1127</v>
      </c>
      <c r="H50" s="1047" t="s">
        <v>52</v>
      </c>
      <c r="I50" s="1048">
        <v>0</v>
      </c>
      <c r="J50" s="1048">
        <v>10</v>
      </c>
      <c r="K50" s="1049">
        <v>10</v>
      </c>
      <c r="L50" s="1096" t="s">
        <v>512</v>
      </c>
      <c r="M50" s="1074" t="s">
        <v>59</v>
      </c>
      <c r="N50" s="1052"/>
      <c r="O50" s="1052">
        <v>1</v>
      </c>
      <c r="P50" s="1053">
        <v>1</v>
      </c>
    </row>
    <row r="51" spans="1:16" ht="51" customHeight="1" x14ac:dyDescent="0.2">
      <c r="A51" s="2080"/>
      <c r="B51" s="2796"/>
      <c r="C51" s="3122"/>
      <c r="D51" s="1075"/>
      <c r="E51" s="2754"/>
      <c r="F51" s="3036"/>
      <c r="G51" s="2818"/>
      <c r="H51" s="2454"/>
      <c r="I51" s="1090"/>
      <c r="J51" s="1090"/>
      <c r="K51" s="1091"/>
      <c r="L51" s="2538" t="s">
        <v>504</v>
      </c>
      <c r="M51" s="2515" t="s">
        <v>59</v>
      </c>
      <c r="N51" s="2084"/>
      <c r="O51" s="2084">
        <v>1</v>
      </c>
      <c r="P51" s="2085">
        <v>1</v>
      </c>
    </row>
    <row r="52" spans="1:16" ht="16.899999999999999" customHeight="1" x14ac:dyDescent="0.2">
      <c r="A52" s="2080"/>
      <c r="B52" s="2796"/>
      <c r="C52" s="3122"/>
      <c r="D52" s="1075"/>
      <c r="E52" s="2754"/>
      <c r="F52" s="3036"/>
      <c r="G52" s="2818"/>
      <c r="H52" s="2454"/>
      <c r="I52" s="1090"/>
      <c r="J52" s="1090"/>
      <c r="K52" s="1091"/>
      <c r="L52" s="1113" t="s">
        <v>505</v>
      </c>
      <c r="M52" s="1092" t="s">
        <v>59</v>
      </c>
      <c r="N52" s="1082"/>
      <c r="O52" s="1082"/>
      <c r="P52" s="1083">
        <v>1</v>
      </c>
    </row>
    <row r="53" spans="1:16" ht="16.899999999999999" customHeight="1" thickBot="1" x14ac:dyDescent="0.25">
      <c r="A53" s="1118"/>
      <c r="B53" s="2842"/>
      <c r="C53" s="3123"/>
      <c r="D53" s="2519"/>
      <c r="E53" s="2737"/>
      <c r="F53" s="3037"/>
      <c r="G53" s="2741"/>
      <c r="H53" s="2530" t="s">
        <v>7</v>
      </c>
      <c r="I53" s="2531">
        <f t="shared" ref="I53:K53" si="8">SUM(I50:I50)</f>
        <v>0</v>
      </c>
      <c r="J53" s="2531">
        <f t="shared" si="8"/>
        <v>10</v>
      </c>
      <c r="K53" s="2531">
        <f t="shared" si="8"/>
        <v>10</v>
      </c>
      <c r="L53" s="1116" t="s">
        <v>506</v>
      </c>
      <c r="M53" s="1115" t="s">
        <v>59</v>
      </c>
      <c r="N53" s="1107">
        <v>3</v>
      </c>
      <c r="O53" s="1107">
        <v>3</v>
      </c>
      <c r="P53" s="1108">
        <v>3</v>
      </c>
    </row>
    <row r="54" spans="1:16" ht="49.15" customHeight="1" thickBot="1" x14ac:dyDescent="0.25">
      <c r="A54" s="3118" t="s">
        <v>8</v>
      </c>
      <c r="B54" s="2841" t="s">
        <v>8</v>
      </c>
      <c r="C54" s="3126" t="s">
        <v>54</v>
      </c>
      <c r="D54" s="3129"/>
      <c r="E54" s="3132" t="s">
        <v>513</v>
      </c>
      <c r="F54" s="3035" t="s">
        <v>119</v>
      </c>
      <c r="G54" s="2740" t="s">
        <v>1127</v>
      </c>
      <c r="H54" s="1119" t="s">
        <v>52</v>
      </c>
      <c r="I54" s="1120">
        <v>741</v>
      </c>
      <c r="J54" s="1120">
        <v>750</v>
      </c>
      <c r="K54" s="1121">
        <v>750</v>
      </c>
      <c r="L54" s="1122" t="s">
        <v>514</v>
      </c>
      <c r="M54" s="1123" t="s">
        <v>83</v>
      </c>
      <c r="N54" s="1124">
        <v>741</v>
      </c>
      <c r="O54" s="1125">
        <v>750</v>
      </c>
      <c r="P54" s="1053">
        <v>750</v>
      </c>
    </row>
    <row r="55" spans="1:16" ht="19.149999999999999" customHeight="1" thickBot="1" x14ac:dyDescent="0.25">
      <c r="A55" s="3119"/>
      <c r="B55" s="2796"/>
      <c r="C55" s="3127"/>
      <c r="D55" s="3130"/>
      <c r="E55" s="3133"/>
      <c r="F55" s="3036"/>
      <c r="G55" s="2818"/>
      <c r="H55" s="1119" t="s">
        <v>52</v>
      </c>
      <c r="I55" s="1126">
        <v>326</v>
      </c>
      <c r="J55" s="1126">
        <v>0</v>
      </c>
      <c r="K55" s="1127">
        <v>0</v>
      </c>
      <c r="L55" s="1128" t="s">
        <v>515</v>
      </c>
      <c r="M55" s="1129" t="s">
        <v>83</v>
      </c>
      <c r="N55" s="1130">
        <v>326</v>
      </c>
      <c r="O55" s="1131"/>
      <c r="P55" s="1132"/>
    </row>
    <row r="56" spans="1:16" ht="14.45" customHeight="1" x14ac:dyDescent="0.25">
      <c r="A56" s="3120"/>
      <c r="B56" s="2842"/>
      <c r="C56" s="3128"/>
      <c r="D56" s="3131"/>
      <c r="E56" s="3134"/>
      <c r="F56" s="3037"/>
      <c r="G56" s="2741"/>
      <c r="H56" s="1133" t="s">
        <v>7</v>
      </c>
      <c r="I56" s="2537">
        <f>SUM(I54:I55)</f>
        <v>1067</v>
      </c>
      <c r="J56" s="2537">
        <f t="shared" ref="J56:K56" si="9">SUM(J54:J55)</f>
        <v>750</v>
      </c>
      <c r="K56" s="2537">
        <f t="shared" si="9"/>
        <v>750</v>
      </c>
      <c r="L56" s="1134"/>
      <c r="M56" s="1135"/>
      <c r="N56" s="1136"/>
      <c r="O56" s="1107"/>
      <c r="P56" s="1137"/>
    </row>
    <row r="57" spans="1:16" ht="16.899999999999999" customHeight="1" thickBot="1" x14ac:dyDescent="0.25">
      <c r="A57" s="2510" t="s">
        <v>8</v>
      </c>
      <c r="B57" s="1061" t="s">
        <v>8</v>
      </c>
      <c r="C57" s="2784" t="s">
        <v>34</v>
      </c>
      <c r="D57" s="2784"/>
      <c r="E57" s="2784"/>
      <c r="F57" s="2784"/>
      <c r="G57" s="2785"/>
      <c r="H57" s="1062" t="s">
        <v>7</v>
      </c>
      <c r="I57" s="1063">
        <f>I53+I49+I46+I56</f>
        <v>1217</v>
      </c>
      <c r="J57" s="1063">
        <f t="shared" ref="J57:K57" si="10">J53+J49+J46+J56</f>
        <v>925</v>
      </c>
      <c r="K57" s="1063">
        <f t="shared" si="10"/>
        <v>948</v>
      </c>
      <c r="L57" s="1064"/>
      <c r="M57" s="1064"/>
      <c r="N57" s="1064"/>
      <c r="O57" s="1064"/>
      <c r="P57" s="1065"/>
    </row>
    <row r="58" spans="1:16" ht="13.9" customHeight="1" thickBot="1" x14ac:dyDescent="0.25">
      <c r="A58" s="1106" t="s">
        <v>8</v>
      </c>
      <c r="B58" s="1039" t="s">
        <v>53</v>
      </c>
      <c r="C58" s="2791" t="s">
        <v>516</v>
      </c>
      <c r="D58" s="2792"/>
      <c r="E58" s="2792"/>
      <c r="F58" s="2792"/>
      <c r="G58" s="2792"/>
      <c r="H58" s="2792"/>
      <c r="I58" s="2792"/>
      <c r="J58" s="2792"/>
      <c r="K58" s="2792"/>
      <c r="L58" s="2792"/>
      <c r="M58" s="2792"/>
      <c r="N58" s="2792"/>
      <c r="O58" s="2792"/>
      <c r="P58" s="1040"/>
    </row>
    <row r="59" spans="1:16" ht="31.9" customHeight="1" thickBot="1" x14ac:dyDescent="0.25">
      <c r="A59" s="2509"/>
      <c r="B59" s="1041"/>
      <c r="C59" s="2507"/>
      <c r="D59" s="2507"/>
      <c r="E59" s="2507"/>
      <c r="F59" s="2507"/>
      <c r="G59" s="2507"/>
      <c r="H59" s="2507"/>
      <c r="I59" s="2507"/>
      <c r="J59" s="2507"/>
      <c r="K59" s="2507"/>
      <c r="L59" s="1067" t="s">
        <v>517</v>
      </c>
      <c r="M59" s="1068" t="s">
        <v>60</v>
      </c>
      <c r="N59" s="1104">
        <v>20</v>
      </c>
      <c r="O59" s="1104">
        <v>25</v>
      </c>
      <c r="P59" s="1105">
        <v>30</v>
      </c>
    </row>
    <row r="60" spans="1:16" ht="33.6" customHeight="1" thickBot="1" x14ac:dyDescent="0.25">
      <c r="A60" s="2510"/>
      <c r="B60" s="1041"/>
      <c r="C60" s="1042"/>
      <c r="D60" s="1042"/>
      <c r="E60" s="1042"/>
      <c r="F60" s="1042"/>
      <c r="G60" s="1042"/>
      <c r="H60" s="1042"/>
      <c r="I60" s="1042"/>
      <c r="J60" s="1042"/>
      <c r="K60" s="1042"/>
      <c r="L60" s="1043" t="s">
        <v>518</v>
      </c>
      <c r="M60" s="2503" t="s">
        <v>519</v>
      </c>
      <c r="N60" s="996">
        <v>650520</v>
      </c>
      <c r="O60" s="1107"/>
      <c r="P60" s="1108"/>
    </row>
    <row r="61" spans="1:16" ht="27.6" customHeight="1" x14ac:dyDescent="0.2">
      <c r="A61" s="3118" t="s">
        <v>8</v>
      </c>
      <c r="B61" s="2841" t="s">
        <v>53</v>
      </c>
      <c r="C61" s="3121" t="s">
        <v>6</v>
      </c>
      <c r="D61" s="1046"/>
      <c r="E61" s="2736" t="s">
        <v>520</v>
      </c>
      <c r="F61" s="3035" t="s">
        <v>119</v>
      </c>
      <c r="G61" s="2740" t="s">
        <v>1127</v>
      </c>
      <c r="H61" s="1047" t="s">
        <v>52</v>
      </c>
      <c r="I61" s="1048">
        <v>0</v>
      </c>
      <c r="J61" s="1048">
        <v>5</v>
      </c>
      <c r="K61" s="1049">
        <v>5</v>
      </c>
      <c r="L61" s="1112" t="s">
        <v>521</v>
      </c>
      <c r="M61" s="1074" t="s">
        <v>59</v>
      </c>
      <c r="N61" s="1052"/>
      <c r="O61" s="1052">
        <v>120</v>
      </c>
      <c r="P61" s="1053">
        <v>120</v>
      </c>
    </row>
    <row r="62" spans="1:16" ht="46.15" customHeight="1" x14ac:dyDescent="0.2">
      <c r="A62" s="3119"/>
      <c r="B62" s="2796"/>
      <c r="C62" s="3122"/>
      <c r="D62" s="1075"/>
      <c r="E62" s="2754"/>
      <c r="F62" s="3036"/>
      <c r="G62" s="2818"/>
      <c r="H62" s="1089"/>
      <c r="I62" s="1090"/>
      <c r="J62" s="1090"/>
      <c r="K62" s="1091"/>
      <c r="L62" s="1113" t="s">
        <v>1271</v>
      </c>
      <c r="M62" s="1092"/>
      <c r="N62" s="1082"/>
      <c r="O62" s="1082">
        <v>1</v>
      </c>
      <c r="P62" s="1083"/>
    </row>
    <row r="63" spans="1:16" ht="39" customHeight="1" x14ac:dyDescent="0.2">
      <c r="A63" s="3119"/>
      <c r="B63" s="2796"/>
      <c r="C63" s="3122"/>
      <c r="D63" s="1075"/>
      <c r="E63" s="2754"/>
      <c r="F63" s="3036"/>
      <c r="G63" s="2818"/>
      <c r="H63" s="1089"/>
      <c r="I63" s="1090"/>
      <c r="J63" s="1090"/>
      <c r="K63" s="1091"/>
      <c r="L63" s="2538" t="s">
        <v>525</v>
      </c>
      <c r="M63" s="2505" t="s">
        <v>59</v>
      </c>
      <c r="N63" s="2084"/>
      <c r="O63" s="2084"/>
      <c r="P63" s="2085">
        <v>1</v>
      </c>
    </row>
    <row r="64" spans="1:16" ht="45" customHeight="1" x14ac:dyDescent="0.2">
      <c r="A64" s="3119"/>
      <c r="B64" s="2796"/>
      <c r="C64" s="3122"/>
      <c r="D64" s="1075"/>
      <c r="E64" s="2754"/>
      <c r="F64" s="3036"/>
      <c r="G64" s="2818"/>
      <c r="H64" s="1089"/>
      <c r="I64" s="1090"/>
      <c r="J64" s="1090"/>
      <c r="K64" s="1091"/>
      <c r="L64" s="2527" t="s">
        <v>526</v>
      </c>
      <c r="M64" s="1741" t="s">
        <v>59</v>
      </c>
      <c r="N64" s="1131"/>
      <c r="O64" s="1131">
        <v>3</v>
      </c>
      <c r="P64" s="1083">
        <v>3</v>
      </c>
    </row>
    <row r="65" spans="1:16" ht="15.75" thickBot="1" x14ac:dyDescent="0.25">
      <c r="A65" s="3120"/>
      <c r="B65" s="2842"/>
      <c r="C65" s="3123"/>
      <c r="D65" s="2511"/>
      <c r="E65" s="2737"/>
      <c r="F65" s="3037"/>
      <c r="G65" s="2741"/>
      <c r="H65" s="1055" t="s">
        <v>7</v>
      </c>
      <c r="I65" s="2531">
        <f t="shared" ref="I65:K65" si="11">SUM(I61:I61)</f>
        <v>0</v>
      </c>
      <c r="J65" s="2531">
        <f t="shared" si="11"/>
        <v>5</v>
      </c>
      <c r="K65" s="2531">
        <f t="shared" si="11"/>
        <v>5</v>
      </c>
      <c r="L65" s="1114"/>
      <c r="M65" s="1115"/>
      <c r="N65" s="1107"/>
      <c r="O65" s="1107"/>
      <c r="P65" s="1108"/>
    </row>
    <row r="66" spans="1:16" ht="29.45" customHeight="1" x14ac:dyDescent="0.2">
      <c r="A66" s="3118" t="s">
        <v>8</v>
      </c>
      <c r="B66" s="2841" t="s">
        <v>53</v>
      </c>
      <c r="C66" s="3121" t="s">
        <v>8</v>
      </c>
      <c r="D66" s="1046"/>
      <c r="E66" s="2736" t="s">
        <v>522</v>
      </c>
      <c r="F66" s="3035" t="s">
        <v>119</v>
      </c>
      <c r="G66" s="2740" t="s">
        <v>1127</v>
      </c>
      <c r="H66" s="1047"/>
      <c r="I66" s="1048"/>
      <c r="J66" s="1048"/>
      <c r="K66" s="1049"/>
      <c r="L66" s="1112" t="s">
        <v>523</v>
      </c>
      <c r="M66" s="1074" t="s">
        <v>59</v>
      </c>
      <c r="N66" s="1052"/>
      <c r="O66" s="1052">
        <v>25</v>
      </c>
      <c r="P66" s="1053">
        <v>25</v>
      </c>
    </row>
    <row r="67" spans="1:16" ht="15" x14ac:dyDescent="0.2">
      <c r="A67" s="3119"/>
      <c r="B67" s="2796"/>
      <c r="C67" s="3122"/>
      <c r="D67" s="1075"/>
      <c r="E67" s="2754"/>
      <c r="F67" s="3036"/>
      <c r="G67" s="2818"/>
      <c r="H67" s="1089" t="s">
        <v>52</v>
      </c>
      <c r="I67" s="1090">
        <v>1</v>
      </c>
      <c r="J67" s="1090">
        <v>3.5</v>
      </c>
      <c r="K67" s="1091">
        <v>3.5</v>
      </c>
      <c r="L67" s="1113" t="s">
        <v>524</v>
      </c>
      <c r="M67" s="1092" t="s">
        <v>59</v>
      </c>
      <c r="N67" s="1082">
        <v>1</v>
      </c>
      <c r="O67" s="1082">
        <v>1</v>
      </c>
      <c r="P67" s="1083">
        <v>1</v>
      </c>
    </row>
    <row r="68" spans="1:16" ht="45" x14ac:dyDescent="0.2">
      <c r="A68" s="3119"/>
      <c r="B68" s="2796"/>
      <c r="C68" s="3122"/>
      <c r="D68" s="1075"/>
      <c r="E68" s="2754"/>
      <c r="F68" s="3036"/>
      <c r="G68" s="2818"/>
      <c r="H68" s="1089"/>
      <c r="I68" s="1090"/>
      <c r="J68" s="1090"/>
      <c r="K68" s="1091"/>
      <c r="L68" s="1113" t="s">
        <v>1386</v>
      </c>
      <c r="M68" s="1092"/>
      <c r="N68" s="1082"/>
      <c r="O68" s="1082">
        <v>5</v>
      </c>
      <c r="P68" s="1083">
        <v>5</v>
      </c>
    </row>
    <row r="69" spans="1:16" ht="7.9" customHeight="1" x14ac:dyDescent="0.2">
      <c r="A69" s="3119"/>
      <c r="B69" s="2796"/>
      <c r="C69" s="3122"/>
      <c r="D69" s="1075"/>
      <c r="E69" s="2754"/>
      <c r="F69" s="3036"/>
      <c r="G69" s="2818"/>
      <c r="H69" s="1089"/>
      <c r="I69" s="1090"/>
      <c r="J69" s="1090"/>
      <c r="K69" s="1091"/>
      <c r="L69" s="2522"/>
      <c r="M69" s="2523"/>
      <c r="N69" s="2279"/>
      <c r="O69" s="2279"/>
      <c r="P69" s="1227"/>
    </row>
    <row r="70" spans="1:16" ht="16.149999999999999" customHeight="1" thickBot="1" x14ac:dyDescent="0.25">
      <c r="A70" s="3120"/>
      <c r="B70" s="2842"/>
      <c r="C70" s="3123"/>
      <c r="D70" s="2511"/>
      <c r="E70" s="2737"/>
      <c r="F70" s="3037"/>
      <c r="G70" s="2741"/>
      <c r="H70" s="1055" t="s">
        <v>7</v>
      </c>
      <c r="I70" s="2531">
        <f>SUM(I66:I67)</f>
        <v>1</v>
      </c>
      <c r="J70" s="2531">
        <f t="shared" ref="J70:K70" si="12">SUM(J66:J67)</f>
        <v>3.5</v>
      </c>
      <c r="K70" s="2531">
        <f t="shared" si="12"/>
        <v>3.5</v>
      </c>
      <c r="L70" s="1114"/>
      <c r="M70" s="1115"/>
      <c r="N70" s="1107"/>
      <c r="O70" s="1107"/>
      <c r="P70" s="1108"/>
    </row>
    <row r="71" spans="1:16" ht="16.149999999999999" customHeight="1" thickBot="1" x14ac:dyDescent="0.25">
      <c r="A71" s="1106" t="s">
        <v>8</v>
      </c>
      <c r="B71" s="1041" t="s">
        <v>53</v>
      </c>
      <c r="C71" s="3124" t="s">
        <v>34</v>
      </c>
      <c r="D71" s="3124"/>
      <c r="E71" s="3124"/>
      <c r="F71" s="3124"/>
      <c r="G71" s="3125"/>
      <c r="H71" s="1139" t="s">
        <v>7</v>
      </c>
      <c r="I71" s="1140">
        <f>I65+I70</f>
        <v>1</v>
      </c>
      <c r="J71" s="1140">
        <f t="shared" ref="J71:K71" si="13">J65+J70</f>
        <v>8.5</v>
      </c>
      <c r="K71" s="1140">
        <f t="shared" si="13"/>
        <v>8.5</v>
      </c>
      <c r="L71" s="2513"/>
      <c r="M71" s="2513"/>
      <c r="N71" s="2513"/>
      <c r="O71" s="2513"/>
      <c r="P71" s="1141"/>
    </row>
    <row r="72" spans="1:16" ht="15" thickBot="1" x14ac:dyDescent="0.25">
      <c r="A72" s="1106" t="s">
        <v>8</v>
      </c>
      <c r="B72" s="1039" t="s">
        <v>54</v>
      </c>
      <c r="C72" s="2791" t="s">
        <v>527</v>
      </c>
      <c r="D72" s="2792"/>
      <c r="E72" s="2792"/>
      <c r="F72" s="2792"/>
      <c r="G72" s="2792"/>
      <c r="H72" s="2792"/>
      <c r="I72" s="2792"/>
      <c r="J72" s="2792"/>
      <c r="K72" s="2792"/>
      <c r="L72" s="2792"/>
      <c r="M72" s="2792"/>
      <c r="N72" s="2792"/>
      <c r="O72" s="2792"/>
      <c r="P72" s="1040"/>
    </row>
    <row r="73" spans="1:16" ht="13.9" customHeight="1" thickBot="1" x14ac:dyDescent="0.25">
      <c r="A73" s="1106"/>
      <c r="B73" s="1041"/>
      <c r="C73" s="2518"/>
      <c r="D73" s="2518"/>
      <c r="E73" s="2518"/>
      <c r="F73" s="2518"/>
      <c r="G73" s="2518"/>
      <c r="H73" s="2518"/>
      <c r="I73" s="2518"/>
      <c r="J73" s="2518"/>
      <c r="K73" s="2518"/>
      <c r="L73" s="1110" t="s">
        <v>528</v>
      </c>
      <c r="M73" s="1068" t="s">
        <v>59</v>
      </c>
      <c r="N73" s="1142">
        <v>2</v>
      </c>
      <c r="O73" s="1142">
        <v>2</v>
      </c>
      <c r="P73" s="1143">
        <v>2</v>
      </c>
    </row>
    <row r="74" spans="1:16" ht="30" x14ac:dyDescent="0.2">
      <c r="A74" s="3118" t="s">
        <v>8</v>
      </c>
      <c r="B74" s="2841" t="s">
        <v>54</v>
      </c>
      <c r="C74" s="3121" t="s">
        <v>6</v>
      </c>
      <c r="D74" s="1046"/>
      <c r="E74" s="2736" t="s">
        <v>531</v>
      </c>
      <c r="F74" s="3035" t="s">
        <v>119</v>
      </c>
      <c r="G74" s="3146" t="s">
        <v>1127</v>
      </c>
      <c r="H74" s="1047" t="s">
        <v>52</v>
      </c>
      <c r="I74" s="2524"/>
      <c r="J74" s="1048"/>
      <c r="K74" s="1048"/>
      <c r="L74" s="1144" t="s">
        <v>532</v>
      </c>
      <c r="M74" s="1074" t="s">
        <v>59</v>
      </c>
      <c r="N74" s="1052">
        <v>3</v>
      </c>
      <c r="O74" s="1052">
        <v>3</v>
      </c>
      <c r="P74" s="1053">
        <v>3</v>
      </c>
    </row>
    <row r="75" spans="1:16" ht="30.75" thickBot="1" x14ac:dyDescent="0.25">
      <c r="A75" s="3119"/>
      <c r="B75" s="2796"/>
      <c r="C75" s="3122"/>
      <c r="D75" s="1075"/>
      <c r="E75" s="2754"/>
      <c r="F75" s="3036"/>
      <c r="G75" s="3147"/>
      <c r="H75" s="2106" t="s">
        <v>52</v>
      </c>
      <c r="I75" s="2525">
        <v>8</v>
      </c>
      <c r="J75" s="1077">
        <v>9</v>
      </c>
      <c r="K75" s="1077">
        <v>10</v>
      </c>
      <c r="L75" s="1145" t="s">
        <v>533</v>
      </c>
      <c r="M75" s="1092" t="s">
        <v>59</v>
      </c>
      <c r="N75" s="1082">
        <v>1</v>
      </c>
      <c r="O75" s="1082">
        <v>1</v>
      </c>
      <c r="P75" s="1083">
        <v>1</v>
      </c>
    </row>
    <row r="76" spans="1:16" ht="13.9" customHeight="1" x14ac:dyDescent="0.2">
      <c r="A76" s="3119"/>
      <c r="B76" s="2796"/>
      <c r="C76" s="3122"/>
      <c r="D76" s="1075"/>
      <c r="E76" s="2754"/>
      <c r="F76" s="3036"/>
      <c r="G76" s="3147"/>
      <c r="H76" s="1076" t="s">
        <v>52</v>
      </c>
      <c r="I76" s="2525">
        <v>6</v>
      </c>
      <c r="J76" s="1077">
        <v>6</v>
      </c>
      <c r="K76" s="1077">
        <v>6</v>
      </c>
      <c r="L76" s="1145" t="s">
        <v>534</v>
      </c>
      <c r="M76" s="1092" t="s">
        <v>59</v>
      </c>
      <c r="N76" s="1082">
        <v>25</v>
      </c>
      <c r="O76" s="1082">
        <v>25</v>
      </c>
      <c r="P76" s="1083">
        <v>25</v>
      </c>
    </row>
    <row r="77" spans="1:16" ht="29.45" customHeight="1" x14ac:dyDescent="0.2">
      <c r="A77" s="3119"/>
      <c r="B77" s="2796"/>
      <c r="C77" s="3122"/>
      <c r="D77" s="1075"/>
      <c r="E77" s="2754"/>
      <c r="F77" s="3036"/>
      <c r="G77" s="3147"/>
      <c r="H77" s="2106"/>
      <c r="I77" s="2526"/>
      <c r="J77" s="2089"/>
      <c r="K77" s="2089"/>
      <c r="L77" s="2527" t="s">
        <v>535</v>
      </c>
      <c r="M77" s="1741" t="s">
        <v>59</v>
      </c>
      <c r="N77" s="1131">
        <v>2</v>
      </c>
      <c r="O77" s="1131">
        <v>2</v>
      </c>
      <c r="P77" s="1083">
        <v>2</v>
      </c>
    </row>
    <row r="78" spans="1:16" ht="24.6" customHeight="1" x14ac:dyDescent="0.2">
      <c r="A78" s="3119"/>
      <c r="B78" s="2796"/>
      <c r="C78" s="3122"/>
      <c r="D78" s="1075"/>
      <c r="E78" s="2754"/>
      <c r="F78" s="3036"/>
      <c r="G78" s="3147"/>
      <c r="H78" s="2528"/>
      <c r="I78" s="2526"/>
      <c r="J78" s="2089"/>
      <c r="K78" s="2089"/>
      <c r="L78" s="2538" t="s">
        <v>529</v>
      </c>
      <c r="M78" s="2515" t="s">
        <v>59</v>
      </c>
      <c r="N78" s="2084"/>
      <c r="O78" s="2084"/>
      <c r="P78" s="2085">
        <v>1</v>
      </c>
    </row>
    <row r="79" spans="1:16" ht="27.6" customHeight="1" thickBot="1" x14ac:dyDescent="0.25">
      <c r="A79" s="3120"/>
      <c r="B79" s="2842"/>
      <c r="C79" s="3123"/>
      <c r="D79" s="2519"/>
      <c r="E79" s="2737"/>
      <c r="F79" s="3037"/>
      <c r="G79" s="3148"/>
      <c r="H79" s="2529" t="s">
        <v>7</v>
      </c>
      <c r="I79" s="2539">
        <f>SUM(I74:I76)</f>
        <v>14</v>
      </c>
      <c r="J79" s="2531">
        <f t="shared" ref="J79:K79" si="14">SUM(J74:J76)</f>
        <v>15</v>
      </c>
      <c r="K79" s="2531">
        <f t="shared" si="14"/>
        <v>16</v>
      </c>
      <c r="L79" s="1116" t="s">
        <v>530</v>
      </c>
      <c r="M79" s="1138" t="s">
        <v>89</v>
      </c>
      <c r="N79" s="1107"/>
      <c r="O79" s="1107">
        <v>3</v>
      </c>
      <c r="P79" s="1108">
        <v>3</v>
      </c>
    </row>
    <row r="80" spans="1:16" ht="13.9" customHeight="1" x14ac:dyDescent="0.2">
      <c r="A80" s="3118" t="s">
        <v>8</v>
      </c>
      <c r="B80" s="2841" t="s">
        <v>54</v>
      </c>
      <c r="C80" s="3121" t="s">
        <v>8</v>
      </c>
      <c r="D80" s="1046"/>
      <c r="E80" s="2736" t="s">
        <v>536</v>
      </c>
      <c r="F80" s="3035" t="s">
        <v>119</v>
      </c>
      <c r="G80" s="2740" t="s">
        <v>1127</v>
      </c>
      <c r="H80" s="1047" t="s">
        <v>52</v>
      </c>
      <c r="I80" s="1048"/>
      <c r="J80" s="1048">
        <v>5</v>
      </c>
      <c r="K80" s="1049">
        <v>5</v>
      </c>
      <c r="L80" s="1112" t="s">
        <v>537</v>
      </c>
      <c r="M80" s="1074" t="s">
        <v>59</v>
      </c>
      <c r="N80" s="1052"/>
      <c r="O80" s="1052">
        <v>10</v>
      </c>
      <c r="P80" s="1053">
        <v>10</v>
      </c>
    </row>
    <row r="81" spans="1:16" ht="42" customHeight="1" x14ac:dyDescent="0.2">
      <c r="A81" s="3119"/>
      <c r="B81" s="2796"/>
      <c r="C81" s="3122"/>
      <c r="D81" s="1075"/>
      <c r="E81" s="2754"/>
      <c r="F81" s="3036"/>
      <c r="G81" s="2818"/>
      <c r="H81" s="1089"/>
      <c r="I81" s="1090"/>
      <c r="J81" s="1090"/>
      <c r="K81" s="1091"/>
      <c r="L81" s="1113" t="s">
        <v>538</v>
      </c>
      <c r="M81" s="1092" t="s">
        <v>59</v>
      </c>
      <c r="N81" s="1082"/>
      <c r="O81" s="1082">
        <v>2</v>
      </c>
      <c r="P81" s="1083">
        <v>2</v>
      </c>
    </row>
    <row r="82" spans="1:16" ht="14.45" customHeight="1" thickBot="1" x14ac:dyDescent="0.25">
      <c r="A82" s="3120"/>
      <c r="B82" s="2842"/>
      <c r="C82" s="3123"/>
      <c r="D82" s="2511"/>
      <c r="E82" s="2737"/>
      <c r="F82" s="3037"/>
      <c r="G82" s="2741"/>
      <c r="H82" s="1055" t="s">
        <v>7</v>
      </c>
      <c r="I82" s="2531">
        <f t="shared" ref="I82:K82" si="15">SUM(I80:I80)</f>
        <v>0</v>
      </c>
      <c r="J82" s="2531">
        <f t="shared" si="15"/>
        <v>5</v>
      </c>
      <c r="K82" s="2531">
        <f t="shared" si="15"/>
        <v>5</v>
      </c>
      <c r="L82" s="1114"/>
      <c r="M82" s="1115"/>
      <c r="N82" s="1107"/>
      <c r="O82" s="1107"/>
      <c r="P82" s="1108"/>
    </row>
    <row r="83" spans="1:16" ht="15" thickBot="1" x14ac:dyDescent="0.25">
      <c r="A83" s="2510" t="s">
        <v>8</v>
      </c>
      <c r="B83" s="1061" t="s">
        <v>54</v>
      </c>
      <c r="C83" s="2784" t="s">
        <v>34</v>
      </c>
      <c r="D83" s="2784"/>
      <c r="E83" s="2784"/>
      <c r="F83" s="2784"/>
      <c r="G83" s="2785"/>
      <c r="H83" s="1062" t="s">
        <v>7</v>
      </c>
      <c r="I83" s="1063">
        <f>I79+I82</f>
        <v>14</v>
      </c>
      <c r="J83" s="1063">
        <f t="shared" ref="J83:K83" si="16">J79+J82</f>
        <v>20</v>
      </c>
      <c r="K83" s="1063">
        <f t="shared" si="16"/>
        <v>21</v>
      </c>
      <c r="L83" s="1064"/>
      <c r="M83" s="1064"/>
      <c r="N83" s="1064"/>
      <c r="O83" s="1064"/>
      <c r="P83" s="1065"/>
    </row>
    <row r="84" spans="1:16" ht="15" thickBot="1" x14ac:dyDescent="0.25">
      <c r="A84" s="1106" t="s">
        <v>8</v>
      </c>
      <c r="B84" s="1039" t="s">
        <v>62</v>
      </c>
      <c r="C84" s="2791" t="s">
        <v>539</v>
      </c>
      <c r="D84" s="2792"/>
      <c r="E84" s="2792"/>
      <c r="F84" s="2792"/>
      <c r="G84" s="2792"/>
      <c r="H84" s="2792"/>
      <c r="I84" s="2792"/>
      <c r="J84" s="2792"/>
      <c r="K84" s="2792"/>
      <c r="L84" s="2792"/>
      <c r="M84" s="2792"/>
      <c r="N84" s="2792"/>
      <c r="O84" s="2792"/>
      <c r="P84" s="1040"/>
    </row>
    <row r="85" spans="1:16" s="9" customFormat="1" ht="27.6" customHeight="1" thickBot="1" x14ac:dyDescent="0.25">
      <c r="A85" s="2509"/>
      <c r="B85" s="1041"/>
      <c r="C85" s="2507"/>
      <c r="D85" s="2507"/>
      <c r="E85" s="2507"/>
      <c r="F85" s="2507"/>
      <c r="G85" s="2507"/>
      <c r="H85" s="2507"/>
      <c r="I85" s="2507"/>
      <c r="J85" s="2507"/>
      <c r="K85" s="2507"/>
      <c r="L85" s="1110" t="s">
        <v>540</v>
      </c>
      <c r="M85" s="1068" t="s">
        <v>59</v>
      </c>
      <c r="N85" s="1142"/>
      <c r="O85" s="1142">
        <v>2</v>
      </c>
      <c r="P85" s="1143">
        <v>2</v>
      </c>
    </row>
    <row r="86" spans="1:16" s="9" customFormat="1" ht="45" x14ac:dyDescent="0.2">
      <c r="A86" s="3118" t="s">
        <v>8</v>
      </c>
      <c r="B86" s="2841" t="s">
        <v>62</v>
      </c>
      <c r="C86" s="3121" t="s">
        <v>6</v>
      </c>
      <c r="D86" s="1046"/>
      <c r="E86" s="2736" t="s">
        <v>541</v>
      </c>
      <c r="F86" s="3035" t="s">
        <v>119</v>
      </c>
      <c r="G86" s="2740" t="s">
        <v>1127</v>
      </c>
      <c r="H86" s="1047" t="s">
        <v>52</v>
      </c>
      <c r="I86" s="1048">
        <v>0</v>
      </c>
      <c r="J86" s="1048">
        <v>5</v>
      </c>
      <c r="K86" s="1049">
        <v>5</v>
      </c>
      <c r="L86" s="1442" t="s">
        <v>542</v>
      </c>
      <c r="M86" s="1074" t="s">
        <v>59</v>
      </c>
      <c r="N86" s="1052"/>
      <c r="O86" s="1052">
        <v>1</v>
      </c>
      <c r="P86" s="1053">
        <v>1</v>
      </c>
    </row>
    <row r="87" spans="1:16" ht="45" x14ac:dyDescent="0.2">
      <c r="A87" s="3119"/>
      <c r="B87" s="2796"/>
      <c r="C87" s="3122"/>
      <c r="D87" s="1075"/>
      <c r="E87" s="2754"/>
      <c r="F87" s="3036"/>
      <c r="G87" s="2818"/>
      <c r="H87" s="1089"/>
      <c r="I87" s="1090"/>
      <c r="J87" s="1090"/>
      <c r="K87" s="1091"/>
      <c r="L87" s="1113" t="s">
        <v>543</v>
      </c>
      <c r="M87" s="1074" t="s">
        <v>544</v>
      </c>
      <c r="N87" s="1052"/>
      <c r="O87" s="1052">
        <v>0.5</v>
      </c>
      <c r="P87" s="1053">
        <v>0.5</v>
      </c>
    </row>
    <row r="88" spans="1:16" ht="30.75" thickBot="1" x14ac:dyDescent="0.3">
      <c r="A88" s="3120"/>
      <c r="B88" s="2842"/>
      <c r="C88" s="3123"/>
      <c r="D88" s="2511"/>
      <c r="E88" s="2737"/>
      <c r="F88" s="3037"/>
      <c r="G88" s="2741"/>
      <c r="H88" s="1055" t="s">
        <v>7</v>
      </c>
      <c r="I88" s="1056">
        <f t="shared" ref="I88:K88" si="17">SUM(I86:I86)</f>
        <v>0</v>
      </c>
      <c r="J88" s="1056">
        <f t="shared" si="17"/>
        <v>5</v>
      </c>
      <c r="K88" s="1056">
        <f t="shared" si="17"/>
        <v>5</v>
      </c>
      <c r="L88" s="2512" t="s">
        <v>1269</v>
      </c>
      <c r="M88" s="1115" t="s">
        <v>59</v>
      </c>
      <c r="N88" s="1107"/>
      <c r="O88" s="1107"/>
      <c r="P88" s="1108">
        <v>1</v>
      </c>
    </row>
    <row r="89" spans="1:16" ht="15" thickBot="1" x14ac:dyDescent="0.25">
      <c r="A89" s="2510" t="s">
        <v>8</v>
      </c>
      <c r="B89" s="1061" t="s">
        <v>62</v>
      </c>
      <c r="C89" s="2784" t="s">
        <v>34</v>
      </c>
      <c r="D89" s="2784"/>
      <c r="E89" s="2784"/>
      <c r="F89" s="2784"/>
      <c r="G89" s="2785"/>
      <c r="H89" s="1062" t="s">
        <v>7</v>
      </c>
      <c r="I89" s="1063">
        <f>I88</f>
        <v>0</v>
      </c>
      <c r="J89" s="1063">
        <f t="shared" ref="J89:K89" si="18">J88</f>
        <v>5</v>
      </c>
      <c r="K89" s="1063">
        <f t="shared" si="18"/>
        <v>5</v>
      </c>
      <c r="L89" s="1064"/>
      <c r="M89" s="1064"/>
      <c r="N89" s="1064"/>
      <c r="O89" s="1064"/>
      <c r="P89" s="1065"/>
    </row>
    <row r="90" spans="1:16" ht="13.9" customHeight="1" thickBot="1" x14ac:dyDescent="0.25">
      <c r="A90" s="2510" t="s">
        <v>62</v>
      </c>
      <c r="B90" s="1061"/>
      <c r="C90" s="3116" t="s">
        <v>55</v>
      </c>
      <c r="D90" s="3116"/>
      <c r="E90" s="3116"/>
      <c r="F90" s="3116"/>
      <c r="G90" s="3117"/>
      <c r="H90" s="1098" t="s">
        <v>7</v>
      </c>
      <c r="I90" s="1099">
        <f>I40+I57+I71+I83+I89</f>
        <v>1237</v>
      </c>
      <c r="J90" s="1099">
        <f>J40+J57+J71+J83+J89</f>
        <v>965.5</v>
      </c>
      <c r="K90" s="1099">
        <f>K40+K57+K71+K83+K89</f>
        <v>990.5</v>
      </c>
      <c r="L90" s="1100"/>
      <c r="M90" s="1100"/>
      <c r="N90" s="1100"/>
      <c r="O90" s="1100"/>
      <c r="P90" s="1101"/>
    </row>
    <row r="91" spans="1:16" ht="13.9" customHeight="1" thickBot="1" x14ac:dyDescent="0.25">
      <c r="A91" s="2788" t="s">
        <v>9</v>
      </c>
      <c r="B91" s="2789"/>
      <c r="C91" s="2789"/>
      <c r="D91" s="2789"/>
      <c r="E91" s="2789"/>
      <c r="F91" s="2789"/>
      <c r="G91" s="2789"/>
      <c r="H91" s="2790"/>
      <c r="I91" s="1146">
        <f>I90+I29</f>
        <v>1241</v>
      </c>
      <c r="J91" s="1146">
        <f>J90+J29</f>
        <v>970.5</v>
      </c>
      <c r="K91" s="1146">
        <f>K90+K29</f>
        <v>996.5</v>
      </c>
      <c r="L91" s="2776"/>
      <c r="M91" s="2777"/>
      <c r="N91" s="2777"/>
      <c r="O91" s="2777"/>
      <c r="P91" s="2778"/>
    </row>
    <row r="92" spans="1:16" ht="15" x14ac:dyDescent="0.2">
      <c r="A92" s="1147" t="s">
        <v>36</v>
      </c>
      <c r="B92" s="1147"/>
      <c r="C92" s="1147"/>
      <c r="D92" s="1147"/>
      <c r="E92" s="1147"/>
      <c r="F92" s="1147"/>
      <c r="G92" s="1147"/>
      <c r="H92" s="1147"/>
      <c r="I92" s="1147"/>
      <c r="J92" s="1147"/>
      <c r="K92" s="1147"/>
      <c r="L92" s="1147"/>
      <c r="M92" s="1148"/>
      <c r="N92" s="1149"/>
      <c r="O92" s="1149"/>
      <c r="P92" s="1149"/>
    </row>
    <row r="93" spans="1:16" s="9" customFormat="1" ht="15" x14ac:dyDescent="0.2">
      <c r="A93" s="2376"/>
      <c r="B93" s="2376"/>
      <c r="C93" s="2376"/>
      <c r="D93" s="2376"/>
      <c r="E93" s="2376"/>
      <c r="F93" s="2376"/>
      <c r="G93" s="2376"/>
      <c r="H93" s="2376"/>
      <c r="I93" s="2376"/>
      <c r="J93" s="2376"/>
      <c r="K93" s="2376"/>
      <c r="L93" s="2376"/>
      <c r="M93" s="1148"/>
      <c r="N93" s="1149"/>
      <c r="O93" s="1149"/>
      <c r="P93" s="1149"/>
    </row>
    <row r="94" spans="1:16" s="9" customFormat="1" ht="15" x14ac:dyDescent="0.2">
      <c r="A94" s="2376"/>
      <c r="B94" s="2376"/>
      <c r="C94" s="2376"/>
      <c r="D94" s="2376"/>
      <c r="E94" s="2376"/>
      <c r="F94" s="2376"/>
      <c r="G94" s="2376"/>
      <c r="H94" s="2376"/>
      <c r="I94" s="2376"/>
      <c r="J94" s="2376"/>
      <c r="K94" s="2376"/>
      <c r="L94" s="2376"/>
      <c r="M94" s="1148"/>
      <c r="N94" s="1149"/>
      <c r="O94" s="1149"/>
      <c r="P94" s="1149"/>
    </row>
    <row r="95" spans="1:16" s="9" customFormat="1" ht="15" x14ac:dyDescent="0.2">
      <c r="A95" s="2376"/>
      <c r="B95" s="2376"/>
      <c r="C95" s="2376"/>
      <c r="D95" s="2376"/>
      <c r="E95" s="2376"/>
      <c r="F95" s="2376"/>
      <c r="G95" s="2376"/>
      <c r="H95" s="2376"/>
      <c r="I95" s="2376"/>
      <c r="J95" s="2376"/>
      <c r="K95" s="2376"/>
      <c r="L95" s="2376"/>
      <c r="M95" s="1148"/>
      <c r="N95" s="1149"/>
      <c r="O95" s="1149"/>
      <c r="P95" s="1149"/>
    </row>
    <row r="96" spans="1:16" s="9" customFormat="1" ht="15" x14ac:dyDescent="0.2">
      <c r="A96" s="2376"/>
      <c r="B96" s="2376"/>
      <c r="C96" s="2376"/>
      <c r="D96" s="2376"/>
      <c r="E96" s="2376"/>
      <c r="F96" s="2376"/>
      <c r="G96" s="2376"/>
      <c r="H96" s="2376"/>
      <c r="I96" s="2376"/>
      <c r="J96" s="2376"/>
      <c r="K96" s="2376"/>
      <c r="L96" s="2376"/>
      <c r="M96" s="1148"/>
      <c r="N96" s="1149"/>
      <c r="O96" s="1149"/>
      <c r="P96" s="1149"/>
    </row>
    <row r="97" spans="1:16" s="9" customFormat="1" ht="15" x14ac:dyDescent="0.2">
      <c r="A97" s="2376"/>
      <c r="B97" s="2376"/>
      <c r="C97" s="2376"/>
      <c r="D97" s="2376"/>
      <c r="E97" s="2376"/>
      <c r="F97" s="2376"/>
      <c r="G97" s="2376"/>
      <c r="H97" s="2376"/>
      <c r="I97" s="2376"/>
      <c r="J97" s="2376"/>
      <c r="K97" s="2376"/>
      <c r="L97" s="2376"/>
      <c r="M97" s="1148"/>
      <c r="N97" s="1149"/>
      <c r="O97" s="1149"/>
      <c r="P97" s="1149"/>
    </row>
    <row r="98" spans="1:16" s="9" customFormat="1" ht="15" x14ac:dyDescent="0.2">
      <c r="A98" s="2376"/>
      <c r="B98" s="2376"/>
      <c r="C98" s="2376"/>
      <c r="D98" s="2376"/>
      <c r="E98" s="2376"/>
      <c r="F98" s="2376"/>
      <c r="G98" s="2376"/>
      <c r="H98" s="2376"/>
      <c r="I98" s="2376"/>
      <c r="J98" s="2376"/>
      <c r="K98" s="2376"/>
      <c r="L98" s="2376"/>
      <c r="M98" s="1148"/>
      <c r="N98" s="1149"/>
      <c r="O98" s="1149"/>
      <c r="P98" s="1149"/>
    </row>
    <row r="99" spans="1:16" s="9" customFormat="1" ht="15" x14ac:dyDescent="0.2">
      <c r="A99" s="2376"/>
      <c r="B99" s="2376"/>
      <c r="C99" s="2376"/>
      <c r="D99" s="2376"/>
      <c r="E99" s="2376"/>
      <c r="F99" s="2376"/>
      <c r="G99" s="2376"/>
      <c r="H99" s="2376"/>
      <c r="I99" s="2376"/>
      <c r="J99" s="2376"/>
      <c r="K99" s="2376"/>
      <c r="L99" s="2376"/>
      <c r="M99" s="1148"/>
      <c r="N99" s="1149"/>
      <c r="O99" s="1149"/>
      <c r="P99" s="1149"/>
    </row>
    <row r="100" spans="1:16" s="9" customFormat="1" ht="15" x14ac:dyDescent="0.2">
      <c r="A100" s="2376"/>
      <c r="B100" s="2376"/>
      <c r="C100" s="2376"/>
      <c r="D100" s="2376"/>
      <c r="E100" s="2376"/>
      <c r="F100" s="2376"/>
      <c r="G100" s="2376"/>
      <c r="H100" s="2376"/>
      <c r="I100" s="2376"/>
      <c r="J100" s="2376"/>
      <c r="K100" s="2376"/>
      <c r="L100" s="2376"/>
      <c r="M100" s="1148"/>
      <c r="N100" s="1149"/>
      <c r="O100" s="1149"/>
      <c r="P100" s="1149"/>
    </row>
    <row r="101" spans="1:16" s="9" customFormat="1" ht="15" x14ac:dyDescent="0.2">
      <c r="A101" s="2376"/>
      <c r="B101" s="2376"/>
      <c r="C101" s="2376"/>
      <c r="D101" s="2376"/>
      <c r="E101" s="2376"/>
      <c r="F101" s="2376"/>
      <c r="G101" s="2376"/>
      <c r="H101" s="2376"/>
      <c r="I101" s="2376"/>
      <c r="J101" s="2376"/>
      <c r="K101" s="2376"/>
      <c r="L101" s="2376"/>
      <c r="M101" s="1148"/>
      <c r="N101" s="1149"/>
      <c r="O101" s="1149"/>
      <c r="P101" s="1149"/>
    </row>
    <row r="102" spans="1:16" s="9" customFormat="1" ht="15" x14ac:dyDescent="0.2">
      <c r="A102" s="2376"/>
      <c r="B102" s="2376"/>
      <c r="C102" s="2376"/>
      <c r="D102" s="2376"/>
      <c r="E102" s="2376"/>
      <c r="F102" s="2376"/>
      <c r="G102" s="2376"/>
      <c r="H102" s="2376"/>
      <c r="I102" s="2376"/>
      <c r="J102" s="2376"/>
      <c r="K102" s="2376"/>
      <c r="L102" s="2376"/>
      <c r="M102" s="1148"/>
      <c r="N102" s="1149"/>
      <c r="O102" s="1149"/>
      <c r="P102" s="1149"/>
    </row>
    <row r="103" spans="1:16" s="9" customFormat="1" ht="15" x14ac:dyDescent="0.2">
      <c r="A103" s="2376"/>
      <c r="B103" s="2376"/>
      <c r="C103" s="2376"/>
      <c r="D103" s="2376"/>
      <c r="E103" s="2376"/>
      <c r="F103" s="2376"/>
      <c r="G103" s="2376"/>
      <c r="H103" s="2376"/>
      <c r="I103" s="2376"/>
      <c r="J103" s="2376"/>
      <c r="K103" s="2376"/>
      <c r="L103" s="2376"/>
      <c r="M103" s="1148"/>
      <c r="N103" s="1149"/>
      <c r="O103" s="1149"/>
      <c r="P103" s="1149"/>
    </row>
    <row r="104" spans="1:16" s="9" customFormat="1" ht="15" x14ac:dyDescent="0.2">
      <c r="A104" s="2376"/>
      <c r="B104" s="2376"/>
      <c r="C104" s="2376"/>
      <c r="D104" s="2376"/>
      <c r="E104" s="2376"/>
      <c r="F104" s="2376"/>
      <c r="G104" s="2376"/>
      <c r="H104" s="2376"/>
      <c r="I104" s="2376"/>
      <c r="J104" s="2376"/>
      <c r="K104" s="2376"/>
      <c r="L104" s="2376"/>
      <c r="M104" s="1148"/>
      <c r="N104" s="1149"/>
      <c r="O104" s="1149"/>
      <c r="P104" s="1149"/>
    </row>
    <row r="105" spans="1:16" s="9" customFormat="1" ht="15" x14ac:dyDescent="0.2">
      <c r="A105" s="2376"/>
      <c r="B105" s="2376"/>
      <c r="C105" s="2376"/>
      <c r="D105" s="2376"/>
      <c r="E105" s="2376"/>
      <c r="F105" s="2376"/>
      <c r="G105" s="2376"/>
      <c r="H105" s="2376"/>
      <c r="I105" s="2376"/>
      <c r="J105" s="2376"/>
      <c r="K105" s="2376"/>
      <c r="L105" s="2376"/>
      <c r="M105" s="1148"/>
      <c r="N105" s="1149"/>
      <c r="O105" s="1149"/>
      <c r="P105" s="1149"/>
    </row>
    <row r="106" spans="1:16" ht="13.9" customHeight="1" x14ac:dyDescent="0.2">
      <c r="A106" s="1148"/>
      <c r="B106" s="1148"/>
      <c r="C106" s="1148"/>
      <c r="D106" s="1148"/>
      <c r="E106" s="1148"/>
      <c r="F106" s="1148"/>
      <c r="G106" s="1148"/>
      <c r="H106" s="1148"/>
      <c r="I106" s="1148"/>
      <c r="J106" s="1148"/>
      <c r="K106" s="1148"/>
      <c r="L106" s="1148"/>
      <c r="M106" s="1148"/>
      <c r="N106" s="1149"/>
      <c r="O106" s="1149"/>
      <c r="P106" s="1149"/>
    </row>
    <row r="107" spans="1:16" s="9" customFormat="1" ht="13.9" customHeight="1" x14ac:dyDescent="0.2">
      <c r="A107" s="1148"/>
      <c r="B107" s="1148"/>
      <c r="C107" s="1148"/>
      <c r="D107" s="1148"/>
      <c r="E107" s="1148"/>
      <c r="F107" s="1148"/>
      <c r="G107" s="1148"/>
      <c r="H107" s="1148"/>
      <c r="I107" s="1148"/>
      <c r="J107" s="1148"/>
      <c r="K107" s="1148"/>
      <c r="L107" s="1148"/>
      <c r="M107" s="1148"/>
      <c r="N107" s="1149"/>
      <c r="O107" s="1149"/>
      <c r="P107" s="1149"/>
    </row>
    <row r="108" spans="1:16" ht="15.75" thickBot="1" x14ac:dyDescent="0.25">
      <c r="A108" s="1022"/>
      <c r="B108" s="1150"/>
      <c r="C108" s="1150"/>
      <c r="D108" s="1150"/>
      <c r="E108" s="2779" t="s">
        <v>10</v>
      </c>
      <c r="F108" s="2779"/>
      <c r="G108" s="2779"/>
      <c r="H108" s="2779"/>
      <c r="I108" s="2779"/>
      <c r="J108" s="2779"/>
      <c r="K108" s="2779"/>
      <c r="L108" s="1151"/>
      <c r="M108" s="1151"/>
      <c r="N108" s="1150"/>
      <c r="O108" s="1150"/>
      <c r="P108" s="1150"/>
    </row>
    <row r="109" spans="1:16" ht="42.75" thickBot="1" x14ac:dyDescent="0.3">
      <c r="A109" s="1022"/>
      <c r="B109" s="1150"/>
      <c r="C109" s="1150"/>
      <c r="D109" s="1150"/>
      <c r="E109" s="855"/>
      <c r="F109" s="856"/>
      <c r="G109" s="856"/>
      <c r="H109" s="1152"/>
      <c r="I109" s="1903" t="s">
        <v>1245</v>
      </c>
      <c r="J109" s="1904" t="s">
        <v>363</v>
      </c>
      <c r="K109" s="1905" t="s">
        <v>364</v>
      </c>
      <c r="L109" s="1022"/>
      <c r="M109" s="1022"/>
      <c r="N109" s="1150"/>
      <c r="O109" s="1150"/>
      <c r="P109" s="1150"/>
    </row>
    <row r="110" spans="1:16" ht="14.45" customHeight="1" thickBot="1" x14ac:dyDescent="0.25">
      <c r="A110" s="1022"/>
      <c r="B110" s="1150"/>
      <c r="C110" s="1150"/>
      <c r="D110" s="1150"/>
      <c r="E110" s="2815" t="s">
        <v>37</v>
      </c>
      <c r="F110" s="2816"/>
      <c r="G110" s="2816"/>
      <c r="H110" s="2817"/>
      <c r="I110" s="1153">
        <f>SUM(I111:I121)</f>
        <v>1241</v>
      </c>
      <c r="J110" s="1153">
        <f t="shared" ref="J110:K110" si="19">SUM(J111:J121)</f>
        <v>970.5</v>
      </c>
      <c r="K110" s="1153">
        <f t="shared" si="19"/>
        <v>996.5</v>
      </c>
      <c r="L110" s="1154"/>
      <c r="M110" s="1022"/>
      <c r="N110" s="1150"/>
      <c r="O110" s="1150"/>
      <c r="P110" s="1150"/>
    </row>
    <row r="111" spans="1:16" ht="15" x14ac:dyDescent="0.2">
      <c r="A111" s="1022"/>
      <c r="B111" s="1150"/>
      <c r="C111" s="1150"/>
      <c r="D111" s="1150"/>
      <c r="E111" s="2800" t="s">
        <v>384</v>
      </c>
      <c r="F111" s="2801"/>
      <c r="G111" s="2801"/>
      <c r="H111" s="2802"/>
      <c r="I111" s="1155">
        <v>1241</v>
      </c>
      <c r="J111" s="1156">
        <v>970.5</v>
      </c>
      <c r="K111" s="1155">
        <v>996.5</v>
      </c>
      <c r="L111" s="1022"/>
      <c r="M111" s="1022"/>
      <c r="N111" s="1150"/>
      <c r="O111" s="1150"/>
      <c r="P111" s="1150"/>
    </row>
    <row r="112" spans="1:16" ht="15" x14ac:dyDescent="0.2">
      <c r="A112" s="1022"/>
      <c r="B112" s="1150"/>
      <c r="C112" s="1150"/>
      <c r="D112" s="1150"/>
      <c r="E112" s="2800" t="s">
        <v>385</v>
      </c>
      <c r="F112" s="2801"/>
      <c r="G112" s="2801"/>
      <c r="H112" s="2802"/>
      <c r="I112" s="1157"/>
      <c r="J112" s="1158"/>
      <c r="K112" s="1157"/>
      <c r="L112" s="1022"/>
      <c r="M112" s="1022"/>
      <c r="N112" s="1150"/>
      <c r="O112" s="1150"/>
      <c r="P112" s="1150"/>
    </row>
    <row r="113" spans="1:16" ht="15" x14ac:dyDescent="0.2">
      <c r="A113" s="1022"/>
      <c r="B113" s="1150"/>
      <c r="C113" s="1150"/>
      <c r="D113" s="1150"/>
      <c r="E113" s="2800" t="s">
        <v>386</v>
      </c>
      <c r="F113" s="2801"/>
      <c r="G113" s="2801"/>
      <c r="H113" s="2802"/>
      <c r="I113" s="1159"/>
      <c r="J113" s="1160"/>
      <c r="K113" s="1159"/>
      <c r="L113" s="1022"/>
      <c r="M113" s="1022"/>
      <c r="N113" s="1150"/>
      <c r="O113" s="1150"/>
      <c r="P113" s="1150"/>
    </row>
    <row r="114" spans="1:16" ht="15" x14ac:dyDescent="0.2">
      <c r="A114" s="1022"/>
      <c r="B114" s="1150"/>
      <c r="C114" s="1150"/>
      <c r="D114" s="1150"/>
      <c r="E114" s="2800" t="s">
        <v>387</v>
      </c>
      <c r="F114" s="2801"/>
      <c r="G114" s="2801"/>
      <c r="H114" s="2802"/>
      <c r="I114" s="1159"/>
      <c r="J114" s="1160"/>
      <c r="K114" s="1159"/>
      <c r="L114" s="1022"/>
      <c r="M114" s="1022"/>
      <c r="N114" s="1150"/>
      <c r="O114" s="1150"/>
      <c r="P114" s="1150"/>
    </row>
    <row r="115" spans="1:16" ht="15" x14ac:dyDescent="0.2">
      <c r="A115" s="1022"/>
      <c r="B115" s="1150"/>
      <c r="C115" s="1150"/>
      <c r="D115" s="1150"/>
      <c r="E115" s="2803" t="s">
        <v>388</v>
      </c>
      <c r="F115" s="2804"/>
      <c r="G115" s="2804"/>
      <c r="H115" s="2805"/>
      <c r="I115" s="1161"/>
      <c r="J115" s="1162"/>
      <c r="K115" s="1161"/>
      <c r="L115" s="1022"/>
      <c r="M115" s="1022"/>
      <c r="N115" s="1150"/>
      <c r="O115" s="1150"/>
      <c r="P115" s="1150"/>
    </row>
    <row r="116" spans="1:16" ht="15" x14ac:dyDescent="0.25">
      <c r="A116" s="1022"/>
      <c r="B116" s="1150"/>
      <c r="C116" s="1150"/>
      <c r="D116" s="1150"/>
      <c r="E116" s="861" t="s">
        <v>389</v>
      </c>
      <c r="F116" s="862"/>
      <c r="G116" s="862"/>
      <c r="H116" s="863"/>
      <c r="I116" s="1159"/>
      <c r="J116" s="1160"/>
      <c r="K116" s="1159"/>
      <c r="L116" s="1022"/>
      <c r="M116" s="1022"/>
      <c r="N116" s="1150"/>
      <c r="O116" s="1150"/>
      <c r="P116" s="1150"/>
    </row>
    <row r="117" spans="1:16" ht="15" x14ac:dyDescent="0.2">
      <c r="A117" s="1022"/>
      <c r="B117" s="1150"/>
      <c r="C117" s="1150"/>
      <c r="D117" s="1150"/>
      <c r="E117" s="2800" t="s">
        <v>545</v>
      </c>
      <c r="F117" s="2801"/>
      <c r="G117" s="2801"/>
      <c r="H117" s="2802"/>
      <c r="I117" s="1159"/>
      <c r="J117" s="1160"/>
      <c r="K117" s="1159"/>
      <c r="L117" s="1022"/>
      <c r="M117" s="1022"/>
      <c r="N117" s="1163"/>
      <c r="O117" s="1163"/>
      <c r="P117" s="1163"/>
    </row>
    <row r="118" spans="1:16" ht="15" x14ac:dyDescent="0.2">
      <c r="A118" s="1022"/>
      <c r="B118" s="1150"/>
      <c r="C118" s="1150"/>
      <c r="D118" s="1150"/>
      <c r="E118" s="2800" t="s">
        <v>546</v>
      </c>
      <c r="F118" s="2801"/>
      <c r="G118" s="2801"/>
      <c r="H118" s="2802"/>
      <c r="I118" s="1164"/>
      <c r="J118" s="1165"/>
      <c r="K118" s="1164"/>
      <c r="L118" s="1022"/>
      <c r="M118" s="1022"/>
      <c r="N118" s="1150"/>
      <c r="O118" s="1150"/>
      <c r="P118" s="1150"/>
    </row>
    <row r="119" spans="1:16" ht="15" x14ac:dyDescent="0.2">
      <c r="A119" s="1022"/>
      <c r="B119" s="1150"/>
      <c r="C119" s="1150"/>
      <c r="D119" s="1150"/>
      <c r="E119" s="2800" t="s">
        <v>392</v>
      </c>
      <c r="F119" s="2801"/>
      <c r="G119" s="2801"/>
      <c r="H119" s="2802"/>
      <c r="I119" s="1164"/>
      <c r="J119" s="1165"/>
      <c r="K119" s="1164"/>
      <c r="L119" s="1022"/>
      <c r="M119" s="1022"/>
      <c r="N119" s="1150"/>
      <c r="O119" s="1150"/>
      <c r="P119" s="1150"/>
    </row>
    <row r="120" spans="1:16" ht="15" x14ac:dyDescent="0.2">
      <c r="A120" s="1022"/>
      <c r="B120" s="1150"/>
      <c r="C120" s="1150"/>
      <c r="D120" s="1150"/>
      <c r="E120" s="2800" t="s">
        <v>393</v>
      </c>
      <c r="F120" s="2801"/>
      <c r="G120" s="2801"/>
      <c r="H120" s="2802"/>
      <c r="I120" s="1164"/>
      <c r="J120" s="1165"/>
      <c r="K120" s="1164"/>
      <c r="L120" s="1022"/>
      <c r="M120" s="1022"/>
      <c r="N120" s="1150"/>
      <c r="O120" s="1150"/>
      <c r="P120" s="1150"/>
    </row>
    <row r="121" spans="1:16" ht="15.75" thickBot="1" x14ac:dyDescent="0.3">
      <c r="A121" s="862"/>
      <c r="B121" s="862"/>
      <c r="C121" s="862"/>
      <c r="D121" s="862"/>
      <c r="E121" s="2821" t="s">
        <v>547</v>
      </c>
      <c r="F121" s="2822"/>
      <c r="G121" s="2822"/>
      <c r="H121" s="2823"/>
      <c r="I121" s="1166"/>
      <c r="J121" s="1167"/>
      <c r="K121" s="1166"/>
      <c r="L121" s="1022"/>
      <c r="M121" s="1022"/>
      <c r="N121" s="862"/>
      <c r="O121" s="862"/>
      <c r="P121" s="862"/>
    </row>
    <row r="122" spans="1:16" ht="15.75" thickBot="1" x14ac:dyDescent="0.3">
      <c r="A122" s="862"/>
      <c r="B122" s="862"/>
      <c r="C122" s="862"/>
      <c r="D122" s="862"/>
      <c r="E122" s="2798" t="s">
        <v>38</v>
      </c>
      <c r="F122" s="2799"/>
      <c r="G122" s="2799"/>
      <c r="H122" s="2799"/>
      <c r="I122" s="1168"/>
      <c r="J122" s="1168"/>
      <c r="K122" s="1169"/>
      <c r="L122" s="1022"/>
      <c r="M122" s="1022"/>
      <c r="N122" s="862"/>
      <c r="O122" s="862"/>
      <c r="P122" s="862"/>
    </row>
    <row r="123" spans="1:16" ht="15.75" thickBot="1" x14ac:dyDescent="0.3">
      <c r="A123" s="862"/>
      <c r="B123" s="862"/>
      <c r="C123" s="862"/>
      <c r="D123" s="862"/>
      <c r="E123" s="2806" t="s">
        <v>548</v>
      </c>
      <c r="F123" s="2807"/>
      <c r="G123" s="2807"/>
      <c r="H123" s="2808"/>
      <c r="I123" s="1170"/>
      <c r="J123" s="1170"/>
      <c r="K123" s="1171"/>
      <c r="L123" s="862"/>
      <c r="M123" s="862"/>
      <c r="N123" s="862"/>
      <c r="O123" s="862"/>
      <c r="P123" s="862"/>
    </row>
    <row r="124" spans="1:16" ht="15.75" thickBot="1" x14ac:dyDescent="0.3">
      <c r="A124" s="862"/>
      <c r="B124" s="862"/>
      <c r="C124" s="862"/>
      <c r="D124" s="862"/>
      <c r="E124" s="3149"/>
      <c r="F124" s="3150"/>
      <c r="G124" s="3150"/>
      <c r="H124" s="3151"/>
      <c r="I124" s="1172"/>
      <c r="J124" s="1172"/>
      <c r="K124" s="1173"/>
      <c r="L124" s="862"/>
      <c r="M124" s="862"/>
      <c r="N124" s="862"/>
      <c r="O124" s="862"/>
      <c r="P124" s="862"/>
    </row>
  </sheetData>
  <mergeCells count="141">
    <mergeCell ref="E120:H120"/>
    <mergeCell ref="E121:H121"/>
    <mergeCell ref="E122:H122"/>
    <mergeCell ref="E123:H123"/>
    <mergeCell ref="E124:H124"/>
    <mergeCell ref="L91:P91"/>
    <mergeCell ref="E108:K108"/>
    <mergeCell ref="E112:H112"/>
    <mergeCell ref="E113:H113"/>
    <mergeCell ref="E114:H114"/>
    <mergeCell ref="E115:H115"/>
    <mergeCell ref="E117:H117"/>
    <mergeCell ref="E118:H118"/>
    <mergeCell ref="E119:H119"/>
    <mergeCell ref="E111:H111"/>
    <mergeCell ref="E110:H110"/>
    <mergeCell ref="C72:O72"/>
    <mergeCell ref="A74:A79"/>
    <mergeCell ref="B74:B79"/>
    <mergeCell ref="C74:C79"/>
    <mergeCell ref="E74:E79"/>
    <mergeCell ref="F74:F79"/>
    <mergeCell ref="G74:G79"/>
    <mergeCell ref="A80:A82"/>
    <mergeCell ref="B80:B82"/>
    <mergeCell ref="C80:C82"/>
    <mergeCell ref="E80:E82"/>
    <mergeCell ref="F80:F82"/>
    <mergeCell ref="G80:G82"/>
    <mergeCell ref="L1:O1"/>
    <mergeCell ref="A2:N2"/>
    <mergeCell ref="A3:P3"/>
    <mergeCell ref="O4:P4"/>
    <mergeCell ref="A5:A7"/>
    <mergeCell ref="B5:B7"/>
    <mergeCell ref="C5:C7"/>
    <mergeCell ref="D5:D7"/>
    <mergeCell ref="E5:E7"/>
    <mergeCell ref="F5:F7"/>
    <mergeCell ref="C10:O10"/>
    <mergeCell ref="A12:A13"/>
    <mergeCell ref="B12:B13"/>
    <mergeCell ref="C12:C13"/>
    <mergeCell ref="F12:F13"/>
    <mergeCell ref="G12:G13"/>
    <mergeCell ref="G5:G7"/>
    <mergeCell ref="H5:H7"/>
    <mergeCell ref="I5:I7"/>
    <mergeCell ref="J5:J7"/>
    <mergeCell ref="K5:K7"/>
    <mergeCell ref="L5:P5"/>
    <mergeCell ref="L6:L7"/>
    <mergeCell ref="M6:M7"/>
    <mergeCell ref="N6:P6"/>
    <mergeCell ref="E12:E13"/>
    <mergeCell ref="C14:G14"/>
    <mergeCell ref="C15:O15"/>
    <mergeCell ref="A17:A20"/>
    <mergeCell ref="B17:B20"/>
    <mergeCell ref="C17:C20"/>
    <mergeCell ref="E17:E20"/>
    <mergeCell ref="F17:F20"/>
    <mergeCell ref="G17:G20"/>
    <mergeCell ref="C21:G21"/>
    <mergeCell ref="D22:P22"/>
    <mergeCell ref="A24:A27"/>
    <mergeCell ref="B24:B27"/>
    <mergeCell ref="C24:C27"/>
    <mergeCell ref="D24:D27"/>
    <mergeCell ref="E24:E27"/>
    <mergeCell ref="F24:F27"/>
    <mergeCell ref="G24:G27"/>
    <mergeCell ref="C28:G28"/>
    <mergeCell ref="C29:G29"/>
    <mergeCell ref="B31:K31"/>
    <mergeCell ref="B32:K32"/>
    <mergeCell ref="C33:O33"/>
    <mergeCell ref="A36:A37"/>
    <mergeCell ref="B36:B37"/>
    <mergeCell ref="C36:C37"/>
    <mergeCell ref="E36:E37"/>
    <mergeCell ref="F36:F37"/>
    <mergeCell ref="G36:G37"/>
    <mergeCell ref="A38:A39"/>
    <mergeCell ref="B38:B39"/>
    <mergeCell ref="C38:C39"/>
    <mergeCell ref="E38:E39"/>
    <mergeCell ref="F38:F39"/>
    <mergeCell ref="G38:G39"/>
    <mergeCell ref="C40:G40"/>
    <mergeCell ref="C41:O41"/>
    <mergeCell ref="A44:A46"/>
    <mergeCell ref="B44:B46"/>
    <mergeCell ref="C44:C46"/>
    <mergeCell ref="E44:E46"/>
    <mergeCell ref="F44:F46"/>
    <mergeCell ref="G44:G46"/>
    <mergeCell ref="A47:A49"/>
    <mergeCell ref="B47:B49"/>
    <mergeCell ref="C47:C49"/>
    <mergeCell ref="E47:E49"/>
    <mergeCell ref="F47:F49"/>
    <mergeCell ref="G47:G49"/>
    <mergeCell ref="B50:B53"/>
    <mergeCell ref="C50:C53"/>
    <mergeCell ref="E50:E53"/>
    <mergeCell ref="F50:F53"/>
    <mergeCell ref="G50:G53"/>
    <mergeCell ref="A54:A56"/>
    <mergeCell ref="B54:B56"/>
    <mergeCell ref="C54:C56"/>
    <mergeCell ref="D54:D56"/>
    <mergeCell ref="E54:E56"/>
    <mergeCell ref="F54:F56"/>
    <mergeCell ref="G54:G56"/>
    <mergeCell ref="C57:G57"/>
    <mergeCell ref="C58:O58"/>
    <mergeCell ref="C89:G89"/>
    <mergeCell ref="C90:G90"/>
    <mergeCell ref="A91:H91"/>
    <mergeCell ref="A61:A65"/>
    <mergeCell ref="B61:B65"/>
    <mergeCell ref="C61:C65"/>
    <mergeCell ref="E61:E65"/>
    <mergeCell ref="F61:F65"/>
    <mergeCell ref="G61:G65"/>
    <mergeCell ref="A66:A70"/>
    <mergeCell ref="B66:B70"/>
    <mergeCell ref="C66:C70"/>
    <mergeCell ref="E66:E70"/>
    <mergeCell ref="F66:F70"/>
    <mergeCell ref="G66:G70"/>
    <mergeCell ref="C83:G83"/>
    <mergeCell ref="C84:O84"/>
    <mergeCell ref="A86:A88"/>
    <mergeCell ref="B86:B88"/>
    <mergeCell ref="C86:C88"/>
    <mergeCell ref="E86:E88"/>
    <mergeCell ref="F86:F88"/>
    <mergeCell ref="G86:G88"/>
    <mergeCell ref="C71:G71"/>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1"/>
  <sheetViews>
    <sheetView workbookViewId="0">
      <selection activeCell="I47" sqref="I47"/>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7.45" customHeight="1" x14ac:dyDescent="0.2">
      <c r="A1" s="9"/>
      <c r="B1" s="9"/>
      <c r="C1" s="9"/>
      <c r="D1" s="9"/>
      <c r="E1" s="9"/>
      <c r="F1" s="9"/>
      <c r="G1" s="9"/>
      <c r="H1" s="9"/>
      <c r="I1" s="9"/>
      <c r="J1" s="9"/>
      <c r="K1" s="9"/>
      <c r="L1" s="2755" t="s">
        <v>1244</v>
      </c>
      <c r="M1" s="2755"/>
      <c r="N1" s="2755"/>
      <c r="O1" s="2755"/>
      <c r="P1" s="55"/>
    </row>
    <row r="2" spans="1:16" ht="14.25" x14ac:dyDescent="0.2">
      <c r="A2" s="2756" t="s">
        <v>549</v>
      </c>
      <c r="B2" s="2756"/>
      <c r="C2" s="2756"/>
      <c r="D2" s="2756"/>
      <c r="E2" s="2756"/>
      <c r="F2" s="2756"/>
      <c r="G2" s="2756"/>
      <c r="H2" s="2756"/>
      <c r="I2" s="2756"/>
      <c r="J2" s="2756"/>
      <c r="K2" s="2756"/>
      <c r="L2" s="2756"/>
      <c r="M2" s="2756"/>
      <c r="N2" s="2756"/>
      <c r="O2" s="10"/>
      <c r="P2" s="10"/>
    </row>
    <row r="3" spans="1:16" ht="14.25" x14ac:dyDescent="0.2">
      <c r="A3" s="2945" t="s">
        <v>39</v>
      </c>
      <c r="B3" s="2945"/>
      <c r="C3" s="2945"/>
      <c r="D3" s="2945"/>
      <c r="E3" s="2945"/>
      <c r="F3" s="2945"/>
      <c r="G3" s="2945"/>
      <c r="H3" s="2945"/>
      <c r="I3" s="2945"/>
      <c r="J3" s="2945"/>
      <c r="K3" s="2945"/>
      <c r="L3" s="2945"/>
      <c r="M3" s="2945"/>
      <c r="N3" s="2945"/>
      <c r="O3" s="2945"/>
      <c r="P3" s="2945"/>
    </row>
    <row r="4" spans="1:16" ht="16.5" thickBot="1" x14ac:dyDescent="0.25">
      <c r="A4" s="962"/>
      <c r="B4" s="962"/>
      <c r="C4" s="962"/>
      <c r="D4" s="962"/>
      <c r="E4" s="962"/>
      <c r="F4" s="962"/>
      <c r="G4" s="962"/>
      <c r="H4" s="962"/>
      <c r="I4" s="962"/>
      <c r="J4" s="962"/>
      <c r="K4" s="962"/>
      <c r="L4" s="87"/>
      <c r="M4" s="962"/>
      <c r="N4" s="88"/>
      <c r="O4" s="2772" t="s">
        <v>61</v>
      </c>
      <c r="P4" s="2772"/>
    </row>
    <row r="5" spans="1:16" ht="13.9" customHeight="1" thickBot="1" x14ac:dyDescent="0.25">
      <c r="A5" s="2757" t="s">
        <v>0</v>
      </c>
      <c r="B5" s="2757" t="s">
        <v>1</v>
      </c>
      <c r="C5" s="2760" t="s">
        <v>2</v>
      </c>
      <c r="D5" s="2757" t="s">
        <v>35</v>
      </c>
      <c r="E5" s="2763" t="s">
        <v>73</v>
      </c>
      <c r="F5" s="2766" t="s">
        <v>3</v>
      </c>
      <c r="G5" s="2760" t="s">
        <v>4</v>
      </c>
      <c r="H5" s="2766" t="s">
        <v>5</v>
      </c>
      <c r="I5" s="2812" t="s">
        <v>1240</v>
      </c>
      <c r="J5" s="2766" t="s">
        <v>363</v>
      </c>
      <c r="K5" s="2766" t="s">
        <v>150</v>
      </c>
      <c r="L5" s="2773" t="s">
        <v>11</v>
      </c>
      <c r="M5" s="2774"/>
      <c r="N5" s="2774"/>
      <c r="O5" s="2774"/>
      <c r="P5" s="2775"/>
    </row>
    <row r="6" spans="1:16" ht="15" x14ac:dyDescent="0.2">
      <c r="A6" s="2758"/>
      <c r="B6" s="2758"/>
      <c r="C6" s="2761"/>
      <c r="D6" s="2758"/>
      <c r="E6" s="2764"/>
      <c r="F6" s="2767"/>
      <c r="G6" s="2761"/>
      <c r="H6" s="2767"/>
      <c r="I6" s="2813"/>
      <c r="J6" s="2767"/>
      <c r="K6" s="2767"/>
      <c r="L6" s="2780" t="s">
        <v>41</v>
      </c>
      <c r="M6" s="2786" t="s">
        <v>40</v>
      </c>
      <c r="N6" s="2769" t="s">
        <v>42</v>
      </c>
      <c r="O6" s="2769"/>
      <c r="P6" s="2770"/>
    </row>
    <row r="7" spans="1:16" ht="156.6" customHeight="1" thickBot="1" x14ac:dyDescent="0.25">
      <c r="A7" s="2759"/>
      <c r="B7" s="2759"/>
      <c r="C7" s="2762"/>
      <c r="D7" s="2759"/>
      <c r="E7" s="2765"/>
      <c r="F7" s="2768"/>
      <c r="G7" s="2762"/>
      <c r="H7" s="2768"/>
      <c r="I7" s="2814"/>
      <c r="J7" s="2768"/>
      <c r="K7" s="2768"/>
      <c r="L7" s="2781"/>
      <c r="M7" s="2787"/>
      <c r="N7" s="1025" t="s">
        <v>56</v>
      </c>
      <c r="O7" s="1025" t="s">
        <v>57</v>
      </c>
      <c r="P7" s="1026" t="s">
        <v>58</v>
      </c>
    </row>
    <row r="8" spans="1:16" ht="15.75" thickBot="1" x14ac:dyDescent="0.25">
      <c r="A8" s="53" t="s">
        <v>6</v>
      </c>
      <c r="B8" s="41"/>
      <c r="C8" s="46" t="s">
        <v>64</v>
      </c>
      <c r="D8" s="45"/>
      <c r="E8" s="51"/>
      <c r="F8" s="45"/>
      <c r="G8" s="45"/>
      <c r="H8" s="45"/>
      <c r="I8" s="48"/>
      <c r="J8" s="49"/>
      <c r="K8" s="48"/>
      <c r="L8" s="47"/>
      <c r="M8" s="47"/>
      <c r="N8" s="48"/>
      <c r="O8" s="49"/>
      <c r="P8" s="50"/>
    </row>
    <row r="9" spans="1:16" ht="49.15" customHeight="1" thickBot="1" x14ac:dyDescent="0.25">
      <c r="A9" s="80"/>
      <c r="B9" s="864"/>
      <c r="C9" s="865"/>
      <c r="D9" s="865"/>
      <c r="E9" s="866"/>
      <c r="F9" s="865"/>
      <c r="G9" s="865"/>
      <c r="H9" s="865"/>
      <c r="I9" s="867"/>
      <c r="J9" s="867"/>
      <c r="K9" s="867"/>
      <c r="L9" s="81" t="s">
        <v>65</v>
      </c>
      <c r="M9" s="1189" t="s">
        <v>66</v>
      </c>
      <c r="N9" s="1190" t="s">
        <v>67</v>
      </c>
      <c r="O9" s="1190" t="s">
        <v>67</v>
      </c>
      <c r="P9" s="1191" t="s">
        <v>67</v>
      </c>
    </row>
    <row r="10" spans="1:16" ht="25.9" customHeight="1" thickBot="1" x14ac:dyDescent="0.25">
      <c r="A10" s="73" t="s">
        <v>6</v>
      </c>
      <c r="B10" s="73" t="s">
        <v>6</v>
      </c>
      <c r="C10" s="3152" t="s">
        <v>68</v>
      </c>
      <c r="D10" s="3153"/>
      <c r="E10" s="3153"/>
      <c r="F10" s="3153"/>
      <c r="G10" s="3153"/>
      <c r="H10" s="3153"/>
      <c r="I10" s="3153"/>
      <c r="J10" s="3153"/>
      <c r="K10" s="3153"/>
      <c r="L10" s="3153"/>
      <c r="M10" s="3153"/>
      <c r="N10" s="3153"/>
      <c r="O10" s="3153"/>
      <c r="P10" s="1658"/>
    </row>
    <row r="11" spans="1:16" ht="16.149999999999999" customHeight="1" x14ac:dyDescent="0.2">
      <c r="A11" s="2948" t="s">
        <v>6</v>
      </c>
      <c r="B11" s="2951" t="s">
        <v>6</v>
      </c>
      <c r="C11" s="2953" t="s">
        <v>6</v>
      </c>
      <c r="D11" s="32"/>
      <c r="E11" s="2883" t="s">
        <v>550</v>
      </c>
      <c r="F11" s="2956" t="s">
        <v>119</v>
      </c>
      <c r="G11" s="2863" t="s">
        <v>451</v>
      </c>
      <c r="H11" s="59" t="s">
        <v>551</v>
      </c>
      <c r="I11" s="60">
        <v>5</v>
      </c>
      <c r="J11" s="60">
        <v>5</v>
      </c>
      <c r="K11" s="61">
        <v>5</v>
      </c>
      <c r="L11" s="101" t="s">
        <v>552</v>
      </c>
      <c r="M11" s="98" t="s">
        <v>59</v>
      </c>
      <c r="N11" s="83">
        <v>3</v>
      </c>
      <c r="O11" s="83">
        <v>3</v>
      </c>
      <c r="P11" s="82">
        <v>3</v>
      </c>
    </row>
    <row r="12" spans="1:16" ht="25.15" customHeight="1" x14ac:dyDescent="0.2">
      <c r="A12" s="2949"/>
      <c r="B12" s="2855"/>
      <c r="C12" s="2954"/>
      <c r="D12" s="31"/>
      <c r="E12" s="2884"/>
      <c r="F12" s="2957"/>
      <c r="G12" s="2864"/>
      <c r="H12" s="96"/>
      <c r="I12" s="64"/>
      <c r="J12" s="64"/>
      <c r="K12" s="65"/>
      <c r="L12" s="102" t="s">
        <v>553</v>
      </c>
      <c r="M12" s="99" t="s">
        <v>59</v>
      </c>
      <c r="N12" s="66">
        <v>15</v>
      </c>
      <c r="O12" s="66">
        <v>10</v>
      </c>
      <c r="P12" s="33">
        <v>10</v>
      </c>
    </row>
    <row r="13" spans="1:16" ht="13.9" customHeight="1" thickBot="1" x14ac:dyDescent="0.25">
      <c r="A13" s="2950"/>
      <c r="B13" s="2952"/>
      <c r="C13" s="2955"/>
      <c r="D13" s="17"/>
      <c r="E13" s="2885"/>
      <c r="F13" s="2958"/>
      <c r="G13" s="2865"/>
      <c r="H13" s="68" t="s">
        <v>7</v>
      </c>
      <c r="I13" s="69">
        <f>SUM(I11:I11)</f>
        <v>5</v>
      </c>
      <c r="J13" s="69">
        <f>SUM(J11:J11)</f>
        <v>5</v>
      </c>
      <c r="K13" s="69">
        <f>SUM(K11:K11)</f>
        <v>5</v>
      </c>
      <c r="L13" s="97"/>
      <c r="M13" s="100"/>
      <c r="N13" s="71"/>
      <c r="O13" s="71"/>
      <c r="P13" s="52"/>
    </row>
    <row r="14" spans="1:16" x14ac:dyDescent="0.2">
      <c r="A14" s="2948" t="s">
        <v>6</v>
      </c>
      <c r="B14" s="2951" t="s">
        <v>6</v>
      </c>
      <c r="C14" s="2953" t="s">
        <v>8</v>
      </c>
      <c r="D14" s="32"/>
      <c r="E14" s="2883" t="s">
        <v>1272</v>
      </c>
      <c r="F14" s="2956" t="s">
        <v>119</v>
      </c>
      <c r="G14" s="2863" t="s">
        <v>451</v>
      </c>
      <c r="H14" s="59" t="s">
        <v>551</v>
      </c>
      <c r="I14" s="60">
        <v>7</v>
      </c>
      <c r="J14" s="60">
        <v>4</v>
      </c>
      <c r="K14" s="61">
        <v>4</v>
      </c>
      <c r="L14" s="101" t="s">
        <v>552</v>
      </c>
      <c r="M14" s="98" t="s">
        <v>59</v>
      </c>
      <c r="N14" s="83">
        <v>20</v>
      </c>
      <c r="O14" s="83">
        <v>10</v>
      </c>
      <c r="P14" s="82">
        <v>10</v>
      </c>
    </row>
    <row r="15" spans="1:16" x14ac:dyDescent="0.2">
      <c r="A15" s="2949"/>
      <c r="B15" s="2855"/>
      <c r="C15" s="2954"/>
      <c r="D15" s="31"/>
      <c r="E15" s="2884"/>
      <c r="F15" s="2957"/>
      <c r="G15" s="2864"/>
      <c r="H15" s="1192" t="s">
        <v>76</v>
      </c>
      <c r="I15" s="93">
        <v>12</v>
      </c>
      <c r="J15" s="93"/>
      <c r="K15" s="94"/>
      <c r="L15" s="102" t="s">
        <v>553</v>
      </c>
      <c r="M15" s="99" t="s">
        <v>59</v>
      </c>
      <c r="N15" s="66">
        <v>4</v>
      </c>
      <c r="O15" s="66">
        <v>3</v>
      </c>
      <c r="P15" s="33">
        <v>3</v>
      </c>
    </row>
    <row r="16" spans="1:16" ht="55.9" customHeight="1" thickBot="1" x14ac:dyDescent="0.25">
      <c r="A16" s="2950"/>
      <c r="B16" s="2952"/>
      <c r="C16" s="2955"/>
      <c r="D16" s="17"/>
      <c r="E16" s="2887"/>
      <c r="F16" s="2958"/>
      <c r="G16" s="2865"/>
      <c r="H16" s="68" t="s">
        <v>7</v>
      </c>
      <c r="I16" s="69">
        <f>SUM(I14:I15)</f>
        <v>19</v>
      </c>
      <c r="J16" s="69">
        <f t="shared" ref="J16:K16" si="0">SUM(J14:J15)</f>
        <v>4</v>
      </c>
      <c r="K16" s="69">
        <f t="shared" si="0"/>
        <v>4</v>
      </c>
      <c r="L16" s="103" t="s">
        <v>1273</v>
      </c>
      <c r="M16" s="1193" t="s">
        <v>59</v>
      </c>
      <c r="N16" s="2551">
        <v>1</v>
      </c>
      <c r="O16" s="991"/>
      <c r="P16" s="992"/>
    </row>
    <row r="17" spans="1:16" ht="25.5" x14ac:dyDescent="0.2">
      <c r="A17" s="2948" t="s">
        <v>6</v>
      </c>
      <c r="B17" s="2951" t="s">
        <v>6</v>
      </c>
      <c r="C17" s="2953" t="s">
        <v>53</v>
      </c>
      <c r="D17" s="32"/>
      <c r="E17" s="2883" t="s">
        <v>554</v>
      </c>
      <c r="F17" s="2956" t="s">
        <v>119</v>
      </c>
      <c r="G17" s="2863" t="s">
        <v>451</v>
      </c>
      <c r="H17" s="59" t="s">
        <v>551</v>
      </c>
      <c r="I17" s="60">
        <v>10.9</v>
      </c>
      <c r="J17" s="60">
        <v>0</v>
      </c>
      <c r="K17" s="61">
        <v>0</v>
      </c>
      <c r="L17" s="1194" t="s">
        <v>555</v>
      </c>
      <c r="M17" s="98" t="s">
        <v>59</v>
      </c>
      <c r="N17" s="83">
        <v>1</v>
      </c>
      <c r="O17" s="83"/>
      <c r="P17" s="82"/>
    </row>
    <row r="18" spans="1:16" ht="21.6" customHeight="1" thickBot="1" x14ac:dyDescent="0.25">
      <c r="A18" s="2950"/>
      <c r="B18" s="2952"/>
      <c r="C18" s="2955"/>
      <c r="D18" s="17"/>
      <c r="E18" s="2887"/>
      <c r="F18" s="2958"/>
      <c r="G18" s="2865"/>
      <c r="H18" s="68" t="s">
        <v>7</v>
      </c>
      <c r="I18" s="69">
        <f>SUM(I17:I17)</f>
        <v>10.9</v>
      </c>
      <c r="J18" s="69">
        <f>SUM(J17:J17)</f>
        <v>0</v>
      </c>
      <c r="K18" s="69">
        <f>SUM(K17:K17)</f>
        <v>0</v>
      </c>
      <c r="L18" s="1195"/>
      <c r="M18" s="100"/>
      <c r="N18" s="71"/>
      <c r="O18" s="71"/>
      <c r="P18" s="52"/>
    </row>
    <row r="19" spans="1:16" ht="14.45" customHeight="1" thickBot="1" x14ac:dyDescent="0.25">
      <c r="A19" s="985" t="s">
        <v>6</v>
      </c>
      <c r="B19" s="56" t="s">
        <v>6</v>
      </c>
      <c r="C19" s="2969" t="s">
        <v>34</v>
      </c>
      <c r="D19" s="2969"/>
      <c r="E19" s="2969"/>
      <c r="F19" s="2969"/>
      <c r="G19" s="2970"/>
      <c r="H19" s="40" t="s">
        <v>7</v>
      </c>
      <c r="I19" s="1196">
        <f>I13+I16+I18</f>
        <v>34.9</v>
      </c>
      <c r="J19" s="1196">
        <f>J13+J16+J18</f>
        <v>9</v>
      </c>
      <c r="K19" s="1196">
        <f>K13+K16+K18</f>
        <v>9</v>
      </c>
      <c r="L19" s="1197"/>
      <c r="M19" s="1197"/>
      <c r="N19" s="1197"/>
      <c r="O19" s="1197"/>
      <c r="P19" s="43"/>
    </row>
    <row r="20" spans="1:16" ht="26.25" thickBot="1" x14ac:dyDescent="0.25">
      <c r="A20" s="11" t="s">
        <v>6</v>
      </c>
      <c r="B20" s="73" t="s">
        <v>8</v>
      </c>
      <c r="C20" s="1198" t="s">
        <v>556</v>
      </c>
      <c r="D20" s="1946"/>
      <c r="E20" s="1946"/>
      <c r="F20" s="1946"/>
      <c r="G20" s="1946"/>
      <c r="H20" s="1946"/>
      <c r="I20" s="1946"/>
      <c r="J20" s="1946"/>
      <c r="K20" s="1946"/>
      <c r="L20" s="1947" t="s">
        <v>557</v>
      </c>
      <c r="M20" s="1948" t="s">
        <v>60</v>
      </c>
      <c r="N20" s="1949">
        <v>10</v>
      </c>
      <c r="O20" s="1949">
        <v>10</v>
      </c>
      <c r="P20" s="1950">
        <v>10</v>
      </c>
    </row>
    <row r="21" spans="1:16" x14ac:dyDescent="0.2">
      <c r="A21" s="3008" t="s">
        <v>6</v>
      </c>
      <c r="B21" s="3011" t="s">
        <v>8</v>
      </c>
      <c r="C21" s="3014" t="s">
        <v>6</v>
      </c>
      <c r="D21" s="1200"/>
      <c r="E21" s="2883" t="s">
        <v>558</v>
      </c>
      <c r="F21" s="3090" t="s">
        <v>119</v>
      </c>
      <c r="G21" s="3106" t="s">
        <v>451</v>
      </c>
      <c r="H21" s="1201" t="s">
        <v>551</v>
      </c>
      <c r="I21" s="1202">
        <v>95</v>
      </c>
      <c r="J21" s="1202">
        <v>90</v>
      </c>
      <c r="K21" s="1203">
        <v>90</v>
      </c>
      <c r="L21" s="1204" t="s">
        <v>559</v>
      </c>
      <c r="M21" s="84" t="s">
        <v>59</v>
      </c>
      <c r="N21" s="83">
        <v>12</v>
      </c>
      <c r="O21" s="83">
        <v>10</v>
      </c>
      <c r="P21" s="82">
        <v>10</v>
      </c>
    </row>
    <row r="22" spans="1:16" x14ac:dyDescent="0.2">
      <c r="A22" s="3009"/>
      <c r="B22" s="3012"/>
      <c r="C22" s="3015"/>
      <c r="D22" s="1205"/>
      <c r="E22" s="2884"/>
      <c r="F22" s="3036"/>
      <c r="G22" s="3107"/>
      <c r="H22" s="1206" t="s">
        <v>76</v>
      </c>
      <c r="I22" s="1207">
        <v>211.37</v>
      </c>
      <c r="J22" s="1208"/>
      <c r="K22" s="1209"/>
      <c r="L22" s="1210"/>
      <c r="M22" s="1211"/>
      <c r="N22" s="1212"/>
      <c r="O22" s="1212"/>
      <c r="P22" s="992"/>
    </row>
    <row r="23" spans="1:16" ht="15.6" customHeight="1" thickBot="1" x14ac:dyDescent="0.25">
      <c r="A23" s="3010"/>
      <c r="B23" s="3013"/>
      <c r="C23" s="3016"/>
      <c r="D23" s="1213"/>
      <c r="E23" s="2885"/>
      <c r="F23" s="3092"/>
      <c r="G23" s="3040"/>
      <c r="H23" s="1214" t="s">
        <v>7</v>
      </c>
      <c r="I23" s="1215">
        <f>SUM(I21:I22)</f>
        <v>306.37</v>
      </c>
      <c r="J23" s="1215">
        <f>SUM(J21:J21)</f>
        <v>90</v>
      </c>
      <c r="K23" s="1215">
        <f>SUM(K21:K21)</f>
        <v>90</v>
      </c>
      <c r="L23" s="1216"/>
      <c r="M23" s="945"/>
      <c r="N23" s="946"/>
      <c r="O23" s="946"/>
      <c r="P23" s="52"/>
    </row>
    <row r="24" spans="1:16" x14ac:dyDescent="0.2">
      <c r="A24" s="2948" t="s">
        <v>6</v>
      </c>
      <c r="B24" s="2951" t="s">
        <v>8</v>
      </c>
      <c r="C24" s="2953" t="s">
        <v>8</v>
      </c>
      <c r="D24" s="32"/>
      <c r="E24" s="2883" t="s">
        <v>560</v>
      </c>
      <c r="F24" s="2956" t="s">
        <v>119</v>
      </c>
      <c r="G24" s="2863" t="s">
        <v>451</v>
      </c>
      <c r="H24" s="59" t="s">
        <v>551</v>
      </c>
      <c r="I24" s="60">
        <v>30</v>
      </c>
      <c r="J24" s="60">
        <v>30</v>
      </c>
      <c r="K24" s="61">
        <v>30</v>
      </c>
      <c r="L24" s="3154" t="s">
        <v>1258</v>
      </c>
      <c r="M24" s="84"/>
      <c r="N24" s="83" t="s">
        <v>142</v>
      </c>
      <c r="O24" s="83" t="s">
        <v>142</v>
      </c>
      <c r="P24" s="82" t="s">
        <v>142</v>
      </c>
    </row>
    <row r="25" spans="1:16" ht="30" customHeight="1" thickBot="1" x14ac:dyDescent="0.25">
      <c r="A25" s="2950"/>
      <c r="B25" s="2952"/>
      <c r="C25" s="2955"/>
      <c r="D25" s="17"/>
      <c r="E25" s="2887"/>
      <c r="F25" s="2958"/>
      <c r="G25" s="2865"/>
      <c r="H25" s="68" t="s">
        <v>7</v>
      </c>
      <c r="I25" s="69">
        <f>SUM(I24:I24)</f>
        <v>30</v>
      </c>
      <c r="J25" s="69">
        <f>SUM(J24:J24)</f>
        <v>30</v>
      </c>
      <c r="K25" s="69">
        <f>SUM(K24:K24)</f>
        <v>30</v>
      </c>
      <c r="L25" s="3155"/>
      <c r="M25" s="70"/>
      <c r="N25" s="71"/>
      <c r="O25" s="71"/>
      <c r="P25" s="52"/>
    </row>
    <row r="26" spans="1:16" x14ac:dyDescent="0.2">
      <c r="A26" s="2948" t="s">
        <v>6</v>
      </c>
      <c r="B26" s="2951" t="s">
        <v>8</v>
      </c>
      <c r="C26" s="2953" t="s">
        <v>53</v>
      </c>
      <c r="D26" s="2555"/>
      <c r="E26" s="3156" t="s">
        <v>561</v>
      </c>
      <c r="F26" s="2956" t="s">
        <v>119</v>
      </c>
      <c r="G26" s="2863" t="s">
        <v>451</v>
      </c>
      <c r="H26" s="59" t="s">
        <v>551</v>
      </c>
      <c r="I26" s="60">
        <v>10</v>
      </c>
      <c r="J26" s="60">
        <v>10</v>
      </c>
      <c r="K26" s="61">
        <v>10</v>
      </c>
      <c r="L26" s="3154" t="s">
        <v>562</v>
      </c>
      <c r="M26" s="84" t="s">
        <v>59</v>
      </c>
      <c r="N26" s="83">
        <v>2</v>
      </c>
      <c r="O26" s="83">
        <v>3</v>
      </c>
      <c r="P26" s="82">
        <v>3</v>
      </c>
    </row>
    <row r="27" spans="1:16" x14ac:dyDescent="0.2">
      <c r="A27" s="2949"/>
      <c r="B27" s="2855"/>
      <c r="C27" s="2954"/>
      <c r="D27" s="2556"/>
      <c r="E27" s="3157"/>
      <c r="F27" s="2957"/>
      <c r="G27" s="2864"/>
      <c r="H27" s="1192" t="s">
        <v>76</v>
      </c>
      <c r="I27" s="93">
        <v>20</v>
      </c>
      <c r="J27" s="93"/>
      <c r="K27" s="94"/>
      <c r="L27" s="3159"/>
      <c r="M27" s="1217"/>
      <c r="N27" s="991"/>
      <c r="O27" s="991"/>
      <c r="P27" s="992"/>
    </row>
    <row r="28" spans="1:16" ht="25.9" customHeight="1" thickBot="1" x14ac:dyDescent="0.25">
      <c r="A28" s="2950"/>
      <c r="B28" s="2952"/>
      <c r="C28" s="2955"/>
      <c r="D28" s="2557"/>
      <c r="E28" s="3158"/>
      <c r="F28" s="2958"/>
      <c r="G28" s="2865"/>
      <c r="H28" s="68" t="s">
        <v>7</v>
      </c>
      <c r="I28" s="69">
        <f>SUM(I26:I27)</f>
        <v>30</v>
      </c>
      <c r="J28" s="69">
        <f t="shared" ref="J28:K28" si="1">SUM(J26:J27)</f>
        <v>10</v>
      </c>
      <c r="K28" s="69">
        <f t="shared" si="1"/>
        <v>10</v>
      </c>
      <c r="L28" s="3155"/>
      <c r="M28" s="70"/>
      <c r="N28" s="108"/>
      <c r="O28" s="108"/>
      <c r="P28" s="109"/>
    </row>
    <row r="29" spans="1:16" ht="18" customHeight="1" x14ac:dyDescent="0.2">
      <c r="A29" s="3008" t="s">
        <v>6</v>
      </c>
      <c r="B29" s="3011" t="s">
        <v>8</v>
      </c>
      <c r="C29" s="3014" t="s">
        <v>54</v>
      </c>
      <c r="D29" s="2553"/>
      <c r="E29" s="3160" t="s">
        <v>563</v>
      </c>
      <c r="F29" s="2956" t="s">
        <v>119</v>
      </c>
      <c r="G29" s="2863" t="s">
        <v>451</v>
      </c>
      <c r="H29" s="1201" t="s">
        <v>551</v>
      </c>
      <c r="I29" s="60">
        <v>59.1</v>
      </c>
      <c r="J29" s="60">
        <v>72</v>
      </c>
      <c r="K29" s="61">
        <v>72</v>
      </c>
      <c r="L29" s="62" t="s">
        <v>564</v>
      </c>
      <c r="M29" s="84" t="s">
        <v>59</v>
      </c>
      <c r="N29" s="83">
        <v>5</v>
      </c>
      <c r="O29" s="83">
        <v>5</v>
      </c>
      <c r="P29" s="82">
        <v>5</v>
      </c>
    </row>
    <row r="30" spans="1:16" x14ac:dyDescent="0.2">
      <c r="A30" s="3009"/>
      <c r="B30" s="3012"/>
      <c r="C30" s="3015"/>
      <c r="D30" s="2554"/>
      <c r="E30" s="3161"/>
      <c r="F30" s="2957"/>
      <c r="G30" s="2864"/>
      <c r="H30" s="1206" t="s">
        <v>76</v>
      </c>
      <c r="I30" s="2552">
        <v>81.36</v>
      </c>
      <c r="J30" s="93">
        <v>0</v>
      </c>
      <c r="K30" s="94">
        <v>0</v>
      </c>
      <c r="L30" s="990"/>
      <c r="M30" s="1217"/>
      <c r="N30" s="1218"/>
      <c r="O30" s="991"/>
      <c r="P30" s="1219"/>
    </row>
    <row r="31" spans="1:16" ht="16.149999999999999" customHeight="1" thickBot="1" x14ac:dyDescent="0.25">
      <c r="A31" s="3010"/>
      <c r="B31" s="3013"/>
      <c r="C31" s="3016"/>
      <c r="D31" s="2558"/>
      <c r="E31" s="3162"/>
      <c r="F31" s="2958"/>
      <c r="G31" s="2865"/>
      <c r="H31" s="68" t="s">
        <v>7</v>
      </c>
      <c r="I31" s="69">
        <f>SUM(I29:I30)</f>
        <v>140.46</v>
      </c>
      <c r="J31" s="69">
        <f>SUM(J29:J29)</f>
        <v>72</v>
      </c>
      <c r="K31" s="69">
        <f>SUM(K29:K29)</f>
        <v>72</v>
      </c>
      <c r="L31" s="85"/>
      <c r="M31" s="70"/>
      <c r="N31" s="71"/>
      <c r="O31" s="71"/>
      <c r="P31" s="52"/>
    </row>
    <row r="32" spans="1:16" x14ac:dyDescent="0.2">
      <c r="A32" s="3008" t="s">
        <v>6</v>
      </c>
      <c r="B32" s="3011" t="s">
        <v>8</v>
      </c>
      <c r="C32" s="3014" t="s">
        <v>62</v>
      </c>
      <c r="D32" s="2553"/>
      <c r="E32" s="3160" t="s">
        <v>565</v>
      </c>
      <c r="F32" s="2956" t="s">
        <v>119</v>
      </c>
      <c r="G32" s="2863" t="s">
        <v>451</v>
      </c>
      <c r="H32" s="59" t="s">
        <v>551</v>
      </c>
      <c r="I32" s="60">
        <v>4</v>
      </c>
      <c r="J32" s="60">
        <v>4</v>
      </c>
      <c r="K32" s="61">
        <v>4</v>
      </c>
      <c r="L32" s="3154" t="s">
        <v>1257</v>
      </c>
      <c r="M32" s="84"/>
      <c r="N32" s="83" t="s">
        <v>142</v>
      </c>
      <c r="O32" s="83" t="s">
        <v>142</v>
      </c>
      <c r="P32" s="82" t="s">
        <v>142</v>
      </c>
    </row>
    <row r="33" spans="1:16" ht="28.15" customHeight="1" thickBot="1" x14ac:dyDescent="0.25">
      <c r="A33" s="3010"/>
      <c r="B33" s="3013"/>
      <c r="C33" s="3016"/>
      <c r="D33" s="2558"/>
      <c r="E33" s="3162"/>
      <c r="F33" s="2958"/>
      <c r="G33" s="2865"/>
      <c r="H33" s="68" t="s">
        <v>7</v>
      </c>
      <c r="I33" s="69">
        <f>SUM(I32:I32)</f>
        <v>4</v>
      </c>
      <c r="J33" s="69">
        <f>SUM(J32:J32)</f>
        <v>4</v>
      </c>
      <c r="K33" s="69">
        <f>SUM(K32:K32)</f>
        <v>4</v>
      </c>
      <c r="L33" s="3155"/>
      <c r="M33" s="70"/>
      <c r="N33" s="71"/>
      <c r="O33" s="71"/>
      <c r="P33" s="52"/>
    </row>
    <row r="34" spans="1:16" ht="33" customHeight="1" x14ac:dyDescent="0.2">
      <c r="A34" s="3008" t="s">
        <v>6</v>
      </c>
      <c r="B34" s="3011" t="s">
        <v>8</v>
      </c>
      <c r="C34" s="3014" t="s">
        <v>96</v>
      </c>
      <c r="D34" s="1200"/>
      <c r="E34" s="2883" t="s">
        <v>566</v>
      </c>
      <c r="F34" s="2956" t="s">
        <v>119</v>
      </c>
      <c r="G34" s="2863" t="s">
        <v>451</v>
      </c>
      <c r="H34" s="59" t="s">
        <v>551</v>
      </c>
      <c r="I34" s="60">
        <v>0</v>
      </c>
      <c r="J34" s="60">
        <v>0</v>
      </c>
      <c r="K34" s="61">
        <v>0</v>
      </c>
      <c r="L34" s="3163" t="s">
        <v>566</v>
      </c>
      <c r="M34" s="98" t="s">
        <v>59</v>
      </c>
      <c r="N34" s="1220">
        <v>1</v>
      </c>
      <c r="O34" s="1220">
        <v>0</v>
      </c>
      <c r="P34" s="1221">
        <v>0</v>
      </c>
    </row>
    <row r="35" spans="1:16" ht="24.6" customHeight="1" x14ac:dyDescent="0.2">
      <c r="A35" s="3009"/>
      <c r="B35" s="3012"/>
      <c r="C35" s="3015"/>
      <c r="D35" s="1205"/>
      <c r="E35" s="2884"/>
      <c r="F35" s="2957"/>
      <c r="G35" s="2864"/>
      <c r="H35" s="1192" t="s">
        <v>76</v>
      </c>
      <c r="I35" s="93">
        <v>33</v>
      </c>
      <c r="J35" s="93"/>
      <c r="K35" s="94"/>
      <c r="L35" s="3164"/>
      <c r="M35" s="99"/>
      <c r="N35" s="1222"/>
      <c r="O35" s="1222"/>
      <c r="P35" s="1223"/>
    </row>
    <row r="36" spans="1:16" ht="19.149999999999999" customHeight="1" thickBot="1" x14ac:dyDescent="0.25">
      <c r="A36" s="3010"/>
      <c r="B36" s="3013"/>
      <c r="C36" s="3016"/>
      <c r="D36" s="1213"/>
      <c r="E36" s="2885"/>
      <c r="F36" s="2958"/>
      <c r="G36" s="2865"/>
      <c r="H36" s="68" t="s">
        <v>7</v>
      </c>
      <c r="I36" s="69">
        <f>I34+I35</f>
        <v>33</v>
      </c>
      <c r="J36" s="69">
        <f>SUM(J34:J34)</f>
        <v>0</v>
      </c>
      <c r="K36" s="69">
        <f>SUM(K34:K34)</f>
        <v>0</v>
      </c>
      <c r="L36" s="3165"/>
      <c r="M36" s="95"/>
      <c r="N36" s="110"/>
      <c r="O36" s="110"/>
      <c r="P36" s="111"/>
    </row>
    <row r="37" spans="1:16" s="9" customFormat="1" ht="19.149999999999999" customHeight="1" x14ac:dyDescent="0.2">
      <c r="A37" s="3008" t="s">
        <v>6</v>
      </c>
      <c r="B37" s="3011" t="s">
        <v>8</v>
      </c>
      <c r="C37" s="3014" t="s">
        <v>97</v>
      </c>
      <c r="D37" s="2553"/>
      <c r="E37" s="3156" t="s">
        <v>1275</v>
      </c>
      <c r="F37" s="3090" t="s">
        <v>119</v>
      </c>
      <c r="G37" s="3106" t="s">
        <v>451</v>
      </c>
      <c r="H37" s="1201"/>
      <c r="I37" s="1202"/>
      <c r="J37" s="1202"/>
      <c r="K37" s="1203"/>
      <c r="L37" s="2559" t="s">
        <v>1276</v>
      </c>
      <c r="M37" s="948" t="s">
        <v>59</v>
      </c>
      <c r="N37" s="2230">
        <v>25</v>
      </c>
      <c r="O37" s="2230"/>
      <c r="P37" s="938"/>
    </row>
    <row r="38" spans="1:16" s="9" customFormat="1" ht="19.149999999999999" customHeight="1" thickBot="1" x14ac:dyDescent="0.25">
      <c r="A38" s="3010"/>
      <c r="B38" s="3013"/>
      <c r="C38" s="3016"/>
      <c r="D38" s="2558"/>
      <c r="E38" s="3158"/>
      <c r="F38" s="3092"/>
      <c r="G38" s="3040"/>
      <c r="H38" s="1214"/>
      <c r="I38" s="1215"/>
      <c r="J38" s="1215"/>
      <c r="K38" s="1215"/>
      <c r="L38" s="931"/>
      <c r="M38" s="2560"/>
      <c r="N38" s="2561"/>
      <c r="O38" s="2561"/>
      <c r="P38" s="1811"/>
    </row>
    <row r="39" spans="1:16" ht="25.5" x14ac:dyDescent="0.2">
      <c r="A39" s="3008" t="s">
        <v>6</v>
      </c>
      <c r="B39" s="3011" t="s">
        <v>8</v>
      </c>
      <c r="C39" s="3014" t="s">
        <v>98</v>
      </c>
      <c r="D39" s="1200"/>
      <c r="E39" s="3166" t="s">
        <v>567</v>
      </c>
      <c r="F39" s="2956" t="s">
        <v>119</v>
      </c>
      <c r="G39" s="2863" t="s">
        <v>451</v>
      </c>
      <c r="H39" s="59" t="s">
        <v>551</v>
      </c>
      <c r="I39" s="60">
        <v>40</v>
      </c>
      <c r="J39" s="60">
        <v>10</v>
      </c>
      <c r="K39" s="61">
        <v>10</v>
      </c>
      <c r="L39" s="62" t="s">
        <v>1206</v>
      </c>
      <c r="M39" s="84" t="s">
        <v>59</v>
      </c>
      <c r="N39" s="83">
        <v>2</v>
      </c>
      <c r="O39" s="83">
        <v>2</v>
      </c>
      <c r="P39" s="82">
        <v>2</v>
      </c>
    </row>
    <row r="40" spans="1:16" ht="43.9" customHeight="1" thickBot="1" x14ac:dyDescent="0.25">
      <c r="A40" s="3010"/>
      <c r="B40" s="3013"/>
      <c r="C40" s="3016"/>
      <c r="D40" s="1213"/>
      <c r="E40" s="3168"/>
      <c r="F40" s="2958"/>
      <c r="G40" s="2865"/>
      <c r="H40" s="68" t="s">
        <v>7</v>
      </c>
      <c r="I40" s="69">
        <f>SUM(I39:I39)</f>
        <v>40</v>
      </c>
      <c r="J40" s="69">
        <f>SUM(J39:J39)</f>
        <v>10</v>
      </c>
      <c r="K40" s="69">
        <f>SUM(K39:K39)</f>
        <v>10</v>
      </c>
      <c r="L40" s="85"/>
      <c r="M40" s="70"/>
      <c r="N40" s="71"/>
      <c r="O40" s="71"/>
      <c r="P40" s="52"/>
    </row>
    <row r="41" spans="1:16" ht="38.25" x14ac:dyDescent="0.2">
      <c r="A41" s="3008" t="s">
        <v>6</v>
      </c>
      <c r="B41" s="3011" t="s">
        <v>8</v>
      </c>
      <c r="C41" s="3014" t="s">
        <v>99</v>
      </c>
      <c r="D41" s="1200"/>
      <c r="E41" s="3166" t="s">
        <v>568</v>
      </c>
      <c r="F41" s="2956" t="s">
        <v>119</v>
      </c>
      <c r="G41" s="2863" t="s">
        <v>451</v>
      </c>
      <c r="H41" s="59" t="s">
        <v>551</v>
      </c>
      <c r="I41" s="60"/>
      <c r="J41" s="60">
        <v>390</v>
      </c>
      <c r="K41" s="61">
        <v>450</v>
      </c>
      <c r="L41" s="62" t="s">
        <v>569</v>
      </c>
      <c r="M41" s="84" t="s">
        <v>89</v>
      </c>
      <c r="N41" s="83"/>
      <c r="O41" s="83">
        <v>30</v>
      </c>
      <c r="P41" s="82">
        <v>30</v>
      </c>
    </row>
    <row r="42" spans="1:16" x14ac:dyDescent="0.2">
      <c r="A42" s="3009"/>
      <c r="B42" s="3012"/>
      <c r="C42" s="3015"/>
      <c r="D42" s="1205"/>
      <c r="E42" s="3167"/>
      <c r="F42" s="2957"/>
      <c r="G42" s="2864"/>
      <c r="H42" s="1192" t="s">
        <v>76</v>
      </c>
      <c r="I42" s="93"/>
      <c r="J42" s="93"/>
      <c r="K42" s="94"/>
      <c r="L42" s="990" t="s">
        <v>570</v>
      </c>
      <c r="M42" s="1217" t="s">
        <v>59</v>
      </c>
      <c r="N42" s="1218"/>
      <c r="O42" s="2418">
        <v>8</v>
      </c>
      <c r="P42" s="2419">
        <v>9</v>
      </c>
    </row>
    <row r="43" spans="1:16" x14ac:dyDescent="0.2">
      <c r="A43" s="3010"/>
      <c r="B43" s="3013"/>
      <c r="C43" s="3016"/>
      <c r="D43" s="1213"/>
      <c r="E43" s="3168"/>
      <c r="F43" s="2958"/>
      <c r="G43" s="2865"/>
      <c r="H43" s="68" t="s">
        <v>7</v>
      </c>
      <c r="I43" s="69">
        <f>SUM(I41:I42)</f>
        <v>0</v>
      </c>
      <c r="J43" s="69">
        <f>SUM(J41:J41)</f>
        <v>390</v>
      </c>
      <c r="K43" s="69">
        <f>SUM(K41:K41)</f>
        <v>450</v>
      </c>
      <c r="L43" s="910"/>
      <c r="M43" s="911"/>
      <c r="N43" s="71"/>
      <c r="O43" s="71"/>
      <c r="P43" s="52"/>
    </row>
    <row r="44" spans="1:16" ht="13.5" thickBot="1" x14ac:dyDescent="0.25">
      <c r="A44" s="985" t="s">
        <v>6</v>
      </c>
      <c r="B44" s="56" t="s">
        <v>8</v>
      </c>
      <c r="C44" s="2850" t="s">
        <v>34</v>
      </c>
      <c r="D44" s="2850"/>
      <c r="E44" s="2850"/>
      <c r="F44" s="2850"/>
      <c r="G44" s="2851"/>
      <c r="H44" s="40" t="s">
        <v>7</v>
      </c>
      <c r="I44" s="79">
        <f>I23+I25+I28+I31+I33+I36+I40+I43</f>
        <v>583.83000000000004</v>
      </c>
      <c r="J44" s="79">
        <f>J23+J25+J28+J31+J33+J36+J40+J43</f>
        <v>606</v>
      </c>
      <c r="K44" s="79">
        <f>K23+K25+K28+K31+K33+K36+K40+K43</f>
        <v>666</v>
      </c>
      <c r="L44" s="42"/>
      <c r="M44" s="42"/>
      <c r="N44" s="42"/>
      <c r="O44" s="42"/>
      <c r="P44" s="43"/>
    </row>
    <row r="45" spans="1:16" x14ac:dyDescent="0.2">
      <c r="A45" s="985" t="s">
        <v>6</v>
      </c>
      <c r="B45" s="35"/>
      <c r="C45" s="3169" t="s">
        <v>55</v>
      </c>
      <c r="D45" s="3169"/>
      <c r="E45" s="3169"/>
      <c r="F45" s="3169"/>
      <c r="G45" s="3170"/>
      <c r="H45" s="75" t="s">
        <v>7</v>
      </c>
      <c r="I45" s="76">
        <f>I44+I19</f>
        <v>618.73</v>
      </c>
      <c r="J45" s="76">
        <f>J44+J19</f>
        <v>615</v>
      </c>
      <c r="K45" s="76">
        <f>K44+K19</f>
        <v>675</v>
      </c>
      <c r="L45" s="77"/>
      <c r="M45" s="77"/>
      <c r="N45" s="77"/>
      <c r="O45" s="77"/>
      <c r="P45" s="78"/>
    </row>
    <row r="46" spans="1:16" ht="13.5" thickBot="1" x14ac:dyDescent="0.25">
      <c r="A46" s="985"/>
      <c r="B46" s="35"/>
      <c r="C46" s="3169" t="s">
        <v>447</v>
      </c>
      <c r="D46" s="3169"/>
      <c r="E46" s="3169"/>
      <c r="F46" s="3169"/>
      <c r="G46" s="3170"/>
      <c r="H46" s="75" t="s">
        <v>7</v>
      </c>
      <c r="I46" s="76">
        <f>I47-I42-I35-I30-I27-I22-I15</f>
        <v>261</v>
      </c>
      <c r="J46" s="76">
        <f>J47-J42-J35-J30-J27-J22</f>
        <v>615</v>
      </c>
      <c r="K46" s="76">
        <f>K47-K42-K35-K30-K27-K22</f>
        <v>675</v>
      </c>
      <c r="L46" s="77"/>
      <c r="M46" s="77"/>
      <c r="N46" s="77"/>
      <c r="O46" s="77"/>
      <c r="P46" s="78"/>
    </row>
    <row r="47" spans="1:16" ht="13.5" thickBot="1" x14ac:dyDescent="0.25">
      <c r="A47" s="2971" t="s">
        <v>9</v>
      </c>
      <c r="B47" s="2972"/>
      <c r="C47" s="2972"/>
      <c r="D47" s="2972"/>
      <c r="E47" s="2972"/>
      <c r="F47" s="2972"/>
      <c r="G47" s="2972"/>
      <c r="H47" s="2973"/>
      <c r="I47" s="36">
        <f>I45*1</f>
        <v>618.73</v>
      </c>
      <c r="J47" s="36">
        <f t="shared" ref="J47:K47" si="2">J45*1</f>
        <v>615</v>
      </c>
      <c r="K47" s="36">
        <f t="shared" si="2"/>
        <v>675</v>
      </c>
      <c r="L47" s="2974"/>
      <c r="M47" s="2975"/>
      <c r="N47" s="2975"/>
      <c r="O47" s="2975"/>
      <c r="P47" s="2976"/>
    </row>
    <row r="48" spans="1:16" x14ac:dyDescent="0.2">
      <c r="A48" s="16" t="s">
        <v>36</v>
      </c>
      <c r="B48" s="16"/>
      <c r="C48" s="16"/>
      <c r="D48" s="16"/>
      <c r="E48" s="16"/>
      <c r="F48" s="16"/>
      <c r="G48" s="16"/>
      <c r="H48" s="16"/>
      <c r="I48" s="16"/>
      <c r="J48" s="16"/>
      <c r="K48" s="16"/>
      <c r="L48" s="16"/>
      <c r="M48" s="12"/>
      <c r="N48" s="14"/>
      <c r="O48" s="14"/>
      <c r="P48" s="14"/>
    </row>
    <row r="49" spans="1:16" s="9" customFormat="1" x14ac:dyDescent="0.2">
      <c r="A49" s="18"/>
      <c r="B49" s="18"/>
      <c r="C49" s="18"/>
      <c r="D49" s="18"/>
      <c r="E49" s="18"/>
      <c r="F49" s="18"/>
      <c r="G49" s="18"/>
      <c r="H49" s="18"/>
      <c r="I49" s="18"/>
      <c r="J49" s="18"/>
      <c r="K49" s="18"/>
      <c r="L49" s="18"/>
      <c r="M49" s="12"/>
      <c r="N49" s="14"/>
      <c r="O49" s="14"/>
      <c r="P49" s="14"/>
    </row>
    <row r="50" spans="1:16" s="9" customFormat="1" x14ac:dyDescent="0.2">
      <c r="A50" s="18"/>
      <c r="B50" s="18"/>
      <c r="C50" s="18"/>
      <c r="D50" s="18"/>
      <c r="E50" s="18"/>
      <c r="F50" s="18"/>
      <c r="G50" s="18"/>
      <c r="H50" s="18"/>
      <c r="I50" s="18"/>
      <c r="J50" s="18"/>
      <c r="K50" s="18"/>
      <c r="L50" s="18"/>
      <c r="M50" s="12"/>
      <c r="N50" s="14"/>
      <c r="O50" s="14"/>
      <c r="P50" s="14"/>
    </row>
    <row r="51" spans="1:16" s="9" customFormat="1" x14ac:dyDescent="0.2">
      <c r="A51" s="18"/>
      <c r="B51" s="18"/>
      <c r="C51" s="18"/>
      <c r="D51" s="18"/>
      <c r="E51" s="18"/>
      <c r="F51" s="18"/>
      <c r="G51" s="18"/>
      <c r="H51" s="18"/>
      <c r="I51" s="18"/>
      <c r="J51" s="18"/>
      <c r="K51" s="18"/>
      <c r="L51" s="18"/>
      <c r="M51" s="12"/>
      <c r="N51" s="14"/>
      <c r="O51" s="14"/>
      <c r="P51" s="14"/>
    </row>
    <row r="52" spans="1:16" s="9" customFormat="1" x14ac:dyDescent="0.2">
      <c r="A52" s="18"/>
      <c r="B52" s="18"/>
      <c r="C52" s="18"/>
      <c r="D52" s="18"/>
      <c r="E52" s="18"/>
      <c r="F52" s="18"/>
      <c r="G52" s="18"/>
      <c r="H52" s="18"/>
      <c r="I52" s="18"/>
      <c r="J52" s="18"/>
      <c r="K52" s="18"/>
      <c r="L52" s="18"/>
      <c r="M52" s="12"/>
      <c r="N52" s="14"/>
      <c r="O52" s="14"/>
      <c r="P52" s="14"/>
    </row>
    <row r="53" spans="1:16" s="9" customFormat="1" x14ac:dyDescent="0.2">
      <c r="A53" s="18"/>
      <c r="B53" s="18"/>
      <c r="C53" s="18"/>
      <c r="D53" s="18"/>
      <c r="E53" s="18"/>
      <c r="F53" s="18"/>
      <c r="G53" s="18"/>
      <c r="H53" s="18"/>
      <c r="I53" s="18"/>
      <c r="J53" s="18"/>
      <c r="K53" s="18"/>
      <c r="L53" s="18"/>
      <c r="M53" s="12"/>
      <c r="N53" s="14"/>
      <c r="O53" s="14"/>
      <c r="P53" s="14"/>
    </row>
    <row r="54" spans="1:16" s="9" customFormat="1" x14ac:dyDescent="0.2">
      <c r="A54" s="18"/>
      <c r="B54" s="18"/>
      <c r="C54" s="18"/>
      <c r="D54" s="18"/>
      <c r="E54" s="18"/>
      <c r="F54" s="18"/>
      <c r="G54" s="18"/>
      <c r="H54" s="18"/>
      <c r="I54" s="18"/>
      <c r="J54" s="18"/>
      <c r="K54" s="18"/>
      <c r="L54" s="18"/>
      <c r="M54" s="12"/>
      <c r="N54" s="14"/>
      <c r="O54" s="14"/>
      <c r="P54" s="14"/>
    </row>
    <row r="55" spans="1:16" s="9" customFormat="1" x14ac:dyDescent="0.2">
      <c r="A55" s="18"/>
      <c r="B55" s="18"/>
      <c r="C55" s="18"/>
      <c r="D55" s="18"/>
      <c r="E55" s="18"/>
      <c r="F55" s="18"/>
      <c r="G55" s="18"/>
      <c r="H55" s="18"/>
      <c r="I55" s="18"/>
      <c r="J55" s="18"/>
      <c r="K55" s="18"/>
      <c r="L55" s="18"/>
      <c r="M55" s="12"/>
      <c r="N55" s="14"/>
      <c r="O55" s="14"/>
      <c r="P55" s="14"/>
    </row>
    <row r="56" spans="1:16" s="9" customFormat="1" x14ac:dyDescent="0.2">
      <c r="A56" s="18"/>
      <c r="B56" s="18"/>
      <c r="C56" s="18"/>
      <c r="D56" s="18"/>
      <c r="E56" s="18"/>
      <c r="F56" s="18"/>
      <c r="G56" s="18"/>
      <c r="H56" s="18"/>
      <c r="I56" s="18"/>
      <c r="J56" s="18"/>
      <c r="K56" s="18"/>
      <c r="L56" s="18"/>
      <c r="M56" s="12"/>
      <c r="N56" s="14"/>
      <c r="O56" s="14"/>
      <c r="P56" s="14"/>
    </row>
    <row r="57" spans="1:16" s="9" customFormat="1" x14ac:dyDescent="0.2">
      <c r="A57" s="18"/>
      <c r="B57" s="18"/>
      <c r="C57" s="18"/>
      <c r="D57" s="18"/>
      <c r="E57" s="18"/>
      <c r="F57" s="18"/>
      <c r="G57" s="18"/>
      <c r="H57" s="18"/>
      <c r="I57" s="18"/>
      <c r="J57" s="18"/>
      <c r="K57" s="18"/>
      <c r="L57" s="18"/>
      <c r="M57" s="12"/>
      <c r="N57" s="14"/>
      <c r="O57" s="14"/>
      <c r="P57" s="14"/>
    </row>
    <row r="58" spans="1:16" s="9" customFormat="1" x14ac:dyDescent="0.2">
      <c r="A58" s="18"/>
      <c r="B58" s="18"/>
      <c r="C58" s="18"/>
      <c r="D58" s="18"/>
      <c r="E58" s="18"/>
      <c r="F58" s="18"/>
      <c r="G58" s="18"/>
      <c r="H58" s="18"/>
      <c r="I58" s="18"/>
      <c r="J58" s="18"/>
      <c r="K58" s="18"/>
      <c r="L58" s="18"/>
      <c r="M58" s="12"/>
      <c r="N58" s="14"/>
      <c r="O58" s="14"/>
      <c r="P58" s="14"/>
    </row>
    <row r="59" spans="1:16" s="9" customFormat="1" ht="13.9" customHeight="1" x14ac:dyDescent="0.2">
      <c r="A59" s="18"/>
      <c r="B59" s="18"/>
      <c r="C59" s="18"/>
      <c r="D59" s="18"/>
      <c r="E59" s="18"/>
      <c r="F59" s="18"/>
      <c r="G59" s="18"/>
      <c r="H59" s="18"/>
      <c r="I59" s="18"/>
      <c r="J59" s="18"/>
      <c r="K59" s="18"/>
      <c r="L59" s="18"/>
      <c r="M59" s="12"/>
      <c r="N59" s="14"/>
      <c r="O59" s="14"/>
      <c r="P59" s="14"/>
    </row>
    <row r="60" spans="1:16" s="9" customFormat="1" x14ac:dyDescent="0.2">
      <c r="A60" s="18"/>
      <c r="B60" s="18"/>
      <c r="C60" s="18"/>
      <c r="D60" s="18"/>
      <c r="E60" s="18"/>
      <c r="F60" s="18"/>
      <c r="G60" s="18"/>
      <c r="H60" s="18"/>
      <c r="I60" s="18"/>
      <c r="J60" s="18"/>
      <c r="K60" s="18"/>
      <c r="L60" s="18"/>
      <c r="M60" s="12"/>
      <c r="N60" s="14"/>
      <c r="O60" s="14"/>
      <c r="P60" s="14"/>
    </row>
    <row r="61" spans="1:16" s="9" customFormat="1" x14ac:dyDescent="0.2">
      <c r="A61" s="18"/>
      <c r="B61" s="18"/>
      <c r="C61" s="18"/>
      <c r="D61" s="18"/>
      <c r="E61" s="18"/>
      <c r="F61" s="18"/>
      <c r="G61" s="18"/>
      <c r="H61" s="18"/>
      <c r="I61" s="18"/>
      <c r="J61" s="18"/>
      <c r="K61" s="18"/>
      <c r="L61" s="18"/>
      <c r="M61" s="12"/>
      <c r="N61" s="14"/>
      <c r="O61" s="14"/>
      <c r="P61" s="14"/>
    </row>
    <row r="62" spans="1:16" x14ac:dyDescent="0.2">
      <c r="A62" s="12"/>
      <c r="B62" s="12"/>
      <c r="C62" s="12"/>
      <c r="D62" s="12"/>
      <c r="E62" s="12"/>
      <c r="F62" s="12"/>
      <c r="G62" s="12"/>
      <c r="H62" s="12"/>
      <c r="I62" s="12"/>
      <c r="J62" s="12"/>
      <c r="K62" s="12"/>
      <c r="L62" s="12"/>
      <c r="M62" s="12"/>
      <c r="N62" s="14"/>
      <c r="O62" s="14"/>
      <c r="P62" s="14"/>
    </row>
    <row r="63" spans="1:16" s="9" customFormat="1" x14ac:dyDescent="0.2">
      <c r="A63" s="12"/>
      <c r="B63" s="12"/>
      <c r="C63" s="12"/>
      <c r="D63" s="12"/>
      <c r="E63" s="12"/>
      <c r="F63" s="12"/>
      <c r="G63" s="12"/>
      <c r="H63" s="12"/>
      <c r="I63" s="12"/>
      <c r="J63" s="12"/>
      <c r="K63" s="12"/>
      <c r="L63" s="12"/>
      <c r="M63" s="12"/>
      <c r="N63" s="14"/>
      <c r="O63" s="14"/>
      <c r="P63" s="14"/>
    </row>
    <row r="64" spans="1:16" x14ac:dyDescent="0.2">
      <c r="A64" s="10"/>
      <c r="B64" s="13"/>
      <c r="C64" s="13"/>
      <c r="D64" s="13"/>
      <c r="E64" s="9"/>
      <c r="F64" s="9"/>
      <c r="G64" s="9"/>
      <c r="H64" s="9"/>
      <c r="I64" s="9"/>
      <c r="J64" s="9"/>
      <c r="K64" s="9"/>
      <c r="L64" s="13"/>
      <c r="M64" s="13"/>
      <c r="N64" s="15"/>
      <c r="O64" s="13"/>
      <c r="P64" s="13"/>
    </row>
    <row r="65" spans="1:16" ht="16.5" thickBot="1" x14ac:dyDescent="0.25">
      <c r="A65" s="10"/>
      <c r="B65" s="13"/>
      <c r="C65" s="13"/>
      <c r="D65" s="13"/>
      <c r="E65" s="2977" t="s">
        <v>10</v>
      </c>
      <c r="F65" s="2977"/>
      <c r="G65" s="2977"/>
      <c r="H65" s="2977"/>
      <c r="I65" s="2977"/>
      <c r="J65" s="2977"/>
      <c r="K65" s="2977"/>
      <c r="L65" s="30"/>
      <c r="M65" s="30"/>
      <c r="N65" s="15"/>
      <c r="O65" s="13"/>
      <c r="P65" s="13"/>
    </row>
    <row r="66" spans="1:16" ht="42.75" thickBot="1" x14ac:dyDescent="0.25">
      <c r="A66" s="10"/>
      <c r="B66" s="13"/>
      <c r="C66" s="13"/>
      <c r="D66" s="13"/>
      <c r="E66" s="20"/>
      <c r="F66" s="21"/>
      <c r="G66" s="21"/>
      <c r="H66" s="29"/>
      <c r="I66" s="1903" t="s">
        <v>1245</v>
      </c>
      <c r="J66" s="1904" t="s">
        <v>363</v>
      </c>
      <c r="K66" s="1905" t="s">
        <v>364</v>
      </c>
      <c r="L66" s="10"/>
      <c r="M66" s="10"/>
      <c r="N66" s="15"/>
      <c r="O66" s="13"/>
      <c r="P66" s="13"/>
    </row>
    <row r="67" spans="1:16" ht="13.5" thickBot="1" x14ac:dyDescent="0.25">
      <c r="A67" s="10"/>
      <c r="B67" s="13"/>
      <c r="C67" s="13"/>
      <c r="D67" s="13"/>
      <c r="E67" s="2992" t="s">
        <v>37</v>
      </c>
      <c r="F67" s="2993"/>
      <c r="G67" s="2993"/>
      <c r="H67" s="2994"/>
      <c r="I67" s="112">
        <f>SUM(I68:I699)</f>
        <v>618.73</v>
      </c>
      <c r="J67" s="112">
        <f t="shared" ref="J67:K67" si="3">SUM(J68:J699)</f>
        <v>615</v>
      </c>
      <c r="K67" s="112">
        <f t="shared" si="3"/>
        <v>675</v>
      </c>
      <c r="L67" s="958"/>
      <c r="M67" s="10"/>
      <c r="N67" s="15"/>
      <c r="O67" s="13"/>
      <c r="P67" s="13"/>
    </row>
    <row r="68" spans="1:16" x14ac:dyDescent="0.2">
      <c r="A68" s="10"/>
      <c r="B68" s="13"/>
      <c r="C68" s="13"/>
      <c r="D68" s="13"/>
      <c r="E68" s="2984" t="s">
        <v>43</v>
      </c>
      <c r="F68" s="2985"/>
      <c r="G68" s="2985"/>
      <c r="H68" s="2986"/>
      <c r="I68" s="113"/>
      <c r="J68" s="114"/>
      <c r="K68" s="113"/>
      <c r="L68" s="10"/>
      <c r="M68" s="10"/>
      <c r="N68" s="15"/>
      <c r="O68" s="13"/>
      <c r="P68" s="13"/>
    </row>
    <row r="69" spans="1:16" x14ac:dyDescent="0.2">
      <c r="A69" s="10"/>
      <c r="B69" s="13"/>
      <c r="C69" s="13"/>
      <c r="D69" s="13"/>
      <c r="E69" s="2984" t="s">
        <v>44</v>
      </c>
      <c r="F69" s="2985"/>
      <c r="G69" s="2985"/>
      <c r="H69" s="2986"/>
      <c r="I69" s="115">
        <v>261</v>
      </c>
      <c r="J69" s="116">
        <v>615</v>
      </c>
      <c r="K69" s="115">
        <v>675</v>
      </c>
      <c r="L69" s="10"/>
      <c r="M69" s="10"/>
      <c r="N69" s="15"/>
      <c r="O69" s="13"/>
      <c r="P69" s="13"/>
    </row>
    <row r="70" spans="1:16" x14ac:dyDescent="0.2">
      <c r="A70" s="10"/>
      <c r="B70" s="13"/>
      <c r="C70" s="13"/>
      <c r="D70" s="13"/>
      <c r="E70" s="2984" t="s">
        <v>45</v>
      </c>
      <c r="F70" s="2985"/>
      <c r="G70" s="2985"/>
      <c r="H70" s="2986"/>
      <c r="I70" s="115"/>
      <c r="J70" s="116"/>
      <c r="K70" s="115"/>
      <c r="L70" s="10"/>
      <c r="M70" s="10"/>
      <c r="N70" s="15"/>
      <c r="O70" s="13"/>
      <c r="P70" s="13"/>
    </row>
    <row r="71" spans="1:16" x14ac:dyDescent="0.2">
      <c r="A71" s="10"/>
      <c r="B71" s="13"/>
      <c r="C71" s="13"/>
      <c r="D71" s="13"/>
      <c r="E71" s="2984" t="s">
        <v>46</v>
      </c>
      <c r="F71" s="2985"/>
      <c r="G71" s="2985"/>
      <c r="H71" s="2986"/>
      <c r="I71" s="115"/>
      <c r="J71" s="116"/>
      <c r="K71" s="115"/>
      <c r="L71" s="10"/>
      <c r="M71" s="10"/>
      <c r="N71" s="15"/>
      <c r="O71" s="13"/>
      <c r="P71" s="13"/>
    </row>
    <row r="72" spans="1:16" x14ac:dyDescent="0.2">
      <c r="A72" s="10"/>
      <c r="B72" s="13"/>
      <c r="C72" s="13"/>
      <c r="D72" s="13"/>
      <c r="E72" s="2995" t="s">
        <v>47</v>
      </c>
      <c r="F72" s="2996"/>
      <c r="G72" s="2996"/>
      <c r="H72" s="2997"/>
      <c r="I72" s="117"/>
      <c r="J72" s="118"/>
      <c r="K72" s="117"/>
      <c r="L72" s="10"/>
      <c r="M72" s="10"/>
      <c r="N72" s="15"/>
      <c r="O72" s="13"/>
      <c r="P72" s="13"/>
    </row>
    <row r="73" spans="1:16" x14ac:dyDescent="0.2">
      <c r="A73" s="10"/>
      <c r="B73" s="13"/>
      <c r="C73" s="13"/>
      <c r="D73" s="13"/>
      <c r="E73" s="37" t="s">
        <v>48</v>
      </c>
      <c r="F73" s="959"/>
      <c r="G73" s="959"/>
      <c r="H73" s="39"/>
      <c r="I73" s="115"/>
      <c r="J73" s="116"/>
      <c r="K73" s="115"/>
      <c r="L73" s="10"/>
      <c r="M73" s="10"/>
      <c r="N73" s="15"/>
      <c r="O73" s="13"/>
      <c r="P73" s="13"/>
    </row>
    <row r="74" spans="1:16" x14ac:dyDescent="0.2">
      <c r="A74" s="10"/>
      <c r="B74" s="13"/>
      <c r="C74" s="13"/>
      <c r="D74" s="13"/>
      <c r="E74" s="2984" t="s">
        <v>135</v>
      </c>
      <c r="F74" s="2985"/>
      <c r="G74" s="2985"/>
      <c r="H74" s="2986"/>
      <c r="I74" s="115"/>
      <c r="J74" s="116"/>
      <c r="K74" s="115"/>
      <c r="L74" s="10"/>
      <c r="M74" s="10"/>
      <c r="N74" s="960"/>
      <c r="O74" s="960"/>
      <c r="P74" s="960"/>
    </row>
    <row r="75" spans="1:16" x14ac:dyDescent="0.2">
      <c r="A75" s="10"/>
      <c r="B75" s="13"/>
      <c r="C75" s="13"/>
      <c r="D75" s="13"/>
      <c r="E75" s="2984" t="s">
        <v>136</v>
      </c>
      <c r="F75" s="2985"/>
      <c r="G75" s="2985"/>
      <c r="H75" s="2986"/>
      <c r="I75" s="119"/>
      <c r="J75" s="120"/>
      <c r="K75" s="119"/>
      <c r="L75" s="10"/>
      <c r="M75" s="10"/>
      <c r="N75" s="15"/>
      <c r="O75" s="13"/>
      <c r="P75" s="13"/>
    </row>
    <row r="76" spans="1:16" x14ac:dyDescent="0.2">
      <c r="A76" s="10"/>
      <c r="B76" s="13"/>
      <c r="C76" s="13"/>
      <c r="D76" s="13"/>
      <c r="E76" s="2984" t="s">
        <v>51</v>
      </c>
      <c r="F76" s="2985"/>
      <c r="G76" s="2985"/>
      <c r="H76" s="2986"/>
      <c r="I76" s="119"/>
      <c r="J76" s="120"/>
      <c r="K76" s="119"/>
      <c r="L76" s="10"/>
      <c r="M76" s="10"/>
      <c r="N76" s="15"/>
      <c r="O76" s="13"/>
      <c r="P76" s="13"/>
    </row>
    <row r="77" spans="1:16" x14ac:dyDescent="0.2">
      <c r="A77" s="10"/>
      <c r="B77" s="13"/>
      <c r="C77" s="13"/>
      <c r="D77" s="13"/>
      <c r="E77" s="2984" t="s">
        <v>49</v>
      </c>
      <c r="F77" s="2985"/>
      <c r="G77" s="2985"/>
      <c r="H77" s="2986"/>
      <c r="I77" s="119"/>
      <c r="J77" s="120"/>
      <c r="K77" s="119"/>
      <c r="L77" s="10"/>
      <c r="M77" s="10"/>
      <c r="N77" s="15"/>
      <c r="O77" s="13"/>
      <c r="P77" s="13"/>
    </row>
    <row r="78" spans="1:16" ht="13.5" thickBot="1" x14ac:dyDescent="0.25">
      <c r="A78" s="9"/>
      <c r="B78" s="9"/>
      <c r="C78" s="9"/>
      <c r="D78" s="9"/>
      <c r="E78" s="2987" t="s">
        <v>137</v>
      </c>
      <c r="F78" s="2988"/>
      <c r="G78" s="2988"/>
      <c r="H78" s="2989"/>
      <c r="I78" s="121">
        <v>357.73</v>
      </c>
      <c r="J78" s="122"/>
      <c r="K78" s="121"/>
      <c r="L78" s="10"/>
      <c r="M78" s="10"/>
      <c r="N78" s="9"/>
      <c r="O78" s="9"/>
      <c r="P78" s="9"/>
    </row>
    <row r="79" spans="1:16" ht="13.5" thickBot="1" x14ac:dyDescent="0.25">
      <c r="A79" s="9"/>
      <c r="B79" s="9"/>
      <c r="C79" s="9"/>
      <c r="D79" s="9"/>
      <c r="E79" s="2990" t="s">
        <v>38</v>
      </c>
      <c r="F79" s="2991"/>
      <c r="G79" s="2991"/>
      <c r="H79" s="2991"/>
      <c r="I79" s="24"/>
      <c r="J79" s="24"/>
      <c r="K79" s="22"/>
      <c r="L79" s="10"/>
      <c r="M79" s="10"/>
      <c r="N79" s="9"/>
      <c r="O79" s="9"/>
      <c r="P79" s="9"/>
    </row>
    <row r="80" spans="1:16" ht="13.5" thickBot="1" x14ac:dyDescent="0.25">
      <c r="A80" s="9"/>
      <c r="B80" s="9"/>
      <c r="C80" s="9"/>
      <c r="D80" s="9"/>
      <c r="E80" s="2978" t="s">
        <v>50</v>
      </c>
      <c r="F80" s="2979"/>
      <c r="G80" s="2979"/>
      <c r="H80" s="2980"/>
      <c r="I80" s="25"/>
      <c r="J80" s="25"/>
      <c r="K80" s="23"/>
      <c r="L80" s="9"/>
      <c r="M80" s="9"/>
      <c r="N80" s="9"/>
      <c r="O80" s="9"/>
      <c r="P80" s="9"/>
    </row>
    <row r="81" spans="1:16" ht="13.5" thickBot="1" x14ac:dyDescent="0.25">
      <c r="A81" s="9"/>
      <c r="B81" s="9"/>
      <c r="C81" s="9"/>
      <c r="D81" s="9"/>
      <c r="E81" s="2981"/>
      <c r="F81" s="2982"/>
      <c r="G81" s="2982"/>
      <c r="H81" s="2983"/>
      <c r="I81" s="27"/>
      <c r="J81" s="27"/>
      <c r="K81" s="26"/>
      <c r="L81" s="9"/>
      <c r="M81" s="9"/>
      <c r="N81" s="9"/>
      <c r="O81" s="9"/>
      <c r="P81" s="9"/>
    </row>
  </sheetData>
  <mergeCells count="117">
    <mergeCell ref="A37:A38"/>
    <mergeCell ref="B37:B38"/>
    <mergeCell ref="C37:C38"/>
    <mergeCell ref="E37:E38"/>
    <mergeCell ref="F37:F38"/>
    <mergeCell ref="G37:G38"/>
    <mergeCell ref="E80:H80"/>
    <mergeCell ref="E81:H81"/>
    <mergeCell ref="E74:H74"/>
    <mergeCell ref="E75:H75"/>
    <mergeCell ref="E76:H76"/>
    <mergeCell ref="E77:H77"/>
    <mergeCell ref="E78:H78"/>
    <mergeCell ref="E79:H79"/>
    <mergeCell ref="E67:H67"/>
    <mergeCell ref="E68:H68"/>
    <mergeCell ref="E69:H69"/>
    <mergeCell ref="E70:H70"/>
    <mergeCell ref="E71:H71"/>
    <mergeCell ref="E72:H72"/>
    <mergeCell ref="A47:H47"/>
    <mergeCell ref="L47:P47"/>
    <mergeCell ref="E65:K65"/>
    <mergeCell ref="A41:A43"/>
    <mergeCell ref="B41:B43"/>
    <mergeCell ref="C41:C43"/>
    <mergeCell ref="E41:E43"/>
    <mergeCell ref="F41:F43"/>
    <mergeCell ref="G41:G43"/>
    <mergeCell ref="A39:A40"/>
    <mergeCell ref="B39:B40"/>
    <mergeCell ref="C39:C40"/>
    <mergeCell ref="E39:E40"/>
    <mergeCell ref="F39:F40"/>
    <mergeCell ref="G39:G40"/>
    <mergeCell ref="C44:G44"/>
    <mergeCell ref="C45:G45"/>
    <mergeCell ref="C46:G46"/>
    <mergeCell ref="A29:A31"/>
    <mergeCell ref="B29:B31"/>
    <mergeCell ref="C29:C31"/>
    <mergeCell ref="E29:E31"/>
    <mergeCell ref="F29:F31"/>
    <mergeCell ref="G29:G31"/>
    <mergeCell ref="L32:L33"/>
    <mergeCell ref="A34:A36"/>
    <mergeCell ref="B34:B36"/>
    <mergeCell ref="C34:C36"/>
    <mergeCell ref="E34:E36"/>
    <mergeCell ref="F34:F36"/>
    <mergeCell ref="G34:G36"/>
    <mergeCell ref="L34:L36"/>
    <mergeCell ref="A32:A33"/>
    <mergeCell ref="B32:B33"/>
    <mergeCell ref="C32:C33"/>
    <mergeCell ref="E32:E33"/>
    <mergeCell ref="F32:F33"/>
    <mergeCell ref="G32:G33"/>
    <mergeCell ref="L24:L25"/>
    <mergeCell ref="A26:A28"/>
    <mergeCell ref="B26:B28"/>
    <mergeCell ref="C26:C28"/>
    <mergeCell ref="E26:E28"/>
    <mergeCell ref="F26:F28"/>
    <mergeCell ref="G26:G28"/>
    <mergeCell ref="L26:L28"/>
    <mergeCell ref="A24:A25"/>
    <mergeCell ref="B24:B25"/>
    <mergeCell ref="C24:C25"/>
    <mergeCell ref="E24:E25"/>
    <mergeCell ref="F24:F25"/>
    <mergeCell ref="G24:G25"/>
    <mergeCell ref="C19:G19"/>
    <mergeCell ref="A21:A23"/>
    <mergeCell ref="B21:B23"/>
    <mergeCell ref="C21:C23"/>
    <mergeCell ref="E21:E23"/>
    <mergeCell ref="F21:F23"/>
    <mergeCell ref="G21:G23"/>
    <mergeCell ref="A17:A18"/>
    <mergeCell ref="B17:B18"/>
    <mergeCell ref="C17:C18"/>
    <mergeCell ref="E17:E18"/>
    <mergeCell ref="F17:F18"/>
    <mergeCell ref="G17:G18"/>
    <mergeCell ref="A14:A16"/>
    <mergeCell ref="B14:B16"/>
    <mergeCell ref="C14:C16"/>
    <mergeCell ref="E14:E16"/>
    <mergeCell ref="F14:F16"/>
    <mergeCell ref="G14:G16"/>
    <mergeCell ref="C10:O10"/>
    <mergeCell ref="A11:A13"/>
    <mergeCell ref="B11:B13"/>
    <mergeCell ref="C11:C13"/>
    <mergeCell ref="E11:E13"/>
    <mergeCell ref="F11:F13"/>
    <mergeCell ref="G11:G13"/>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s>
  <pageMargins left="0.7" right="0.7" top="0.75" bottom="0.75" header="0.3" footer="0.3"/>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workbookViewId="0">
      <selection activeCell="C30" sqref="C30:K30"/>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52.15" customHeight="1" x14ac:dyDescent="0.2">
      <c r="A1" s="9"/>
      <c r="B1" s="9"/>
      <c r="C1" s="9"/>
      <c r="D1" s="9"/>
      <c r="E1" s="9"/>
      <c r="F1" s="9"/>
      <c r="G1" s="9"/>
      <c r="H1" s="9"/>
      <c r="I1" s="9"/>
      <c r="J1" s="9"/>
      <c r="K1" s="9"/>
      <c r="L1" s="2755" t="s">
        <v>942</v>
      </c>
      <c r="M1" s="2755"/>
      <c r="N1" s="2755"/>
      <c r="O1" s="2755"/>
      <c r="P1" s="55"/>
    </row>
    <row r="2" spans="1:16" ht="18.600000000000001" customHeight="1" x14ac:dyDescent="0.2">
      <c r="A2" s="2756" t="s">
        <v>916</v>
      </c>
      <c r="B2" s="2756"/>
      <c r="C2" s="2756"/>
      <c r="D2" s="2756"/>
      <c r="E2" s="2756"/>
      <c r="F2" s="2756"/>
      <c r="G2" s="2756"/>
      <c r="H2" s="2756"/>
      <c r="I2" s="2756"/>
      <c r="J2" s="2756"/>
      <c r="K2" s="2756"/>
      <c r="L2" s="2756"/>
      <c r="M2" s="2756"/>
      <c r="N2" s="2756"/>
      <c r="O2" s="10"/>
      <c r="P2" s="10"/>
    </row>
    <row r="3" spans="1:16" ht="27" customHeight="1" x14ac:dyDescent="0.2">
      <c r="A3" s="2945" t="s">
        <v>39</v>
      </c>
      <c r="B3" s="2945"/>
      <c r="C3" s="2945"/>
      <c r="D3" s="2945"/>
      <c r="E3" s="2945"/>
      <c r="F3" s="2945"/>
      <c r="G3" s="2945"/>
      <c r="H3" s="2945"/>
      <c r="I3" s="2945"/>
      <c r="J3" s="2945"/>
      <c r="K3" s="2945"/>
      <c r="L3" s="2945"/>
      <c r="M3" s="2945"/>
      <c r="N3" s="2945"/>
      <c r="O3" s="2945"/>
      <c r="P3" s="2945"/>
    </row>
    <row r="4" spans="1:16" ht="31.9" customHeight="1" thickBot="1" x14ac:dyDescent="0.25">
      <c r="A4" s="1854"/>
      <c r="B4" s="1854"/>
      <c r="C4" s="1854"/>
      <c r="D4" s="1854"/>
      <c r="E4" s="1854"/>
      <c r="F4" s="1854"/>
      <c r="G4" s="1854"/>
      <c r="H4" s="1854"/>
      <c r="I4" s="1854"/>
      <c r="J4" s="1854"/>
      <c r="K4" s="1854"/>
      <c r="L4" s="87"/>
      <c r="M4" s="1854"/>
      <c r="N4" s="88"/>
      <c r="O4" s="2772" t="s">
        <v>61</v>
      </c>
      <c r="P4" s="2772"/>
    </row>
    <row r="5" spans="1:16" ht="28.9" customHeight="1" thickBot="1" x14ac:dyDescent="0.25">
      <c r="A5" s="2757" t="s">
        <v>0</v>
      </c>
      <c r="B5" s="2757" t="s">
        <v>1</v>
      </c>
      <c r="C5" s="2760" t="s">
        <v>2</v>
      </c>
      <c r="D5" s="2757" t="s">
        <v>35</v>
      </c>
      <c r="E5" s="2763" t="s">
        <v>73</v>
      </c>
      <c r="F5" s="2766" t="s">
        <v>3</v>
      </c>
      <c r="G5" s="2760" t="s">
        <v>4</v>
      </c>
      <c r="H5" s="2766" t="s">
        <v>5</v>
      </c>
      <c r="I5" s="2812" t="s">
        <v>1240</v>
      </c>
      <c r="J5" s="2766" t="s">
        <v>363</v>
      </c>
      <c r="K5" s="2766" t="s">
        <v>150</v>
      </c>
      <c r="L5" s="2773" t="s">
        <v>11</v>
      </c>
      <c r="M5" s="2774"/>
      <c r="N5" s="2774"/>
      <c r="O5" s="2774"/>
      <c r="P5" s="2775"/>
    </row>
    <row r="6" spans="1:16" ht="15" x14ac:dyDescent="0.2">
      <c r="A6" s="2758"/>
      <c r="B6" s="2758"/>
      <c r="C6" s="2761"/>
      <c r="D6" s="2758"/>
      <c r="E6" s="2764"/>
      <c r="F6" s="2767"/>
      <c r="G6" s="2761"/>
      <c r="H6" s="2767"/>
      <c r="I6" s="2813"/>
      <c r="J6" s="2767"/>
      <c r="K6" s="2767"/>
      <c r="L6" s="2780" t="s">
        <v>41</v>
      </c>
      <c r="M6" s="2786" t="s">
        <v>40</v>
      </c>
      <c r="N6" s="2769" t="s">
        <v>42</v>
      </c>
      <c r="O6" s="2769"/>
      <c r="P6" s="2770"/>
    </row>
    <row r="7" spans="1:16" ht="162" customHeight="1" thickBot="1" x14ac:dyDescent="0.25">
      <c r="A7" s="2759"/>
      <c r="B7" s="2759"/>
      <c r="C7" s="2762"/>
      <c r="D7" s="2759"/>
      <c r="E7" s="2765"/>
      <c r="F7" s="2768"/>
      <c r="G7" s="2762"/>
      <c r="H7" s="2768"/>
      <c r="I7" s="2814"/>
      <c r="J7" s="2768"/>
      <c r="K7" s="2768"/>
      <c r="L7" s="2781"/>
      <c r="M7" s="2787"/>
      <c r="N7" s="1025" t="s">
        <v>56</v>
      </c>
      <c r="O7" s="1025" t="s">
        <v>57</v>
      </c>
      <c r="P7" s="1026" t="s">
        <v>58</v>
      </c>
    </row>
    <row r="8" spans="1:16" ht="33" customHeight="1" thickBot="1" x14ac:dyDescent="0.25">
      <c r="A8" s="53" t="s">
        <v>6</v>
      </c>
      <c r="B8" s="41"/>
      <c r="C8" s="46" t="s">
        <v>917</v>
      </c>
      <c r="D8" s="45"/>
      <c r="E8" s="51"/>
      <c r="F8" s="45"/>
      <c r="G8" s="45"/>
      <c r="H8" s="45"/>
      <c r="I8" s="48"/>
      <c r="J8" s="49"/>
      <c r="K8" s="48"/>
      <c r="L8" s="2009" t="s">
        <v>943</v>
      </c>
      <c r="M8" s="2010" t="s">
        <v>59</v>
      </c>
      <c r="N8" s="2011"/>
      <c r="O8" s="2010">
        <v>1</v>
      </c>
      <c r="P8" s="2012" t="s">
        <v>142</v>
      </c>
    </row>
    <row r="9" spans="1:16" ht="32.450000000000003" customHeight="1" thickBot="1" x14ac:dyDescent="0.25">
      <c r="A9" s="11" t="s">
        <v>6</v>
      </c>
      <c r="B9" s="73" t="s">
        <v>6</v>
      </c>
      <c r="C9" s="1655" t="s">
        <v>918</v>
      </c>
      <c r="D9" s="1906"/>
      <c r="E9" s="1906"/>
      <c r="F9" s="1906"/>
      <c r="G9" s="1906"/>
      <c r="H9" s="1906"/>
      <c r="I9" s="1906"/>
      <c r="J9" s="1906"/>
      <c r="K9" s="1906"/>
      <c r="L9" s="2013" t="s">
        <v>944</v>
      </c>
      <c r="M9" s="1949" t="s">
        <v>946</v>
      </c>
      <c r="N9" s="1949">
        <v>8200</v>
      </c>
      <c r="O9" s="1949">
        <v>8300</v>
      </c>
      <c r="P9" s="1950">
        <v>8500</v>
      </c>
    </row>
    <row r="10" spans="1:16" s="9" customFormat="1" ht="30" customHeight="1" thickBot="1" x14ac:dyDescent="0.25">
      <c r="A10" s="240"/>
      <c r="B10" s="1908"/>
      <c r="C10" s="1909"/>
      <c r="D10" s="1909"/>
      <c r="E10" s="1909"/>
      <c r="F10" s="1909"/>
      <c r="G10" s="1909"/>
      <c r="H10" s="1909"/>
      <c r="I10" s="1909"/>
      <c r="J10" s="1909"/>
      <c r="K10" s="1909"/>
      <c r="L10" s="2014" t="s">
        <v>945</v>
      </c>
      <c r="M10" s="2015" t="s">
        <v>946</v>
      </c>
      <c r="N10" s="2016">
        <v>3000</v>
      </c>
      <c r="O10" s="1949">
        <v>3060</v>
      </c>
      <c r="P10" s="1950">
        <v>3120</v>
      </c>
    </row>
    <row r="11" spans="1:16" ht="75.599999999999994" customHeight="1" x14ac:dyDescent="0.2">
      <c r="A11" s="3188" t="s">
        <v>6</v>
      </c>
      <c r="B11" s="3191" t="s">
        <v>6</v>
      </c>
      <c r="C11" s="3194" t="s">
        <v>6</v>
      </c>
      <c r="D11" s="3203"/>
      <c r="E11" s="3197" t="s">
        <v>919</v>
      </c>
      <c r="F11" s="3200" t="s">
        <v>1214</v>
      </c>
      <c r="G11" s="3177" t="s">
        <v>1106</v>
      </c>
      <c r="H11" s="3180" t="s">
        <v>52</v>
      </c>
      <c r="I11" s="3187">
        <v>70</v>
      </c>
      <c r="J11" s="3187">
        <v>75</v>
      </c>
      <c r="K11" s="3187">
        <v>80</v>
      </c>
      <c r="L11" s="1857" t="s">
        <v>920</v>
      </c>
      <c r="M11" s="1858" t="s">
        <v>59</v>
      </c>
      <c r="N11" s="1588">
        <v>2</v>
      </c>
      <c r="O11" s="1588">
        <v>3</v>
      </c>
      <c r="P11" s="82">
        <v>3</v>
      </c>
    </row>
    <row r="12" spans="1:16" ht="73.150000000000006" customHeight="1" x14ac:dyDescent="0.2">
      <c r="A12" s="3189"/>
      <c r="B12" s="3192"/>
      <c r="C12" s="3195"/>
      <c r="D12" s="3204"/>
      <c r="E12" s="3198"/>
      <c r="F12" s="3201"/>
      <c r="G12" s="3178"/>
      <c r="H12" s="3182"/>
      <c r="I12" s="3175"/>
      <c r="J12" s="3175"/>
      <c r="K12" s="3175"/>
      <c r="L12" s="1859" t="s">
        <v>921</v>
      </c>
      <c r="M12" s="1860"/>
      <c r="N12" s="1861" t="s">
        <v>142</v>
      </c>
      <c r="O12" s="1861" t="s">
        <v>142</v>
      </c>
      <c r="P12" s="1881" t="s">
        <v>142</v>
      </c>
    </row>
    <row r="13" spans="1:16" ht="36.6" customHeight="1" thickBot="1" x14ac:dyDescent="0.25">
      <c r="A13" s="3190"/>
      <c r="B13" s="3193"/>
      <c r="C13" s="3196"/>
      <c r="D13" s="3205"/>
      <c r="E13" s="3199"/>
      <c r="F13" s="3202"/>
      <c r="G13" s="3179"/>
      <c r="H13" s="1862" t="s">
        <v>7</v>
      </c>
      <c r="I13" s="1863">
        <v>70</v>
      </c>
      <c r="J13" s="1863">
        <v>75</v>
      </c>
      <c r="K13" s="1863">
        <v>80</v>
      </c>
      <c r="L13" s="1864"/>
      <c r="M13" s="1865" t="s">
        <v>59</v>
      </c>
      <c r="N13" s="996">
        <v>1</v>
      </c>
      <c r="O13" s="996">
        <v>1</v>
      </c>
      <c r="P13" s="1850">
        <v>1</v>
      </c>
    </row>
    <row r="14" spans="1:16" ht="36" customHeight="1" thickBot="1" x14ac:dyDescent="0.25">
      <c r="A14" s="3188" t="s">
        <v>6</v>
      </c>
      <c r="B14" s="3191" t="s">
        <v>6</v>
      </c>
      <c r="C14" s="3194" t="s">
        <v>8</v>
      </c>
      <c r="D14" s="3203"/>
      <c r="E14" s="3197" t="s">
        <v>922</v>
      </c>
      <c r="F14" s="3200" t="s">
        <v>1214</v>
      </c>
      <c r="G14" s="3177" t="s">
        <v>1106</v>
      </c>
      <c r="H14" s="3180" t="s">
        <v>52</v>
      </c>
      <c r="I14" s="1879">
        <v>50</v>
      </c>
      <c r="J14" s="1879">
        <v>55</v>
      </c>
      <c r="K14" s="1879">
        <v>60</v>
      </c>
      <c r="L14" s="1899" t="s">
        <v>923</v>
      </c>
      <c r="M14" s="1900" t="s">
        <v>59</v>
      </c>
      <c r="N14" s="1901">
        <v>1</v>
      </c>
      <c r="O14" s="1901">
        <v>1</v>
      </c>
      <c r="P14" s="1902">
        <v>1</v>
      </c>
    </row>
    <row r="15" spans="1:16" ht="43.15" customHeight="1" x14ac:dyDescent="0.2">
      <c r="A15" s="3189"/>
      <c r="B15" s="3192"/>
      <c r="C15" s="3195"/>
      <c r="D15" s="3204"/>
      <c r="E15" s="3198"/>
      <c r="F15" s="3201"/>
      <c r="G15" s="3178"/>
      <c r="H15" s="3181"/>
      <c r="I15" s="3174"/>
      <c r="J15" s="3174"/>
      <c r="K15" s="3174"/>
      <c r="L15" s="1885" t="s">
        <v>924</v>
      </c>
      <c r="M15" s="1886" t="s">
        <v>59</v>
      </c>
      <c r="N15" s="1565">
        <v>1</v>
      </c>
      <c r="O15" s="1565">
        <v>1</v>
      </c>
      <c r="P15" s="106">
        <v>1</v>
      </c>
    </row>
    <row r="16" spans="1:16" ht="31.15" customHeight="1" x14ac:dyDescent="0.2">
      <c r="A16" s="3189"/>
      <c r="B16" s="3192"/>
      <c r="C16" s="3195"/>
      <c r="D16" s="3204"/>
      <c r="E16" s="3198"/>
      <c r="F16" s="3201"/>
      <c r="G16" s="3178"/>
      <c r="H16" s="3181"/>
      <c r="I16" s="3174"/>
      <c r="J16" s="3174"/>
      <c r="K16" s="3174"/>
      <c r="L16" s="1519" t="s">
        <v>925</v>
      </c>
      <c r="M16" s="1887" t="s">
        <v>59</v>
      </c>
      <c r="N16" s="1560">
        <v>1</v>
      </c>
      <c r="O16" s="1560">
        <v>1</v>
      </c>
      <c r="P16" s="33">
        <v>1</v>
      </c>
    </row>
    <row r="17" spans="1:16" ht="43.15" customHeight="1" x14ac:dyDescent="0.2">
      <c r="A17" s="3189"/>
      <c r="B17" s="3192"/>
      <c r="C17" s="3195"/>
      <c r="D17" s="3204"/>
      <c r="E17" s="3198"/>
      <c r="F17" s="3201"/>
      <c r="G17" s="3178"/>
      <c r="H17" s="3181"/>
      <c r="I17" s="3174"/>
      <c r="J17" s="3174"/>
      <c r="K17" s="3174"/>
      <c r="L17" s="885" t="s">
        <v>926</v>
      </c>
      <c r="M17" s="1887" t="s">
        <v>59</v>
      </c>
      <c r="N17" s="1560">
        <v>1</v>
      </c>
      <c r="O17" s="1560">
        <v>1</v>
      </c>
      <c r="P17" s="33">
        <v>1</v>
      </c>
    </row>
    <row r="18" spans="1:16" ht="16.899999999999999" customHeight="1" x14ac:dyDescent="0.2">
      <c r="A18" s="3189"/>
      <c r="B18" s="3192"/>
      <c r="C18" s="3195"/>
      <c r="D18" s="3204"/>
      <c r="E18" s="3198"/>
      <c r="F18" s="3201"/>
      <c r="G18" s="3178"/>
      <c r="H18" s="3181"/>
      <c r="I18" s="3174"/>
      <c r="J18" s="3174"/>
      <c r="K18" s="3174"/>
      <c r="L18" s="885" t="s">
        <v>927</v>
      </c>
      <c r="M18" s="1887" t="s">
        <v>59</v>
      </c>
      <c r="N18" s="1560">
        <v>0</v>
      </c>
      <c r="O18" s="1560">
        <v>1</v>
      </c>
      <c r="P18" s="33">
        <v>1</v>
      </c>
    </row>
    <row r="19" spans="1:16" ht="53.45" customHeight="1" x14ac:dyDescent="0.2">
      <c r="A19" s="3189"/>
      <c r="B19" s="3192"/>
      <c r="C19" s="3195"/>
      <c r="D19" s="3204"/>
      <c r="E19" s="3198"/>
      <c r="F19" s="3201"/>
      <c r="G19" s="3178"/>
      <c r="H19" s="3182"/>
      <c r="I19" s="3175"/>
      <c r="J19" s="3175"/>
      <c r="K19" s="3175"/>
      <c r="L19" s="885" t="s">
        <v>928</v>
      </c>
      <c r="M19" s="1887" t="s">
        <v>59</v>
      </c>
      <c r="N19" s="1560">
        <v>0</v>
      </c>
      <c r="O19" s="1560">
        <v>1</v>
      </c>
      <c r="P19" s="33">
        <v>1</v>
      </c>
    </row>
    <row r="20" spans="1:16" ht="19.899999999999999" customHeight="1" thickBot="1" x14ac:dyDescent="0.25">
      <c r="A20" s="3190"/>
      <c r="B20" s="3193"/>
      <c r="C20" s="3196"/>
      <c r="D20" s="3205"/>
      <c r="E20" s="3199"/>
      <c r="F20" s="3202"/>
      <c r="G20" s="3179"/>
      <c r="H20" s="1862" t="s">
        <v>7</v>
      </c>
      <c r="I20" s="1863">
        <v>50</v>
      </c>
      <c r="J20" s="1863">
        <v>55</v>
      </c>
      <c r="K20" s="1863">
        <v>60</v>
      </c>
      <c r="L20" s="1888"/>
      <c r="M20" s="1889"/>
      <c r="N20" s="1890"/>
      <c r="O20" s="1890"/>
      <c r="P20" s="1891"/>
    </row>
    <row r="21" spans="1:16" ht="24" customHeight="1" thickBot="1" x14ac:dyDescent="0.25">
      <c r="A21" s="1849" t="s">
        <v>6</v>
      </c>
      <c r="B21" s="56" t="s">
        <v>6</v>
      </c>
      <c r="C21" s="2969" t="s">
        <v>34</v>
      </c>
      <c r="D21" s="2969"/>
      <c r="E21" s="2969"/>
      <c r="F21" s="2969"/>
      <c r="G21" s="2970"/>
      <c r="H21" s="40" t="s">
        <v>7</v>
      </c>
      <c r="I21" s="79">
        <v>120</v>
      </c>
      <c r="J21" s="79">
        <v>125</v>
      </c>
      <c r="K21" s="79">
        <v>130</v>
      </c>
      <c r="L21" s="1866"/>
      <c r="M21" s="893"/>
      <c r="N21" s="893"/>
      <c r="O21" s="893"/>
      <c r="P21" s="894"/>
    </row>
    <row r="22" spans="1:16" ht="20.45" customHeight="1" thickBot="1" x14ac:dyDescent="0.25">
      <c r="A22" s="1849" t="s">
        <v>6</v>
      </c>
      <c r="B22" s="35"/>
      <c r="C22" s="2967" t="s">
        <v>55</v>
      </c>
      <c r="D22" s="2967"/>
      <c r="E22" s="2967"/>
      <c r="F22" s="2967"/>
      <c r="G22" s="2968"/>
      <c r="H22" s="75" t="s">
        <v>7</v>
      </c>
      <c r="I22" s="76">
        <f>I21*1</f>
        <v>120</v>
      </c>
      <c r="J22" s="76">
        <f>J21*1</f>
        <v>125</v>
      </c>
      <c r="K22" s="76">
        <f>K21*1</f>
        <v>130</v>
      </c>
      <c r="L22" s="77"/>
      <c r="M22" s="77"/>
      <c r="N22" s="77"/>
      <c r="O22" s="77"/>
      <c r="P22" s="78"/>
    </row>
    <row r="23" spans="1:16" ht="46.9" customHeight="1" thickBot="1" x14ac:dyDescent="0.25">
      <c r="A23" s="240" t="s">
        <v>8</v>
      </c>
      <c r="B23" s="896"/>
      <c r="C23" s="2965" t="s">
        <v>929</v>
      </c>
      <c r="D23" s="2966"/>
      <c r="E23" s="2966"/>
      <c r="F23" s="2966"/>
      <c r="G23" s="2966"/>
      <c r="H23" s="2966"/>
      <c r="I23" s="2966"/>
      <c r="J23" s="2966"/>
      <c r="K23" s="3176"/>
      <c r="L23" s="2017" t="s">
        <v>947</v>
      </c>
      <c r="M23" s="1199" t="s">
        <v>60</v>
      </c>
      <c r="N23" s="1199" t="s">
        <v>948</v>
      </c>
      <c r="O23" s="1199" t="s">
        <v>949</v>
      </c>
      <c r="P23" s="2018" t="s">
        <v>950</v>
      </c>
    </row>
    <row r="24" spans="1:16" ht="22.15" customHeight="1" thickBot="1" x14ac:dyDescent="0.25">
      <c r="A24" s="11" t="s">
        <v>8</v>
      </c>
      <c r="B24" s="73" t="s">
        <v>6</v>
      </c>
      <c r="C24" s="1655" t="s">
        <v>930</v>
      </c>
      <c r="D24" s="1906"/>
      <c r="E24" s="1906"/>
      <c r="F24" s="1906"/>
      <c r="G24" s="1906"/>
      <c r="H24" s="1906"/>
      <c r="I24" s="1906"/>
      <c r="J24" s="1906"/>
      <c r="K24" s="1906"/>
      <c r="L24" s="1906"/>
      <c r="M24" s="1906"/>
      <c r="N24" s="1906"/>
      <c r="O24" s="1906"/>
      <c r="P24" s="1907"/>
    </row>
    <row r="25" spans="1:16" ht="64.900000000000006" customHeight="1" thickBot="1" x14ac:dyDescent="0.25">
      <c r="A25" s="1867" t="s">
        <v>8</v>
      </c>
      <c r="B25" s="1868" t="s">
        <v>6</v>
      </c>
      <c r="C25" s="1869" t="s">
        <v>6</v>
      </c>
      <c r="D25" s="1870"/>
      <c r="E25" s="2380" t="s">
        <v>931</v>
      </c>
      <c r="F25" s="2369" t="s">
        <v>119</v>
      </c>
      <c r="G25" s="2365" t="s">
        <v>1106</v>
      </c>
      <c r="H25" s="1502" t="s">
        <v>52</v>
      </c>
      <c r="I25" s="1585">
        <v>35</v>
      </c>
      <c r="J25" s="1585">
        <v>35</v>
      </c>
      <c r="K25" s="1546">
        <v>35</v>
      </c>
      <c r="L25" s="104" t="s">
        <v>932</v>
      </c>
      <c r="M25" s="1838"/>
      <c r="N25" s="1895" t="s">
        <v>142</v>
      </c>
      <c r="O25" s="1895" t="s">
        <v>142</v>
      </c>
      <c r="P25" s="82" t="s">
        <v>142</v>
      </c>
    </row>
    <row r="26" spans="1:16" ht="78.599999999999994" customHeight="1" thickBot="1" x14ac:dyDescent="0.25">
      <c r="A26" s="1867" t="s">
        <v>8</v>
      </c>
      <c r="B26" s="1868" t="s">
        <v>6</v>
      </c>
      <c r="C26" s="1869" t="s">
        <v>8</v>
      </c>
      <c r="D26" s="587"/>
      <c r="E26" s="2381" t="s">
        <v>933</v>
      </c>
      <c r="F26" s="2369" t="s">
        <v>119</v>
      </c>
      <c r="G26" s="2365" t="s">
        <v>1106</v>
      </c>
      <c r="H26" s="1502" t="s">
        <v>52</v>
      </c>
      <c r="I26" s="1585">
        <v>36.5</v>
      </c>
      <c r="J26" s="1585">
        <v>40</v>
      </c>
      <c r="K26" s="1546">
        <v>40</v>
      </c>
      <c r="L26" s="1494" t="s">
        <v>934</v>
      </c>
      <c r="M26" s="1892"/>
      <c r="N26" s="1882" t="s">
        <v>142</v>
      </c>
      <c r="O26" s="1882" t="s">
        <v>142</v>
      </c>
      <c r="P26" s="1881" t="s">
        <v>142</v>
      </c>
    </row>
    <row r="27" spans="1:16" ht="38.450000000000003" customHeight="1" x14ac:dyDescent="0.2">
      <c r="A27" s="2948" t="s">
        <v>8</v>
      </c>
      <c r="B27" s="2951" t="s">
        <v>6</v>
      </c>
      <c r="C27" s="2953" t="s">
        <v>53</v>
      </c>
      <c r="D27" s="32"/>
      <c r="E27" s="2381" t="s">
        <v>935</v>
      </c>
      <c r="F27" s="2956" t="s">
        <v>119</v>
      </c>
      <c r="G27" s="2863" t="s">
        <v>1106</v>
      </c>
      <c r="H27" s="3183" t="s">
        <v>52</v>
      </c>
      <c r="I27" s="3185">
        <v>15</v>
      </c>
      <c r="J27" s="3185">
        <v>15</v>
      </c>
      <c r="K27" s="3185">
        <v>15</v>
      </c>
      <c r="L27" s="1898" t="s">
        <v>936</v>
      </c>
      <c r="M27" s="1893"/>
      <c r="N27" s="1880" t="s">
        <v>142</v>
      </c>
      <c r="O27" s="1880" t="s">
        <v>142</v>
      </c>
      <c r="P27" s="1848" t="s">
        <v>142</v>
      </c>
    </row>
    <row r="28" spans="1:16" ht="24.6" customHeight="1" thickBot="1" x14ac:dyDescent="0.25">
      <c r="A28" s="2950"/>
      <c r="B28" s="2952"/>
      <c r="C28" s="2955"/>
      <c r="D28" s="17"/>
      <c r="E28" s="917"/>
      <c r="F28" s="2958"/>
      <c r="G28" s="2865"/>
      <c r="H28" s="3184"/>
      <c r="I28" s="3186"/>
      <c r="J28" s="3186"/>
      <c r="K28" s="3186"/>
      <c r="L28" s="1871"/>
      <c r="M28" s="1894"/>
      <c r="N28" s="1896"/>
      <c r="O28" s="1897"/>
      <c r="P28" s="1873"/>
    </row>
    <row r="29" spans="1:16" ht="21" customHeight="1" thickBot="1" x14ac:dyDescent="0.25">
      <c r="A29" s="1849" t="s">
        <v>6</v>
      </c>
      <c r="B29" s="56" t="s">
        <v>8</v>
      </c>
      <c r="C29" s="2969" t="s">
        <v>34</v>
      </c>
      <c r="D29" s="2969"/>
      <c r="E29" s="2969"/>
      <c r="F29" s="2969"/>
      <c r="G29" s="2970"/>
      <c r="H29" s="40" t="s">
        <v>7</v>
      </c>
      <c r="I29" s="79">
        <f>I25+I26+I27</f>
        <v>86.5</v>
      </c>
      <c r="J29" s="79">
        <f t="shared" ref="J29:K29" si="0">J25+J26+J27</f>
        <v>90</v>
      </c>
      <c r="K29" s="79">
        <f t="shared" si="0"/>
        <v>90</v>
      </c>
      <c r="L29" s="42"/>
      <c r="M29" s="42"/>
      <c r="N29" s="42"/>
      <c r="O29" s="42"/>
      <c r="P29" s="43"/>
    </row>
    <row r="30" spans="1:16" ht="28.9" customHeight="1" thickBot="1" x14ac:dyDescent="0.25">
      <c r="A30" s="11" t="s">
        <v>8</v>
      </c>
      <c r="B30" s="73" t="s">
        <v>8</v>
      </c>
      <c r="C30" s="3152" t="s">
        <v>937</v>
      </c>
      <c r="D30" s="3153"/>
      <c r="E30" s="3153"/>
      <c r="F30" s="3153"/>
      <c r="G30" s="3153"/>
      <c r="H30" s="3153"/>
      <c r="I30" s="3153"/>
      <c r="J30" s="3153"/>
      <c r="K30" s="3153"/>
      <c r="L30" s="1910"/>
      <c r="M30" s="1910"/>
      <c r="N30" s="1910"/>
      <c r="O30" s="1910"/>
      <c r="P30" s="1911"/>
    </row>
    <row r="31" spans="1:16" ht="30.6" customHeight="1" x14ac:dyDescent="0.2">
      <c r="A31" s="2948" t="s">
        <v>8</v>
      </c>
      <c r="B31" s="2951" t="s">
        <v>8</v>
      </c>
      <c r="C31" s="2953" t="s">
        <v>6</v>
      </c>
      <c r="D31" s="32"/>
      <c r="E31" s="2883" t="s">
        <v>938</v>
      </c>
      <c r="F31" s="2956" t="s">
        <v>119</v>
      </c>
      <c r="G31" s="2863" t="s">
        <v>120</v>
      </c>
      <c r="H31" s="59" t="s">
        <v>52</v>
      </c>
      <c r="I31" s="60">
        <v>80</v>
      </c>
      <c r="J31" s="60">
        <v>85</v>
      </c>
      <c r="K31" s="61">
        <v>90</v>
      </c>
      <c r="L31" s="1547" t="s">
        <v>939</v>
      </c>
      <c r="M31" s="913" t="s">
        <v>59</v>
      </c>
      <c r="N31" s="83">
        <v>3</v>
      </c>
      <c r="O31" s="83">
        <v>4</v>
      </c>
      <c r="P31" s="82">
        <v>4</v>
      </c>
    </row>
    <row r="32" spans="1:16" ht="43.9" customHeight="1" x14ac:dyDescent="0.2">
      <c r="A32" s="2949"/>
      <c r="B32" s="2855"/>
      <c r="C32" s="2954"/>
      <c r="D32" s="31"/>
      <c r="E32" s="2884"/>
      <c r="F32" s="2957"/>
      <c r="G32" s="2864"/>
      <c r="H32" s="92"/>
      <c r="I32" s="93"/>
      <c r="J32" s="93"/>
      <c r="K32" s="94"/>
      <c r="L32" s="1883" t="s">
        <v>940</v>
      </c>
      <c r="M32" s="1874" t="s">
        <v>59</v>
      </c>
      <c r="N32" s="1874">
        <v>2</v>
      </c>
      <c r="O32" s="1874">
        <v>2</v>
      </c>
      <c r="P32" s="1884">
        <v>3</v>
      </c>
    </row>
    <row r="33" spans="1:16" ht="38.25" x14ac:dyDescent="0.2">
      <c r="A33" s="2949"/>
      <c r="B33" s="2855"/>
      <c r="C33" s="2954"/>
      <c r="D33" s="31"/>
      <c r="E33" s="2884"/>
      <c r="F33" s="2957"/>
      <c r="G33" s="2864"/>
      <c r="H33" s="92"/>
      <c r="I33" s="93"/>
      <c r="J33" s="93"/>
      <c r="K33" s="94"/>
      <c r="L33" s="1875" t="s">
        <v>941</v>
      </c>
      <c r="M33" s="1874"/>
      <c r="N33" s="1880" t="s">
        <v>142</v>
      </c>
      <c r="O33" s="1882" t="s">
        <v>142</v>
      </c>
      <c r="P33" s="1881" t="s">
        <v>142</v>
      </c>
    </row>
    <row r="34" spans="1:16" ht="13.5" thickBot="1" x14ac:dyDescent="0.25">
      <c r="A34" s="2950"/>
      <c r="B34" s="2952"/>
      <c r="C34" s="2955"/>
      <c r="D34" s="17"/>
      <c r="E34" s="2885"/>
      <c r="F34" s="2958"/>
      <c r="G34" s="2865"/>
      <c r="H34" s="68" t="s">
        <v>7</v>
      </c>
      <c r="I34" s="69">
        <v>80</v>
      </c>
      <c r="J34" s="69">
        <v>85</v>
      </c>
      <c r="K34" s="69">
        <v>90</v>
      </c>
      <c r="L34" s="1871"/>
      <c r="M34" s="1876"/>
      <c r="N34" s="1872"/>
      <c r="O34" s="1877"/>
      <c r="P34" s="1878"/>
    </row>
    <row r="35" spans="1:16" ht="13.5" thickBot="1" x14ac:dyDescent="0.25">
      <c r="A35" s="1849" t="s">
        <v>8</v>
      </c>
      <c r="B35" s="56" t="s">
        <v>6</v>
      </c>
      <c r="C35" s="2969" t="s">
        <v>34</v>
      </c>
      <c r="D35" s="2969"/>
      <c r="E35" s="2969"/>
      <c r="F35" s="2969"/>
      <c r="G35" s="2970"/>
      <c r="H35" s="40" t="s">
        <v>7</v>
      </c>
      <c r="I35" s="79">
        <v>80</v>
      </c>
      <c r="J35" s="79">
        <v>85</v>
      </c>
      <c r="K35" s="79">
        <v>90</v>
      </c>
      <c r="L35" s="42"/>
      <c r="M35" s="42"/>
      <c r="N35" s="42"/>
      <c r="O35" s="42"/>
      <c r="P35" s="43"/>
    </row>
    <row r="36" spans="1:16" ht="13.5" thickBot="1" x14ac:dyDescent="0.25">
      <c r="A36" s="1849" t="s">
        <v>62</v>
      </c>
      <c r="B36" s="35"/>
      <c r="C36" s="2967" t="s">
        <v>55</v>
      </c>
      <c r="D36" s="2967"/>
      <c r="E36" s="2967"/>
      <c r="F36" s="2967"/>
      <c r="G36" s="2968"/>
      <c r="H36" s="75" t="s">
        <v>7</v>
      </c>
      <c r="I36" s="76">
        <f>I35+I29</f>
        <v>166.5</v>
      </c>
      <c r="J36" s="76">
        <f>J35+J29</f>
        <v>175</v>
      </c>
      <c r="K36" s="76">
        <f>K35+K29</f>
        <v>180</v>
      </c>
      <c r="L36" s="77"/>
      <c r="M36" s="77"/>
      <c r="N36" s="77"/>
      <c r="O36" s="77"/>
      <c r="P36" s="78"/>
    </row>
    <row r="37" spans="1:16" ht="13.5" thickBot="1" x14ac:dyDescent="0.25">
      <c r="A37" s="2971" t="s">
        <v>9</v>
      </c>
      <c r="B37" s="2972"/>
      <c r="C37" s="2972"/>
      <c r="D37" s="2972"/>
      <c r="E37" s="2972"/>
      <c r="F37" s="2972"/>
      <c r="G37" s="2972"/>
      <c r="H37" s="2973"/>
      <c r="I37" s="36">
        <f>I36+I22</f>
        <v>286.5</v>
      </c>
      <c r="J37" s="36">
        <f>J36+J22</f>
        <v>300</v>
      </c>
      <c r="K37" s="36">
        <f>K36+K22</f>
        <v>310</v>
      </c>
      <c r="L37" s="2974"/>
      <c r="M37" s="2975"/>
      <c r="N37" s="2975"/>
      <c r="O37" s="2975"/>
      <c r="P37" s="2976"/>
    </row>
    <row r="38" spans="1:16" x14ac:dyDescent="0.2">
      <c r="A38" s="16" t="s">
        <v>36</v>
      </c>
      <c r="B38" s="16"/>
      <c r="C38" s="16"/>
      <c r="D38" s="16"/>
      <c r="E38" s="16"/>
      <c r="F38" s="16"/>
      <c r="G38" s="16"/>
      <c r="H38" s="16"/>
      <c r="I38" s="16"/>
      <c r="J38" s="16"/>
      <c r="K38" s="16"/>
      <c r="L38" s="16"/>
      <c r="M38" s="12"/>
      <c r="N38" s="14"/>
      <c r="O38" s="14"/>
      <c r="P38" s="14"/>
    </row>
    <row r="40" spans="1:16" ht="16.5" thickBot="1" x14ac:dyDescent="0.25">
      <c r="E40" s="2977" t="s">
        <v>10</v>
      </c>
      <c r="F40" s="2977"/>
      <c r="G40" s="2977"/>
      <c r="H40" s="2977"/>
      <c r="I40" s="2977"/>
      <c r="J40" s="2977"/>
      <c r="K40" s="2977"/>
    </row>
    <row r="41" spans="1:16" ht="51" customHeight="1" thickBot="1" x14ac:dyDescent="0.25">
      <c r="E41" s="20"/>
      <c r="F41" s="21"/>
      <c r="G41" s="21"/>
      <c r="H41" s="29"/>
      <c r="I41" s="1903" t="s">
        <v>1245</v>
      </c>
      <c r="J41" s="1904" t="s">
        <v>363</v>
      </c>
      <c r="K41" s="1905" t="s">
        <v>364</v>
      </c>
      <c r="L41" s="852"/>
    </row>
    <row r="42" spans="1:16" ht="13.5" thickBot="1" x14ac:dyDescent="0.25">
      <c r="E42" s="2992" t="s">
        <v>37</v>
      </c>
      <c r="F42" s="2993"/>
      <c r="G42" s="2993"/>
      <c r="H42" s="2994"/>
      <c r="I42" s="112">
        <f>SUM(I43:I53)</f>
        <v>286.5</v>
      </c>
      <c r="J42" s="112">
        <f>SUM(J43:J53)</f>
        <v>300</v>
      </c>
      <c r="K42" s="112">
        <f t="shared" ref="K42" si="1">SUM(K43:K53)</f>
        <v>310</v>
      </c>
    </row>
    <row r="43" spans="1:16" x14ac:dyDescent="0.2">
      <c r="E43" s="2984" t="s">
        <v>43</v>
      </c>
      <c r="F43" s="2985"/>
      <c r="G43" s="2985"/>
      <c r="H43" s="2986"/>
      <c r="I43" s="113">
        <v>286.5</v>
      </c>
      <c r="J43" s="114">
        <v>300</v>
      </c>
      <c r="K43" s="113">
        <v>310</v>
      </c>
    </row>
    <row r="44" spans="1:16" x14ac:dyDescent="0.2">
      <c r="E44" s="2984" t="s">
        <v>44</v>
      </c>
      <c r="F44" s="2985"/>
      <c r="G44" s="2985"/>
      <c r="H44" s="2986"/>
      <c r="I44" s="115"/>
      <c r="J44" s="116"/>
      <c r="K44" s="115"/>
    </row>
    <row r="45" spans="1:16" x14ac:dyDescent="0.2">
      <c r="E45" s="2984" t="s">
        <v>45</v>
      </c>
      <c r="F45" s="2985"/>
      <c r="G45" s="2985"/>
      <c r="H45" s="2986"/>
      <c r="I45" s="115"/>
      <c r="J45" s="116"/>
      <c r="K45" s="115"/>
    </row>
    <row r="46" spans="1:16" ht="26.45" customHeight="1" x14ac:dyDescent="0.2">
      <c r="E46" s="2984" t="s">
        <v>46</v>
      </c>
      <c r="F46" s="2985"/>
      <c r="G46" s="2985"/>
      <c r="H46" s="2986"/>
      <c r="I46" s="115"/>
      <c r="J46" s="116"/>
      <c r="K46" s="115"/>
    </row>
    <row r="47" spans="1:16" x14ac:dyDescent="0.2">
      <c r="E47" s="2995" t="s">
        <v>47</v>
      </c>
      <c r="F47" s="2996"/>
      <c r="G47" s="2996"/>
      <c r="H47" s="2997"/>
      <c r="I47" s="117"/>
      <c r="J47" s="118"/>
      <c r="K47" s="117"/>
    </row>
    <row r="48" spans="1:16" x14ac:dyDescent="0.2">
      <c r="E48" s="37" t="s">
        <v>48</v>
      </c>
      <c r="F48" s="38"/>
      <c r="G48" s="38"/>
      <c r="H48" s="39"/>
      <c r="I48" s="115"/>
      <c r="J48" s="116"/>
      <c r="K48" s="115"/>
    </row>
    <row r="49" spans="5:11" x14ac:dyDescent="0.2">
      <c r="E49" s="2984" t="s">
        <v>135</v>
      </c>
      <c r="F49" s="2985"/>
      <c r="G49" s="2985"/>
      <c r="H49" s="2986"/>
      <c r="I49" s="115"/>
      <c r="J49" s="116"/>
      <c r="K49" s="115"/>
    </row>
    <row r="50" spans="5:11" x14ac:dyDescent="0.2">
      <c r="E50" s="2984" t="s">
        <v>136</v>
      </c>
      <c r="F50" s="2985"/>
      <c r="G50" s="2985"/>
      <c r="H50" s="2986"/>
      <c r="I50" s="119"/>
      <c r="J50" s="120"/>
      <c r="K50" s="119"/>
    </row>
    <row r="51" spans="5:11" x14ac:dyDescent="0.2">
      <c r="E51" s="2984" t="s">
        <v>51</v>
      </c>
      <c r="F51" s="2985"/>
      <c r="G51" s="2985"/>
      <c r="H51" s="2986"/>
      <c r="I51" s="119"/>
      <c r="J51" s="120"/>
      <c r="K51" s="119"/>
    </row>
    <row r="52" spans="5:11" x14ac:dyDescent="0.2">
      <c r="E52" s="3171" t="s">
        <v>49</v>
      </c>
      <c r="F52" s="3172"/>
      <c r="G52" s="3172"/>
      <c r="H52" s="3173"/>
      <c r="I52" s="119"/>
      <c r="J52" s="120"/>
      <c r="K52" s="119"/>
    </row>
    <row r="53" spans="5:11" ht="13.5" thickBot="1" x14ac:dyDescent="0.25">
      <c r="E53" s="2987" t="s">
        <v>137</v>
      </c>
      <c r="F53" s="2988"/>
      <c r="G53" s="2988"/>
      <c r="H53" s="2989"/>
      <c r="I53" s="121"/>
      <c r="J53" s="122"/>
      <c r="K53" s="121"/>
    </row>
    <row r="54" spans="5:11" ht="13.5" thickBot="1" x14ac:dyDescent="0.25">
      <c r="E54" s="2990" t="s">
        <v>38</v>
      </c>
      <c r="F54" s="2991"/>
      <c r="G54" s="2991"/>
      <c r="H54" s="2991"/>
      <c r="I54" s="24"/>
      <c r="J54" s="24"/>
      <c r="K54" s="22"/>
    </row>
    <row r="55" spans="5:11" ht="13.5" thickBot="1" x14ac:dyDescent="0.25">
      <c r="E55" s="2978" t="s">
        <v>50</v>
      </c>
      <c r="F55" s="2979"/>
      <c r="G55" s="2979"/>
      <c r="H55" s="2980"/>
      <c r="I55" s="25"/>
      <c r="J55" s="25"/>
      <c r="K55" s="23"/>
    </row>
    <row r="56" spans="5:11" ht="13.5" thickBot="1" x14ac:dyDescent="0.25">
      <c r="E56" s="2981"/>
      <c r="F56" s="2982"/>
      <c r="G56" s="2982"/>
      <c r="H56" s="2983"/>
      <c r="I56" s="27"/>
      <c r="J56" s="27"/>
      <c r="K56" s="26"/>
    </row>
  </sheetData>
  <mergeCells count="80">
    <mergeCell ref="L1:O1"/>
    <mergeCell ref="A2:N2"/>
    <mergeCell ref="A3:P3"/>
    <mergeCell ref="O4:P4"/>
    <mergeCell ref="A5:A7"/>
    <mergeCell ref="B5:B7"/>
    <mergeCell ref="C5:C7"/>
    <mergeCell ref="D5:D7"/>
    <mergeCell ref="E5:E7"/>
    <mergeCell ref="F5:F7"/>
    <mergeCell ref="K5:K7"/>
    <mergeCell ref="L5:P5"/>
    <mergeCell ref="L6:L7"/>
    <mergeCell ref="M6:M7"/>
    <mergeCell ref="N6:P6"/>
    <mergeCell ref="J11:J12"/>
    <mergeCell ref="G5:G7"/>
    <mergeCell ref="H5:H7"/>
    <mergeCell ref="I5:I7"/>
    <mergeCell ref="J5:J7"/>
    <mergeCell ref="K11:K12"/>
    <mergeCell ref="I11:I12"/>
    <mergeCell ref="G11:G13"/>
    <mergeCell ref="H11:H12"/>
    <mergeCell ref="A14:A20"/>
    <mergeCell ref="B14:B20"/>
    <mergeCell ref="C14:C20"/>
    <mergeCell ref="E14:E20"/>
    <mergeCell ref="F14:F20"/>
    <mergeCell ref="D11:D13"/>
    <mergeCell ref="D14:D20"/>
    <mergeCell ref="A11:A13"/>
    <mergeCell ref="B11:B13"/>
    <mergeCell ref="C11:C13"/>
    <mergeCell ref="E11:E13"/>
    <mergeCell ref="F11:F13"/>
    <mergeCell ref="G31:G34"/>
    <mergeCell ref="C21:G21"/>
    <mergeCell ref="C22:G22"/>
    <mergeCell ref="A27:A28"/>
    <mergeCell ref="B27:B28"/>
    <mergeCell ref="C27:C28"/>
    <mergeCell ref="F27:F28"/>
    <mergeCell ref="G27:G28"/>
    <mergeCell ref="A31:A34"/>
    <mergeCell ref="B31:B34"/>
    <mergeCell ref="C31:C34"/>
    <mergeCell ref="E31:E34"/>
    <mergeCell ref="F31:F34"/>
    <mergeCell ref="E49:H49"/>
    <mergeCell ref="C35:G35"/>
    <mergeCell ref="C36:G36"/>
    <mergeCell ref="A37:H37"/>
    <mergeCell ref="L37:P37"/>
    <mergeCell ref="E40:K40"/>
    <mergeCell ref="E42:H42"/>
    <mergeCell ref="E43:H43"/>
    <mergeCell ref="E44:H44"/>
    <mergeCell ref="E45:H45"/>
    <mergeCell ref="E46:H46"/>
    <mergeCell ref="E47:H47"/>
    <mergeCell ref="I15:I19"/>
    <mergeCell ref="J15:J19"/>
    <mergeCell ref="K15:K19"/>
    <mergeCell ref="C23:K23"/>
    <mergeCell ref="C30:K30"/>
    <mergeCell ref="C29:G29"/>
    <mergeCell ref="G14:G20"/>
    <mergeCell ref="H14:H19"/>
    <mergeCell ref="H27:H28"/>
    <mergeCell ref="I27:I28"/>
    <mergeCell ref="J27:J28"/>
    <mergeCell ref="K27:K28"/>
    <mergeCell ref="E56:H56"/>
    <mergeCell ref="E50:H50"/>
    <mergeCell ref="E51:H51"/>
    <mergeCell ref="E52:H52"/>
    <mergeCell ref="E53:H53"/>
    <mergeCell ref="E54:H54"/>
    <mergeCell ref="E55:H55"/>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8"/>
  <sheetViews>
    <sheetView workbookViewId="0">
      <selection activeCell="F17" sqref="F17:F19"/>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29.7109375" customWidth="1"/>
    <col min="13" max="13" width="9.140625" customWidth="1"/>
    <col min="14" max="14" width="6.85546875" customWidth="1"/>
    <col min="15" max="15" width="6.5703125" customWidth="1"/>
    <col min="16" max="16" width="8.42578125" customWidth="1"/>
  </cols>
  <sheetData>
    <row r="2" spans="1:16" ht="48" customHeight="1" x14ac:dyDescent="0.2">
      <c r="A2" s="9"/>
      <c r="B2" s="9"/>
      <c r="C2" s="9"/>
      <c r="D2" s="9"/>
      <c r="E2" s="9"/>
      <c r="F2" s="9"/>
      <c r="G2" s="9"/>
      <c r="H2" s="9"/>
      <c r="I2" s="9"/>
      <c r="J2" s="9"/>
      <c r="K2" s="9"/>
      <c r="L2" s="2755" t="s">
        <v>1246</v>
      </c>
      <c r="M2" s="2755"/>
      <c r="N2" s="2755"/>
      <c r="O2" s="2755"/>
      <c r="P2" s="55"/>
    </row>
    <row r="3" spans="1:16" ht="13.9" customHeight="1" x14ac:dyDescent="0.2">
      <c r="A3" s="2756" t="s">
        <v>571</v>
      </c>
      <c r="B3" s="2756"/>
      <c r="C3" s="2756"/>
      <c r="D3" s="2756"/>
      <c r="E3" s="2756"/>
      <c r="F3" s="2756"/>
      <c r="G3" s="2756"/>
      <c r="H3" s="2756"/>
      <c r="I3" s="2756"/>
      <c r="J3" s="2756"/>
      <c r="K3" s="2756"/>
      <c r="L3" s="2756"/>
      <c r="M3" s="2756"/>
      <c r="N3" s="2756"/>
      <c r="O3" s="10"/>
      <c r="P3" s="10"/>
    </row>
    <row r="4" spans="1:16" ht="14.25" x14ac:dyDescent="0.2">
      <c r="A4" s="2945" t="s">
        <v>39</v>
      </c>
      <c r="B4" s="2945"/>
      <c r="C4" s="2945"/>
      <c r="D4" s="2945"/>
      <c r="E4" s="2945"/>
      <c r="F4" s="2945"/>
      <c r="G4" s="2945"/>
      <c r="H4" s="2945"/>
      <c r="I4" s="2945"/>
      <c r="J4" s="2945"/>
      <c r="K4" s="2945"/>
      <c r="L4" s="2945"/>
      <c r="M4" s="2945"/>
      <c r="N4" s="2945"/>
      <c r="O4" s="2945"/>
      <c r="P4" s="2945"/>
    </row>
    <row r="5" spans="1:16" ht="16.5" thickBot="1" x14ac:dyDescent="0.25">
      <c r="A5" s="1854"/>
      <c r="B5" s="1854"/>
      <c r="C5" s="1854"/>
      <c r="D5" s="1854"/>
      <c r="E5" s="1854"/>
      <c r="F5" s="1854"/>
      <c r="G5" s="1854"/>
      <c r="H5" s="1854"/>
      <c r="I5" s="1854"/>
      <c r="J5" s="1854"/>
      <c r="K5" s="1854"/>
      <c r="L5" s="87"/>
      <c r="M5" s="1854"/>
      <c r="N5" s="88"/>
      <c r="O5" s="2772" t="s">
        <v>61</v>
      </c>
      <c r="P5" s="2772"/>
    </row>
    <row r="6" spans="1:16" ht="13.9" customHeight="1" thickBot="1" x14ac:dyDescent="0.25">
      <c r="A6" s="2757" t="s">
        <v>0</v>
      </c>
      <c r="B6" s="2757" t="s">
        <v>1</v>
      </c>
      <c r="C6" s="2760" t="s">
        <v>2</v>
      </c>
      <c r="D6" s="2757" t="s">
        <v>35</v>
      </c>
      <c r="E6" s="2763" t="s">
        <v>73</v>
      </c>
      <c r="F6" s="2766" t="s">
        <v>3</v>
      </c>
      <c r="G6" s="2760" t="s">
        <v>4</v>
      </c>
      <c r="H6" s="2766" t="s">
        <v>5</v>
      </c>
      <c r="I6" s="2812" t="s">
        <v>1277</v>
      </c>
      <c r="J6" s="2766" t="s">
        <v>363</v>
      </c>
      <c r="K6" s="2766" t="s">
        <v>150</v>
      </c>
      <c r="L6" s="2773" t="s">
        <v>11</v>
      </c>
      <c r="M6" s="2774"/>
      <c r="N6" s="2774"/>
      <c r="O6" s="2774"/>
      <c r="P6" s="2775"/>
    </row>
    <row r="7" spans="1:16" ht="15" x14ac:dyDescent="0.2">
      <c r="A7" s="2758"/>
      <c r="B7" s="2758"/>
      <c r="C7" s="2761"/>
      <c r="D7" s="2758"/>
      <c r="E7" s="2764"/>
      <c r="F7" s="2767"/>
      <c r="G7" s="2761"/>
      <c r="H7" s="2767"/>
      <c r="I7" s="2813"/>
      <c r="J7" s="2767"/>
      <c r="K7" s="2767"/>
      <c r="L7" s="2780" t="s">
        <v>41</v>
      </c>
      <c r="M7" s="2786" t="s">
        <v>40</v>
      </c>
      <c r="N7" s="2769" t="s">
        <v>42</v>
      </c>
      <c r="O7" s="2769"/>
      <c r="P7" s="2770"/>
    </row>
    <row r="8" spans="1:16" ht="145.15" customHeight="1" thickBot="1" x14ac:dyDescent="0.25">
      <c r="A8" s="2759"/>
      <c r="B8" s="2759"/>
      <c r="C8" s="2762"/>
      <c r="D8" s="2759"/>
      <c r="E8" s="2765"/>
      <c r="F8" s="2768"/>
      <c r="G8" s="2762"/>
      <c r="H8" s="2768"/>
      <c r="I8" s="2814"/>
      <c r="J8" s="2768"/>
      <c r="K8" s="2768"/>
      <c r="L8" s="2781"/>
      <c r="M8" s="2787"/>
      <c r="N8" s="1025" t="s">
        <v>56</v>
      </c>
      <c r="O8" s="1025" t="s">
        <v>57</v>
      </c>
      <c r="P8" s="1026" t="s">
        <v>58</v>
      </c>
    </row>
    <row r="9" spans="1:16" ht="16.149999999999999" customHeight="1" thickBot="1" x14ac:dyDescent="0.25">
      <c r="A9" s="53" t="s">
        <v>6</v>
      </c>
      <c r="B9" s="41"/>
      <c r="C9" s="46" t="s">
        <v>572</v>
      </c>
      <c r="D9" s="45"/>
      <c r="E9" s="51"/>
      <c r="F9" s="45"/>
      <c r="G9" s="45"/>
      <c r="H9" s="45"/>
      <c r="I9" s="48"/>
      <c r="J9" s="49"/>
      <c r="K9" s="48"/>
      <c r="L9" s="47"/>
      <c r="M9" s="47"/>
      <c r="N9" s="48"/>
      <c r="O9" s="49"/>
      <c r="P9" s="50"/>
    </row>
    <row r="10" spans="1:16" ht="60" customHeight="1" thickBot="1" x14ac:dyDescent="0.25">
      <c r="A10" s="1034"/>
      <c r="B10" s="3206"/>
      <c r="C10" s="3207"/>
      <c r="D10" s="3207"/>
      <c r="E10" s="3207"/>
      <c r="F10" s="3207"/>
      <c r="G10" s="3207"/>
      <c r="H10" s="3207"/>
      <c r="I10" s="3207"/>
      <c r="J10" s="3207"/>
      <c r="K10" s="3208"/>
      <c r="L10" s="81" t="s">
        <v>65</v>
      </c>
      <c r="M10" s="1189" t="s">
        <v>66</v>
      </c>
      <c r="N10" s="869" t="s">
        <v>67</v>
      </c>
      <c r="O10" s="869" t="s">
        <v>67</v>
      </c>
      <c r="P10" s="870" t="s">
        <v>67</v>
      </c>
    </row>
    <row r="11" spans="1:16" ht="16.899999999999999" customHeight="1" thickBot="1" x14ac:dyDescent="0.25">
      <c r="A11" s="1038" t="s">
        <v>6</v>
      </c>
      <c r="B11" s="1039" t="s">
        <v>6</v>
      </c>
      <c r="C11" s="2791" t="s">
        <v>573</v>
      </c>
      <c r="D11" s="2792"/>
      <c r="E11" s="2792"/>
      <c r="F11" s="2792"/>
      <c r="G11" s="2792"/>
      <c r="H11" s="2792"/>
      <c r="I11" s="2792"/>
      <c r="J11" s="2792"/>
      <c r="K11" s="2792"/>
      <c r="L11" s="2792"/>
      <c r="M11" s="2792"/>
      <c r="N11" s="2792"/>
      <c r="O11" s="2792"/>
      <c r="P11" s="1040"/>
    </row>
    <row r="12" spans="1:16" ht="47.45" customHeight="1" thickBot="1" x14ac:dyDescent="0.25">
      <c r="A12" s="1852"/>
      <c r="B12" s="1041"/>
      <c r="C12" s="1042"/>
      <c r="D12" s="1042"/>
      <c r="E12" s="1042"/>
      <c r="F12" s="1042"/>
      <c r="G12" s="1042"/>
      <c r="H12" s="1042"/>
      <c r="I12" s="1042"/>
      <c r="J12" s="1042"/>
      <c r="K12" s="1042"/>
      <c r="L12" s="1043" t="s">
        <v>574</v>
      </c>
      <c r="M12" s="1853" t="s">
        <v>60</v>
      </c>
      <c r="N12" s="1044">
        <v>60</v>
      </c>
      <c r="O12" s="1044">
        <v>70</v>
      </c>
      <c r="P12" s="1045">
        <v>80</v>
      </c>
    </row>
    <row r="13" spans="1:16" ht="55.9" customHeight="1" thickBot="1" x14ac:dyDescent="0.25">
      <c r="A13" s="1852"/>
      <c r="B13" s="1085"/>
      <c r="C13" s="1224"/>
      <c r="D13" s="1224"/>
      <c r="E13" s="1224"/>
      <c r="F13" s="1224"/>
      <c r="G13" s="1224"/>
      <c r="H13" s="1224"/>
      <c r="I13" s="1224"/>
      <c r="J13" s="1224"/>
      <c r="K13" s="1224"/>
      <c r="L13" s="1067" t="s">
        <v>575</v>
      </c>
      <c r="M13" s="1225" t="s">
        <v>59</v>
      </c>
      <c r="N13" s="1226">
        <v>2</v>
      </c>
      <c r="O13" s="1226">
        <v>2</v>
      </c>
      <c r="P13" s="1227">
        <v>2</v>
      </c>
    </row>
    <row r="14" spans="1:16" ht="45" customHeight="1" x14ac:dyDescent="0.2">
      <c r="A14" s="2730" t="s">
        <v>6</v>
      </c>
      <c r="B14" s="2732" t="s">
        <v>6</v>
      </c>
      <c r="C14" s="2734" t="s">
        <v>6</v>
      </c>
      <c r="D14" s="1046"/>
      <c r="E14" s="2736" t="s">
        <v>576</v>
      </c>
      <c r="F14" s="3090" t="s">
        <v>119</v>
      </c>
      <c r="G14" s="2740" t="s">
        <v>1213</v>
      </c>
      <c r="H14" s="1047" t="s">
        <v>52</v>
      </c>
      <c r="I14" s="1048">
        <v>59</v>
      </c>
      <c r="J14" s="1048">
        <v>61</v>
      </c>
      <c r="K14" s="1049">
        <v>64</v>
      </c>
      <c r="L14" s="1050" t="s">
        <v>577</v>
      </c>
      <c r="M14" s="1051" t="s">
        <v>59</v>
      </c>
      <c r="N14" s="1052"/>
      <c r="O14" s="1052"/>
      <c r="P14" s="1053">
        <v>1</v>
      </c>
    </row>
    <row r="15" spans="1:16" s="9" customFormat="1" ht="30.6" customHeight="1" x14ac:dyDescent="0.2">
      <c r="A15" s="2795"/>
      <c r="B15" s="2796"/>
      <c r="C15" s="2797"/>
      <c r="D15" s="1075"/>
      <c r="E15" s="2754"/>
      <c r="F15" s="3036"/>
      <c r="G15" s="2818"/>
      <c r="H15" s="2454"/>
      <c r="I15" s="1090"/>
      <c r="J15" s="1090"/>
      <c r="K15" s="1091"/>
      <c r="L15" s="1079" t="s">
        <v>1266</v>
      </c>
      <c r="M15" s="1229" t="s">
        <v>59</v>
      </c>
      <c r="N15" s="1082">
        <v>1</v>
      </c>
      <c r="O15" s="1082"/>
      <c r="P15" s="1083"/>
    </row>
    <row r="16" spans="1:16" ht="28.15" customHeight="1" thickBot="1" x14ac:dyDescent="0.25">
      <c r="A16" s="2731"/>
      <c r="B16" s="2733"/>
      <c r="C16" s="2735"/>
      <c r="D16" s="1228"/>
      <c r="E16" s="2820"/>
      <c r="F16" s="3092"/>
      <c r="G16" s="2741"/>
      <c r="H16" s="1055" t="s">
        <v>7</v>
      </c>
      <c r="I16" s="1056">
        <f>SUM(I14:I14)</f>
        <v>59</v>
      </c>
      <c r="J16" s="1056">
        <f>SUM(J14:J14)</f>
        <v>61</v>
      </c>
      <c r="K16" s="1056">
        <f>SUM(K14:K14)</f>
        <v>64</v>
      </c>
      <c r="L16" s="2650" t="s">
        <v>578</v>
      </c>
      <c r="M16" s="1093" t="s">
        <v>59</v>
      </c>
      <c r="N16" s="1107">
        <v>1</v>
      </c>
      <c r="O16" s="1107">
        <v>2</v>
      </c>
      <c r="P16" s="1108">
        <v>2</v>
      </c>
    </row>
    <row r="17" spans="1:16" ht="27.6" customHeight="1" x14ac:dyDescent="0.2">
      <c r="A17" s="2730" t="s">
        <v>6</v>
      </c>
      <c r="B17" s="2732" t="s">
        <v>6</v>
      </c>
      <c r="C17" s="2734" t="s">
        <v>8</v>
      </c>
      <c r="D17" s="1046"/>
      <c r="E17" s="2736" t="s">
        <v>579</v>
      </c>
      <c r="F17" s="3090" t="s">
        <v>119</v>
      </c>
      <c r="G17" s="2740" t="s">
        <v>1213</v>
      </c>
      <c r="H17" s="1047" t="s">
        <v>52</v>
      </c>
      <c r="I17" s="1048">
        <v>130</v>
      </c>
      <c r="J17" s="1048">
        <v>137</v>
      </c>
      <c r="K17" s="1048">
        <v>144</v>
      </c>
      <c r="L17" s="1050" t="s">
        <v>580</v>
      </c>
      <c r="M17" s="1051" t="s">
        <v>59</v>
      </c>
      <c r="N17" s="1052">
        <v>1</v>
      </c>
      <c r="O17" s="1052">
        <v>2</v>
      </c>
      <c r="P17" s="1053">
        <v>2</v>
      </c>
    </row>
    <row r="18" spans="1:16" ht="30" x14ac:dyDescent="0.2">
      <c r="A18" s="2795"/>
      <c r="B18" s="2796"/>
      <c r="C18" s="2797"/>
      <c r="D18" s="1075"/>
      <c r="E18" s="2754"/>
      <c r="F18" s="3036"/>
      <c r="G18" s="2818"/>
      <c r="H18" s="1089"/>
      <c r="I18" s="1090"/>
      <c r="J18" s="1090"/>
      <c r="K18" s="1090"/>
      <c r="L18" s="1079" t="s">
        <v>581</v>
      </c>
      <c r="M18" s="1229" t="s">
        <v>59</v>
      </c>
      <c r="N18" s="1082">
        <v>15</v>
      </c>
      <c r="O18" s="1082">
        <v>15</v>
      </c>
      <c r="P18" s="1083">
        <v>15</v>
      </c>
    </row>
    <row r="19" spans="1:16" ht="34.9" customHeight="1" thickBot="1" x14ac:dyDescent="0.25">
      <c r="A19" s="2731"/>
      <c r="B19" s="2733"/>
      <c r="C19" s="2735"/>
      <c r="D19" s="1228"/>
      <c r="E19" s="2737"/>
      <c r="F19" s="3092"/>
      <c r="G19" s="2741"/>
      <c r="H19" s="1055" t="s">
        <v>7</v>
      </c>
      <c r="I19" s="1056">
        <f>SUM(I17:I17)</f>
        <v>130</v>
      </c>
      <c r="J19" s="1056">
        <f>SUM(J17:J17)</f>
        <v>137</v>
      </c>
      <c r="K19" s="1056">
        <f>SUM(K17:K17)</f>
        <v>144</v>
      </c>
      <c r="L19" s="1087" t="s">
        <v>582</v>
      </c>
      <c r="M19" s="1097" t="s">
        <v>59</v>
      </c>
      <c r="N19" s="1230">
        <v>2</v>
      </c>
      <c r="O19" s="1230">
        <v>2</v>
      </c>
      <c r="P19" s="1231">
        <v>2</v>
      </c>
    </row>
    <row r="20" spans="1:16" ht="13.9" customHeight="1" x14ac:dyDescent="0.2">
      <c r="A20" s="2730" t="s">
        <v>6</v>
      </c>
      <c r="B20" s="2732" t="s">
        <v>6</v>
      </c>
      <c r="C20" s="2734" t="s">
        <v>53</v>
      </c>
      <c r="D20" s="1046"/>
      <c r="E20" s="2736" t="s">
        <v>583</v>
      </c>
      <c r="F20" s="3090" t="s">
        <v>119</v>
      </c>
      <c r="G20" s="2740" t="s">
        <v>1213</v>
      </c>
      <c r="H20" s="1047" t="s">
        <v>52</v>
      </c>
      <c r="I20" s="1048">
        <v>0</v>
      </c>
      <c r="J20" s="1048">
        <v>0</v>
      </c>
      <c r="K20" s="1049">
        <v>20</v>
      </c>
      <c r="L20" s="1050" t="s">
        <v>584</v>
      </c>
      <c r="M20" s="1051" t="s">
        <v>59</v>
      </c>
      <c r="N20" s="1052"/>
      <c r="O20" s="1052"/>
      <c r="P20" s="1053">
        <v>1</v>
      </c>
    </row>
    <row r="21" spans="1:16" ht="37.15" customHeight="1" thickBot="1" x14ac:dyDescent="0.25">
      <c r="A21" s="2731"/>
      <c r="B21" s="2733"/>
      <c r="C21" s="2735"/>
      <c r="D21" s="1228"/>
      <c r="E21" s="2737"/>
      <c r="F21" s="3092"/>
      <c r="G21" s="2741"/>
      <c r="H21" s="1055" t="s">
        <v>7</v>
      </c>
      <c r="I21" s="1056">
        <f>SUM(I20:I20)</f>
        <v>0</v>
      </c>
      <c r="J21" s="1056">
        <f>SUM(J20:J20)</f>
        <v>0</v>
      </c>
      <c r="K21" s="1056">
        <f>SUM(K20:K20)</f>
        <v>20</v>
      </c>
      <c r="L21" s="1087"/>
      <c r="M21" s="1097"/>
      <c r="N21" s="1226"/>
      <c r="O21" s="1226"/>
      <c r="P21" s="1227"/>
    </row>
    <row r="22" spans="1:16" ht="13.9" customHeight="1" x14ac:dyDescent="0.2">
      <c r="A22" s="2730" t="s">
        <v>6</v>
      </c>
      <c r="B22" s="2732" t="s">
        <v>6</v>
      </c>
      <c r="C22" s="2734" t="s">
        <v>54</v>
      </c>
      <c r="D22" s="1046"/>
      <c r="E22" s="2736" t="s">
        <v>585</v>
      </c>
      <c r="F22" s="3090" t="s">
        <v>119</v>
      </c>
      <c r="G22" s="2740" t="s">
        <v>1213</v>
      </c>
      <c r="H22" s="1047" t="s">
        <v>52</v>
      </c>
      <c r="I22" s="1048">
        <v>0</v>
      </c>
      <c r="J22" s="1048">
        <v>0</v>
      </c>
      <c r="K22" s="1049">
        <v>10</v>
      </c>
      <c r="L22" s="1050" t="s">
        <v>584</v>
      </c>
      <c r="M22" s="1232" t="s">
        <v>59</v>
      </c>
      <c r="N22" s="1052"/>
      <c r="O22" s="1052"/>
      <c r="P22" s="1053">
        <v>1</v>
      </c>
    </row>
    <row r="23" spans="1:16" ht="22.15" customHeight="1" thickBot="1" x14ac:dyDescent="0.25">
      <c r="A23" s="2731"/>
      <c r="B23" s="2733"/>
      <c r="C23" s="2735"/>
      <c r="D23" s="1228"/>
      <c r="E23" s="2737"/>
      <c r="F23" s="3092"/>
      <c r="G23" s="2741"/>
      <c r="H23" s="1055" t="s">
        <v>7</v>
      </c>
      <c r="I23" s="1056">
        <f>SUM(I22:I22)</f>
        <v>0</v>
      </c>
      <c r="J23" s="1056">
        <f>SUM(J22:J22)</f>
        <v>0</v>
      </c>
      <c r="K23" s="1056">
        <f>SUM(K22:K22)</f>
        <v>10</v>
      </c>
      <c r="L23" s="1233"/>
      <c r="M23" s="1234"/>
      <c r="N23" s="1226"/>
      <c r="O23" s="1226"/>
      <c r="P23" s="1227"/>
    </row>
    <row r="24" spans="1:16" ht="14.45" customHeight="1" thickBot="1" x14ac:dyDescent="0.25">
      <c r="A24" s="1851" t="s">
        <v>6</v>
      </c>
      <c r="B24" s="1061" t="s">
        <v>6</v>
      </c>
      <c r="C24" s="2784" t="s">
        <v>34</v>
      </c>
      <c r="D24" s="2784"/>
      <c r="E24" s="2784"/>
      <c r="F24" s="2784"/>
      <c r="G24" s="2785"/>
      <c r="H24" s="1062" t="s">
        <v>7</v>
      </c>
      <c r="I24" s="1063">
        <f>I16+I19+I21+I23</f>
        <v>189</v>
      </c>
      <c r="J24" s="1063">
        <f>J16+J19+J21+J23</f>
        <v>198</v>
      </c>
      <c r="K24" s="1063">
        <f>K16+K19+K21+K23</f>
        <v>238</v>
      </c>
      <c r="L24" s="1855"/>
      <c r="M24" s="1856"/>
      <c r="N24" s="1856"/>
      <c r="O24" s="1856"/>
      <c r="P24" s="1141"/>
    </row>
    <row r="25" spans="1:16" ht="14.45" customHeight="1" thickBot="1" x14ac:dyDescent="0.25">
      <c r="A25" s="1851" t="s">
        <v>6</v>
      </c>
      <c r="B25" s="1061"/>
      <c r="C25" s="3116" t="s">
        <v>55</v>
      </c>
      <c r="D25" s="3116"/>
      <c r="E25" s="3116"/>
      <c r="F25" s="3116"/>
      <c r="G25" s="3117"/>
      <c r="H25" s="1098" t="s">
        <v>7</v>
      </c>
      <c r="I25" s="1099">
        <f>I24*1</f>
        <v>189</v>
      </c>
      <c r="J25" s="1099">
        <f t="shared" ref="J25:K26" si="0">J24*1</f>
        <v>198</v>
      </c>
      <c r="K25" s="1099">
        <f t="shared" si="0"/>
        <v>238</v>
      </c>
      <c r="L25" s="1100"/>
      <c r="M25" s="1100"/>
      <c r="N25" s="1100"/>
      <c r="O25" s="1100"/>
      <c r="P25" s="1101"/>
    </row>
    <row r="26" spans="1:16" ht="15.75" thickBot="1" x14ac:dyDescent="0.25">
      <c r="A26" s="2788" t="s">
        <v>9</v>
      </c>
      <c r="B26" s="2789"/>
      <c r="C26" s="2789"/>
      <c r="D26" s="2789"/>
      <c r="E26" s="2789"/>
      <c r="F26" s="2789"/>
      <c r="G26" s="2789"/>
      <c r="H26" s="2790"/>
      <c r="I26" s="1146">
        <f>I25*1</f>
        <v>189</v>
      </c>
      <c r="J26" s="1146">
        <f t="shared" si="0"/>
        <v>198</v>
      </c>
      <c r="K26" s="1146">
        <f t="shared" si="0"/>
        <v>238</v>
      </c>
      <c r="L26" s="2776"/>
      <c r="M26" s="2777"/>
      <c r="N26" s="2777"/>
      <c r="O26" s="2777"/>
      <c r="P26" s="2778"/>
    </row>
    <row r="27" spans="1:16" ht="15" x14ac:dyDescent="0.2">
      <c r="A27" s="1147" t="s">
        <v>586</v>
      </c>
      <c r="B27" s="1147"/>
      <c r="C27" s="1147"/>
      <c r="D27" s="1147"/>
      <c r="E27" s="1147"/>
      <c r="F27" s="1147"/>
      <c r="G27" s="1147"/>
      <c r="H27" s="1147"/>
      <c r="I27" s="1147"/>
      <c r="J27" s="1147"/>
      <c r="K27" s="1147"/>
      <c r="L27" s="1147"/>
      <c r="M27" s="1148"/>
      <c r="N27" s="1149"/>
      <c r="O27" s="1149"/>
      <c r="P27" s="1149"/>
    </row>
    <row r="28" spans="1:16" ht="15" x14ac:dyDescent="0.2">
      <c r="A28" s="1148"/>
      <c r="B28" s="1148"/>
      <c r="C28" s="1148"/>
      <c r="D28" s="1148"/>
      <c r="E28" s="1148"/>
      <c r="F28" s="1148"/>
      <c r="G28" s="1148"/>
      <c r="H28" s="1148"/>
      <c r="I28" s="1148"/>
      <c r="J28" s="1148"/>
      <c r="K28" s="1148"/>
      <c r="L28" s="1148"/>
      <c r="M28" s="1148"/>
      <c r="N28" s="1149"/>
      <c r="O28" s="1149"/>
      <c r="P28" s="1149"/>
    </row>
    <row r="29" spans="1:16" x14ac:dyDescent="0.2">
      <c r="A29" s="12"/>
      <c r="B29" s="957"/>
      <c r="C29" s="957"/>
      <c r="D29" s="957"/>
      <c r="E29" s="9"/>
      <c r="F29" s="9"/>
      <c r="G29" s="9"/>
      <c r="H29" s="9"/>
      <c r="I29" s="9"/>
      <c r="J29" s="9"/>
      <c r="K29" s="9"/>
      <c r="L29" s="14"/>
      <c r="M29" s="14"/>
      <c r="N29" s="14"/>
      <c r="O29" s="14"/>
      <c r="P29" s="14"/>
    </row>
    <row r="30" spans="1:16" x14ac:dyDescent="0.2">
      <c r="A30" s="10"/>
      <c r="B30" s="13"/>
      <c r="C30" s="13"/>
      <c r="D30" s="13"/>
      <c r="E30" s="9"/>
      <c r="F30" s="9"/>
      <c r="G30" s="9"/>
      <c r="H30" s="9"/>
      <c r="I30" s="9"/>
      <c r="J30" s="9"/>
      <c r="K30" s="9"/>
      <c r="L30" s="13"/>
      <c r="M30" s="13"/>
      <c r="N30" s="15"/>
      <c r="O30" s="13"/>
      <c r="P30" s="13"/>
    </row>
    <row r="31" spans="1:16" ht="16.149999999999999" customHeight="1" thickBot="1" x14ac:dyDescent="0.25">
      <c r="A31" s="10"/>
      <c r="B31" s="13"/>
      <c r="C31" s="13"/>
      <c r="D31" s="13"/>
      <c r="E31" s="2977" t="s">
        <v>10</v>
      </c>
      <c r="F31" s="2977"/>
      <c r="G31" s="2977"/>
      <c r="H31" s="2977"/>
      <c r="I31" s="2977"/>
      <c r="J31" s="2977"/>
      <c r="K31" s="2977"/>
      <c r="L31" s="30"/>
      <c r="M31" s="30"/>
      <c r="N31" s="15"/>
      <c r="O31" s="13"/>
      <c r="P31" s="13"/>
    </row>
    <row r="32" spans="1:16" ht="42.75" thickBot="1" x14ac:dyDescent="0.25">
      <c r="A32" s="10"/>
      <c r="B32" s="13"/>
      <c r="C32" s="13"/>
      <c r="D32" s="13"/>
      <c r="E32" s="20"/>
      <c r="F32" s="21"/>
      <c r="G32" s="21"/>
      <c r="H32" s="29"/>
      <c r="I32" s="1903" t="s">
        <v>1245</v>
      </c>
      <c r="J32" s="1904" t="s">
        <v>363</v>
      </c>
      <c r="K32" s="1905" t="s">
        <v>364</v>
      </c>
      <c r="L32" s="10"/>
      <c r="M32" s="10"/>
      <c r="N32" s="15"/>
      <c r="O32" s="13"/>
      <c r="P32" s="13"/>
    </row>
    <row r="33" spans="1:16" ht="13.9" customHeight="1" thickBot="1" x14ac:dyDescent="0.25">
      <c r="A33" s="10"/>
      <c r="B33" s="13"/>
      <c r="C33" s="13"/>
      <c r="D33" s="13"/>
      <c r="E33" s="2992" t="s">
        <v>37</v>
      </c>
      <c r="F33" s="2993"/>
      <c r="G33" s="2993"/>
      <c r="H33" s="2994"/>
      <c r="I33" s="112">
        <f>SUM(I34:I44)</f>
        <v>189</v>
      </c>
      <c r="J33" s="112">
        <f t="shared" ref="J33:K33" si="1">SUM(J34:J44)</f>
        <v>198</v>
      </c>
      <c r="K33" s="112">
        <f t="shared" si="1"/>
        <v>238</v>
      </c>
      <c r="L33" s="958"/>
      <c r="M33" s="10"/>
      <c r="N33" s="15"/>
      <c r="O33" s="13"/>
      <c r="P33" s="13"/>
    </row>
    <row r="34" spans="1:16" x14ac:dyDescent="0.2">
      <c r="A34" s="10"/>
      <c r="B34" s="13"/>
      <c r="C34" s="13"/>
      <c r="D34" s="13"/>
      <c r="E34" s="2984" t="s">
        <v>43</v>
      </c>
      <c r="F34" s="2985"/>
      <c r="G34" s="2985"/>
      <c r="H34" s="2986"/>
      <c r="I34" s="113">
        <v>189</v>
      </c>
      <c r="J34" s="114">
        <v>198</v>
      </c>
      <c r="K34" s="113">
        <v>238</v>
      </c>
      <c r="L34" s="10"/>
      <c r="M34" s="10"/>
      <c r="N34" s="15"/>
      <c r="O34" s="13"/>
      <c r="P34" s="13"/>
    </row>
    <row r="35" spans="1:16" x14ac:dyDescent="0.2">
      <c r="A35" s="10"/>
      <c r="B35" s="13"/>
      <c r="C35" s="13"/>
      <c r="D35" s="13"/>
      <c r="E35" s="2984" t="s">
        <v>44</v>
      </c>
      <c r="F35" s="2985"/>
      <c r="G35" s="2985"/>
      <c r="H35" s="2986"/>
      <c r="I35" s="1236"/>
      <c r="J35" s="1237"/>
      <c r="K35" s="1236"/>
      <c r="L35" s="10"/>
      <c r="M35" s="10"/>
      <c r="N35" s="15"/>
      <c r="O35" s="13"/>
      <c r="P35" s="13"/>
    </row>
    <row r="36" spans="1:16" x14ac:dyDescent="0.2">
      <c r="A36" s="10"/>
      <c r="B36" s="13"/>
      <c r="C36" s="13"/>
      <c r="D36" s="13"/>
      <c r="E36" s="2984" t="s">
        <v>45</v>
      </c>
      <c r="F36" s="2985"/>
      <c r="G36" s="2985"/>
      <c r="H36" s="2986"/>
      <c r="I36" s="1236"/>
      <c r="J36" s="1237"/>
      <c r="K36" s="1236"/>
      <c r="L36" s="10"/>
      <c r="M36" s="10"/>
      <c r="N36" s="15"/>
      <c r="O36" s="13"/>
      <c r="P36" s="13"/>
    </row>
    <row r="37" spans="1:16" ht="13.15" customHeight="1" x14ac:dyDescent="0.2">
      <c r="A37" s="10"/>
      <c r="B37" s="13"/>
      <c r="C37" s="13"/>
      <c r="D37" s="13"/>
      <c r="E37" s="2984" t="s">
        <v>46</v>
      </c>
      <c r="F37" s="2985"/>
      <c r="G37" s="2985"/>
      <c r="H37" s="2986"/>
      <c r="I37" s="1236"/>
      <c r="J37" s="1237"/>
      <c r="K37" s="1236"/>
      <c r="L37" s="10"/>
      <c r="M37" s="10"/>
      <c r="N37" s="15"/>
      <c r="O37" s="13"/>
      <c r="P37" s="13"/>
    </row>
    <row r="38" spans="1:16" ht="13.15" customHeight="1" x14ac:dyDescent="0.2">
      <c r="A38" s="10"/>
      <c r="B38" s="13"/>
      <c r="C38" s="13"/>
      <c r="D38" s="13"/>
      <c r="E38" s="2995" t="s">
        <v>47</v>
      </c>
      <c r="F38" s="2996"/>
      <c r="G38" s="2996"/>
      <c r="H38" s="2997"/>
      <c r="I38" s="1238"/>
      <c r="J38" s="1239"/>
      <c r="K38" s="1238"/>
      <c r="L38" s="10"/>
      <c r="M38" s="10"/>
      <c r="N38" s="15"/>
      <c r="O38" s="13"/>
      <c r="P38" s="13"/>
    </row>
    <row r="39" spans="1:16" x14ac:dyDescent="0.2">
      <c r="A39" s="10"/>
      <c r="B39" s="13"/>
      <c r="C39" s="13"/>
      <c r="D39" s="13"/>
      <c r="E39" s="37" t="s">
        <v>48</v>
      </c>
      <c r="F39" s="959"/>
      <c r="G39" s="959"/>
      <c r="H39" s="39"/>
      <c r="I39" s="1236"/>
      <c r="J39" s="1237"/>
      <c r="K39" s="1236"/>
      <c r="L39" s="10"/>
      <c r="M39" s="10"/>
      <c r="N39" s="15"/>
      <c r="O39" s="13"/>
      <c r="P39" s="13"/>
    </row>
    <row r="40" spans="1:16" ht="13.15" customHeight="1" x14ac:dyDescent="0.2">
      <c r="A40" s="10"/>
      <c r="B40" s="13"/>
      <c r="C40" s="13"/>
      <c r="D40" s="13"/>
      <c r="E40" s="2984" t="s">
        <v>135</v>
      </c>
      <c r="F40" s="2985"/>
      <c r="G40" s="2985"/>
      <c r="H40" s="2986"/>
      <c r="I40" s="1236"/>
      <c r="J40" s="1237"/>
      <c r="K40" s="1236"/>
      <c r="L40" s="10"/>
      <c r="M40" s="10"/>
      <c r="N40" s="960"/>
      <c r="O40" s="960"/>
      <c r="P40" s="960"/>
    </row>
    <row r="41" spans="1:16" ht="13.15" customHeight="1" x14ac:dyDescent="0.2">
      <c r="A41" s="10"/>
      <c r="B41" s="13"/>
      <c r="C41" s="13"/>
      <c r="D41" s="13"/>
      <c r="E41" s="2984" t="s">
        <v>136</v>
      </c>
      <c r="F41" s="2985"/>
      <c r="G41" s="2985"/>
      <c r="H41" s="2986"/>
      <c r="I41" s="1240"/>
      <c r="J41" s="1241"/>
      <c r="K41" s="1240"/>
      <c r="L41" s="10"/>
      <c r="M41" s="10"/>
      <c r="N41" s="15"/>
      <c r="O41" s="13"/>
      <c r="P41" s="13"/>
    </row>
    <row r="42" spans="1:16" ht="13.15" customHeight="1" x14ac:dyDescent="0.2">
      <c r="A42" s="10"/>
      <c r="B42" s="13"/>
      <c r="C42" s="13"/>
      <c r="D42" s="13"/>
      <c r="E42" s="2984" t="s">
        <v>51</v>
      </c>
      <c r="F42" s="2985"/>
      <c r="G42" s="2985"/>
      <c r="H42" s="2986"/>
      <c r="I42" s="1240"/>
      <c r="J42" s="1241"/>
      <c r="K42" s="1240"/>
      <c r="L42" s="10"/>
      <c r="M42" s="10"/>
      <c r="N42" s="15"/>
      <c r="O42" s="13"/>
      <c r="P42" s="13"/>
    </row>
    <row r="43" spans="1:16" x14ac:dyDescent="0.2">
      <c r="A43" s="10"/>
      <c r="B43" s="13"/>
      <c r="C43" s="13"/>
      <c r="D43" s="13"/>
      <c r="E43" s="2984" t="s">
        <v>49</v>
      </c>
      <c r="F43" s="2985"/>
      <c r="G43" s="2985"/>
      <c r="H43" s="2986"/>
      <c r="I43" s="1240"/>
      <c r="J43" s="1241"/>
      <c r="K43" s="1240"/>
      <c r="L43" s="10"/>
      <c r="M43" s="10"/>
      <c r="N43" s="15"/>
      <c r="O43" s="13"/>
      <c r="P43" s="13"/>
    </row>
    <row r="44" spans="1:16" ht="13.5" thickBot="1" x14ac:dyDescent="0.25">
      <c r="A44" s="9"/>
      <c r="B44" s="9"/>
      <c r="C44" s="9"/>
      <c r="D44" s="9"/>
      <c r="E44" s="2987" t="s">
        <v>137</v>
      </c>
      <c r="F44" s="2988"/>
      <c r="G44" s="2988"/>
      <c r="H44" s="2989"/>
      <c r="I44" s="1242"/>
      <c r="J44" s="1243"/>
      <c r="K44" s="1242"/>
      <c r="L44" s="10"/>
      <c r="M44" s="10"/>
      <c r="N44" s="9"/>
      <c r="O44" s="9"/>
      <c r="P44" s="9"/>
    </row>
    <row r="45" spans="1:16" ht="13.5" thickBot="1" x14ac:dyDescent="0.25">
      <c r="A45" s="9"/>
      <c r="B45" s="9"/>
      <c r="C45" s="9"/>
      <c r="D45" s="9"/>
      <c r="E45" s="2990" t="s">
        <v>38</v>
      </c>
      <c r="F45" s="2991"/>
      <c r="G45" s="2991"/>
      <c r="H45" s="2991"/>
      <c r="I45" s="24"/>
      <c r="J45" s="24"/>
      <c r="K45" s="22"/>
      <c r="L45" s="10"/>
      <c r="M45" s="10"/>
      <c r="N45" s="9"/>
      <c r="O45" s="9"/>
      <c r="P45" s="9"/>
    </row>
    <row r="46" spans="1:16" ht="13.9" customHeight="1" thickBot="1" x14ac:dyDescent="0.25">
      <c r="A46" s="9"/>
      <c r="B46" s="9"/>
      <c r="C46" s="9"/>
      <c r="D46" s="9"/>
      <c r="E46" s="2978" t="s">
        <v>50</v>
      </c>
      <c r="F46" s="2979"/>
      <c r="G46" s="2979"/>
      <c r="H46" s="2980"/>
      <c r="I46" s="25"/>
      <c r="J46" s="25"/>
      <c r="K46" s="23"/>
      <c r="L46" s="9"/>
      <c r="M46" s="9"/>
      <c r="N46" s="9"/>
      <c r="O46" s="9"/>
      <c r="P46" s="9"/>
    </row>
    <row r="47" spans="1:16" ht="13.5" thickBot="1" x14ac:dyDescent="0.25">
      <c r="A47" s="9"/>
      <c r="B47" s="9"/>
      <c r="C47" s="9"/>
      <c r="D47" s="9"/>
      <c r="E47" s="2981"/>
      <c r="F47" s="2982"/>
      <c r="G47" s="2982"/>
      <c r="H47" s="2983"/>
      <c r="I47" s="27"/>
      <c r="J47" s="27"/>
      <c r="K47" s="26"/>
      <c r="L47" s="9"/>
      <c r="M47" s="9"/>
      <c r="N47" s="9"/>
      <c r="O47" s="9"/>
      <c r="P47" s="9"/>
    </row>
    <row r="48" spans="1:16" x14ac:dyDescent="0.2">
      <c r="A48" s="9"/>
      <c r="B48" s="9"/>
      <c r="C48" s="9"/>
      <c r="D48" s="9"/>
      <c r="E48" s="9"/>
      <c r="F48" s="9"/>
      <c r="G48" s="9"/>
      <c r="H48" s="9"/>
      <c r="I48" s="9"/>
      <c r="J48" s="9"/>
      <c r="K48" s="9"/>
      <c r="L48" s="9"/>
      <c r="M48" s="9"/>
      <c r="N48" s="9"/>
      <c r="O48" s="9"/>
      <c r="P48" s="9"/>
    </row>
  </sheetData>
  <mergeCells count="64">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G17:G19"/>
    <mergeCell ref="B10:K10"/>
    <mergeCell ref="C11:O11"/>
    <mergeCell ref="G14:G16"/>
    <mergeCell ref="L6:P6"/>
    <mergeCell ref="L7:L8"/>
    <mergeCell ref="M7:M8"/>
    <mergeCell ref="N7:P7"/>
    <mergeCell ref="A14:A16"/>
    <mergeCell ref="B14:B16"/>
    <mergeCell ref="C14:C16"/>
    <mergeCell ref="E14:E16"/>
    <mergeCell ref="F14:F16"/>
    <mergeCell ref="A17:A19"/>
    <mergeCell ref="B17:B19"/>
    <mergeCell ref="C17:C19"/>
    <mergeCell ref="E17:E19"/>
    <mergeCell ref="F17:F19"/>
    <mergeCell ref="G22:G23"/>
    <mergeCell ref="A20:A21"/>
    <mergeCell ref="B20:B21"/>
    <mergeCell ref="C20:C21"/>
    <mergeCell ref="E20:E21"/>
    <mergeCell ref="F20:F21"/>
    <mergeCell ref="G20:G21"/>
    <mergeCell ref="A22:A23"/>
    <mergeCell ref="B22:B23"/>
    <mergeCell ref="C22:C23"/>
    <mergeCell ref="E22:E23"/>
    <mergeCell ref="F22:F23"/>
    <mergeCell ref="E40:H40"/>
    <mergeCell ref="C24:G24"/>
    <mergeCell ref="C25:G25"/>
    <mergeCell ref="A26:H26"/>
    <mergeCell ref="L26:P26"/>
    <mergeCell ref="E31:K31"/>
    <mergeCell ref="E33:H33"/>
    <mergeCell ref="E34:H34"/>
    <mergeCell ref="E35:H35"/>
    <mergeCell ref="E36:H36"/>
    <mergeCell ref="E37:H37"/>
    <mergeCell ref="E38:H38"/>
    <mergeCell ref="E47:H47"/>
    <mergeCell ref="E41:H41"/>
    <mergeCell ref="E42:H42"/>
    <mergeCell ref="E43:H43"/>
    <mergeCell ref="E44:H44"/>
    <mergeCell ref="E45:H45"/>
    <mergeCell ref="E46:H46"/>
  </mergeCells>
  <pageMargins left="0.7" right="0.7" top="0.75" bottom="0.75" header="0.3" footer="0.3"/>
  <pageSetup paperSize="9" scale="8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2"/>
  <sheetViews>
    <sheetView workbookViewId="0">
      <selection activeCell="L222" sqref="L222"/>
    </sheetView>
  </sheetViews>
  <sheetFormatPr defaultRowHeight="12.75" x14ac:dyDescent="0.2"/>
  <cols>
    <col min="1" max="1" width="3.5703125" customWidth="1"/>
    <col min="2" max="2" width="2.5703125" customWidth="1"/>
    <col min="3" max="3" width="3.7109375" customWidth="1"/>
    <col min="4" max="4" width="2.5703125" customWidth="1"/>
    <col min="5" max="5" width="32"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7.45" customHeight="1" x14ac:dyDescent="0.25">
      <c r="A1" s="127"/>
      <c r="B1" s="127"/>
      <c r="C1" s="127"/>
      <c r="D1" s="127"/>
      <c r="E1" s="127"/>
      <c r="F1" s="127"/>
      <c r="G1" s="127"/>
      <c r="H1" s="127"/>
      <c r="I1" s="127"/>
      <c r="J1" s="127"/>
      <c r="K1" s="127"/>
      <c r="L1" s="2755" t="s">
        <v>148</v>
      </c>
      <c r="M1" s="2755"/>
      <c r="N1" s="2755"/>
      <c r="O1" s="2755"/>
      <c r="P1" s="55"/>
    </row>
    <row r="2" spans="1:16" ht="15.75" x14ac:dyDescent="0.25">
      <c r="A2" s="127"/>
      <c r="B2" s="127"/>
      <c r="C2" s="127"/>
      <c r="D2" s="127"/>
      <c r="E2" s="127"/>
      <c r="F2" s="127"/>
      <c r="G2" s="127"/>
      <c r="H2" s="127"/>
      <c r="I2" s="127"/>
      <c r="J2" s="127"/>
      <c r="K2" s="127"/>
      <c r="L2" s="3113"/>
      <c r="M2" s="3113"/>
      <c r="N2" s="3113"/>
      <c r="O2" s="3113"/>
      <c r="P2" s="3113"/>
    </row>
    <row r="3" spans="1:16" ht="15.75" x14ac:dyDescent="0.2">
      <c r="A3" s="3437" t="s">
        <v>149</v>
      </c>
      <c r="B3" s="3437"/>
      <c r="C3" s="3437"/>
      <c r="D3" s="3437"/>
      <c r="E3" s="3437"/>
      <c r="F3" s="3437"/>
      <c r="G3" s="3437"/>
      <c r="H3" s="3437"/>
      <c r="I3" s="3437"/>
      <c r="J3" s="3437"/>
      <c r="K3" s="3437"/>
      <c r="L3" s="3437"/>
      <c r="M3" s="3437"/>
      <c r="N3" s="3437"/>
      <c r="O3" s="128"/>
      <c r="P3" s="128"/>
    </row>
    <row r="4" spans="1:16" ht="15.75" x14ac:dyDescent="0.2">
      <c r="A4" s="3438" t="s">
        <v>39</v>
      </c>
      <c r="B4" s="3438"/>
      <c r="C4" s="3438"/>
      <c r="D4" s="3438"/>
      <c r="E4" s="3438"/>
      <c r="F4" s="3438"/>
      <c r="G4" s="3438"/>
      <c r="H4" s="3438"/>
      <c r="I4" s="3438"/>
      <c r="J4" s="3438"/>
      <c r="K4" s="3438"/>
      <c r="L4" s="3438"/>
      <c r="M4" s="3438"/>
      <c r="N4" s="3438"/>
      <c r="O4" s="3438"/>
      <c r="P4" s="3438"/>
    </row>
    <row r="5" spans="1:16" ht="16.5" thickBot="1" x14ac:dyDescent="0.3">
      <c r="A5" s="86"/>
      <c r="B5" s="86"/>
      <c r="C5" s="86"/>
      <c r="D5" s="86"/>
      <c r="E5" s="86"/>
      <c r="F5" s="86"/>
      <c r="G5" s="86"/>
      <c r="H5" s="86"/>
      <c r="I5" s="86"/>
      <c r="J5" s="86"/>
      <c r="K5" s="86"/>
      <c r="L5" s="87"/>
      <c r="M5" s="86"/>
      <c r="N5" s="88"/>
      <c r="O5" s="3439" t="s">
        <v>61</v>
      </c>
      <c r="P5" s="3439"/>
    </row>
    <row r="6" spans="1:16" ht="16.149999999999999" customHeight="1" thickBot="1" x14ac:dyDescent="0.25">
      <c r="A6" s="2757" t="s">
        <v>0</v>
      </c>
      <c r="B6" s="2757" t="s">
        <v>1</v>
      </c>
      <c r="C6" s="2760" t="s">
        <v>2</v>
      </c>
      <c r="D6" s="2757" t="s">
        <v>35</v>
      </c>
      <c r="E6" s="2763" t="s">
        <v>73</v>
      </c>
      <c r="F6" s="2766" t="s">
        <v>3</v>
      </c>
      <c r="G6" s="2760" t="s">
        <v>4</v>
      </c>
      <c r="H6" s="2766" t="s">
        <v>5</v>
      </c>
      <c r="I6" s="2812" t="s">
        <v>1277</v>
      </c>
      <c r="J6" s="2766" t="s">
        <v>363</v>
      </c>
      <c r="K6" s="2766" t="s">
        <v>150</v>
      </c>
      <c r="L6" s="2773" t="s">
        <v>11</v>
      </c>
      <c r="M6" s="2774"/>
      <c r="N6" s="2774"/>
      <c r="O6" s="2774"/>
      <c r="P6" s="2775"/>
    </row>
    <row r="7" spans="1:16" ht="15" x14ac:dyDescent="0.2">
      <c r="A7" s="2758"/>
      <c r="B7" s="2758"/>
      <c r="C7" s="2761"/>
      <c r="D7" s="2758"/>
      <c r="E7" s="2764"/>
      <c r="F7" s="2767"/>
      <c r="G7" s="2761"/>
      <c r="H7" s="2767"/>
      <c r="I7" s="2813"/>
      <c r="J7" s="2767"/>
      <c r="K7" s="2767"/>
      <c r="L7" s="2780" t="s">
        <v>41</v>
      </c>
      <c r="M7" s="2786" t="s">
        <v>40</v>
      </c>
      <c r="N7" s="2769" t="s">
        <v>42</v>
      </c>
      <c r="O7" s="2769"/>
      <c r="P7" s="2770"/>
    </row>
    <row r="8" spans="1:16" ht="151.9" customHeight="1" thickBot="1" x14ac:dyDescent="0.25">
      <c r="A8" s="2759"/>
      <c r="B8" s="2759"/>
      <c r="C8" s="2762"/>
      <c r="D8" s="2759"/>
      <c r="E8" s="2765"/>
      <c r="F8" s="2768"/>
      <c r="G8" s="2762"/>
      <c r="H8" s="2768"/>
      <c r="I8" s="2814"/>
      <c r="J8" s="2768"/>
      <c r="K8" s="2768"/>
      <c r="L8" s="2781"/>
      <c r="M8" s="2787"/>
      <c r="N8" s="1025" t="s">
        <v>56</v>
      </c>
      <c r="O8" s="1025" t="s">
        <v>57</v>
      </c>
      <c r="P8" s="1026" t="s">
        <v>58</v>
      </c>
    </row>
    <row r="9" spans="1:16" ht="16.5" thickBot="1" x14ac:dyDescent="0.25">
      <c r="A9" s="130" t="s">
        <v>6</v>
      </c>
      <c r="B9" s="131" t="s">
        <v>151</v>
      </c>
      <c r="C9" s="132"/>
      <c r="D9" s="133"/>
      <c r="E9" s="134"/>
      <c r="F9" s="133"/>
      <c r="G9" s="133"/>
      <c r="H9" s="133"/>
      <c r="I9" s="133"/>
      <c r="J9" s="132"/>
      <c r="K9" s="133"/>
      <c r="L9" s="135"/>
      <c r="M9" s="135"/>
      <c r="N9" s="133"/>
      <c r="O9" s="132"/>
      <c r="P9" s="136"/>
    </row>
    <row r="10" spans="1:16" ht="30" customHeight="1" thickBot="1" x14ac:dyDescent="0.25">
      <c r="A10" s="137"/>
      <c r="B10" s="138"/>
      <c r="C10" s="139"/>
      <c r="D10" s="139"/>
      <c r="E10" s="140"/>
      <c r="F10" s="139"/>
      <c r="G10" s="139"/>
      <c r="H10" s="139"/>
      <c r="I10" s="139"/>
      <c r="J10" s="139"/>
      <c r="K10" s="139"/>
      <c r="L10" s="141" t="s">
        <v>152</v>
      </c>
      <c r="M10" s="142" t="s">
        <v>153</v>
      </c>
      <c r="N10" s="143">
        <v>8</v>
      </c>
      <c r="O10" s="143">
        <v>8</v>
      </c>
      <c r="P10" s="144">
        <v>8</v>
      </c>
    </row>
    <row r="11" spans="1:16" ht="19.149999999999999" customHeight="1" thickBot="1" x14ac:dyDescent="0.25">
      <c r="A11" s="145" t="s">
        <v>6</v>
      </c>
      <c r="B11" s="146" t="s">
        <v>6</v>
      </c>
      <c r="C11" s="147" t="s">
        <v>365</v>
      </c>
      <c r="D11" s="148"/>
      <c r="E11" s="149"/>
      <c r="F11" s="149"/>
      <c r="G11" s="149"/>
      <c r="H11" s="149"/>
      <c r="I11" s="149"/>
      <c r="J11" s="149"/>
      <c r="K11" s="149"/>
      <c r="L11" s="149"/>
      <c r="M11" s="149"/>
      <c r="N11" s="150"/>
      <c r="O11" s="150"/>
      <c r="P11" s="151"/>
    </row>
    <row r="12" spans="1:16" ht="36" customHeight="1" thickBot="1" x14ac:dyDescent="0.25">
      <c r="A12" s="152"/>
      <c r="B12" s="153"/>
      <c r="C12" s="154"/>
      <c r="D12" s="155"/>
      <c r="E12" s="156"/>
      <c r="F12" s="156"/>
      <c r="G12" s="156"/>
      <c r="H12" s="156"/>
      <c r="I12" s="156"/>
      <c r="J12" s="156"/>
      <c r="K12" s="156"/>
      <c r="L12" s="157" t="s">
        <v>154</v>
      </c>
      <c r="M12" s="158" t="s">
        <v>153</v>
      </c>
      <c r="N12" s="159">
        <v>82</v>
      </c>
      <c r="O12" s="159">
        <v>70</v>
      </c>
      <c r="P12" s="160">
        <v>60</v>
      </c>
    </row>
    <row r="13" spans="1:16" ht="63" x14ac:dyDescent="0.2">
      <c r="A13" s="3225" t="s">
        <v>6</v>
      </c>
      <c r="B13" s="3228" t="s">
        <v>6</v>
      </c>
      <c r="C13" s="3427" t="s">
        <v>6</v>
      </c>
      <c r="D13" s="161"/>
      <c r="E13" s="162" t="s">
        <v>155</v>
      </c>
      <c r="F13" s="3436" t="s">
        <v>119</v>
      </c>
      <c r="G13" s="3245" t="s">
        <v>1051</v>
      </c>
      <c r="H13" s="164" t="s">
        <v>52</v>
      </c>
      <c r="I13" s="165">
        <v>50</v>
      </c>
      <c r="J13" s="166">
        <v>50</v>
      </c>
      <c r="K13" s="167">
        <v>50</v>
      </c>
      <c r="L13" s="168" t="s">
        <v>156</v>
      </c>
      <c r="M13" s="169" t="s">
        <v>157</v>
      </c>
      <c r="N13" s="170"/>
      <c r="O13" s="171" t="s">
        <v>158</v>
      </c>
      <c r="P13" s="172" t="s">
        <v>159</v>
      </c>
    </row>
    <row r="14" spans="1:16" ht="15.75" x14ac:dyDescent="0.2">
      <c r="A14" s="3226"/>
      <c r="B14" s="3229"/>
      <c r="C14" s="3428"/>
      <c r="D14" s="173"/>
      <c r="E14" s="174"/>
      <c r="F14" s="3201"/>
      <c r="G14" s="3246"/>
      <c r="H14" s="176" t="s">
        <v>75</v>
      </c>
      <c r="I14" s="177"/>
      <c r="J14" s="178"/>
      <c r="K14" s="179"/>
      <c r="L14" s="180" t="s">
        <v>160</v>
      </c>
      <c r="M14" s="181" t="s">
        <v>157</v>
      </c>
      <c r="N14" s="182"/>
      <c r="O14" s="182" t="s">
        <v>158</v>
      </c>
      <c r="P14" s="183" t="s">
        <v>159</v>
      </c>
    </row>
    <row r="15" spans="1:16" ht="15.75" x14ac:dyDescent="0.2">
      <c r="A15" s="3226"/>
      <c r="B15" s="3229"/>
      <c r="C15" s="3428"/>
      <c r="D15" s="173"/>
      <c r="E15" s="174"/>
      <c r="F15" s="3201"/>
      <c r="G15" s="3246"/>
      <c r="H15" s="176" t="s">
        <v>161</v>
      </c>
      <c r="I15" s="177">
        <v>660.7</v>
      </c>
      <c r="J15" s="178">
        <v>700</v>
      </c>
      <c r="K15" s="179">
        <v>750</v>
      </c>
      <c r="L15" s="180" t="s">
        <v>162</v>
      </c>
      <c r="M15" s="184" t="s">
        <v>157</v>
      </c>
      <c r="N15" s="182" t="s">
        <v>163</v>
      </c>
      <c r="O15" s="182" t="s">
        <v>164</v>
      </c>
      <c r="P15" s="183" t="s">
        <v>165</v>
      </c>
    </row>
    <row r="16" spans="1:16" ht="15.75" x14ac:dyDescent="0.2">
      <c r="A16" s="3226"/>
      <c r="B16" s="3229"/>
      <c r="C16" s="3428"/>
      <c r="D16" s="173"/>
      <c r="E16" s="174"/>
      <c r="F16" s="3201"/>
      <c r="G16" s="3246"/>
      <c r="H16" s="185" t="s">
        <v>166</v>
      </c>
      <c r="I16" s="177"/>
      <c r="J16" s="178"/>
      <c r="K16" s="179"/>
      <c r="L16" s="180"/>
      <c r="M16" s="186"/>
      <c r="N16" s="187"/>
      <c r="O16" s="187"/>
      <c r="P16" s="188"/>
    </row>
    <row r="17" spans="1:16" ht="16.5" thickBot="1" x14ac:dyDescent="0.25">
      <c r="A17" s="3227"/>
      <c r="B17" s="3230"/>
      <c r="C17" s="3435"/>
      <c r="D17" s="189"/>
      <c r="E17" s="190"/>
      <c r="F17" s="3202"/>
      <c r="G17" s="3247"/>
      <c r="H17" s="191" t="s">
        <v>7</v>
      </c>
      <c r="I17" s="192">
        <f>SUM(I13:I16)</f>
        <v>710.7</v>
      </c>
      <c r="J17" s="192">
        <f t="shared" ref="J17:K17" si="0">SUM(J13:J16)</f>
        <v>750</v>
      </c>
      <c r="K17" s="192">
        <f t="shared" si="0"/>
        <v>800</v>
      </c>
      <c r="L17" s="193"/>
      <c r="M17" s="193"/>
      <c r="N17" s="194"/>
      <c r="O17" s="194"/>
      <c r="P17" s="195"/>
    </row>
    <row r="18" spans="1:16" ht="31.5" x14ac:dyDescent="0.2">
      <c r="A18" s="3365"/>
      <c r="B18" s="2854"/>
      <c r="C18" s="3432"/>
      <c r="D18" s="196"/>
      <c r="E18" s="197" t="s">
        <v>167</v>
      </c>
      <c r="F18" s="3434" t="s">
        <v>119</v>
      </c>
      <c r="G18" s="198" t="s">
        <v>1051</v>
      </c>
      <c r="H18" s="199"/>
      <c r="I18" s="200"/>
      <c r="J18" s="201"/>
      <c r="K18" s="202"/>
      <c r="L18" s="203" t="s">
        <v>168</v>
      </c>
      <c r="M18" s="204" t="s">
        <v>157</v>
      </c>
      <c r="N18" s="205">
        <v>105.4</v>
      </c>
      <c r="O18" s="205">
        <v>105.4</v>
      </c>
      <c r="P18" s="206">
        <v>105.4</v>
      </c>
    </row>
    <row r="19" spans="1:16" ht="63" x14ac:dyDescent="0.2">
      <c r="A19" s="3366"/>
      <c r="B19" s="2855"/>
      <c r="C19" s="3433"/>
      <c r="D19" s="196"/>
      <c r="E19" s="207" t="s">
        <v>169</v>
      </c>
      <c r="F19" s="2957"/>
      <c r="G19" s="198"/>
      <c r="H19" s="199"/>
      <c r="I19" s="200"/>
      <c r="J19" s="201"/>
      <c r="K19" s="202"/>
      <c r="L19" s="208" t="s">
        <v>170</v>
      </c>
      <c r="M19" s="209" t="s">
        <v>157</v>
      </c>
      <c r="N19" s="210">
        <v>0.52900000000000003</v>
      </c>
      <c r="O19" s="211"/>
      <c r="P19" s="212"/>
    </row>
    <row r="20" spans="1:16" ht="31.5" x14ac:dyDescent="0.2">
      <c r="A20" s="3366"/>
      <c r="B20" s="2855"/>
      <c r="C20" s="3433"/>
      <c r="D20" s="196"/>
      <c r="E20" s="213" t="s">
        <v>366</v>
      </c>
      <c r="F20" s="2957"/>
      <c r="G20" s="198"/>
      <c r="H20" s="199"/>
      <c r="I20" s="214"/>
      <c r="J20" s="215"/>
      <c r="K20" s="202"/>
      <c r="L20" s="208" t="s">
        <v>171</v>
      </c>
      <c r="M20" s="209" t="s">
        <v>157</v>
      </c>
      <c r="N20" s="210"/>
      <c r="O20" s="210">
        <v>0.91400000000000003</v>
      </c>
      <c r="P20" s="216"/>
    </row>
    <row r="21" spans="1:16" ht="67.900000000000006" customHeight="1" x14ac:dyDescent="0.2">
      <c r="A21" s="3366"/>
      <c r="B21" s="2855"/>
      <c r="C21" s="3433"/>
      <c r="D21" s="196"/>
      <c r="E21" s="213" t="s">
        <v>172</v>
      </c>
      <c r="F21" s="2957"/>
      <c r="G21" s="198"/>
      <c r="H21" s="199"/>
      <c r="I21" s="200"/>
      <c r="J21" s="215"/>
      <c r="K21" s="202"/>
      <c r="L21" s="208" t="s">
        <v>173</v>
      </c>
      <c r="M21" s="209" t="s">
        <v>157</v>
      </c>
      <c r="N21" s="210"/>
      <c r="O21" s="217">
        <v>0.72</v>
      </c>
      <c r="P21" s="216"/>
    </row>
    <row r="22" spans="1:16" ht="63.6" customHeight="1" x14ac:dyDescent="0.2">
      <c r="A22" s="3366"/>
      <c r="B22" s="2855"/>
      <c r="C22" s="3433"/>
      <c r="D22" s="196"/>
      <c r="E22" s="218" t="s">
        <v>174</v>
      </c>
      <c r="F22" s="2957"/>
      <c r="G22" s="198"/>
      <c r="H22" s="199"/>
      <c r="I22" s="200"/>
      <c r="J22" s="215"/>
      <c r="K22" s="219"/>
      <c r="L22" s="208" t="s">
        <v>175</v>
      </c>
      <c r="M22" s="209" t="s">
        <v>157</v>
      </c>
      <c r="N22" s="210"/>
      <c r="O22" s="217"/>
      <c r="P22" s="216">
        <v>1.5</v>
      </c>
    </row>
    <row r="23" spans="1:16" ht="64.150000000000006" customHeight="1" x14ac:dyDescent="0.2">
      <c r="A23" s="3366"/>
      <c r="B23" s="2855"/>
      <c r="C23" s="3433"/>
      <c r="D23" s="196"/>
      <c r="E23" s="218" t="s">
        <v>176</v>
      </c>
      <c r="F23" s="2957"/>
      <c r="G23" s="198"/>
      <c r="H23" s="199"/>
      <c r="I23" s="200"/>
      <c r="J23" s="215"/>
      <c r="K23" s="219"/>
      <c r="L23" s="208" t="s">
        <v>175</v>
      </c>
      <c r="M23" s="209" t="s">
        <v>157</v>
      </c>
      <c r="N23" s="210"/>
      <c r="O23" s="217"/>
      <c r="P23" s="216">
        <v>2</v>
      </c>
    </row>
    <row r="24" spans="1:16" ht="63" x14ac:dyDescent="0.2">
      <c r="A24" s="3366"/>
      <c r="B24" s="2855"/>
      <c r="C24" s="3433"/>
      <c r="D24" s="196"/>
      <c r="E24" s="220" t="s">
        <v>177</v>
      </c>
      <c r="F24" s="2957"/>
      <c r="G24" s="198"/>
      <c r="H24" s="199"/>
      <c r="I24" s="200"/>
      <c r="J24" s="215"/>
      <c r="K24" s="219"/>
      <c r="L24" s="208" t="s">
        <v>175</v>
      </c>
      <c r="M24" s="209" t="s">
        <v>157</v>
      </c>
      <c r="N24" s="210"/>
      <c r="O24" s="210"/>
      <c r="P24" s="212">
        <v>2.2000000000000002</v>
      </c>
    </row>
    <row r="25" spans="1:16" ht="67.150000000000006" customHeight="1" thickBot="1" x14ac:dyDescent="0.25">
      <c r="A25" s="3366"/>
      <c r="B25" s="2855"/>
      <c r="C25" s="3433"/>
      <c r="D25" s="196"/>
      <c r="E25" s="221" t="s">
        <v>178</v>
      </c>
      <c r="F25" s="2957"/>
      <c r="G25" s="198"/>
      <c r="H25" s="222"/>
      <c r="I25" s="200"/>
      <c r="J25" s="215"/>
      <c r="K25" s="215"/>
      <c r="L25" s="208" t="s">
        <v>175</v>
      </c>
      <c r="M25" s="209" t="s">
        <v>157</v>
      </c>
      <c r="N25" s="210"/>
      <c r="O25" s="217"/>
      <c r="P25" s="223">
        <v>0.46</v>
      </c>
    </row>
    <row r="26" spans="1:16" ht="16.5" thickBot="1" x14ac:dyDescent="0.25">
      <c r="A26" s="224" t="s">
        <v>6</v>
      </c>
      <c r="B26" s="225" t="s">
        <v>6</v>
      </c>
      <c r="C26" s="226"/>
      <c r="D26" s="227"/>
      <c r="E26" s="3238" t="s">
        <v>34</v>
      </c>
      <c r="F26" s="3238"/>
      <c r="G26" s="3239"/>
      <c r="H26" s="228" t="s">
        <v>7</v>
      </c>
      <c r="I26" s="229">
        <f>I17*1</f>
        <v>710.7</v>
      </c>
      <c r="J26" s="229">
        <f t="shared" ref="J26:K26" si="1">J17*1</f>
        <v>750</v>
      </c>
      <c r="K26" s="229">
        <f t="shared" si="1"/>
        <v>800</v>
      </c>
      <c r="L26" s="230"/>
      <c r="M26" s="231"/>
      <c r="N26" s="232"/>
      <c r="O26" s="232"/>
      <c r="P26" s="233"/>
    </row>
    <row r="27" spans="1:16" ht="16.5" thickBot="1" x14ac:dyDescent="0.25">
      <c r="A27" s="234" t="s">
        <v>6</v>
      </c>
      <c r="B27" s="235" t="s">
        <v>8</v>
      </c>
      <c r="C27" s="236" t="s">
        <v>367</v>
      </c>
      <c r="D27" s="237"/>
      <c r="E27" s="238"/>
      <c r="F27" s="238"/>
      <c r="G27" s="238"/>
      <c r="H27" s="238"/>
      <c r="I27" s="238"/>
      <c r="J27" s="238"/>
      <c r="K27" s="238"/>
      <c r="L27" s="238"/>
      <c r="M27" s="238"/>
      <c r="N27" s="238"/>
      <c r="O27" s="238"/>
      <c r="P27" s="239"/>
    </row>
    <row r="28" spans="1:16" ht="16.5" thickBot="1" x14ac:dyDescent="0.25">
      <c r="A28" s="240"/>
      <c r="B28" s="241"/>
      <c r="C28" s="242"/>
      <c r="D28" s="243"/>
      <c r="E28" s="244"/>
      <c r="F28" s="244"/>
      <c r="G28" s="244"/>
      <c r="H28" s="244"/>
      <c r="I28" s="244"/>
      <c r="J28" s="244"/>
      <c r="K28" s="244"/>
      <c r="L28" s="245" t="s">
        <v>179</v>
      </c>
      <c r="M28" s="246" t="s">
        <v>153</v>
      </c>
      <c r="N28" s="247">
        <v>128</v>
      </c>
      <c r="O28" s="247">
        <v>100</v>
      </c>
      <c r="P28" s="248">
        <v>80</v>
      </c>
    </row>
    <row r="29" spans="1:16" ht="15.75" x14ac:dyDescent="0.2">
      <c r="A29" s="3424" t="s">
        <v>6</v>
      </c>
      <c r="B29" s="3228" t="s">
        <v>8</v>
      </c>
      <c r="C29" s="3427" t="s">
        <v>6</v>
      </c>
      <c r="D29" s="273"/>
      <c r="E29" s="3209" t="s">
        <v>1251</v>
      </c>
      <c r="F29" s="3332" t="s">
        <v>119</v>
      </c>
      <c r="G29" s="3272" t="s">
        <v>1051</v>
      </c>
      <c r="H29" s="274" t="s">
        <v>52</v>
      </c>
      <c r="I29" s="275">
        <v>244</v>
      </c>
      <c r="J29" s="275">
        <v>250</v>
      </c>
      <c r="K29" s="276">
        <v>300</v>
      </c>
      <c r="L29" s="3414" t="s">
        <v>185</v>
      </c>
      <c r="M29" s="3416" t="s">
        <v>153</v>
      </c>
      <c r="N29" s="3321">
        <v>1</v>
      </c>
      <c r="O29" s="3321">
        <v>2</v>
      </c>
      <c r="P29" s="3418"/>
    </row>
    <row r="30" spans="1:16" ht="19.149999999999999" customHeight="1" x14ac:dyDescent="0.2">
      <c r="A30" s="3425"/>
      <c r="B30" s="3229"/>
      <c r="C30" s="3428"/>
      <c r="D30" s="277"/>
      <c r="E30" s="3210"/>
      <c r="F30" s="3333"/>
      <c r="G30" s="3273"/>
      <c r="H30" s="278" t="s">
        <v>75</v>
      </c>
      <c r="I30" s="279"/>
      <c r="J30" s="279"/>
      <c r="K30" s="280"/>
      <c r="L30" s="3415"/>
      <c r="M30" s="3417"/>
      <c r="N30" s="3323"/>
      <c r="O30" s="3323"/>
      <c r="P30" s="3419"/>
    </row>
    <row r="31" spans="1:16" ht="15.75" x14ac:dyDescent="0.2">
      <c r="A31" s="3425"/>
      <c r="B31" s="3229"/>
      <c r="C31" s="3428"/>
      <c r="D31" s="277"/>
      <c r="E31" s="3210"/>
      <c r="F31" s="3333"/>
      <c r="G31" s="3273"/>
      <c r="H31" s="278" t="s">
        <v>161</v>
      </c>
      <c r="I31" s="279">
        <v>90</v>
      </c>
      <c r="J31" s="279">
        <v>95</v>
      </c>
      <c r="K31" s="280">
        <v>100</v>
      </c>
      <c r="L31" s="3420"/>
      <c r="M31" s="3417"/>
      <c r="N31" s="3421"/>
      <c r="O31" s="3421"/>
      <c r="P31" s="3422"/>
    </row>
    <row r="32" spans="1:16" ht="12" customHeight="1" x14ac:dyDescent="0.2">
      <c r="A32" s="3425"/>
      <c r="B32" s="3229"/>
      <c r="C32" s="3428"/>
      <c r="D32" s="277"/>
      <c r="E32" s="3430"/>
      <c r="F32" s="3333"/>
      <c r="G32" s="3273"/>
      <c r="H32" s="278" t="s">
        <v>166</v>
      </c>
      <c r="I32" s="281"/>
      <c r="J32" s="279"/>
      <c r="K32" s="280"/>
      <c r="L32" s="3420"/>
      <c r="M32" s="3417"/>
      <c r="N32" s="3364"/>
      <c r="O32" s="3364"/>
      <c r="P32" s="3423"/>
    </row>
    <row r="33" spans="1:16" ht="51" customHeight="1" x14ac:dyDescent="0.2">
      <c r="A33" s="3425"/>
      <c r="B33" s="3229"/>
      <c r="C33" s="3428"/>
      <c r="D33" s="277"/>
      <c r="E33" s="282" t="s">
        <v>186</v>
      </c>
      <c r="F33" s="3333"/>
      <c r="G33" s="3273"/>
      <c r="H33" s="283"/>
      <c r="I33" s="284"/>
      <c r="J33" s="284"/>
      <c r="K33" s="285"/>
      <c r="L33" s="286" t="s">
        <v>187</v>
      </c>
      <c r="M33" s="287" t="s">
        <v>153</v>
      </c>
      <c r="N33" s="288"/>
      <c r="O33" s="289">
        <v>1</v>
      </c>
      <c r="P33" s="290"/>
    </row>
    <row r="34" spans="1:16" ht="41.45" customHeight="1" x14ac:dyDescent="0.2">
      <c r="A34" s="3425"/>
      <c r="B34" s="3229"/>
      <c r="C34" s="3428"/>
      <c r="D34" s="277"/>
      <c r="E34" s="282" t="s">
        <v>188</v>
      </c>
      <c r="F34" s="3333"/>
      <c r="G34" s="3273"/>
      <c r="H34" s="291"/>
      <c r="I34" s="292"/>
      <c r="J34" s="293"/>
      <c r="K34" s="256"/>
      <c r="L34" s="286" t="s">
        <v>187</v>
      </c>
      <c r="M34" s="287" t="s">
        <v>153</v>
      </c>
      <c r="N34" s="288"/>
      <c r="O34" s="289">
        <v>1</v>
      </c>
      <c r="P34" s="290"/>
    </row>
    <row r="35" spans="1:16" ht="51.6" customHeight="1" x14ac:dyDescent="0.2">
      <c r="A35" s="3425"/>
      <c r="B35" s="3229"/>
      <c r="C35" s="3428"/>
      <c r="D35" s="277"/>
      <c r="E35" s="282" t="s">
        <v>189</v>
      </c>
      <c r="F35" s="3333"/>
      <c r="G35" s="3273"/>
      <c r="H35" s="294"/>
      <c r="I35" s="295"/>
      <c r="J35" s="296"/>
      <c r="K35" s="293"/>
      <c r="L35" s="755" t="s">
        <v>187</v>
      </c>
      <c r="M35" s="287" t="s">
        <v>153</v>
      </c>
      <c r="N35" s="288"/>
      <c r="O35" s="289"/>
      <c r="P35" s="290">
        <v>1</v>
      </c>
    </row>
    <row r="36" spans="1:16" s="9" customFormat="1" ht="51.6" customHeight="1" x14ac:dyDescent="0.2">
      <c r="A36" s="3425"/>
      <c r="B36" s="3229"/>
      <c r="C36" s="3428"/>
      <c r="D36" s="277"/>
      <c r="E36" s="2421" t="s">
        <v>190</v>
      </c>
      <c r="F36" s="3333"/>
      <c r="G36" s="3273"/>
      <c r="H36" s="294"/>
      <c r="I36" s="295"/>
      <c r="J36" s="296"/>
      <c r="K36" s="296"/>
      <c r="L36" s="286" t="s">
        <v>187</v>
      </c>
      <c r="M36" s="287" t="s">
        <v>153</v>
      </c>
      <c r="N36" s="260">
        <v>1</v>
      </c>
      <c r="O36" s="260">
        <v>2</v>
      </c>
      <c r="P36" s="270">
        <v>1</v>
      </c>
    </row>
    <row r="37" spans="1:16" s="9" customFormat="1" ht="36.6" customHeight="1" x14ac:dyDescent="0.2">
      <c r="A37" s="3425"/>
      <c r="B37" s="3229"/>
      <c r="C37" s="3428"/>
      <c r="D37" s="277"/>
      <c r="E37" s="3218" t="s">
        <v>1252</v>
      </c>
      <c r="F37" s="3333"/>
      <c r="G37" s="3273"/>
      <c r="H37" s="294"/>
      <c r="I37" s="295"/>
      <c r="J37" s="296"/>
      <c r="K37" s="296"/>
      <c r="L37" s="2592" t="s">
        <v>180</v>
      </c>
      <c r="M37" s="2589" t="s">
        <v>153</v>
      </c>
      <c r="N37" s="2590">
        <v>2</v>
      </c>
      <c r="O37" s="2590">
        <v>2</v>
      </c>
      <c r="P37" s="2591">
        <v>2</v>
      </c>
    </row>
    <row r="38" spans="1:16" s="9" customFormat="1" ht="39" customHeight="1" x14ac:dyDescent="0.2">
      <c r="A38" s="3425"/>
      <c r="B38" s="3229"/>
      <c r="C38" s="3428"/>
      <c r="D38" s="277"/>
      <c r="E38" s="3431"/>
      <c r="F38" s="3333"/>
      <c r="G38" s="3273"/>
      <c r="H38" s="294"/>
      <c r="I38" s="295"/>
      <c r="J38" s="296"/>
      <c r="K38" s="296"/>
      <c r="L38" s="2592" t="s">
        <v>1387</v>
      </c>
      <c r="M38" s="2589" t="s">
        <v>153</v>
      </c>
      <c r="N38" s="2590">
        <v>50</v>
      </c>
      <c r="O38" s="2590">
        <v>52</v>
      </c>
      <c r="P38" s="2591">
        <v>54</v>
      </c>
    </row>
    <row r="39" spans="1:16" s="9" customFormat="1" ht="33" customHeight="1" x14ac:dyDescent="0.2">
      <c r="A39" s="3425"/>
      <c r="B39" s="3229"/>
      <c r="C39" s="3428"/>
      <c r="D39" s="277"/>
      <c r="E39" s="3218" t="s">
        <v>181</v>
      </c>
      <c r="F39" s="3333"/>
      <c r="G39" s="3273"/>
      <c r="H39" s="294"/>
      <c r="I39" s="295"/>
      <c r="J39" s="296"/>
      <c r="K39" s="296"/>
      <c r="L39" s="2429" t="s">
        <v>182</v>
      </c>
      <c r="M39" s="184" t="s">
        <v>157</v>
      </c>
      <c r="N39" s="325">
        <v>140</v>
      </c>
      <c r="O39" s="325">
        <v>120</v>
      </c>
      <c r="P39" s="326">
        <v>120</v>
      </c>
    </row>
    <row r="40" spans="1:16" s="9" customFormat="1" ht="33" customHeight="1" thickBot="1" x14ac:dyDescent="0.25">
      <c r="A40" s="3425"/>
      <c r="B40" s="3229"/>
      <c r="C40" s="3428"/>
      <c r="D40" s="277"/>
      <c r="E40" s="3219"/>
      <c r="F40" s="3333"/>
      <c r="G40" s="3273"/>
      <c r="H40" s="294"/>
      <c r="I40" s="295"/>
      <c r="J40" s="296"/>
      <c r="K40" s="2428"/>
      <c r="L40" s="266" t="s">
        <v>183</v>
      </c>
      <c r="M40" s="181" t="s">
        <v>184</v>
      </c>
      <c r="N40" s="267">
        <v>14500</v>
      </c>
      <c r="O40" s="267">
        <v>14500</v>
      </c>
      <c r="P40" s="268">
        <v>14500</v>
      </c>
    </row>
    <row r="41" spans="1:16" ht="22.15" customHeight="1" thickBot="1" x14ac:dyDescent="0.25">
      <c r="A41" s="3426"/>
      <c r="B41" s="3224"/>
      <c r="C41" s="3429"/>
      <c r="D41" s="297"/>
      <c r="E41" s="3220"/>
      <c r="F41" s="3334"/>
      <c r="G41" s="3274"/>
      <c r="H41" s="272" t="s">
        <v>7</v>
      </c>
      <c r="I41" s="192">
        <f>SUM(I29:I32)</f>
        <v>334</v>
      </c>
      <c r="J41" s="192">
        <f>SUM(J29:J32)</f>
        <v>345</v>
      </c>
      <c r="K41" s="701">
        <f>SUM(K29:K32)</f>
        <v>400</v>
      </c>
      <c r="L41" s="298"/>
      <c r="M41" s="299"/>
      <c r="N41" s="300"/>
      <c r="O41" s="301"/>
      <c r="P41" s="302"/>
    </row>
    <row r="42" spans="1:16" ht="31.5" x14ac:dyDescent="0.25">
      <c r="A42" s="3225" t="s">
        <v>6</v>
      </c>
      <c r="B42" s="3228" t="s">
        <v>8</v>
      </c>
      <c r="C42" s="3231" t="s">
        <v>8</v>
      </c>
      <c r="D42" s="303"/>
      <c r="E42" s="3209" t="s">
        <v>191</v>
      </c>
      <c r="F42" s="3234" t="s">
        <v>119</v>
      </c>
      <c r="G42" s="3245" t="s">
        <v>1051</v>
      </c>
      <c r="H42" s="164" t="s">
        <v>52</v>
      </c>
      <c r="I42" s="165">
        <v>0</v>
      </c>
      <c r="J42" s="166">
        <v>0</v>
      </c>
      <c r="K42" s="167">
        <v>100</v>
      </c>
      <c r="L42" s="313" t="s">
        <v>192</v>
      </c>
      <c r="M42" s="306" t="s">
        <v>153</v>
      </c>
      <c r="N42" s="260"/>
      <c r="O42" s="260"/>
      <c r="P42" s="270">
        <v>1</v>
      </c>
    </row>
    <row r="43" spans="1:16" ht="15.75" x14ac:dyDescent="0.2">
      <c r="A43" s="3226"/>
      <c r="B43" s="3229"/>
      <c r="C43" s="3232"/>
      <c r="D43" s="304"/>
      <c r="E43" s="3210"/>
      <c r="F43" s="3235"/>
      <c r="G43" s="3246"/>
      <c r="H43" s="185" t="s">
        <v>75</v>
      </c>
      <c r="I43" s="256"/>
      <c r="J43" s="257"/>
      <c r="K43" s="258"/>
      <c r="L43" s="305" t="s">
        <v>193</v>
      </c>
      <c r="M43" s="306" t="s">
        <v>153</v>
      </c>
      <c r="N43" s="260"/>
      <c r="O43" s="260"/>
      <c r="P43" s="270">
        <v>1</v>
      </c>
    </row>
    <row r="44" spans="1:16" ht="15.75" x14ac:dyDescent="0.2">
      <c r="A44" s="3226"/>
      <c r="B44" s="3229"/>
      <c r="C44" s="3232"/>
      <c r="D44" s="304"/>
      <c r="E44" s="3210"/>
      <c r="F44" s="3235"/>
      <c r="G44" s="3246"/>
      <c r="H44" s="185" t="s">
        <v>161</v>
      </c>
      <c r="I44" s="256"/>
      <c r="J44" s="257"/>
      <c r="K44" s="258"/>
      <c r="L44" s="305"/>
      <c r="M44" s="306"/>
      <c r="N44" s="267"/>
      <c r="O44" s="267"/>
      <c r="P44" s="268"/>
    </row>
    <row r="45" spans="1:16" ht="15.75" x14ac:dyDescent="0.2">
      <c r="A45" s="3226"/>
      <c r="B45" s="3229"/>
      <c r="C45" s="3232"/>
      <c r="D45" s="304"/>
      <c r="E45" s="307"/>
      <c r="F45" s="3235"/>
      <c r="G45" s="3246"/>
      <c r="H45" s="185" t="s">
        <v>166</v>
      </c>
      <c r="I45" s="269"/>
      <c r="J45" s="257"/>
      <c r="K45" s="258"/>
      <c r="L45" s="308"/>
      <c r="M45" s="184"/>
      <c r="N45" s="255"/>
      <c r="O45" s="255"/>
      <c r="P45" s="309"/>
    </row>
    <row r="46" spans="1:16" ht="16.5" thickBot="1" x14ac:dyDescent="0.25">
      <c r="A46" s="3227"/>
      <c r="B46" s="3230"/>
      <c r="C46" s="3233"/>
      <c r="D46" s="314"/>
      <c r="E46" s="315"/>
      <c r="F46" s="3236"/>
      <c r="G46" s="3247"/>
      <c r="H46" s="272" t="s">
        <v>7</v>
      </c>
      <c r="I46" s="192">
        <f>SUM(I42:I45)</f>
        <v>0</v>
      </c>
      <c r="J46" s="192">
        <f>SUM(J42:J45)</f>
        <v>0</v>
      </c>
      <c r="K46" s="192">
        <f>SUM(K42:K45)</f>
        <v>100</v>
      </c>
      <c r="L46" s="316"/>
      <c r="M46" s="300"/>
      <c r="N46" s="261"/>
      <c r="O46" s="261"/>
      <c r="P46" s="262"/>
    </row>
    <row r="47" spans="1:16" ht="16.5" thickBot="1" x14ac:dyDescent="0.25">
      <c r="A47" s="145" t="s">
        <v>6</v>
      </c>
      <c r="B47" s="317" t="s">
        <v>8</v>
      </c>
      <c r="C47" s="3238" t="s">
        <v>34</v>
      </c>
      <c r="D47" s="3238"/>
      <c r="E47" s="3238"/>
      <c r="F47" s="3238"/>
      <c r="G47" s="3239"/>
      <c r="H47" s="228" t="s">
        <v>7</v>
      </c>
      <c r="I47" s="229">
        <f>I41+I46</f>
        <v>334</v>
      </c>
      <c r="J47" s="229">
        <f>J41+J46</f>
        <v>345</v>
      </c>
      <c r="K47" s="229">
        <f>K41+K46</f>
        <v>500</v>
      </c>
      <c r="L47" s="3396"/>
      <c r="M47" s="3397"/>
      <c r="N47" s="3397"/>
      <c r="O47" s="3397"/>
      <c r="P47" s="3398"/>
    </row>
    <row r="48" spans="1:16" ht="16.5" thickBot="1" x14ac:dyDescent="0.3">
      <c r="A48" s="145" t="s">
        <v>6</v>
      </c>
      <c r="B48" s="317" t="s">
        <v>53</v>
      </c>
      <c r="C48" s="318" t="s">
        <v>368</v>
      </c>
      <c r="D48" s="237"/>
      <c r="E48" s="238"/>
      <c r="F48" s="238"/>
      <c r="G48" s="238"/>
      <c r="H48" s="238"/>
      <c r="I48" s="238"/>
      <c r="J48" s="238"/>
      <c r="K48" s="238"/>
      <c r="L48" s="238"/>
      <c r="M48" s="238"/>
      <c r="N48" s="238"/>
      <c r="O48" s="238"/>
      <c r="P48" s="239"/>
    </row>
    <row r="49" spans="1:16" ht="16.5" thickBot="1" x14ac:dyDescent="0.3">
      <c r="A49" s="152"/>
      <c r="B49" s="241"/>
      <c r="C49" s="319"/>
      <c r="D49" s="243"/>
      <c r="E49" s="244"/>
      <c r="F49" s="244"/>
      <c r="G49" s="244"/>
      <c r="H49" s="244"/>
      <c r="I49" s="244"/>
      <c r="J49" s="244"/>
      <c r="K49" s="244"/>
      <c r="L49" s="245" t="s">
        <v>194</v>
      </c>
      <c r="M49" s="169" t="s">
        <v>153</v>
      </c>
      <c r="N49" s="320"/>
      <c r="O49" s="320"/>
      <c r="P49" s="321">
        <v>1</v>
      </c>
    </row>
    <row r="50" spans="1:16" ht="15.75" x14ac:dyDescent="0.2">
      <c r="A50" s="3225" t="s">
        <v>6</v>
      </c>
      <c r="B50" s="3228" t="s">
        <v>53</v>
      </c>
      <c r="C50" s="3231" t="s">
        <v>6</v>
      </c>
      <c r="D50" s="303"/>
      <c r="E50" s="3209" t="s">
        <v>196</v>
      </c>
      <c r="F50" s="3234" t="s">
        <v>119</v>
      </c>
      <c r="G50" s="3245" t="s">
        <v>1051</v>
      </c>
      <c r="H50" s="164" t="s">
        <v>52</v>
      </c>
      <c r="I50" s="165">
        <v>70</v>
      </c>
      <c r="J50" s="166">
        <v>70</v>
      </c>
      <c r="K50" s="167">
        <v>90</v>
      </c>
      <c r="L50" s="263" t="s">
        <v>197</v>
      </c>
      <c r="M50" s="328" t="s">
        <v>153</v>
      </c>
      <c r="N50" s="329">
        <v>12</v>
      </c>
      <c r="O50" s="329">
        <v>12</v>
      </c>
      <c r="P50" s="330">
        <v>16</v>
      </c>
    </row>
    <row r="51" spans="1:16" ht="16.5" thickBot="1" x14ac:dyDescent="0.25">
      <c r="A51" s="3227"/>
      <c r="B51" s="3230"/>
      <c r="C51" s="3233"/>
      <c r="D51" s="314"/>
      <c r="E51" s="2887"/>
      <c r="F51" s="3236"/>
      <c r="G51" s="3247"/>
      <c r="H51" s="272" t="s">
        <v>7</v>
      </c>
      <c r="I51" s="192">
        <f>SUM(I50:I50)</f>
        <v>70</v>
      </c>
      <c r="J51" s="192">
        <f>SUM(J50:J50)</f>
        <v>70</v>
      </c>
      <c r="K51" s="192">
        <f>SUM(K50:K50)</f>
        <v>90</v>
      </c>
      <c r="L51" s="323"/>
      <c r="M51" s="324"/>
      <c r="N51" s="261"/>
      <c r="O51" s="261"/>
      <c r="P51" s="262"/>
    </row>
    <row r="52" spans="1:16" ht="16.5" thickBot="1" x14ac:dyDescent="0.25">
      <c r="A52" s="145" t="s">
        <v>6</v>
      </c>
      <c r="B52" s="317" t="s">
        <v>53</v>
      </c>
      <c r="C52" s="3238" t="s">
        <v>34</v>
      </c>
      <c r="D52" s="3238"/>
      <c r="E52" s="3238"/>
      <c r="F52" s="3238"/>
      <c r="G52" s="3239"/>
      <c r="H52" s="228" t="s">
        <v>7</v>
      </c>
      <c r="I52" s="229">
        <f>I51*1</f>
        <v>70</v>
      </c>
      <c r="J52" s="229">
        <f t="shared" ref="J52:K52" si="2">J51*1</f>
        <v>70</v>
      </c>
      <c r="K52" s="229">
        <f t="shared" si="2"/>
        <v>90</v>
      </c>
      <c r="L52" s="3396"/>
      <c r="M52" s="3397"/>
      <c r="N52" s="3397"/>
      <c r="O52" s="3397"/>
      <c r="P52" s="3398"/>
    </row>
    <row r="53" spans="1:16" ht="16.5" thickBot="1" x14ac:dyDescent="0.25">
      <c r="A53" s="145" t="s">
        <v>6</v>
      </c>
      <c r="B53" s="317" t="s">
        <v>54</v>
      </c>
      <c r="C53" s="331" t="s">
        <v>369</v>
      </c>
      <c r="D53" s="148"/>
      <c r="E53" s="237"/>
      <c r="F53" s="237"/>
      <c r="G53" s="237"/>
      <c r="H53" s="237"/>
      <c r="I53" s="237"/>
      <c r="J53" s="237"/>
      <c r="K53" s="237"/>
      <c r="L53" s="148"/>
      <c r="M53" s="148"/>
      <c r="N53" s="148"/>
      <c r="O53" s="148"/>
      <c r="P53" s="332"/>
    </row>
    <row r="54" spans="1:16" ht="30" customHeight="1" x14ac:dyDescent="0.2">
      <c r="A54" s="3221"/>
      <c r="B54" s="3223"/>
      <c r="C54" s="3399"/>
      <c r="D54" s="3402"/>
      <c r="E54" s="3405"/>
      <c r="F54" s="3406"/>
      <c r="G54" s="3406"/>
      <c r="H54" s="3406"/>
      <c r="I54" s="3406"/>
      <c r="J54" s="3406"/>
      <c r="K54" s="3407"/>
      <c r="L54" s="333" t="s">
        <v>198</v>
      </c>
      <c r="M54" s="169" t="s">
        <v>195</v>
      </c>
      <c r="N54" s="334" t="s">
        <v>199</v>
      </c>
      <c r="O54" s="334" t="s">
        <v>159</v>
      </c>
      <c r="P54" s="335" t="s">
        <v>200</v>
      </c>
    </row>
    <row r="55" spans="1:16" ht="31.5" x14ac:dyDescent="0.2">
      <c r="A55" s="3283"/>
      <c r="B55" s="3229"/>
      <c r="C55" s="3400"/>
      <c r="D55" s="3403"/>
      <c r="E55" s="3408"/>
      <c r="F55" s="3409"/>
      <c r="G55" s="3409"/>
      <c r="H55" s="3409"/>
      <c r="I55" s="3409"/>
      <c r="J55" s="3409"/>
      <c r="K55" s="3410"/>
      <c r="L55" s="259" t="s">
        <v>201</v>
      </c>
      <c r="M55" s="336" t="s">
        <v>153</v>
      </c>
      <c r="N55" s="337" t="s">
        <v>158</v>
      </c>
      <c r="O55" s="337" t="s">
        <v>158</v>
      </c>
      <c r="P55" s="338" t="s">
        <v>199</v>
      </c>
    </row>
    <row r="56" spans="1:16" ht="32.25" thickBot="1" x14ac:dyDescent="0.25">
      <c r="A56" s="3222"/>
      <c r="B56" s="3224"/>
      <c r="C56" s="3401"/>
      <c r="D56" s="3404"/>
      <c r="E56" s="3411"/>
      <c r="F56" s="3412"/>
      <c r="G56" s="3412"/>
      <c r="H56" s="3412"/>
      <c r="I56" s="3412"/>
      <c r="J56" s="3412"/>
      <c r="K56" s="3413"/>
      <c r="L56" s="339" t="s">
        <v>202</v>
      </c>
      <c r="M56" s="340" t="s">
        <v>195</v>
      </c>
      <c r="N56" s="341" t="s">
        <v>199</v>
      </c>
      <c r="O56" s="341" t="s">
        <v>159</v>
      </c>
      <c r="P56" s="342" t="s">
        <v>200</v>
      </c>
    </row>
    <row r="57" spans="1:16" ht="31.5" x14ac:dyDescent="0.2">
      <c r="A57" s="3225" t="s">
        <v>6</v>
      </c>
      <c r="B57" s="3228" t="s">
        <v>54</v>
      </c>
      <c r="C57" s="3231" t="s">
        <v>6</v>
      </c>
      <c r="D57" s="303"/>
      <c r="E57" s="3209" t="s">
        <v>203</v>
      </c>
      <c r="F57" s="3234" t="s">
        <v>119</v>
      </c>
      <c r="G57" s="3245" t="s">
        <v>1051</v>
      </c>
      <c r="H57" s="164" t="s">
        <v>52</v>
      </c>
      <c r="I57" s="165">
        <v>0</v>
      </c>
      <c r="J57" s="166">
        <v>0</v>
      </c>
      <c r="K57" s="167">
        <v>100</v>
      </c>
      <c r="L57" s="343" t="s">
        <v>204</v>
      </c>
      <c r="M57" s="169"/>
      <c r="N57" s="251"/>
      <c r="O57" s="251"/>
      <c r="P57" s="344" t="s">
        <v>142</v>
      </c>
    </row>
    <row r="58" spans="1:16" ht="15.75" x14ac:dyDescent="0.2">
      <c r="A58" s="3226"/>
      <c r="B58" s="3229"/>
      <c r="C58" s="3232"/>
      <c r="D58" s="304"/>
      <c r="E58" s="3210"/>
      <c r="F58" s="3235"/>
      <c r="G58" s="3246"/>
      <c r="H58" s="185" t="s">
        <v>75</v>
      </c>
      <c r="I58" s="256"/>
      <c r="J58" s="257"/>
      <c r="K58" s="2430"/>
      <c r="L58" s="345"/>
      <c r="M58" s="306"/>
      <c r="N58" s="254"/>
      <c r="O58" s="254"/>
      <c r="P58" s="270"/>
    </row>
    <row r="59" spans="1:16" ht="16.5" thickBot="1" x14ac:dyDescent="0.25">
      <c r="A59" s="3227"/>
      <c r="B59" s="3230"/>
      <c r="C59" s="3233"/>
      <c r="D59" s="314"/>
      <c r="E59" s="271"/>
      <c r="F59" s="3236"/>
      <c r="G59" s="3247"/>
      <c r="H59" s="272" t="s">
        <v>7</v>
      </c>
      <c r="I59" s="192">
        <f>SUM(I57:I58)</f>
        <v>0</v>
      </c>
      <c r="J59" s="192">
        <f>SUM(J57:J58)</f>
        <v>0</v>
      </c>
      <c r="K59" s="192">
        <f>SUM(K57:K58)</f>
        <v>100</v>
      </c>
      <c r="L59" s="316"/>
      <c r="M59" s="300"/>
      <c r="N59" s="261"/>
      <c r="O59" s="261"/>
      <c r="P59" s="262"/>
    </row>
    <row r="60" spans="1:16" ht="16.5" thickBot="1" x14ac:dyDescent="0.25">
      <c r="A60" s="346" t="s">
        <v>6</v>
      </c>
      <c r="B60" s="347" t="s">
        <v>54</v>
      </c>
      <c r="C60" s="3392" t="s">
        <v>34</v>
      </c>
      <c r="D60" s="3392"/>
      <c r="E60" s="3392"/>
      <c r="F60" s="3392"/>
      <c r="G60" s="3393"/>
      <c r="H60" s="348" t="s">
        <v>7</v>
      </c>
      <c r="I60" s="349">
        <f>I59*1</f>
        <v>0</v>
      </c>
      <c r="J60" s="349">
        <f t="shared" ref="J60:K60" si="3">J59*1</f>
        <v>0</v>
      </c>
      <c r="K60" s="349">
        <f t="shared" si="3"/>
        <v>100</v>
      </c>
      <c r="L60" s="350"/>
      <c r="M60" s="351"/>
      <c r="N60" s="351"/>
      <c r="O60" s="351"/>
      <c r="P60" s="352"/>
    </row>
    <row r="61" spans="1:16" ht="16.5" thickBot="1" x14ac:dyDescent="0.25">
      <c r="A61" s="145" t="s">
        <v>6</v>
      </c>
      <c r="B61" s="317" t="s">
        <v>62</v>
      </c>
      <c r="C61" s="353" t="s">
        <v>205</v>
      </c>
      <c r="D61" s="148"/>
      <c r="E61" s="148"/>
      <c r="F61" s="148"/>
      <c r="G61" s="148"/>
      <c r="H61" s="148"/>
      <c r="I61" s="148"/>
      <c r="J61" s="148"/>
      <c r="K61" s="148"/>
      <c r="L61" s="148"/>
      <c r="M61" s="148"/>
      <c r="N61" s="148"/>
      <c r="O61" s="148"/>
      <c r="P61" s="332"/>
    </row>
    <row r="62" spans="1:16" ht="48" thickBot="1" x14ac:dyDescent="0.3">
      <c r="A62" s="3221"/>
      <c r="B62" s="3223"/>
      <c r="C62" s="3212"/>
      <c r="D62" s="3213"/>
      <c r="E62" s="3213"/>
      <c r="F62" s="3213"/>
      <c r="G62" s="3213"/>
      <c r="H62" s="3213"/>
      <c r="I62" s="3213"/>
      <c r="J62" s="3213"/>
      <c r="K62" s="3214"/>
      <c r="L62" s="2005" t="s">
        <v>206</v>
      </c>
      <c r="M62" s="169" t="s">
        <v>195</v>
      </c>
      <c r="N62" s="2006" t="s">
        <v>207</v>
      </c>
      <c r="O62" s="2006" t="s">
        <v>208</v>
      </c>
      <c r="P62" s="2007" t="s">
        <v>209</v>
      </c>
    </row>
    <row r="63" spans="1:16" ht="48" thickBot="1" x14ac:dyDescent="0.25">
      <c r="A63" s="3222"/>
      <c r="B63" s="3224"/>
      <c r="C63" s="3215"/>
      <c r="D63" s="3216"/>
      <c r="E63" s="3216"/>
      <c r="F63" s="3216"/>
      <c r="G63" s="3216"/>
      <c r="H63" s="3216"/>
      <c r="I63" s="3216"/>
      <c r="J63" s="3216"/>
      <c r="K63" s="3217"/>
      <c r="L63" s="354" t="s">
        <v>210</v>
      </c>
      <c r="M63" s="477" t="s">
        <v>153</v>
      </c>
      <c r="N63" s="355">
        <v>1</v>
      </c>
      <c r="O63" s="355">
        <v>1</v>
      </c>
      <c r="P63" s="356">
        <v>2</v>
      </c>
    </row>
    <row r="64" spans="1:16" ht="31.15" customHeight="1" x14ac:dyDescent="0.2">
      <c r="A64" s="3225" t="s">
        <v>6</v>
      </c>
      <c r="B64" s="3228" t="s">
        <v>62</v>
      </c>
      <c r="C64" s="3231" t="s">
        <v>6</v>
      </c>
      <c r="D64" s="303"/>
      <c r="E64" s="3209" t="s">
        <v>370</v>
      </c>
      <c r="F64" s="3234" t="s">
        <v>119</v>
      </c>
      <c r="G64" s="3245" t="s">
        <v>1051</v>
      </c>
      <c r="H64" s="164" t="s">
        <v>52</v>
      </c>
      <c r="I64" s="165">
        <v>1000</v>
      </c>
      <c r="J64" s="166">
        <v>4000</v>
      </c>
      <c r="K64" s="167"/>
      <c r="L64" s="358" t="s">
        <v>1389</v>
      </c>
      <c r="M64" s="169"/>
      <c r="N64" s="264" t="s">
        <v>142</v>
      </c>
      <c r="O64" s="264" t="s">
        <v>142</v>
      </c>
      <c r="P64" s="265"/>
    </row>
    <row r="65" spans="1:16" ht="16.5" thickBot="1" x14ac:dyDescent="0.25">
      <c r="A65" s="3227"/>
      <c r="B65" s="3230"/>
      <c r="C65" s="3233"/>
      <c r="D65" s="314"/>
      <c r="E65" s="3211"/>
      <c r="F65" s="3236"/>
      <c r="G65" s="3247"/>
      <c r="H65" s="272" t="s">
        <v>7</v>
      </c>
      <c r="I65" s="192">
        <f>SUM(I64:I64)</f>
        <v>1000</v>
      </c>
      <c r="J65" s="192">
        <f>SUM(J64:J64)</f>
        <v>4000</v>
      </c>
      <c r="K65" s="192">
        <f>SUM(K64:K64)</f>
        <v>0</v>
      </c>
      <c r="L65" s="316"/>
      <c r="M65" s="300"/>
      <c r="N65" s="261"/>
      <c r="O65" s="261"/>
      <c r="P65" s="262"/>
    </row>
    <row r="66" spans="1:16" ht="15.75" x14ac:dyDescent="0.25">
      <c r="A66" s="3225" t="s">
        <v>6</v>
      </c>
      <c r="B66" s="3228" t="s">
        <v>62</v>
      </c>
      <c r="C66" s="3231" t="s">
        <v>8</v>
      </c>
      <c r="D66" s="303"/>
      <c r="E66" s="3209" t="s">
        <v>212</v>
      </c>
      <c r="F66" s="3234" t="s">
        <v>119</v>
      </c>
      <c r="G66" s="3394" t="s">
        <v>1212</v>
      </c>
      <c r="H66" s="164"/>
      <c r="I66" s="165"/>
      <c r="J66" s="166"/>
      <c r="K66" s="167">
        <v>100</v>
      </c>
      <c r="L66" s="359" t="s">
        <v>1267</v>
      </c>
      <c r="M66" s="169"/>
      <c r="N66" s="264"/>
      <c r="O66" s="264"/>
      <c r="P66" s="265" t="s">
        <v>142</v>
      </c>
    </row>
    <row r="67" spans="1:16" ht="48" customHeight="1" thickBot="1" x14ac:dyDescent="0.25">
      <c r="A67" s="3227"/>
      <c r="B67" s="3230"/>
      <c r="C67" s="3233"/>
      <c r="D67" s="314"/>
      <c r="E67" s="3211"/>
      <c r="F67" s="3236"/>
      <c r="G67" s="3395"/>
      <c r="H67" s="272" t="s">
        <v>7</v>
      </c>
      <c r="I67" s="192"/>
      <c r="J67" s="192"/>
      <c r="K67" s="322"/>
      <c r="L67" s="316"/>
      <c r="M67" s="300"/>
      <c r="N67" s="261"/>
      <c r="O67" s="261"/>
      <c r="P67" s="262"/>
    </row>
    <row r="68" spans="1:16" ht="16.5" thickBot="1" x14ac:dyDescent="0.25">
      <c r="A68" s="152" t="s">
        <v>6</v>
      </c>
      <c r="B68" s="317" t="s">
        <v>62</v>
      </c>
      <c r="C68" s="3237" t="s">
        <v>34</v>
      </c>
      <c r="D68" s="3238"/>
      <c r="E68" s="3238"/>
      <c r="F68" s="3238"/>
      <c r="G68" s="3239"/>
      <c r="H68" s="228" t="s">
        <v>7</v>
      </c>
      <c r="I68" s="361">
        <f>SUM(I65+I67)</f>
        <v>1000</v>
      </c>
      <c r="J68" s="362">
        <f t="shared" ref="J68:K68" si="4">SUM(J65+J67)</f>
        <v>4000</v>
      </c>
      <c r="K68" s="363">
        <f t="shared" si="4"/>
        <v>0</v>
      </c>
      <c r="L68" s="364"/>
      <c r="M68" s="364"/>
      <c r="N68" s="364"/>
      <c r="O68" s="364"/>
      <c r="P68" s="365"/>
    </row>
    <row r="69" spans="1:16" ht="16.5" thickBot="1" x14ac:dyDescent="0.25">
      <c r="A69" s="366" t="s">
        <v>6</v>
      </c>
      <c r="B69" s="3240" t="s">
        <v>213</v>
      </c>
      <c r="C69" s="3241"/>
      <c r="D69" s="3241"/>
      <c r="E69" s="3241"/>
      <c r="F69" s="3241"/>
      <c r="G69" s="3241"/>
      <c r="H69" s="3241"/>
      <c r="I69" s="2396">
        <f>I26+I47+I52+I60+I68</f>
        <v>2114.6999999999998</v>
      </c>
      <c r="J69" s="2396">
        <f>J26+J47+J52+J60+J68</f>
        <v>5165</v>
      </c>
      <c r="K69" s="2396">
        <f>K26+K47+K52+K60+K68</f>
        <v>1490</v>
      </c>
      <c r="L69" s="2397"/>
      <c r="M69" s="2398"/>
      <c r="N69" s="2398"/>
      <c r="O69" s="2398"/>
      <c r="P69" s="2399"/>
    </row>
    <row r="70" spans="1:16" ht="16.5" thickBot="1" x14ac:dyDescent="0.25">
      <c r="A70" s="145" t="s">
        <v>8</v>
      </c>
      <c r="B70" s="3242" t="s">
        <v>214</v>
      </c>
      <c r="C70" s="3243"/>
      <c r="D70" s="3243"/>
      <c r="E70" s="3243"/>
      <c r="F70" s="3243"/>
      <c r="G70" s="3243"/>
      <c r="H70" s="3243"/>
      <c r="I70" s="3243"/>
      <c r="J70" s="3243"/>
      <c r="K70" s="3243"/>
      <c r="L70" s="3243"/>
      <c r="M70" s="3243"/>
      <c r="N70" s="3243"/>
      <c r="O70" s="3243"/>
      <c r="P70" s="3244"/>
    </row>
    <row r="71" spans="1:16" ht="16.5" thickBot="1" x14ac:dyDescent="0.25">
      <c r="A71" s="152"/>
      <c r="B71" s="371"/>
      <c r="C71" s="139"/>
      <c r="D71" s="139"/>
      <c r="E71" s="139"/>
      <c r="F71" s="139"/>
      <c r="G71" s="139"/>
      <c r="H71" s="139"/>
      <c r="I71" s="139"/>
      <c r="J71" s="139"/>
      <c r="K71" s="372"/>
      <c r="L71" s="373" t="s">
        <v>215</v>
      </c>
      <c r="M71" s="374" t="s">
        <v>195</v>
      </c>
      <c r="N71" s="375">
        <v>76.25</v>
      </c>
      <c r="O71" s="375">
        <v>76.25</v>
      </c>
      <c r="P71" s="376">
        <v>76.25</v>
      </c>
    </row>
    <row r="72" spans="1:16" ht="16.5" thickBot="1" x14ac:dyDescent="0.25">
      <c r="A72" s="152" t="s">
        <v>8</v>
      </c>
      <c r="B72" s="377" t="s">
        <v>6</v>
      </c>
      <c r="C72" s="353" t="s">
        <v>216</v>
      </c>
      <c r="D72" s="378"/>
      <c r="E72" s="378"/>
      <c r="F72" s="378"/>
      <c r="G72" s="378"/>
      <c r="H72" s="378"/>
      <c r="I72" s="378"/>
      <c r="J72" s="378"/>
      <c r="K72" s="379"/>
      <c r="L72" s="379"/>
      <c r="M72" s="378"/>
      <c r="N72" s="378"/>
      <c r="O72" s="378"/>
      <c r="P72" s="380"/>
    </row>
    <row r="73" spans="1:16" ht="32.25" thickBot="1" x14ac:dyDescent="0.25">
      <c r="A73" s="152"/>
      <c r="B73" s="146"/>
      <c r="C73" s="381"/>
      <c r="D73" s="382"/>
      <c r="E73" s="382"/>
      <c r="F73" s="382"/>
      <c r="G73" s="382"/>
      <c r="H73" s="382"/>
      <c r="I73" s="382"/>
      <c r="J73" s="382"/>
      <c r="K73" s="383"/>
      <c r="L73" s="384" t="s">
        <v>217</v>
      </c>
      <c r="M73" s="385"/>
      <c r="N73" s="386">
        <v>28</v>
      </c>
      <c r="O73" s="386">
        <v>27</v>
      </c>
      <c r="P73" s="387">
        <v>26</v>
      </c>
    </row>
    <row r="74" spans="1:16" ht="31.15" customHeight="1" x14ac:dyDescent="0.2">
      <c r="A74" s="3225" t="s">
        <v>8</v>
      </c>
      <c r="B74" s="3228" t="s">
        <v>6</v>
      </c>
      <c r="C74" s="3231" t="s">
        <v>6</v>
      </c>
      <c r="D74" s="303"/>
      <c r="E74" s="3209" t="s">
        <v>218</v>
      </c>
      <c r="F74" s="3234" t="s">
        <v>119</v>
      </c>
      <c r="G74" s="3245" t="s">
        <v>1051</v>
      </c>
      <c r="H74" s="164" t="s">
        <v>52</v>
      </c>
      <c r="I74" s="165">
        <v>0</v>
      </c>
      <c r="J74" s="166">
        <v>50</v>
      </c>
      <c r="K74" s="167"/>
      <c r="L74" s="388" t="s">
        <v>219</v>
      </c>
      <c r="M74" s="389" t="s">
        <v>153</v>
      </c>
      <c r="N74" s="390">
        <v>152</v>
      </c>
      <c r="O74" s="390">
        <v>160</v>
      </c>
      <c r="P74" s="391">
        <v>170</v>
      </c>
    </row>
    <row r="75" spans="1:16" ht="29.45" customHeight="1" x14ac:dyDescent="0.2">
      <c r="A75" s="3226"/>
      <c r="B75" s="3229"/>
      <c r="C75" s="3232"/>
      <c r="D75" s="304"/>
      <c r="E75" s="3210"/>
      <c r="F75" s="3235"/>
      <c r="G75" s="3246"/>
      <c r="H75" s="185" t="s">
        <v>75</v>
      </c>
      <c r="I75" s="177"/>
      <c r="J75" s="178"/>
      <c r="K75" s="179"/>
      <c r="L75" s="392" t="s">
        <v>220</v>
      </c>
      <c r="M75" s="287" t="s">
        <v>153</v>
      </c>
      <c r="N75" s="393"/>
      <c r="O75" s="255">
        <v>1</v>
      </c>
      <c r="P75" s="394"/>
    </row>
    <row r="76" spans="1:16" ht="16.5" thickBot="1" x14ac:dyDescent="0.25">
      <c r="A76" s="3227"/>
      <c r="B76" s="3230"/>
      <c r="C76" s="3233"/>
      <c r="D76" s="314"/>
      <c r="E76" s="3211"/>
      <c r="F76" s="3236"/>
      <c r="G76" s="3247"/>
      <c r="H76" s="395" t="s">
        <v>7</v>
      </c>
      <c r="I76" s="396">
        <f>SUM(I74:I75)</f>
        <v>0</v>
      </c>
      <c r="J76" s="396">
        <f t="shared" ref="J76:K76" si="5">SUM(J74:J75)</f>
        <v>50</v>
      </c>
      <c r="K76" s="396">
        <f t="shared" si="5"/>
        <v>0</v>
      </c>
      <c r="L76" s="397"/>
      <c r="M76" s="398"/>
      <c r="N76" s="399"/>
      <c r="O76" s="399"/>
      <c r="P76" s="400"/>
    </row>
    <row r="77" spans="1:16" ht="31.5" x14ac:dyDescent="0.25">
      <c r="A77" s="401" t="s">
        <v>8</v>
      </c>
      <c r="B77" s="402" t="s">
        <v>6</v>
      </c>
      <c r="C77" s="403" t="s">
        <v>8</v>
      </c>
      <c r="D77" s="327"/>
      <c r="E77" s="3250" t="s">
        <v>221</v>
      </c>
      <c r="F77" s="3248" t="s">
        <v>119</v>
      </c>
      <c r="G77" s="3245" t="s">
        <v>1051</v>
      </c>
      <c r="H77" s="164" t="s">
        <v>52</v>
      </c>
      <c r="I77" s="405">
        <v>11</v>
      </c>
      <c r="J77" s="165"/>
      <c r="K77" s="167"/>
      <c r="L77" s="406" t="s">
        <v>222</v>
      </c>
      <c r="M77" s="329" t="s">
        <v>211</v>
      </c>
      <c r="N77" s="407">
        <v>1</v>
      </c>
      <c r="O77" s="408"/>
      <c r="P77" s="409"/>
    </row>
    <row r="78" spans="1:16" ht="30" customHeight="1" thickBot="1" x14ac:dyDescent="0.25">
      <c r="A78" s="410"/>
      <c r="B78" s="411"/>
      <c r="C78" s="412"/>
      <c r="D78" s="327"/>
      <c r="E78" s="3251"/>
      <c r="F78" s="3249"/>
      <c r="G78" s="3247"/>
      <c r="H78" s="395" t="s">
        <v>7</v>
      </c>
      <c r="I78" s="413">
        <f>SUM(I77:I77)</f>
        <v>11</v>
      </c>
      <c r="J78" s="413">
        <f t="shared" ref="J78:K78" si="6">SUM(J77:J77)</f>
        <v>0</v>
      </c>
      <c r="K78" s="413">
        <f t="shared" si="6"/>
        <v>0</v>
      </c>
      <c r="L78" s="397"/>
      <c r="M78" s="398"/>
      <c r="N78" s="399"/>
      <c r="O78" s="399"/>
      <c r="P78" s="400"/>
    </row>
    <row r="79" spans="1:16" ht="16.149999999999999" customHeight="1" thickBot="1" x14ac:dyDescent="0.25">
      <c r="A79" s="3225" t="s">
        <v>8</v>
      </c>
      <c r="B79" s="3228" t="s">
        <v>6</v>
      </c>
      <c r="C79" s="3231" t="s">
        <v>53</v>
      </c>
      <c r="D79" s="303"/>
      <c r="E79" s="3209" t="s">
        <v>371</v>
      </c>
      <c r="F79" s="3234" t="s">
        <v>119</v>
      </c>
      <c r="G79" s="3245" t="s">
        <v>1051</v>
      </c>
      <c r="H79" s="164" t="s">
        <v>52</v>
      </c>
      <c r="I79" s="165">
        <v>0</v>
      </c>
      <c r="J79" s="166"/>
      <c r="K79" s="167">
        <v>50</v>
      </c>
      <c r="L79" s="414" t="s">
        <v>223</v>
      </c>
      <c r="M79" s="169"/>
      <c r="N79" s="264"/>
      <c r="O79" s="264"/>
      <c r="P79" s="265" t="s">
        <v>142</v>
      </c>
    </row>
    <row r="80" spans="1:16" ht="47.25" x14ac:dyDescent="0.2">
      <c r="A80" s="3226"/>
      <c r="B80" s="3229"/>
      <c r="C80" s="3232"/>
      <c r="D80" s="304"/>
      <c r="E80" s="3210"/>
      <c r="F80" s="3235"/>
      <c r="G80" s="3246"/>
      <c r="H80" s="185" t="s">
        <v>75</v>
      </c>
      <c r="I80" s="256"/>
      <c r="J80" s="257"/>
      <c r="K80" s="258"/>
      <c r="L80" s="414" t="s">
        <v>224</v>
      </c>
      <c r="M80" s="169"/>
      <c r="N80" s="267"/>
      <c r="O80" s="267"/>
      <c r="P80" s="268" t="s">
        <v>142</v>
      </c>
    </row>
    <row r="81" spans="1:16" ht="16.5" thickBot="1" x14ac:dyDescent="0.25">
      <c r="A81" s="3227"/>
      <c r="B81" s="3230"/>
      <c r="C81" s="3233"/>
      <c r="D81" s="314"/>
      <c r="E81" s="3211"/>
      <c r="F81" s="3236"/>
      <c r="G81" s="3247"/>
      <c r="H81" s="395" t="s">
        <v>7</v>
      </c>
      <c r="I81" s="396">
        <f>SUM(I79:I80)</f>
        <v>0</v>
      </c>
      <c r="J81" s="396">
        <f t="shared" ref="J81:K81" si="7">SUM(J79:J80)</f>
        <v>0</v>
      </c>
      <c r="K81" s="396">
        <f t="shared" si="7"/>
        <v>50</v>
      </c>
      <c r="L81" s="415"/>
      <c r="M81" s="416"/>
      <c r="N81" s="261"/>
      <c r="O81" s="261"/>
      <c r="P81" s="262"/>
    </row>
    <row r="82" spans="1:16" ht="31.5" x14ac:dyDescent="0.25">
      <c r="A82" s="417" t="s">
        <v>8</v>
      </c>
      <c r="B82" s="418" t="s">
        <v>6</v>
      </c>
      <c r="C82" s="419" t="s">
        <v>54</v>
      </c>
      <c r="D82" s="420"/>
      <c r="E82" s="3250" t="s">
        <v>225</v>
      </c>
      <c r="F82" s="3248" t="s">
        <v>119</v>
      </c>
      <c r="G82" s="3245" t="s">
        <v>1051</v>
      </c>
      <c r="H82" s="164" t="s">
        <v>52</v>
      </c>
      <c r="I82" s="405">
        <v>0</v>
      </c>
      <c r="J82" s="165">
        <v>20</v>
      </c>
      <c r="K82" s="167"/>
      <c r="L82" s="406" t="s">
        <v>226</v>
      </c>
      <c r="M82" s="329" t="s">
        <v>211</v>
      </c>
      <c r="N82" s="407"/>
      <c r="O82" s="421">
        <v>1</v>
      </c>
      <c r="P82" s="422"/>
    </row>
    <row r="83" spans="1:16" ht="22.15" customHeight="1" thickBot="1" x14ac:dyDescent="0.25">
      <c r="A83" s="410"/>
      <c r="B83" s="411"/>
      <c r="C83" s="412"/>
      <c r="D83" s="314"/>
      <c r="E83" s="3251"/>
      <c r="F83" s="3249"/>
      <c r="G83" s="3247"/>
      <c r="H83" s="395" t="s">
        <v>7</v>
      </c>
      <c r="I83" s="396">
        <f>SUM(I82:I82)</f>
        <v>0</v>
      </c>
      <c r="J83" s="396">
        <f t="shared" ref="J83:K83" si="8">SUM(J82:J82)</f>
        <v>20</v>
      </c>
      <c r="K83" s="396">
        <f t="shared" si="8"/>
        <v>0</v>
      </c>
      <c r="L83" s="397"/>
      <c r="M83" s="398"/>
      <c r="N83" s="399"/>
      <c r="O83" s="399"/>
      <c r="P83" s="423"/>
    </row>
    <row r="84" spans="1:16" ht="22.15" customHeight="1" thickBot="1" x14ac:dyDescent="0.25">
      <c r="A84" s="346" t="s">
        <v>8</v>
      </c>
      <c r="B84" s="424" t="s">
        <v>6</v>
      </c>
      <c r="C84" s="3392" t="s">
        <v>34</v>
      </c>
      <c r="D84" s="3392"/>
      <c r="E84" s="3392"/>
      <c r="F84" s="3392"/>
      <c r="G84" s="3393"/>
      <c r="H84" s="348" t="s">
        <v>7</v>
      </c>
      <c r="I84" s="349">
        <f>I76+I78+I81+I83</f>
        <v>11</v>
      </c>
      <c r="J84" s="349">
        <f t="shared" ref="J84:K84" si="9">J76+J78+J81+J83</f>
        <v>70</v>
      </c>
      <c r="K84" s="349">
        <f t="shared" si="9"/>
        <v>50</v>
      </c>
      <c r="L84" s="3387"/>
      <c r="M84" s="3388"/>
      <c r="N84" s="3388"/>
      <c r="O84" s="3388"/>
      <c r="P84" s="3389"/>
    </row>
    <row r="85" spans="1:16" ht="27" customHeight="1" thickBot="1" x14ac:dyDescent="0.25">
      <c r="A85" s="145" t="s">
        <v>8</v>
      </c>
      <c r="B85" s="146" t="s">
        <v>8</v>
      </c>
      <c r="C85" s="353" t="s">
        <v>227</v>
      </c>
      <c r="D85" s="378"/>
      <c r="E85" s="378"/>
      <c r="F85" s="378"/>
      <c r="G85" s="378"/>
      <c r="H85" s="378"/>
      <c r="I85" s="378"/>
      <c r="J85" s="378"/>
      <c r="K85" s="378"/>
      <c r="L85" s="378"/>
      <c r="M85" s="378"/>
      <c r="N85" s="378"/>
      <c r="O85" s="378"/>
      <c r="P85" s="380"/>
    </row>
    <row r="86" spans="1:16" ht="15.75" x14ac:dyDescent="0.2">
      <c r="A86" s="3221"/>
      <c r="B86" s="3390"/>
      <c r="C86" s="425"/>
      <c r="D86" s="426"/>
      <c r="E86" s="426"/>
      <c r="F86" s="426"/>
      <c r="G86" s="426"/>
      <c r="H86" s="426"/>
      <c r="I86" s="426"/>
      <c r="J86" s="426"/>
      <c r="K86" s="426"/>
      <c r="L86" s="168" t="s">
        <v>228</v>
      </c>
      <c r="M86" s="251" t="s">
        <v>153</v>
      </c>
      <c r="N86" s="427"/>
      <c r="O86" s="428">
        <v>1</v>
      </c>
      <c r="P86" s="429"/>
    </row>
    <row r="87" spans="1:16" ht="32.25" thickBot="1" x14ac:dyDescent="0.25">
      <c r="A87" s="3222"/>
      <c r="B87" s="3391"/>
      <c r="C87" s="430"/>
      <c r="D87" s="431"/>
      <c r="E87" s="431"/>
      <c r="F87" s="431"/>
      <c r="G87" s="431"/>
      <c r="H87" s="431"/>
      <c r="I87" s="431"/>
      <c r="J87" s="431"/>
      <c r="K87" s="431"/>
      <c r="L87" s="432" t="s">
        <v>229</v>
      </c>
      <c r="M87" s="433" t="s">
        <v>153</v>
      </c>
      <c r="N87" s="434"/>
      <c r="O87" s="434"/>
      <c r="P87" s="435"/>
    </row>
    <row r="88" spans="1:16" ht="31.5" x14ac:dyDescent="0.2">
      <c r="A88" s="3221" t="s">
        <v>8</v>
      </c>
      <c r="B88" s="3223" t="s">
        <v>8</v>
      </c>
      <c r="C88" s="3266" t="s">
        <v>6</v>
      </c>
      <c r="D88" s="303"/>
      <c r="E88" s="3209" t="s">
        <v>230</v>
      </c>
      <c r="F88" s="3248" t="s">
        <v>119</v>
      </c>
      <c r="G88" s="3245" t="s">
        <v>1051</v>
      </c>
      <c r="H88" s="164" t="s">
        <v>52</v>
      </c>
      <c r="I88" s="165">
        <v>60</v>
      </c>
      <c r="J88" s="166">
        <v>42</v>
      </c>
      <c r="K88" s="167">
        <v>44</v>
      </c>
      <c r="L88" s="388" t="s">
        <v>231</v>
      </c>
      <c r="M88" s="333" t="s">
        <v>195</v>
      </c>
      <c r="N88" s="390">
        <v>1.6E-2</v>
      </c>
      <c r="O88" s="390">
        <v>1.7000000000000001E-2</v>
      </c>
      <c r="P88" s="391">
        <v>1.7999999999999999E-2</v>
      </c>
    </row>
    <row r="89" spans="1:16" ht="16.5" thickBot="1" x14ac:dyDescent="0.25">
      <c r="A89" s="3222"/>
      <c r="B89" s="3224"/>
      <c r="C89" s="3268"/>
      <c r="D89" s="314"/>
      <c r="E89" s="3211"/>
      <c r="F89" s="3249"/>
      <c r="G89" s="3247"/>
      <c r="H89" s="395" t="s">
        <v>7</v>
      </c>
      <c r="I89" s="396">
        <f>I88*1</f>
        <v>60</v>
      </c>
      <c r="J89" s="396">
        <f t="shared" ref="J89:K89" si="10">J88*1</f>
        <v>42</v>
      </c>
      <c r="K89" s="396">
        <f t="shared" si="10"/>
        <v>44</v>
      </c>
      <c r="L89" s="397"/>
      <c r="M89" s="398"/>
      <c r="N89" s="399"/>
      <c r="O89" s="399"/>
      <c r="P89" s="400"/>
    </row>
    <row r="90" spans="1:16" ht="31.5" x14ac:dyDescent="0.2">
      <c r="A90" s="3225" t="s">
        <v>8</v>
      </c>
      <c r="B90" s="3223" t="s">
        <v>8</v>
      </c>
      <c r="C90" s="3231" t="s">
        <v>8</v>
      </c>
      <c r="D90" s="2008"/>
      <c r="E90" s="3209" t="s">
        <v>232</v>
      </c>
      <c r="F90" s="3248" t="s">
        <v>119</v>
      </c>
      <c r="G90" s="3245" t="s">
        <v>1051</v>
      </c>
      <c r="H90" s="164" t="s">
        <v>52</v>
      </c>
      <c r="I90" s="165">
        <v>2210</v>
      </c>
      <c r="J90" s="166">
        <v>2230</v>
      </c>
      <c r="K90" s="167">
        <v>2300</v>
      </c>
      <c r="L90" s="438" t="s">
        <v>233</v>
      </c>
      <c r="M90" s="439" t="s">
        <v>234</v>
      </c>
      <c r="N90" s="329">
        <v>571</v>
      </c>
      <c r="O90" s="329">
        <v>571</v>
      </c>
      <c r="P90" s="330">
        <v>571</v>
      </c>
    </row>
    <row r="91" spans="1:16" ht="18.75" x14ac:dyDescent="0.2">
      <c r="A91" s="3226"/>
      <c r="B91" s="3229"/>
      <c r="C91" s="3232"/>
      <c r="D91" s="436"/>
      <c r="E91" s="3210"/>
      <c r="F91" s="3235"/>
      <c r="G91" s="3246"/>
      <c r="H91" s="185" t="s">
        <v>76</v>
      </c>
      <c r="I91" s="256">
        <v>29.14</v>
      </c>
      <c r="J91" s="1998"/>
      <c r="K91" s="1999"/>
      <c r="L91" s="444" t="s">
        <v>235</v>
      </c>
      <c r="M91" s="445" t="s">
        <v>372</v>
      </c>
      <c r="N91" s="287">
        <v>9243</v>
      </c>
      <c r="O91" s="287">
        <v>11000</v>
      </c>
      <c r="P91" s="446">
        <v>13000</v>
      </c>
    </row>
    <row r="92" spans="1:16" ht="15.75" x14ac:dyDescent="0.2">
      <c r="A92" s="3226"/>
      <c r="B92" s="3229"/>
      <c r="C92" s="3232"/>
      <c r="D92" s="436"/>
      <c r="E92" s="3210"/>
      <c r="F92" s="3235"/>
      <c r="G92" s="3246"/>
      <c r="H92" s="489"/>
      <c r="I92" s="441"/>
      <c r="J92" s="442"/>
      <c r="K92" s="443"/>
      <c r="L92" s="447" t="s">
        <v>236</v>
      </c>
      <c r="M92" s="445" t="s">
        <v>157</v>
      </c>
      <c r="N92" s="445">
        <v>140</v>
      </c>
      <c r="O92" s="287">
        <v>150</v>
      </c>
      <c r="P92" s="446">
        <v>160</v>
      </c>
    </row>
    <row r="93" spans="1:16" ht="18.75" x14ac:dyDescent="0.2">
      <c r="A93" s="3226"/>
      <c r="B93" s="3229"/>
      <c r="C93" s="3232"/>
      <c r="D93" s="436"/>
      <c r="E93" s="3210"/>
      <c r="F93" s="3235"/>
      <c r="G93" s="3246"/>
      <c r="H93" s="440"/>
      <c r="I93" s="448"/>
      <c r="J93" s="442"/>
      <c r="K93" s="443"/>
      <c r="L93" s="447" t="s">
        <v>237</v>
      </c>
      <c r="M93" s="445" t="s">
        <v>373</v>
      </c>
      <c r="N93" s="287">
        <v>420</v>
      </c>
      <c r="O93" s="287">
        <v>430</v>
      </c>
      <c r="P93" s="446">
        <v>440</v>
      </c>
    </row>
    <row r="94" spans="1:16" ht="21.6" customHeight="1" thickBot="1" x14ac:dyDescent="0.25">
      <c r="A94" s="410"/>
      <c r="B94" s="3224"/>
      <c r="C94" s="449"/>
      <c r="D94" s="314"/>
      <c r="E94" s="3211"/>
      <c r="F94" s="3249"/>
      <c r="G94" s="3247"/>
      <c r="H94" s="395" t="s">
        <v>7</v>
      </c>
      <c r="I94" s="396">
        <f>SUM(I90:I93)</f>
        <v>2239.14</v>
      </c>
      <c r="J94" s="396">
        <f t="shared" ref="J94:K94" si="11">SUM(J90:J93)</f>
        <v>2230</v>
      </c>
      <c r="K94" s="396">
        <f t="shared" si="11"/>
        <v>2300</v>
      </c>
      <c r="L94" s="324" t="s">
        <v>238</v>
      </c>
      <c r="M94" s="340" t="s">
        <v>153</v>
      </c>
      <c r="N94" s="299">
        <v>21</v>
      </c>
      <c r="O94" s="299">
        <v>21</v>
      </c>
      <c r="P94" s="302">
        <v>21</v>
      </c>
    </row>
    <row r="95" spans="1:16" ht="15.75" x14ac:dyDescent="0.2">
      <c r="A95" s="3382"/>
      <c r="B95" s="3384"/>
      <c r="C95" s="3386"/>
      <c r="D95" s="436"/>
      <c r="E95" s="3340" t="s">
        <v>239</v>
      </c>
      <c r="F95" s="3234"/>
      <c r="G95" s="3442"/>
      <c r="H95" s="450"/>
      <c r="I95" s="451"/>
      <c r="J95" s="452"/>
      <c r="K95" s="453"/>
      <c r="L95" s="454" t="s">
        <v>240</v>
      </c>
      <c r="M95" s="407" t="s">
        <v>153</v>
      </c>
      <c r="N95" s="407">
        <v>600</v>
      </c>
      <c r="O95" s="407">
        <v>610</v>
      </c>
      <c r="P95" s="330">
        <v>620</v>
      </c>
    </row>
    <row r="96" spans="1:16" ht="32.25" thickBot="1" x14ac:dyDescent="0.25">
      <c r="A96" s="3383"/>
      <c r="B96" s="3385"/>
      <c r="C96" s="3386"/>
      <c r="D96" s="436"/>
      <c r="E96" s="3219"/>
      <c r="F96" s="3235"/>
      <c r="G96" s="3443"/>
      <c r="H96" s="440"/>
      <c r="I96" s="441"/>
      <c r="J96" s="442"/>
      <c r="K96" s="455"/>
      <c r="L96" s="456" t="s">
        <v>233</v>
      </c>
      <c r="M96" s="340" t="s">
        <v>234</v>
      </c>
      <c r="N96" s="299">
        <v>571</v>
      </c>
      <c r="O96" s="299">
        <v>571</v>
      </c>
      <c r="P96" s="302">
        <v>571</v>
      </c>
    </row>
    <row r="97" spans="1:16" ht="19.5" thickBot="1" x14ac:dyDescent="0.25">
      <c r="A97" s="457"/>
      <c r="B97" s="3375"/>
      <c r="C97" s="3377"/>
      <c r="D97" s="458"/>
      <c r="E97" s="3340" t="s">
        <v>241</v>
      </c>
      <c r="F97" s="3379"/>
      <c r="G97" s="3442"/>
      <c r="H97" s="459"/>
      <c r="I97" s="460"/>
      <c r="J97" s="460"/>
      <c r="K97" s="461"/>
      <c r="L97" s="462" t="s">
        <v>235</v>
      </c>
      <c r="M97" s="374" t="s">
        <v>372</v>
      </c>
      <c r="N97" s="463">
        <v>9243</v>
      </c>
      <c r="O97" s="463">
        <v>11000</v>
      </c>
      <c r="P97" s="464">
        <v>13000</v>
      </c>
    </row>
    <row r="98" spans="1:16" ht="19.5" thickBot="1" x14ac:dyDescent="0.25">
      <c r="A98" s="457"/>
      <c r="B98" s="3376"/>
      <c r="C98" s="3378"/>
      <c r="D98" s="465"/>
      <c r="E98" s="3219"/>
      <c r="F98" s="3380"/>
      <c r="G98" s="3443"/>
      <c r="H98" s="466"/>
      <c r="I98" s="441"/>
      <c r="J98" s="442"/>
      <c r="K98" s="467"/>
      <c r="L98" s="468" t="s">
        <v>242</v>
      </c>
      <c r="M98" s="469" t="s">
        <v>372</v>
      </c>
      <c r="N98" s="469">
        <v>687</v>
      </c>
      <c r="O98" s="469">
        <v>700</v>
      </c>
      <c r="P98" s="470">
        <v>710</v>
      </c>
    </row>
    <row r="99" spans="1:16" ht="32.25" thickBot="1" x14ac:dyDescent="0.25">
      <c r="A99" s="471"/>
      <c r="B99" s="472"/>
      <c r="C99" s="473"/>
      <c r="D99" s="458"/>
      <c r="E99" s="474" t="s">
        <v>243</v>
      </c>
      <c r="F99" s="475"/>
      <c r="G99" s="437"/>
      <c r="H99" s="450"/>
      <c r="I99" s="451"/>
      <c r="J99" s="452"/>
      <c r="K99" s="453"/>
      <c r="L99" s="476" t="s">
        <v>244</v>
      </c>
      <c r="M99" s="477" t="s">
        <v>153</v>
      </c>
      <c r="N99" s="469">
        <v>2900</v>
      </c>
      <c r="O99" s="469">
        <v>3000</v>
      </c>
      <c r="P99" s="470">
        <v>3000</v>
      </c>
    </row>
    <row r="100" spans="1:16" ht="15.75" x14ac:dyDescent="0.2">
      <c r="A100" s="2948"/>
      <c r="B100" s="2951"/>
      <c r="C100" s="2953"/>
      <c r="D100" s="478"/>
      <c r="E100" s="3340" t="s">
        <v>245</v>
      </c>
      <c r="F100" s="3381"/>
      <c r="G100" s="3341"/>
      <c r="H100" s="480"/>
      <c r="I100" s="481"/>
      <c r="J100" s="482"/>
      <c r="K100" s="483"/>
      <c r="L100" s="484" t="s">
        <v>236</v>
      </c>
      <c r="M100" s="485" t="s">
        <v>157</v>
      </c>
      <c r="N100" s="485">
        <v>140</v>
      </c>
      <c r="O100" s="486">
        <v>150</v>
      </c>
      <c r="P100" s="487">
        <v>160</v>
      </c>
    </row>
    <row r="101" spans="1:16" ht="18.75" x14ac:dyDescent="0.2">
      <c r="A101" s="2949"/>
      <c r="B101" s="2855"/>
      <c r="C101" s="2954"/>
      <c r="D101" s="488"/>
      <c r="E101" s="3219"/>
      <c r="F101" s="3369"/>
      <c r="G101" s="3369"/>
      <c r="H101" s="489"/>
      <c r="I101" s="490"/>
      <c r="J101" s="491"/>
      <c r="K101" s="492"/>
      <c r="L101" s="447" t="s">
        <v>237</v>
      </c>
      <c r="M101" s="445" t="s">
        <v>373</v>
      </c>
      <c r="N101" s="287">
        <v>420</v>
      </c>
      <c r="O101" s="287">
        <v>430</v>
      </c>
      <c r="P101" s="446">
        <v>440</v>
      </c>
    </row>
    <row r="102" spans="1:16" ht="15.75" x14ac:dyDescent="0.2">
      <c r="A102" s="2949"/>
      <c r="B102" s="2855"/>
      <c r="C102" s="2954"/>
      <c r="D102" s="488"/>
      <c r="E102" s="3219"/>
      <c r="F102" s="3369"/>
      <c r="G102" s="3369"/>
      <c r="H102" s="489"/>
      <c r="I102" s="490"/>
      <c r="J102" s="491"/>
      <c r="K102" s="492"/>
      <c r="L102" s="447" t="s">
        <v>238</v>
      </c>
      <c r="M102" s="306" t="s">
        <v>153</v>
      </c>
      <c r="N102" s="287">
        <v>21</v>
      </c>
      <c r="O102" s="287">
        <v>21</v>
      </c>
      <c r="P102" s="446">
        <v>21</v>
      </c>
    </row>
    <row r="103" spans="1:16" ht="16.5" thickBot="1" x14ac:dyDescent="0.25">
      <c r="A103" s="2949"/>
      <c r="B103" s="2855"/>
      <c r="C103" s="2954"/>
      <c r="D103" s="488"/>
      <c r="E103" s="315"/>
      <c r="F103" s="3342"/>
      <c r="G103" s="3342"/>
      <c r="H103" s="493"/>
      <c r="I103" s="494"/>
      <c r="J103" s="495"/>
      <c r="K103" s="496"/>
      <c r="L103" s="324" t="s">
        <v>240</v>
      </c>
      <c r="M103" s="301" t="s">
        <v>153</v>
      </c>
      <c r="N103" s="301">
        <v>600</v>
      </c>
      <c r="O103" s="301">
        <v>610</v>
      </c>
      <c r="P103" s="302">
        <v>620</v>
      </c>
    </row>
    <row r="104" spans="1:16" ht="15.75" x14ac:dyDescent="0.2">
      <c r="A104" s="3365"/>
      <c r="B104" s="2854"/>
      <c r="C104" s="3367"/>
      <c r="D104" s="478"/>
      <c r="E104" s="3340" t="s">
        <v>246</v>
      </c>
      <c r="F104" s="3341"/>
      <c r="G104" s="3341"/>
      <c r="H104" s="480"/>
      <c r="I104" s="481"/>
      <c r="J104" s="482"/>
      <c r="K104" s="483"/>
      <c r="L104" s="3357" t="s">
        <v>247</v>
      </c>
      <c r="M104" s="169" t="s">
        <v>153</v>
      </c>
      <c r="N104" s="329">
        <v>10</v>
      </c>
      <c r="O104" s="329">
        <v>11</v>
      </c>
      <c r="P104" s="330">
        <v>12</v>
      </c>
    </row>
    <row r="105" spans="1:16" ht="15.75" x14ac:dyDescent="0.2">
      <c r="A105" s="3366"/>
      <c r="B105" s="2855"/>
      <c r="C105" s="3368"/>
      <c r="D105" s="488"/>
      <c r="E105" s="3219"/>
      <c r="F105" s="3369"/>
      <c r="G105" s="3369"/>
      <c r="H105" s="489"/>
      <c r="I105" s="490"/>
      <c r="J105" s="491"/>
      <c r="K105" s="492"/>
      <c r="L105" s="3370"/>
      <c r="M105" s="497"/>
      <c r="N105" s="497"/>
      <c r="O105" s="497"/>
      <c r="P105" s="498"/>
    </row>
    <row r="106" spans="1:16" ht="15.75" x14ac:dyDescent="0.2">
      <c r="A106" s="3366"/>
      <c r="B106" s="2855"/>
      <c r="C106" s="3368"/>
      <c r="D106" s="488"/>
      <c r="E106" s="3219"/>
      <c r="F106" s="3369"/>
      <c r="G106" s="3369"/>
      <c r="H106" s="489"/>
      <c r="I106" s="490"/>
      <c r="J106" s="491"/>
      <c r="K106" s="492"/>
      <c r="L106" s="3370"/>
      <c r="M106" s="306"/>
      <c r="N106" s="287"/>
      <c r="O106" s="287"/>
      <c r="P106" s="446"/>
    </row>
    <row r="107" spans="1:16" ht="16.5" thickBot="1" x14ac:dyDescent="0.25">
      <c r="A107" s="3366"/>
      <c r="B107" s="2855"/>
      <c r="C107" s="3368"/>
      <c r="D107" s="488"/>
      <c r="E107" s="499"/>
      <c r="F107" s="3369"/>
      <c r="G107" s="3342"/>
      <c r="H107" s="489"/>
      <c r="I107" s="500"/>
      <c r="J107" s="491"/>
      <c r="K107" s="492"/>
      <c r="L107" s="3371"/>
      <c r="M107" s="501"/>
      <c r="N107" s="289"/>
      <c r="O107" s="289"/>
      <c r="P107" s="290"/>
    </row>
    <row r="108" spans="1:16" ht="32.25" thickBot="1" x14ac:dyDescent="0.25">
      <c r="A108" s="502"/>
      <c r="B108" s="503"/>
      <c r="C108" s="504"/>
      <c r="D108" s="505"/>
      <c r="E108" s="506" t="s">
        <v>248</v>
      </c>
      <c r="F108" s="507"/>
      <c r="G108" s="479"/>
      <c r="H108" s="480"/>
      <c r="I108" s="481"/>
      <c r="J108" s="482"/>
      <c r="K108" s="483"/>
      <c r="L108" s="508" t="s">
        <v>249</v>
      </c>
      <c r="M108" s="477" t="s">
        <v>153</v>
      </c>
      <c r="N108" s="469">
        <v>200</v>
      </c>
      <c r="O108" s="469">
        <v>300</v>
      </c>
      <c r="P108" s="470">
        <v>300</v>
      </c>
    </row>
    <row r="109" spans="1:16" ht="15.75" x14ac:dyDescent="0.2">
      <c r="A109" s="2949"/>
      <c r="B109" s="3337"/>
      <c r="C109" s="3338"/>
      <c r="D109" s="509"/>
      <c r="E109" s="3340" t="s">
        <v>250</v>
      </c>
      <c r="F109" s="3341"/>
      <c r="G109" s="3341"/>
      <c r="H109" s="480"/>
      <c r="I109" s="481"/>
      <c r="J109" s="482"/>
      <c r="K109" s="483"/>
      <c r="L109" s="3357" t="s">
        <v>251</v>
      </c>
      <c r="M109" s="169" t="s">
        <v>153</v>
      </c>
      <c r="N109" s="329">
        <v>20</v>
      </c>
      <c r="O109" s="329">
        <v>20</v>
      </c>
      <c r="P109" s="330">
        <v>35</v>
      </c>
    </row>
    <row r="110" spans="1:16" ht="16.5" thickBot="1" x14ac:dyDescent="0.25">
      <c r="A110" s="2949"/>
      <c r="B110" s="3337"/>
      <c r="C110" s="3339"/>
      <c r="D110" s="510"/>
      <c r="E110" s="3220"/>
      <c r="F110" s="3342"/>
      <c r="G110" s="3342"/>
      <c r="H110" s="493"/>
      <c r="I110" s="511"/>
      <c r="J110" s="495"/>
      <c r="K110" s="496"/>
      <c r="L110" s="3358"/>
      <c r="M110" s="512"/>
      <c r="N110" s="512"/>
      <c r="O110" s="512"/>
      <c r="P110" s="513"/>
    </row>
    <row r="111" spans="1:16" ht="32.25" thickBot="1" x14ac:dyDescent="0.25">
      <c r="A111" s="514"/>
      <c r="B111" s="515"/>
      <c r="C111" s="516"/>
      <c r="D111" s="517"/>
      <c r="E111" s="518" t="s">
        <v>252</v>
      </c>
      <c r="F111" s="249"/>
      <c r="G111" s="249"/>
      <c r="H111" s="164"/>
      <c r="I111" s="165"/>
      <c r="J111" s="166"/>
      <c r="K111" s="519"/>
      <c r="L111" s="520" t="s">
        <v>1388</v>
      </c>
      <c r="M111" s="477"/>
      <c r="N111" s="521" t="s">
        <v>142</v>
      </c>
      <c r="O111" s="521" t="s">
        <v>142</v>
      </c>
      <c r="P111" s="522" t="s">
        <v>142</v>
      </c>
    </row>
    <row r="112" spans="1:16" ht="48" thickBot="1" x14ac:dyDescent="0.25">
      <c r="A112" s="523"/>
      <c r="B112" s="524"/>
      <c r="C112" s="525"/>
      <c r="D112" s="526"/>
      <c r="E112" s="499" t="s">
        <v>254</v>
      </c>
      <c r="F112" s="527"/>
      <c r="G112" s="528"/>
      <c r="H112" s="529"/>
      <c r="I112" s="530"/>
      <c r="J112" s="531"/>
      <c r="K112" s="532"/>
      <c r="L112" s="533" t="s">
        <v>255</v>
      </c>
      <c r="M112" s="184" t="s">
        <v>153</v>
      </c>
      <c r="N112" s="486">
        <v>30</v>
      </c>
      <c r="O112" s="486">
        <v>40</v>
      </c>
      <c r="P112" s="487">
        <v>40</v>
      </c>
    </row>
    <row r="113" spans="1:16" ht="43.9" customHeight="1" thickBot="1" x14ac:dyDescent="0.25">
      <c r="A113" s="502"/>
      <c r="B113" s="503"/>
      <c r="C113" s="504"/>
      <c r="D113" s="2694"/>
      <c r="E113" s="534" t="s">
        <v>256</v>
      </c>
      <c r="F113" s="535"/>
      <c r="G113" s="536"/>
      <c r="H113" s="537"/>
      <c r="I113" s="538"/>
      <c r="J113" s="539"/>
      <c r="K113" s="540"/>
      <c r="L113" s="476" t="s">
        <v>257</v>
      </c>
      <c r="M113" s="541" t="s">
        <v>153</v>
      </c>
      <c r="N113" s="542">
        <v>60</v>
      </c>
      <c r="O113" s="542"/>
      <c r="P113" s="543"/>
    </row>
    <row r="114" spans="1:16" ht="15.75" x14ac:dyDescent="0.2">
      <c r="A114" s="3353" t="s">
        <v>8</v>
      </c>
      <c r="B114" s="3355" t="s">
        <v>8</v>
      </c>
      <c r="C114" s="3335" t="s">
        <v>53</v>
      </c>
      <c r="D114" s="3372"/>
      <c r="E114" s="3209" t="s">
        <v>374</v>
      </c>
      <c r="F114" s="3248" t="s">
        <v>119</v>
      </c>
      <c r="G114" s="3245" t="s">
        <v>1051</v>
      </c>
      <c r="H114" s="164" t="s">
        <v>52</v>
      </c>
      <c r="I114" s="165">
        <v>1025.4000000000001</v>
      </c>
      <c r="J114" s="165">
        <v>1030</v>
      </c>
      <c r="K114" s="519">
        <v>1040</v>
      </c>
      <c r="L114" s="544" t="s">
        <v>258</v>
      </c>
      <c r="M114" s="328" t="s">
        <v>259</v>
      </c>
      <c r="N114" s="329">
        <v>3</v>
      </c>
      <c r="O114" s="329">
        <v>3</v>
      </c>
      <c r="P114" s="330">
        <v>3</v>
      </c>
    </row>
    <row r="115" spans="1:16" ht="15.75" x14ac:dyDescent="0.2">
      <c r="A115" s="3354"/>
      <c r="B115" s="3356"/>
      <c r="C115" s="3336"/>
      <c r="D115" s="3373"/>
      <c r="E115" s="3210"/>
      <c r="F115" s="3235"/>
      <c r="G115" s="3246"/>
      <c r="H115" s="185" t="s">
        <v>75</v>
      </c>
      <c r="I115" s="177"/>
      <c r="J115" s="177"/>
      <c r="K115" s="545"/>
      <c r="L115" s="546" t="s">
        <v>260</v>
      </c>
      <c r="M115" s="547" t="s">
        <v>259</v>
      </c>
      <c r="N115" s="254">
        <v>2</v>
      </c>
      <c r="O115" s="254">
        <v>2</v>
      </c>
      <c r="P115" s="270">
        <v>2</v>
      </c>
    </row>
    <row r="116" spans="1:16" ht="15.75" x14ac:dyDescent="0.2">
      <c r="A116" s="3354"/>
      <c r="B116" s="3356"/>
      <c r="C116" s="3336"/>
      <c r="D116" s="3373"/>
      <c r="E116" s="3210"/>
      <c r="F116" s="3235"/>
      <c r="G116" s="3246"/>
      <c r="H116" s="185" t="s">
        <v>76</v>
      </c>
      <c r="I116" s="634">
        <v>44.13</v>
      </c>
      <c r="J116" s="177"/>
      <c r="K116" s="545"/>
      <c r="L116" s="546" t="s">
        <v>261</v>
      </c>
      <c r="M116" s="547" t="s">
        <v>259</v>
      </c>
      <c r="N116" s="254">
        <v>3</v>
      </c>
      <c r="O116" s="254">
        <v>3</v>
      </c>
      <c r="P116" s="270">
        <v>3</v>
      </c>
    </row>
    <row r="117" spans="1:16" ht="15.75" x14ac:dyDescent="0.2">
      <c r="A117" s="3354"/>
      <c r="B117" s="3356"/>
      <c r="C117" s="3336"/>
      <c r="D117" s="3373"/>
      <c r="E117" s="3210"/>
      <c r="F117" s="3235"/>
      <c r="G117" s="3246"/>
      <c r="H117" s="185"/>
      <c r="I117" s="177"/>
      <c r="J117" s="177"/>
      <c r="K117" s="545"/>
      <c r="L117" s="546" t="s">
        <v>262</v>
      </c>
      <c r="M117" s="547" t="s">
        <v>153</v>
      </c>
      <c r="N117" s="254">
        <v>46</v>
      </c>
      <c r="O117" s="254">
        <v>46</v>
      </c>
      <c r="P117" s="270">
        <v>46</v>
      </c>
    </row>
    <row r="118" spans="1:16" ht="15.75" x14ac:dyDescent="0.2">
      <c r="A118" s="3354"/>
      <c r="B118" s="3356"/>
      <c r="C118" s="3336"/>
      <c r="D118" s="3373"/>
      <c r="E118" s="3210"/>
      <c r="F118" s="3235"/>
      <c r="G118" s="3246"/>
      <c r="H118" s="548"/>
      <c r="I118" s="256"/>
      <c r="J118" s="256"/>
      <c r="K118" s="549"/>
      <c r="L118" s="546" t="s">
        <v>263</v>
      </c>
      <c r="M118" s="547" t="s">
        <v>153</v>
      </c>
      <c r="N118" s="254">
        <v>15</v>
      </c>
      <c r="O118" s="254">
        <v>15</v>
      </c>
      <c r="P118" s="270">
        <v>15</v>
      </c>
    </row>
    <row r="119" spans="1:16" ht="15.75" x14ac:dyDescent="0.2">
      <c r="A119" s="3354"/>
      <c r="B119" s="3356"/>
      <c r="C119" s="3336"/>
      <c r="D119" s="3373"/>
      <c r="E119" s="3210"/>
      <c r="F119" s="3235"/>
      <c r="G119" s="3246"/>
      <c r="H119" s="550"/>
      <c r="I119" s="551"/>
      <c r="J119" s="551"/>
      <c r="K119" s="552"/>
      <c r="L119" s="546" t="s">
        <v>264</v>
      </c>
      <c r="M119" s="547" t="s">
        <v>153</v>
      </c>
      <c r="N119" s="254">
        <v>5</v>
      </c>
      <c r="O119" s="254">
        <v>5</v>
      </c>
      <c r="P119" s="270">
        <v>5</v>
      </c>
    </row>
    <row r="120" spans="1:16" ht="48" thickBot="1" x14ac:dyDescent="0.25">
      <c r="A120" s="553"/>
      <c r="B120" s="554"/>
      <c r="C120" s="555"/>
      <c r="D120" s="3374"/>
      <c r="E120" s="3211"/>
      <c r="F120" s="3249"/>
      <c r="G120" s="3247"/>
      <c r="H120" s="556" t="s">
        <v>7</v>
      </c>
      <c r="I120" s="557">
        <f>SUM(I114:I119)</f>
        <v>1069.5300000000002</v>
      </c>
      <c r="J120" s="557">
        <f t="shared" ref="J120:K120" si="12">SUM(J114:J119)</f>
        <v>1030</v>
      </c>
      <c r="K120" s="558">
        <f t="shared" si="12"/>
        <v>1040</v>
      </c>
      <c r="L120" s="559" t="s">
        <v>265</v>
      </c>
      <c r="M120" s="560" t="s">
        <v>153</v>
      </c>
      <c r="N120" s="433"/>
      <c r="O120" s="433">
        <v>1</v>
      </c>
      <c r="P120" s="561">
        <v>1</v>
      </c>
    </row>
    <row r="121" spans="1:16" ht="15.75" x14ac:dyDescent="0.2">
      <c r="A121" s="3264"/>
      <c r="B121" s="3275"/>
      <c r="C121" s="3277"/>
      <c r="D121" s="562"/>
      <c r="E121" s="3279" t="s">
        <v>375</v>
      </c>
      <c r="F121" s="3281"/>
      <c r="G121" s="3281"/>
      <c r="H121" s="3252"/>
      <c r="I121" s="3254"/>
      <c r="J121" s="3254"/>
      <c r="K121" s="3256"/>
      <c r="L121" s="563" t="s">
        <v>266</v>
      </c>
      <c r="M121" s="564" t="s">
        <v>153</v>
      </c>
      <c r="N121" s="565">
        <v>2</v>
      </c>
      <c r="O121" s="565">
        <v>2</v>
      </c>
      <c r="P121" s="566">
        <v>2</v>
      </c>
    </row>
    <row r="122" spans="1:16" ht="16.5" thickBot="1" x14ac:dyDescent="0.25">
      <c r="A122" s="3265"/>
      <c r="B122" s="3276"/>
      <c r="C122" s="3278"/>
      <c r="D122" s="567"/>
      <c r="E122" s="3280"/>
      <c r="F122" s="3282"/>
      <c r="G122" s="3282"/>
      <c r="H122" s="3253"/>
      <c r="I122" s="3255"/>
      <c r="J122" s="3255"/>
      <c r="K122" s="3257"/>
      <c r="L122" s="568" t="s">
        <v>267</v>
      </c>
      <c r="M122" s="569" t="s">
        <v>259</v>
      </c>
      <c r="N122" s="570">
        <v>21</v>
      </c>
      <c r="O122" s="570">
        <v>23</v>
      </c>
      <c r="P122" s="571">
        <v>25</v>
      </c>
    </row>
    <row r="123" spans="1:16" ht="48" thickBot="1" x14ac:dyDescent="0.25">
      <c r="A123" s="572"/>
      <c r="B123" s="573"/>
      <c r="C123" s="574"/>
      <c r="D123" s="575"/>
      <c r="E123" s="534" t="s">
        <v>376</v>
      </c>
      <c r="F123" s="576"/>
      <c r="G123" s="576"/>
      <c r="H123" s="577"/>
      <c r="I123" s="578"/>
      <c r="J123" s="578"/>
      <c r="K123" s="579"/>
      <c r="L123" s="580" t="s">
        <v>268</v>
      </c>
      <c r="M123" s="581" t="s">
        <v>153</v>
      </c>
      <c r="N123" s="582">
        <v>92</v>
      </c>
      <c r="O123" s="582">
        <v>92</v>
      </c>
      <c r="P123" s="583">
        <v>92</v>
      </c>
    </row>
    <row r="124" spans="1:16" ht="32.25" thickBot="1" x14ac:dyDescent="0.25">
      <c r="A124" s="584"/>
      <c r="B124" s="585"/>
      <c r="C124" s="586"/>
      <c r="D124" s="587"/>
      <c r="E124" s="534" t="s">
        <v>377</v>
      </c>
      <c r="F124" s="576"/>
      <c r="G124" s="576"/>
      <c r="H124" s="577"/>
      <c r="I124" s="578"/>
      <c r="J124" s="578"/>
      <c r="K124" s="579"/>
      <c r="L124" s="580" t="s">
        <v>269</v>
      </c>
      <c r="M124" s="581" t="s">
        <v>153</v>
      </c>
      <c r="N124" s="582">
        <v>37</v>
      </c>
      <c r="O124" s="582">
        <v>37</v>
      </c>
      <c r="P124" s="583">
        <v>37</v>
      </c>
    </row>
    <row r="125" spans="1:16" ht="32.25" thickBot="1" x14ac:dyDescent="0.25">
      <c r="A125" s="584"/>
      <c r="B125" s="585"/>
      <c r="C125" s="586"/>
      <c r="D125" s="587"/>
      <c r="E125" s="588" t="s">
        <v>378</v>
      </c>
      <c r="F125" s="589"/>
      <c r="G125" s="589"/>
      <c r="H125" s="590"/>
      <c r="I125" s="591"/>
      <c r="J125" s="591"/>
      <c r="K125" s="592"/>
      <c r="L125" s="593" t="s">
        <v>270</v>
      </c>
      <c r="M125" s="594" t="s">
        <v>153</v>
      </c>
      <c r="N125" s="595">
        <v>1</v>
      </c>
      <c r="O125" s="595">
        <v>1</v>
      </c>
      <c r="P125" s="596">
        <v>1</v>
      </c>
    </row>
    <row r="126" spans="1:16" ht="16.5" thickBot="1" x14ac:dyDescent="0.25">
      <c r="A126" s="584"/>
      <c r="B126" s="585"/>
      <c r="C126" s="586"/>
      <c r="D126" s="587"/>
      <c r="E126" s="597" t="s">
        <v>379</v>
      </c>
      <c r="F126" s="598"/>
      <c r="G126" s="598"/>
      <c r="H126" s="599"/>
      <c r="I126" s="600"/>
      <c r="J126" s="600"/>
      <c r="K126" s="601"/>
      <c r="L126" s="602" t="s">
        <v>271</v>
      </c>
      <c r="M126" s="594"/>
      <c r="N126" s="603" t="s">
        <v>142</v>
      </c>
      <c r="O126" s="603" t="s">
        <v>142</v>
      </c>
      <c r="P126" s="604" t="s">
        <v>142</v>
      </c>
    </row>
    <row r="127" spans="1:16" ht="16.5" thickBot="1" x14ac:dyDescent="0.25">
      <c r="A127" s="605" t="s">
        <v>8</v>
      </c>
      <c r="B127" s="146" t="s">
        <v>8</v>
      </c>
      <c r="C127" s="606"/>
      <c r="D127" s="3258" t="s">
        <v>34</v>
      </c>
      <c r="E127" s="3258"/>
      <c r="F127" s="3258"/>
      <c r="G127" s="3258"/>
      <c r="H127" s="3259"/>
      <c r="I127" s="229">
        <f>I89+I94+I120</f>
        <v>3368.67</v>
      </c>
      <c r="J127" s="229">
        <f t="shared" ref="J127:K127" si="13">J89+J94+J120</f>
        <v>3302</v>
      </c>
      <c r="K127" s="229">
        <f t="shared" si="13"/>
        <v>3384</v>
      </c>
      <c r="L127" s="607"/>
      <c r="M127" s="607"/>
      <c r="N127" s="607"/>
      <c r="O127" s="607"/>
      <c r="P127" s="608"/>
    </row>
    <row r="128" spans="1:16" ht="16.5" thickBot="1" x14ac:dyDescent="0.25">
      <c r="A128" s="609" t="s">
        <v>8</v>
      </c>
      <c r="B128" s="3240" t="s">
        <v>213</v>
      </c>
      <c r="C128" s="3241"/>
      <c r="D128" s="3241"/>
      <c r="E128" s="3241"/>
      <c r="F128" s="3241"/>
      <c r="G128" s="3241"/>
      <c r="H128" s="3260"/>
      <c r="I128" s="367">
        <f>I84+I127</f>
        <v>3379.67</v>
      </c>
      <c r="J128" s="367">
        <f t="shared" ref="J128:K128" si="14">J84+J127</f>
        <v>3372</v>
      </c>
      <c r="K128" s="367">
        <f t="shared" si="14"/>
        <v>3434</v>
      </c>
      <c r="L128" s="369"/>
      <c r="M128" s="369"/>
      <c r="N128" s="369"/>
      <c r="O128" s="369"/>
      <c r="P128" s="370"/>
    </row>
    <row r="129" spans="1:16" ht="16.5" thickBot="1" x14ac:dyDescent="0.3">
      <c r="A129" s="130" t="s">
        <v>53</v>
      </c>
      <c r="B129" s="610" t="s">
        <v>272</v>
      </c>
      <c r="C129" s="611"/>
      <c r="D129" s="611"/>
      <c r="E129" s="611"/>
      <c r="F129" s="611"/>
      <c r="G129" s="611"/>
      <c r="H129" s="612"/>
      <c r="I129" s="613"/>
      <c r="J129" s="613"/>
      <c r="K129" s="613"/>
      <c r="L129" s="614"/>
      <c r="M129" s="614"/>
      <c r="N129" s="614"/>
      <c r="O129" s="614"/>
      <c r="P129" s="615"/>
    </row>
    <row r="130" spans="1:16" ht="32.25" thickBot="1" x14ac:dyDescent="0.25">
      <c r="A130" s="616" t="s">
        <v>53</v>
      </c>
      <c r="B130" s="617"/>
      <c r="C130" s="618"/>
      <c r="D130" s="618"/>
      <c r="E130" s="618"/>
      <c r="F130" s="618"/>
      <c r="G130" s="618"/>
      <c r="H130" s="618"/>
      <c r="I130" s="619"/>
      <c r="J130" s="619"/>
      <c r="K130" s="620"/>
      <c r="L130" s="621" t="s">
        <v>273</v>
      </c>
      <c r="M130" s="622" t="s">
        <v>274</v>
      </c>
      <c r="N130" s="623" t="s">
        <v>275</v>
      </c>
      <c r="O130" s="624"/>
      <c r="P130" s="625"/>
    </row>
    <row r="131" spans="1:16" ht="16.5" thickBot="1" x14ac:dyDescent="0.25">
      <c r="A131" s="3284" t="s">
        <v>53</v>
      </c>
      <c r="B131" s="626"/>
      <c r="C131" s="3343" t="s">
        <v>276</v>
      </c>
      <c r="D131" s="3344"/>
      <c r="E131" s="3344"/>
      <c r="F131" s="3344"/>
      <c r="G131" s="3344"/>
      <c r="H131" s="3344"/>
      <c r="I131" s="3344"/>
      <c r="J131" s="3344"/>
      <c r="K131" s="3344"/>
      <c r="L131" s="3344"/>
      <c r="M131" s="3344"/>
      <c r="N131" s="3344"/>
      <c r="O131" s="3344"/>
      <c r="P131" s="3345"/>
    </row>
    <row r="132" spans="1:16" ht="16.5" thickBot="1" x14ac:dyDescent="0.3">
      <c r="A132" s="3285"/>
      <c r="B132" s="627"/>
      <c r="C132" s="3346"/>
      <c r="D132" s="3347"/>
      <c r="E132" s="3347"/>
      <c r="F132" s="3347"/>
      <c r="G132" s="3347"/>
      <c r="H132" s="3347"/>
      <c r="I132" s="3347"/>
      <c r="J132" s="3347"/>
      <c r="K132" s="3348"/>
      <c r="L132" s="628"/>
      <c r="M132" s="624"/>
      <c r="N132" s="624"/>
      <c r="O132" s="624"/>
      <c r="P132" s="625"/>
    </row>
    <row r="133" spans="1:16" ht="32.25" thickBot="1" x14ac:dyDescent="0.25">
      <c r="A133" s="3349" t="s">
        <v>53</v>
      </c>
      <c r="B133" s="3351" t="s">
        <v>6</v>
      </c>
      <c r="C133" s="2549" t="s">
        <v>6</v>
      </c>
      <c r="D133" s="629"/>
      <c r="E133" s="3209" t="s">
        <v>277</v>
      </c>
      <c r="F133" s="3248" t="s">
        <v>119</v>
      </c>
      <c r="G133" s="3245" t="s">
        <v>1051</v>
      </c>
      <c r="H133" s="164" t="s">
        <v>52</v>
      </c>
      <c r="I133" s="165">
        <v>293</v>
      </c>
      <c r="J133" s="165">
        <v>300</v>
      </c>
      <c r="K133" s="167">
        <v>400</v>
      </c>
      <c r="L133" s="2520" t="s">
        <v>278</v>
      </c>
      <c r="M133" s="630" t="s">
        <v>157</v>
      </c>
      <c r="N133" s="631">
        <f>SUM(N140:N151)</f>
        <v>8.697000000000001</v>
      </c>
      <c r="O133" s="631">
        <f>SUM(O140:O151)</f>
        <v>10.526999999999999</v>
      </c>
      <c r="P133" s="632">
        <f>SUM(P140:P151)</f>
        <v>10.936</v>
      </c>
    </row>
    <row r="134" spans="1:16" ht="15.75" x14ac:dyDescent="0.2">
      <c r="A134" s="3350"/>
      <c r="B134" s="3352"/>
      <c r="C134" s="2550"/>
      <c r="D134" s="633"/>
      <c r="E134" s="3210"/>
      <c r="F134" s="3235"/>
      <c r="G134" s="3246"/>
      <c r="H134" s="176" t="s">
        <v>75</v>
      </c>
      <c r="I134" s="177"/>
      <c r="J134" s="177"/>
      <c r="K134" s="545"/>
      <c r="L134" s="3359" t="s">
        <v>279</v>
      </c>
      <c r="M134" s="3318" t="s">
        <v>153</v>
      </c>
      <c r="N134" s="3362">
        <v>1</v>
      </c>
      <c r="O134" s="3362">
        <v>1</v>
      </c>
      <c r="P134" s="3440">
        <v>1</v>
      </c>
    </row>
    <row r="135" spans="1:16" ht="15.75" x14ac:dyDescent="0.2">
      <c r="A135" s="3350"/>
      <c r="B135" s="3352"/>
      <c r="C135" s="2550"/>
      <c r="D135" s="633"/>
      <c r="E135" s="3210"/>
      <c r="F135" s="3235"/>
      <c r="G135" s="3246"/>
      <c r="H135" s="185" t="s">
        <v>161</v>
      </c>
      <c r="I135" s="177">
        <v>3024.4</v>
      </c>
      <c r="J135" s="177">
        <v>4000</v>
      </c>
      <c r="K135" s="545">
        <v>4500</v>
      </c>
      <c r="L135" s="3360"/>
      <c r="M135" s="3319"/>
      <c r="N135" s="3363"/>
      <c r="O135" s="3363"/>
      <c r="P135" s="3441"/>
    </row>
    <row r="136" spans="1:16" ht="15.75" x14ac:dyDescent="0.2">
      <c r="A136" s="3350"/>
      <c r="B136" s="3352"/>
      <c r="C136" s="2550"/>
      <c r="D136" s="633"/>
      <c r="E136" s="3210"/>
      <c r="F136" s="3235"/>
      <c r="G136" s="3246"/>
      <c r="H136" s="185" t="s">
        <v>76</v>
      </c>
      <c r="I136" s="634">
        <v>226.32</v>
      </c>
      <c r="J136" s="177">
        <v>200</v>
      </c>
      <c r="K136" s="545">
        <v>200</v>
      </c>
      <c r="L136" s="3361"/>
      <c r="M136" s="3320"/>
      <c r="N136" s="3364"/>
      <c r="O136" s="3364"/>
      <c r="P136" s="3423"/>
    </row>
    <row r="137" spans="1:16" ht="16.5" thickBot="1" x14ac:dyDescent="0.25">
      <c r="A137" s="635"/>
      <c r="B137" s="347"/>
      <c r="C137" s="412"/>
      <c r="D137" s="636"/>
      <c r="E137" s="3211"/>
      <c r="F137" s="3249"/>
      <c r="G137" s="3247"/>
      <c r="H137" s="395" t="s">
        <v>7</v>
      </c>
      <c r="I137" s="557">
        <f>SUM(I133:I136)</f>
        <v>3543.7200000000003</v>
      </c>
      <c r="J137" s="557">
        <f t="shared" ref="J137:K137" si="15">SUM(J133:J136)</f>
        <v>4500</v>
      </c>
      <c r="K137" s="557">
        <f t="shared" si="15"/>
        <v>5100</v>
      </c>
      <c r="L137" s="637"/>
      <c r="M137" s="638"/>
      <c r="N137" s="639"/>
      <c r="O137" s="639"/>
      <c r="P137" s="640"/>
    </row>
    <row r="138" spans="1:16" ht="31.5" x14ac:dyDescent="0.2">
      <c r="A138" s="641"/>
      <c r="B138" s="642"/>
      <c r="C138" s="643"/>
      <c r="D138" s="31"/>
      <c r="E138" s="644" t="s">
        <v>280</v>
      </c>
      <c r="F138" s="645"/>
      <c r="G138" s="646"/>
      <c r="H138" s="647"/>
      <c r="I138" s="648"/>
      <c r="J138" s="648"/>
      <c r="K138" s="648"/>
      <c r="L138" s="649" t="s">
        <v>281</v>
      </c>
      <c r="M138" s="650" t="s">
        <v>157</v>
      </c>
      <c r="N138" s="651">
        <v>183.8</v>
      </c>
      <c r="O138" s="651">
        <v>185.6</v>
      </c>
      <c r="P138" s="652">
        <v>186.9</v>
      </c>
    </row>
    <row r="139" spans="1:16" ht="31.5" x14ac:dyDescent="0.2">
      <c r="A139" s="641"/>
      <c r="B139" s="642"/>
      <c r="C139" s="643"/>
      <c r="D139" s="31"/>
      <c r="E139" s="653" t="s">
        <v>380</v>
      </c>
      <c r="F139" s="645"/>
      <c r="G139" s="646"/>
      <c r="H139" s="654"/>
      <c r="I139" s="655"/>
      <c r="J139" s="656"/>
      <c r="K139" s="655"/>
      <c r="L139" s="657" t="s">
        <v>282</v>
      </c>
      <c r="M139" s="658" t="s">
        <v>157</v>
      </c>
      <c r="N139" s="658">
        <v>44</v>
      </c>
      <c r="O139" s="221">
        <v>42.2</v>
      </c>
      <c r="P139" s="659">
        <v>40.9</v>
      </c>
    </row>
    <row r="140" spans="1:16" ht="40.15" customHeight="1" x14ac:dyDescent="0.2">
      <c r="A140" s="641"/>
      <c r="B140" s="642"/>
      <c r="C140" s="643"/>
      <c r="D140" s="31"/>
      <c r="E140" s="220" t="s">
        <v>283</v>
      </c>
      <c r="F140" s="645"/>
      <c r="G140" s="646"/>
      <c r="H140" s="199"/>
      <c r="I140" s="656"/>
      <c r="J140" s="656"/>
      <c r="K140" s="656"/>
      <c r="L140" s="657" t="s">
        <v>284</v>
      </c>
      <c r="M140" s="658" t="s">
        <v>157</v>
      </c>
      <c r="N140" s="221">
        <v>6.6</v>
      </c>
      <c r="O140" s="221">
        <v>7.1</v>
      </c>
      <c r="P140" s="659">
        <v>7.1</v>
      </c>
    </row>
    <row r="141" spans="1:16" ht="43.9" customHeight="1" x14ac:dyDescent="0.2">
      <c r="A141" s="641"/>
      <c r="B141" s="642"/>
      <c r="C141" s="643"/>
      <c r="D141" s="31"/>
      <c r="E141" s="660" t="s">
        <v>285</v>
      </c>
      <c r="F141" s="645"/>
      <c r="G141" s="646"/>
      <c r="H141" s="199"/>
      <c r="I141" s="655"/>
      <c r="J141" s="656"/>
      <c r="K141" s="655"/>
      <c r="L141" s="661" t="s">
        <v>286</v>
      </c>
      <c r="M141" s="662" t="s">
        <v>157</v>
      </c>
      <c r="N141" s="218">
        <v>0.77700000000000002</v>
      </c>
      <c r="O141" s="218"/>
      <c r="P141" s="663"/>
    </row>
    <row r="142" spans="1:16" ht="72" customHeight="1" x14ac:dyDescent="0.2">
      <c r="A142" s="641"/>
      <c r="B142" s="642"/>
      <c r="C142" s="643"/>
      <c r="D142" s="31"/>
      <c r="E142" s="664" t="s">
        <v>287</v>
      </c>
      <c r="F142" s="645"/>
      <c r="G142" s="646"/>
      <c r="H142" s="199"/>
      <c r="I142" s="655"/>
      <c r="J142" s="656"/>
      <c r="K142" s="655"/>
      <c r="L142" s="665" t="s">
        <v>288</v>
      </c>
      <c r="M142" s="666" t="s">
        <v>157</v>
      </c>
      <c r="N142" s="667">
        <v>1.02</v>
      </c>
      <c r="O142" s="667"/>
      <c r="P142" s="668"/>
    </row>
    <row r="143" spans="1:16" ht="38.450000000000003" customHeight="1" x14ac:dyDescent="0.2">
      <c r="A143" s="641"/>
      <c r="B143" s="642"/>
      <c r="C143" s="643"/>
      <c r="D143" s="31"/>
      <c r="E143" s="220" t="s">
        <v>289</v>
      </c>
      <c r="F143" s="645"/>
      <c r="G143" s="646"/>
      <c r="H143" s="199"/>
      <c r="I143" s="655"/>
      <c r="J143" s="656"/>
      <c r="K143" s="655"/>
      <c r="L143" s="665" t="s">
        <v>290</v>
      </c>
      <c r="M143" s="666" t="s">
        <v>157</v>
      </c>
      <c r="N143" s="669"/>
      <c r="O143" s="669">
        <v>1.2569999999999999</v>
      </c>
      <c r="P143" s="670"/>
    </row>
    <row r="144" spans="1:16" ht="15.75" x14ac:dyDescent="0.2">
      <c r="A144" s="641"/>
      <c r="B144" s="642"/>
      <c r="C144" s="643"/>
      <c r="D144" s="31"/>
      <c r="E144" s="660" t="s">
        <v>291</v>
      </c>
      <c r="F144" s="645"/>
      <c r="G144" s="646"/>
      <c r="H144" s="199"/>
      <c r="I144" s="655"/>
      <c r="J144" s="656"/>
      <c r="K144" s="655"/>
      <c r="L144" s="657" t="s">
        <v>292</v>
      </c>
      <c r="M144" s="658" t="s">
        <v>157</v>
      </c>
      <c r="N144" s="221"/>
      <c r="O144" s="671"/>
      <c r="P144" s="659">
        <v>1.4510000000000001</v>
      </c>
    </row>
    <row r="145" spans="1:16" ht="100.15" customHeight="1" x14ac:dyDescent="0.2">
      <c r="A145" s="641"/>
      <c r="B145" s="642"/>
      <c r="C145" s="643"/>
      <c r="D145" s="31"/>
      <c r="E145" s="653" t="s">
        <v>381</v>
      </c>
      <c r="F145" s="645"/>
      <c r="G145" s="646"/>
      <c r="H145" s="199"/>
      <c r="I145" s="656"/>
      <c r="J145" s="656"/>
      <c r="K145" s="655"/>
      <c r="L145" s="657" t="s">
        <v>293</v>
      </c>
      <c r="M145" s="658" t="s">
        <v>157</v>
      </c>
      <c r="N145" s="658"/>
      <c r="O145" s="658"/>
      <c r="P145" s="659">
        <v>0.9</v>
      </c>
    </row>
    <row r="146" spans="1:16" ht="47.25" x14ac:dyDescent="0.2">
      <c r="A146" s="641"/>
      <c r="B146" s="642"/>
      <c r="C146" s="643"/>
      <c r="D146" s="31"/>
      <c r="E146" s="220" t="s">
        <v>382</v>
      </c>
      <c r="F146" s="645"/>
      <c r="G146" s="646"/>
      <c r="H146" s="199"/>
      <c r="I146" s="656"/>
      <c r="J146" s="656"/>
      <c r="K146" s="655"/>
      <c r="L146" s="657" t="s">
        <v>294</v>
      </c>
      <c r="M146" s="658" t="s">
        <v>157</v>
      </c>
      <c r="N146" s="221"/>
      <c r="O146" s="221">
        <v>0.84499999999999997</v>
      </c>
      <c r="P146" s="659">
        <v>1.2050000000000001</v>
      </c>
    </row>
    <row r="147" spans="1:16" ht="37.15" customHeight="1" x14ac:dyDescent="0.2">
      <c r="A147" s="641"/>
      <c r="B147" s="642"/>
      <c r="C147" s="643"/>
      <c r="D147" s="31"/>
      <c r="E147" s="660" t="s">
        <v>295</v>
      </c>
      <c r="F147" s="645"/>
      <c r="G147" s="646"/>
      <c r="H147" s="199"/>
      <c r="I147" s="656"/>
      <c r="J147" s="656"/>
      <c r="K147" s="655"/>
      <c r="L147" s="661" t="s">
        <v>296</v>
      </c>
      <c r="M147" s="662" t="s">
        <v>157</v>
      </c>
      <c r="N147" s="218"/>
      <c r="O147" s="218">
        <v>0.625</v>
      </c>
      <c r="P147" s="672"/>
    </row>
    <row r="148" spans="1:16" ht="31.5" x14ac:dyDescent="0.2">
      <c r="A148" s="641"/>
      <c r="B148" s="642"/>
      <c r="C148" s="643"/>
      <c r="D148" s="31"/>
      <c r="E148" s="673" t="s">
        <v>297</v>
      </c>
      <c r="F148" s="645"/>
      <c r="G148" s="646"/>
      <c r="H148" s="199"/>
      <c r="I148" s="656"/>
      <c r="J148" s="656"/>
      <c r="K148" s="655"/>
      <c r="L148" s="665" t="s">
        <v>298</v>
      </c>
      <c r="M148" s="666" t="s">
        <v>157</v>
      </c>
      <c r="N148" s="667">
        <v>0.3</v>
      </c>
      <c r="O148" s="674"/>
      <c r="P148" s="675"/>
    </row>
    <row r="149" spans="1:16" ht="47.25" x14ac:dyDescent="0.2">
      <c r="A149" s="641"/>
      <c r="B149" s="642"/>
      <c r="C149" s="643"/>
      <c r="D149" s="31"/>
      <c r="E149" s="673" t="s">
        <v>299</v>
      </c>
      <c r="F149" s="645"/>
      <c r="G149" s="646"/>
      <c r="H149" s="199"/>
      <c r="I149" s="656"/>
      <c r="J149" s="656"/>
      <c r="K149" s="655"/>
      <c r="L149" s="665" t="s">
        <v>300</v>
      </c>
      <c r="M149" s="666" t="s">
        <v>157</v>
      </c>
      <c r="N149" s="669"/>
      <c r="O149" s="676">
        <v>0.35</v>
      </c>
      <c r="P149" s="677"/>
    </row>
    <row r="150" spans="1:16" ht="153" customHeight="1" x14ac:dyDescent="0.2">
      <c r="A150" s="641"/>
      <c r="B150" s="642"/>
      <c r="C150" s="643"/>
      <c r="D150" s="31"/>
      <c r="E150" s="220" t="s">
        <v>301</v>
      </c>
      <c r="F150" s="645"/>
      <c r="G150" s="646"/>
      <c r="H150" s="199"/>
      <c r="I150" s="656"/>
      <c r="J150" s="656"/>
      <c r="K150" s="655"/>
      <c r="L150" s="661" t="s">
        <v>302</v>
      </c>
      <c r="M150" s="662" t="s">
        <v>157</v>
      </c>
      <c r="N150" s="218"/>
      <c r="O150" s="218"/>
      <c r="P150" s="678">
        <v>0.28000000000000003</v>
      </c>
    </row>
    <row r="151" spans="1:16" ht="31.5" x14ac:dyDescent="0.2">
      <c r="A151" s="641"/>
      <c r="B151" s="642"/>
      <c r="C151" s="643"/>
      <c r="D151" s="31"/>
      <c r="E151" s="673" t="s">
        <v>303</v>
      </c>
      <c r="F151" s="645"/>
      <c r="G151" s="646"/>
      <c r="H151" s="199"/>
      <c r="I151" s="656"/>
      <c r="J151" s="679"/>
      <c r="K151" s="655"/>
      <c r="L151" s="665" t="s">
        <v>304</v>
      </c>
      <c r="M151" s="666" t="s">
        <v>157</v>
      </c>
      <c r="N151" s="680"/>
      <c r="O151" s="681">
        <v>0.35</v>
      </c>
      <c r="P151" s="675"/>
    </row>
    <row r="152" spans="1:16" ht="25.15" customHeight="1" x14ac:dyDescent="0.2">
      <c r="A152" s="641"/>
      <c r="B152" s="642"/>
      <c r="C152" s="643"/>
      <c r="D152" s="31"/>
      <c r="E152" s="673" t="s">
        <v>305</v>
      </c>
      <c r="F152" s="645"/>
      <c r="G152" s="646"/>
      <c r="H152" s="222"/>
      <c r="I152" s="201"/>
      <c r="J152" s="215"/>
      <c r="K152" s="202"/>
      <c r="L152" s="682" t="s">
        <v>306</v>
      </c>
      <c r="M152" s="683" t="s">
        <v>184</v>
      </c>
      <c r="N152" s="669">
        <v>3</v>
      </c>
      <c r="O152" s="684">
        <v>3</v>
      </c>
      <c r="P152" s="685">
        <v>3</v>
      </c>
    </row>
    <row r="153" spans="1:16" ht="26.45" customHeight="1" thickBot="1" x14ac:dyDescent="0.25">
      <c r="A153" s="641"/>
      <c r="B153" s="642"/>
      <c r="C153" s="643"/>
      <c r="D153" s="31"/>
      <c r="E153" s="686" t="s">
        <v>307</v>
      </c>
      <c r="F153" s="645"/>
      <c r="G153" s="646"/>
      <c r="H153" s="222"/>
      <c r="I153" s="201"/>
      <c r="J153" s="215"/>
      <c r="K153" s="687"/>
      <c r="L153" s="688" t="s">
        <v>308</v>
      </c>
      <c r="M153" s="683" t="s">
        <v>184</v>
      </c>
      <c r="N153" s="689">
        <v>18</v>
      </c>
      <c r="O153" s="690">
        <v>12</v>
      </c>
      <c r="P153" s="691">
        <v>12</v>
      </c>
    </row>
    <row r="154" spans="1:16" ht="16.149999999999999" customHeight="1" thickBot="1" x14ac:dyDescent="0.25">
      <c r="A154" s="3221" t="s">
        <v>53</v>
      </c>
      <c r="B154" s="3223" t="s">
        <v>6</v>
      </c>
      <c r="C154" s="3266" t="s">
        <v>8</v>
      </c>
      <c r="D154" s="3269"/>
      <c r="E154" s="3209" t="s">
        <v>309</v>
      </c>
      <c r="F154" s="3248" t="s">
        <v>119</v>
      </c>
      <c r="G154" s="3245" t="s">
        <v>1051</v>
      </c>
      <c r="H154" s="164" t="s">
        <v>52</v>
      </c>
      <c r="I154" s="165">
        <v>994</v>
      </c>
      <c r="J154" s="165">
        <v>1000</v>
      </c>
      <c r="K154" s="167">
        <v>1500</v>
      </c>
      <c r="L154" s="692" t="s">
        <v>310</v>
      </c>
      <c r="M154" s="328" t="s">
        <v>153</v>
      </c>
      <c r="N154" s="251">
        <v>8500</v>
      </c>
      <c r="O154" s="251">
        <v>8700</v>
      </c>
      <c r="P154" s="344">
        <v>9000</v>
      </c>
    </row>
    <row r="155" spans="1:16" ht="16.5" thickBot="1" x14ac:dyDescent="0.25">
      <c r="A155" s="3283"/>
      <c r="B155" s="3229"/>
      <c r="C155" s="3267"/>
      <c r="D155" s="3270"/>
      <c r="E155" s="3210"/>
      <c r="F155" s="3235"/>
      <c r="G155" s="3246"/>
      <c r="H155" s="185" t="s">
        <v>75</v>
      </c>
      <c r="I155" s="256"/>
      <c r="J155" s="256"/>
      <c r="K155" s="258"/>
      <c r="L155" s="2403" t="s">
        <v>311</v>
      </c>
      <c r="M155" s="547" t="s">
        <v>157</v>
      </c>
      <c r="N155" s="287">
        <v>1.2</v>
      </c>
      <c r="O155" s="287">
        <v>1.6</v>
      </c>
      <c r="P155" s="695">
        <v>2</v>
      </c>
    </row>
    <row r="156" spans="1:16" ht="15.75" x14ac:dyDescent="0.2">
      <c r="A156" s="3283"/>
      <c r="B156" s="3229"/>
      <c r="C156" s="3267"/>
      <c r="D156" s="3270"/>
      <c r="E156" s="3210"/>
      <c r="F156" s="3235"/>
      <c r="G156" s="3246"/>
      <c r="H156" s="185" t="s">
        <v>312</v>
      </c>
      <c r="I156" s="256"/>
      <c r="J156" s="256"/>
      <c r="K156" s="258"/>
      <c r="L156" s="696" t="s">
        <v>313</v>
      </c>
      <c r="M156" s="328" t="s">
        <v>314</v>
      </c>
      <c r="N156" s="329">
        <v>2.9</v>
      </c>
      <c r="O156" s="329">
        <v>2.66</v>
      </c>
      <c r="P156" s="330">
        <v>2.4</v>
      </c>
    </row>
    <row r="157" spans="1:16" ht="16.5" thickBot="1" x14ac:dyDescent="0.25">
      <c r="A157" s="3283"/>
      <c r="B157" s="3229"/>
      <c r="C157" s="3267"/>
      <c r="D157" s="3270"/>
      <c r="E157" s="3210"/>
      <c r="F157" s="3235"/>
      <c r="G157" s="3246"/>
      <c r="H157" s="185" t="s">
        <v>166</v>
      </c>
      <c r="I157" s="269"/>
      <c r="J157" s="256"/>
      <c r="K157" s="258"/>
      <c r="L157" s="697" t="s">
        <v>315</v>
      </c>
      <c r="M157" s="698" t="s">
        <v>153</v>
      </c>
      <c r="N157" s="699"/>
      <c r="O157" s="699"/>
      <c r="P157" s="700"/>
    </row>
    <row r="158" spans="1:16" s="9" customFormat="1" ht="27" customHeight="1" thickBot="1" x14ac:dyDescent="0.25">
      <c r="A158" s="3283"/>
      <c r="B158" s="3229"/>
      <c r="C158" s="3267"/>
      <c r="D158" s="3270"/>
      <c r="E158" s="3210"/>
      <c r="F158" s="3235"/>
      <c r="G158" s="3246"/>
      <c r="H158" s="2386" t="s">
        <v>76</v>
      </c>
      <c r="I158" s="2000">
        <v>49.2</v>
      </c>
      <c r="J158" s="2001"/>
      <c r="K158" s="2002"/>
      <c r="L158" s="2003"/>
      <c r="M158" s="2004"/>
      <c r="N158" s="463"/>
      <c r="O158" s="463"/>
      <c r="P158" s="464"/>
    </row>
    <row r="159" spans="1:16" ht="31.9" customHeight="1" thickBot="1" x14ac:dyDescent="0.25">
      <c r="A159" s="3222"/>
      <c r="B159" s="3224"/>
      <c r="C159" s="3268"/>
      <c r="D159" s="3271"/>
      <c r="E159" s="3211"/>
      <c r="F159" s="3249"/>
      <c r="G159" s="3247"/>
      <c r="H159" s="191" t="s">
        <v>7</v>
      </c>
      <c r="I159" s="701">
        <f>SUM(I154:I158)</f>
        <v>1043.2</v>
      </c>
      <c r="J159" s="701">
        <f t="shared" ref="J159:K159" si="16">SUM(J154:J157)</f>
        <v>1000</v>
      </c>
      <c r="K159" s="701">
        <f t="shared" si="16"/>
        <v>1500</v>
      </c>
      <c r="L159" s="2404"/>
      <c r="M159" s="2405"/>
      <c r="N159" s="2406"/>
      <c r="O159" s="2406"/>
      <c r="P159" s="2407"/>
    </row>
    <row r="160" spans="1:16" ht="22.9" customHeight="1" x14ac:dyDescent="0.2">
      <c r="A160" s="3225" t="s">
        <v>53</v>
      </c>
      <c r="B160" s="3228" t="s">
        <v>6</v>
      </c>
      <c r="C160" s="3231" t="s">
        <v>53</v>
      </c>
      <c r="D160" s="303"/>
      <c r="E160" s="3209" t="s">
        <v>316</v>
      </c>
      <c r="F160" s="3332" t="s">
        <v>119</v>
      </c>
      <c r="G160" s="3272" t="s">
        <v>1051</v>
      </c>
      <c r="H160" s="274" t="s">
        <v>52</v>
      </c>
      <c r="I160" s="703">
        <v>10</v>
      </c>
      <c r="J160" s="703">
        <v>15</v>
      </c>
      <c r="K160" s="703">
        <v>20</v>
      </c>
      <c r="L160" s="3261" t="s">
        <v>317</v>
      </c>
      <c r="M160" s="3318" t="s">
        <v>157</v>
      </c>
      <c r="N160" s="3362">
        <v>15</v>
      </c>
      <c r="O160" s="3362">
        <v>14</v>
      </c>
      <c r="P160" s="3440">
        <v>14</v>
      </c>
    </row>
    <row r="161" spans="1:16" ht="23.45" customHeight="1" x14ac:dyDescent="0.2">
      <c r="A161" s="3226"/>
      <c r="B161" s="3229"/>
      <c r="C161" s="3232"/>
      <c r="D161" s="304"/>
      <c r="E161" s="3210"/>
      <c r="F161" s="3333"/>
      <c r="G161" s="3273"/>
      <c r="H161" s="278" t="s">
        <v>75</v>
      </c>
      <c r="I161" s="705"/>
      <c r="J161" s="705"/>
      <c r="K161" s="705"/>
      <c r="L161" s="3262"/>
      <c r="M161" s="3319"/>
      <c r="N161" s="3363"/>
      <c r="O161" s="3363"/>
      <c r="P161" s="3441"/>
    </row>
    <row r="162" spans="1:16" ht="15.75" x14ac:dyDescent="0.2">
      <c r="A162" s="3226"/>
      <c r="B162" s="3229"/>
      <c r="C162" s="3232"/>
      <c r="D162" s="304"/>
      <c r="E162" s="3210"/>
      <c r="F162" s="3333"/>
      <c r="G162" s="3273"/>
      <c r="H162" s="278" t="s">
        <v>312</v>
      </c>
      <c r="I162" s="279"/>
      <c r="J162" s="279"/>
      <c r="K162" s="279"/>
      <c r="L162" s="3262"/>
      <c r="M162" s="3319"/>
      <c r="N162" s="3363"/>
      <c r="O162" s="3363"/>
      <c r="P162" s="3441"/>
    </row>
    <row r="163" spans="1:16" ht="27.6" customHeight="1" thickBot="1" x14ac:dyDescent="0.25">
      <c r="A163" s="3226"/>
      <c r="B163" s="3229"/>
      <c r="C163" s="3232"/>
      <c r="D163" s="304"/>
      <c r="E163" s="3210"/>
      <c r="F163" s="3333"/>
      <c r="G163" s="3273"/>
      <c r="H163" s="706" t="s">
        <v>166</v>
      </c>
      <c r="I163" s="707"/>
      <c r="J163" s="708"/>
      <c r="K163" s="707"/>
      <c r="L163" s="3263"/>
      <c r="M163" s="3320"/>
      <c r="N163" s="3364"/>
      <c r="O163" s="3364"/>
      <c r="P163" s="3423"/>
    </row>
    <row r="164" spans="1:16" ht="48" thickBot="1" x14ac:dyDescent="0.25">
      <c r="A164" s="3327"/>
      <c r="B164" s="3224"/>
      <c r="C164" s="3328"/>
      <c r="D164" s="636"/>
      <c r="E164" s="3211"/>
      <c r="F164" s="3334"/>
      <c r="G164" s="3274"/>
      <c r="H164" s="709" t="s">
        <v>7</v>
      </c>
      <c r="I164" s="710">
        <f>SUM(I160:I163)</f>
        <v>10</v>
      </c>
      <c r="J164" s="710">
        <f t="shared" ref="J164:K164" si="17">SUM(J160:J163)</f>
        <v>15</v>
      </c>
      <c r="K164" s="710">
        <f t="shared" si="17"/>
        <v>20</v>
      </c>
      <c r="L164" s="637" t="s">
        <v>318</v>
      </c>
      <c r="M164" s="2400" t="s">
        <v>157</v>
      </c>
      <c r="N164" s="2401">
        <v>15</v>
      </c>
      <c r="O164" s="2401">
        <v>20</v>
      </c>
      <c r="P164" s="2402">
        <v>20</v>
      </c>
    </row>
    <row r="165" spans="1:16" ht="15.75" x14ac:dyDescent="0.2">
      <c r="A165" s="3225" t="s">
        <v>53</v>
      </c>
      <c r="B165" s="3228" t="s">
        <v>6</v>
      </c>
      <c r="C165" s="3231" t="s">
        <v>54</v>
      </c>
      <c r="D165" s="303"/>
      <c r="E165" s="3209" t="s">
        <v>319</v>
      </c>
      <c r="F165" s="3329" t="s">
        <v>119</v>
      </c>
      <c r="G165" s="3245" t="s">
        <v>1051</v>
      </c>
      <c r="H165" s="274" t="s">
        <v>52</v>
      </c>
      <c r="I165" s="275">
        <v>0</v>
      </c>
      <c r="J165" s="275">
        <v>0</v>
      </c>
      <c r="K165" s="703">
        <v>100</v>
      </c>
      <c r="L165" s="3261" t="s">
        <v>320</v>
      </c>
      <c r="M165" s="3318" t="s">
        <v>153</v>
      </c>
      <c r="N165" s="3321"/>
      <c r="O165" s="3321"/>
      <c r="P165" s="3440">
        <v>1</v>
      </c>
    </row>
    <row r="166" spans="1:16" ht="15.75" x14ac:dyDescent="0.2">
      <c r="A166" s="3226"/>
      <c r="B166" s="3229"/>
      <c r="C166" s="3232"/>
      <c r="D166" s="304"/>
      <c r="E166" s="3210"/>
      <c r="F166" s="3330"/>
      <c r="G166" s="3246"/>
      <c r="H166" s="278" t="s">
        <v>75</v>
      </c>
      <c r="I166" s="279"/>
      <c r="J166" s="279"/>
      <c r="K166" s="705"/>
      <c r="L166" s="3262"/>
      <c r="M166" s="3319"/>
      <c r="N166" s="3322"/>
      <c r="O166" s="3322"/>
      <c r="P166" s="3441"/>
    </row>
    <row r="167" spans="1:16" ht="15.75" x14ac:dyDescent="0.2">
      <c r="A167" s="3226"/>
      <c r="B167" s="3229"/>
      <c r="C167" s="3232"/>
      <c r="D167" s="304"/>
      <c r="E167" s="3210"/>
      <c r="F167" s="3330"/>
      <c r="G167" s="3246"/>
      <c r="H167" s="278" t="s">
        <v>312</v>
      </c>
      <c r="I167" s="279"/>
      <c r="J167" s="279"/>
      <c r="K167" s="705"/>
      <c r="L167" s="3262"/>
      <c r="M167" s="3319"/>
      <c r="N167" s="3322"/>
      <c r="O167" s="3322"/>
      <c r="P167" s="3441"/>
    </row>
    <row r="168" spans="1:16" ht="16.5" thickBot="1" x14ac:dyDescent="0.25">
      <c r="A168" s="3226"/>
      <c r="B168" s="3229"/>
      <c r="C168" s="3232"/>
      <c r="D168" s="304"/>
      <c r="E168" s="711"/>
      <c r="F168" s="3330"/>
      <c r="G168" s="3246"/>
      <c r="H168" s="278" t="s">
        <v>166</v>
      </c>
      <c r="I168" s="279"/>
      <c r="J168" s="279"/>
      <c r="K168" s="705"/>
      <c r="L168" s="3263"/>
      <c r="M168" s="3320"/>
      <c r="N168" s="3323"/>
      <c r="O168" s="3323"/>
      <c r="P168" s="3423"/>
    </row>
    <row r="169" spans="1:16" ht="46.9" customHeight="1" thickBot="1" x14ac:dyDescent="0.25">
      <c r="A169" s="3327"/>
      <c r="B169" s="3224"/>
      <c r="C169" s="3328"/>
      <c r="D169" s="636"/>
      <c r="E169" s="2695" t="s">
        <v>383</v>
      </c>
      <c r="F169" s="3331"/>
      <c r="G169" s="3247"/>
      <c r="H169" s="272" t="s">
        <v>7</v>
      </c>
      <c r="I169" s="192">
        <f>SUM(I165:I168)</f>
        <v>0</v>
      </c>
      <c r="J169" s="192">
        <f t="shared" ref="J169:K169" si="18">SUM(J165:J168)</f>
        <v>0</v>
      </c>
      <c r="K169" s="192">
        <f t="shared" si="18"/>
        <v>100</v>
      </c>
      <c r="L169" s="2696" t="s">
        <v>321</v>
      </c>
      <c r="M169" s="2697" t="s">
        <v>153</v>
      </c>
      <c r="N169" s="2698"/>
      <c r="O169" s="2698"/>
      <c r="P169" s="2402">
        <v>1</v>
      </c>
    </row>
    <row r="170" spans="1:16" ht="47.25" x14ac:dyDescent="0.2">
      <c r="A170" s="3324" t="s">
        <v>53</v>
      </c>
      <c r="B170" s="3223" t="s">
        <v>6</v>
      </c>
      <c r="C170" s="3266" t="s">
        <v>62</v>
      </c>
      <c r="D170" s="303"/>
      <c r="E170" s="3209" t="s">
        <v>322</v>
      </c>
      <c r="F170" s="3248" t="s">
        <v>119</v>
      </c>
      <c r="G170" s="3245" t="s">
        <v>1051</v>
      </c>
      <c r="H170" s="274" t="s">
        <v>52</v>
      </c>
      <c r="I170" s="275">
        <v>473</v>
      </c>
      <c r="J170" s="275">
        <v>200</v>
      </c>
      <c r="K170" s="703">
        <v>250</v>
      </c>
      <c r="L170" s="714" t="s">
        <v>323</v>
      </c>
      <c r="M170" s="715" t="s">
        <v>153</v>
      </c>
      <c r="N170" s="389">
        <f>SUM(N171:N174)</f>
        <v>40</v>
      </c>
      <c r="O170" s="389">
        <f>SUM(O171:O174)</f>
        <v>47</v>
      </c>
      <c r="P170" s="716">
        <f>SUM(P171:P174)</f>
        <v>61</v>
      </c>
    </row>
    <row r="171" spans="1:16" ht="31.5" x14ac:dyDescent="0.2">
      <c r="A171" s="3325"/>
      <c r="B171" s="3229"/>
      <c r="C171" s="3267"/>
      <c r="D171" s="304"/>
      <c r="E171" s="3210"/>
      <c r="F171" s="3235"/>
      <c r="G171" s="3246"/>
      <c r="H171" s="278" t="s">
        <v>75</v>
      </c>
      <c r="I171" s="279"/>
      <c r="J171" s="279"/>
      <c r="K171" s="705"/>
      <c r="L171" s="712" t="s">
        <v>324</v>
      </c>
      <c r="M171" s="713" t="s">
        <v>153</v>
      </c>
      <c r="N171" s="717">
        <v>30</v>
      </c>
      <c r="O171" s="717">
        <v>30</v>
      </c>
      <c r="P171" s="718">
        <v>38</v>
      </c>
    </row>
    <row r="172" spans="1:16" ht="15.75" x14ac:dyDescent="0.2">
      <c r="A172" s="3325"/>
      <c r="B172" s="3229"/>
      <c r="C172" s="3267"/>
      <c r="D172" s="304"/>
      <c r="E172" s="3210"/>
      <c r="F172" s="3235"/>
      <c r="G172" s="3246"/>
      <c r="H172" s="278" t="s">
        <v>312</v>
      </c>
      <c r="I172" s="279"/>
      <c r="J172" s="279">
        <v>350</v>
      </c>
      <c r="K172" s="705">
        <v>400</v>
      </c>
      <c r="L172" s="712" t="s">
        <v>325</v>
      </c>
      <c r="M172" s="713" t="s">
        <v>153</v>
      </c>
      <c r="N172" s="717">
        <v>6</v>
      </c>
      <c r="O172" s="717">
        <v>12</v>
      </c>
      <c r="P172" s="718">
        <v>18</v>
      </c>
    </row>
    <row r="173" spans="1:16" ht="31.5" x14ac:dyDescent="0.2">
      <c r="A173" s="3325"/>
      <c r="B173" s="3229"/>
      <c r="C173" s="3267"/>
      <c r="D173" s="304"/>
      <c r="E173" s="3210"/>
      <c r="F173" s="3235"/>
      <c r="G173" s="3246"/>
      <c r="H173" s="278" t="s">
        <v>166</v>
      </c>
      <c r="I173" s="279"/>
      <c r="J173" s="279"/>
      <c r="K173" s="705"/>
      <c r="L173" s="712" t="s">
        <v>326</v>
      </c>
      <c r="M173" s="713" t="s">
        <v>153</v>
      </c>
      <c r="N173" s="719">
        <v>0</v>
      </c>
      <c r="O173" s="719">
        <v>0</v>
      </c>
      <c r="P173" s="2614">
        <v>0</v>
      </c>
    </row>
    <row r="174" spans="1:16" ht="15.75" x14ac:dyDescent="0.2">
      <c r="A174" s="3325"/>
      <c r="B174" s="3229"/>
      <c r="C174" s="3267"/>
      <c r="D174" s="304"/>
      <c r="E174" s="3210"/>
      <c r="F174" s="3235"/>
      <c r="G174" s="3246"/>
      <c r="H174" s="283"/>
      <c r="I174" s="284"/>
      <c r="J174" s="284"/>
      <c r="K174" s="284"/>
      <c r="L174" s="712" t="s">
        <v>327</v>
      </c>
      <c r="M174" s="713" t="s">
        <v>153</v>
      </c>
      <c r="N174" s="719">
        <v>4</v>
      </c>
      <c r="O174" s="719">
        <v>5</v>
      </c>
      <c r="P174" s="2614">
        <v>5</v>
      </c>
    </row>
    <row r="175" spans="1:16" ht="16.899999999999999" customHeight="1" thickBot="1" x14ac:dyDescent="0.25">
      <c r="A175" s="3326"/>
      <c r="B175" s="3224"/>
      <c r="C175" s="2615"/>
      <c r="D175" s="314"/>
      <c r="E175" s="3211"/>
      <c r="F175" s="3249"/>
      <c r="G175" s="3247"/>
      <c r="H175" s="272" t="s">
        <v>7</v>
      </c>
      <c r="I175" s="192">
        <f>SUM(I170:I173)</f>
        <v>473</v>
      </c>
      <c r="J175" s="192">
        <f t="shared" ref="J175:K175" si="19">SUM(J170:J173)</f>
        <v>550</v>
      </c>
      <c r="K175" s="192">
        <f t="shared" si="19"/>
        <v>650</v>
      </c>
      <c r="L175" s="415"/>
      <c r="M175" s="193"/>
      <c r="N175" s="261"/>
      <c r="O175" s="261"/>
      <c r="P175" s="262"/>
    </row>
    <row r="176" spans="1:16" ht="47.25" x14ac:dyDescent="0.2">
      <c r="A176" s="3221" t="s">
        <v>53</v>
      </c>
      <c r="B176" s="3223" t="s">
        <v>6</v>
      </c>
      <c r="C176" s="3231" t="s">
        <v>96</v>
      </c>
      <c r="D176" s="3309"/>
      <c r="E176" s="702" t="s">
        <v>328</v>
      </c>
      <c r="F176" s="3312">
        <v>288724610</v>
      </c>
      <c r="G176" s="3315" t="s">
        <v>1051</v>
      </c>
      <c r="H176" s="164" t="s">
        <v>52</v>
      </c>
      <c r="I176" s="252">
        <v>335.3</v>
      </c>
      <c r="J176" s="252">
        <v>350</v>
      </c>
      <c r="K176" s="252">
        <v>350</v>
      </c>
      <c r="L176" s="720" t="s">
        <v>329</v>
      </c>
      <c r="M176" s="169" t="s">
        <v>153</v>
      </c>
      <c r="N176" s="407">
        <v>200</v>
      </c>
      <c r="O176" s="329">
        <v>200</v>
      </c>
      <c r="P176" s="330">
        <v>200</v>
      </c>
    </row>
    <row r="177" spans="1:16" ht="15" customHeight="1" x14ac:dyDescent="0.2">
      <c r="A177" s="3283"/>
      <c r="B177" s="3229"/>
      <c r="C177" s="3232"/>
      <c r="D177" s="3310"/>
      <c r="E177" s="704"/>
      <c r="F177" s="3313"/>
      <c r="G177" s="3316"/>
      <c r="H177" s="185" t="s">
        <v>76</v>
      </c>
      <c r="I177" s="260">
        <v>0.99</v>
      </c>
      <c r="J177" s="721"/>
      <c r="K177" s="721"/>
      <c r="L177" s="722" t="s">
        <v>330</v>
      </c>
      <c r="M177" s="723" t="s">
        <v>331</v>
      </c>
      <c r="N177" s="267">
        <v>468.5</v>
      </c>
      <c r="O177" s="267">
        <v>468.5</v>
      </c>
      <c r="P177" s="268">
        <v>468.5</v>
      </c>
    </row>
    <row r="178" spans="1:16" ht="31.5" x14ac:dyDescent="0.2">
      <c r="A178" s="3283"/>
      <c r="B178" s="3229"/>
      <c r="C178" s="3232"/>
      <c r="D178" s="3310"/>
      <c r="E178" s="704"/>
      <c r="F178" s="3313"/>
      <c r="G178" s="3316"/>
      <c r="H178" s="185"/>
      <c r="I178" s="721"/>
      <c r="J178" s="721"/>
      <c r="K178" s="721"/>
      <c r="L178" s="724" t="s">
        <v>332</v>
      </c>
      <c r="M178" s="306" t="s">
        <v>153</v>
      </c>
      <c r="N178" s="287">
        <v>5</v>
      </c>
      <c r="O178" s="287">
        <v>5</v>
      </c>
      <c r="P178" s="446">
        <v>5</v>
      </c>
    </row>
    <row r="179" spans="1:16" ht="16.5" thickBot="1" x14ac:dyDescent="0.25">
      <c r="A179" s="3222"/>
      <c r="B179" s="3224"/>
      <c r="C179" s="3233"/>
      <c r="D179" s="3311"/>
      <c r="E179" s="725"/>
      <c r="F179" s="3314"/>
      <c r="G179" s="3317"/>
      <c r="H179" s="272" t="s">
        <v>7</v>
      </c>
      <c r="I179" s="192">
        <f>SUM(I176:I178)</f>
        <v>336.29</v>
      </c>
      <c r="J179" s="192">
        <f>SUM(J176:J178)</f>
        <v>350</v>
      </c>
      <c r="K179" s="192">
        <f>SUM(K176:K178)</f>
        <v>350</v>
      </c>
      <c r="L179" s="726"/>
      <c r="M179" s="340"/>
      <c r="N179" s="727"/>
      <c r="O179" s="727"/>
      <c r="P179" s="728"/>
    </row>
    <row r="180" spans="1:16" ht="26.45" customHeight="1" x14ac:dyDescent="0.2">
      <c r="A180" s="3300"/>
      <c r="B180" s="3301"/>
      <c r="C180" s="3232"/>
      <c r="D180" s="304"/>
      <c r="E180" s="3219" t="s">
        <v>333</v>
      </c>
      <c r="F180" s="3302"/>
      <c r="G180" s="3246"/>
      <c r="H180" s="729"/>
      <c r="I180" s="730"/>
      <c r="J180" s="731"/>
      <c r="K180" s="732"/>
      <c r="L180" s="733" t="s">
        <v>330</v>
      </c>
      <c r="M180" s="734" t="s">
        <v>331</v>
      </c>
      <c r="N180" s="325">
        <v>468.5</v>
      </c>
      <c r="O180" s="325">
        <v>468.5</v>
      </c>
      <c r="P180" s="326">
        <v>468.5</v>
      </c>
    </row>
    <row r="181" spans="1:16" ht="32.25" thickBot="1" x14ac:dyDescent="0.25">
      <c r="A181" s="3226"/>
      <c r="B181" s="3229"/>
      <c r="C181" s="3232"/>
      <c r="D181" s="304"/>
      <c r="E181" s="3219"/>
      <c r="F181" s="3246"/>
      <c r="G181" s="3302"/>
      <c r="H181" s="729"/>
      <c r="I181" s="735"/>
      <c r="J181" s="736"/>
      <c r="K181" s="737"/>
      <c r="L181" s="738" t="s">
        <v>334</v>
      </c>
      <c r="M181" s="306" t="s">
        <v>153</v>
      </c>
      <c r="N181" s="287">
        <v>1</v>
      </c>
      <c r="O181" s="287">
        <v>1</v>
      </c>
      <c r="P181" s="446">
        <v>1</v>
      </c>
    </row>
    <row r="182" spans="1:16" ht="48" thickBot="1" x14ac:dyDescent="0.25">
      <c r="A182" s="739"/>
      <c r="B182" s="241"/>
      <c r="C182" s="740"/>
      <c r="D182" s="303"/>
      <c r="E182" s="474" t="s">
        <v>335</v>
      </c>
      <c r="F182" s="404"/>
      <c r="G182" s="741"/>
      <c r="H182" s="742"/>
      <c r="I182" s="743"/>
      <c r="J182" s="744"/>
      <c r="K182" s="745"/>
      <c r="L182" s="746" t="s">
        <v>335</v>
      </c>
      <c r="M182" s="306" t="s">
        <v>153</v>
      </c>
      <c r="N182" s="445">
        <v>200</v>
      </c>
      <c r="O182" s="287">
        <v>200</v>
      </c>
      <c r="P182" s="446">
        <v>200</v>
      </c>
    </row>
    <row r="183" spans="1:16" ht="40.9" customHeight="1" thickBot="1" x14ac:dyDescent="0.25">
      <c r="A183" s="747"/>
      <c r="B183" s="748"/>
      <c r="C183" s="749"/>
      <c r="D183" s="303"/>
      <c r="E183" s="474" t="s">
        <v>336</v>
      </c>
      <c r="F183" s="750"/>
      <c r="G183" s="163"/>
      <c r="H183" s="751"/>
      <c r="I183" s="752"/>
      <c r="J183" s="753"/>
      <c r="K183" s="754"/>
      <c r="L183" s="755" t="s">
        <v>332</v>
      </c>
      <c r="M183" s="306" t="s">
        <v>153</v>
      </c>
      <c r="N183" s="287">
        <v>5</v>
      </c>
      <c r="O183" s="287">
        <v>5</v>
      </c>
      <c r="P183" s="446">
        <v>5</v>
      </c>
    </row>
    <row r="184" spans="1:16" ht="16.5" thickBot="1" x14ac:dyDescent="0.25">
      <c r="A184" s="756" t="s">
        <v>53</v>
      </c>
      <c r="B184" s="347" t="s">
        <v>6</v>
      </c>
      <c r="C184" s="3237" t="s">
        <v>34</v>
      </c>
      <c r="D184" s="3238"/>
      <c r="E184" s="3238"/>
      <c r="F184" s="3238"/>
      <c r="G184" s="3238"/>
      <c r="H184" s="228" t="s">
        <v>7</v>
      </c>
      <c r="I184" s="229">
        <f>I137+I159+I164+I169+I175+I179</f>
        <v>5406.21</v>
      </c>
      <c r="J184" s="229">
        <f>J137+J159+J164+J169+J175+J179</f>
        <v>6415</v>
      </c>
      <c r="K184" s="229">
        <f>K137+K159+K164+K169+K175+K179</f>
        <v>7720</v>
      </c>
      <c r="L184" s="757"/>
      <c r="M184" s="757"/>
      <c r="N184" s="758"/>
      <c r="O184" s="758"/>
      <c r="P184" s="759"/>
    </row>
    <row r="185" spans="1:16" ht="16.5" thickBot="1" x14ac:dyDescent="0.25">
      <c r="A185" s="145" t="s">
        <v>53</v>
      </c>
      <c r="B185" s="317" t="s">
        <v>8</v>
      </c>
      <c r="C185" s="3306" t="s">
        <v>337</v>
      </c>
      <c r="D185" s="3307"/>
      <c r="E185" s="3307"/>
      <c r="F185" s="3307"/>
      <c r="G185" s="3307"/>
      <c r="H185" s="3307"/>
      <c r="I185" s="3307"/>
      <c r="J185" s="3307"/>
      <c r="K185" s="3307"/>
      <c r="L185" s="3307"/>
      <c r="M185" s="3307"/>
      <c r="N185" s="3307"/>
      <c r="O185" s="3307"/>
      <c r="P185" s="3308"/>
    </row>
    <row r="186" spans="1:16" ht="48" thickBot="1" x14ac:dyDescent="0.25">
      <c r="A186" s="145"/>
      <c r="B186" s="317"/>
      <c r="C186" s="760"/>
      <c r="D186" s="761"/>
      <c r="E186" s="761"/>
      <c r="F186" s="761"/>
      <c r="G186" s="761"/>
      <c r="H186" s="761"/>
      <c r="I186" s="761"/>
      <c r="J186" s="761"/>
      <c r="K186" s="762"/>
      <c r="L186" s="763" t="s">
        <v>338</v>
      </c>
      <c r="M186" s="764" t="s">
        <v>195</v>
      </c>
      <c r="N186" s="765" t="s">
        <v>200</v>
      </c>
      <c r="O186" s="766"/>
      <c r="P186" s="767"/>
    </row>
    <row r="187" spans="1:16" ht="15.75" x14ac:dyDescent="0.2">
      <c r="A187" s="3221" t="s">
        <v>53</v>
      </c>
      <c r="B187" s="3223" t="s">
        <v>8</v>
      </c>
      <c r="C187" s="3266" t="s">
        <v>6</v>
      </c>
      <c r="D187" s="303"/>
      <c r="E187" s="3209" t="s">
        <v>339</v>
      </c>
      <c r="F187" s="3303">
        <v>288724610</v>
      </c>
      <c r="G187" s="3245" t="s">
        <v>1051</v>
      </c>
      <c r="H187" s="164" t="s">
        <v>52</v>
      </c>
      <c r="I187" s="165">
        <v>165</v>
      </c>
      <c r="J187" s="166">
        <v>180</v>
      </c>
      <c r="K187" s="167">
        <v>180</v>
      </c>
      <c r="L187" s="544" t="s">
        <v>340</v>
      </c>
      <c r="M187" s="768" t="s">
        <v>153</v>
      </c>
      <c r="N187" s="329">
        <v>52</v>
      </c>
      <c r="O187" s="329">
        <v>48</v>
      </c>
      <c r="P187" s="330">
        <v>48</v>
      </c>
    </row>
    <row r="188" spans="1:16" ht="15.75" x14ac:dyDescent="0.2">
      <c r="A188" s="3283"/>
      <c r="B188" s="3229"/>
      <c r="C188" s="3267"/>
      <c r="D188" s="304"/>
      <c r="E188" s="3210"/>
      <c r="F188" s="3304"/>
      <c r="G188" s="3246"/>
      <c r="H188" s="185" t="s">
        <v>75</v>
      </c>
      <c r="I188" s="769"/>
      <c r="J188" s="770"/>
      <c r="K188" s="771"/>
      <c r="L188" s="772"/>
      <c r="M188" s="773"/>
      <c r="N188" s="774"/>
      <c r="O188" s="774"/>
      <c r="P188" s="775"/>
    </row>
    <row r="189" spans="1:16" ht="34.9" customHeight="1" thickBot="1" x14ac:dyDescent="0.25">
      <c r="A189" s="360"/>
      <c r="B189" s="776"/>
      <c r="C189" s="777"/>
      <c r="D189" s="304"/>
      <c r="E189" s="3211"/>
      <c r="F189" s="3305"/>
      <c r="G189" s="3247"/>
      <c r="H189" s="272" t="s">
        <v>7</v>
      </c>
      <c r="I189" s="701">
        <f>SUM(I187:I188)</f>
        <v>165</v>
      </c>
      <c r="J189" s="701">
        <f>SUM(J187:J188)</f>
        <v>180</v>
      </c>
      <c r="K189" s="701">
        <f>SUM(K187:K188)</f>
        <v>180</v>
      </c>
      <c r="L189" s="778"/>
      <c r="M189" s="779"/>
      <c r="N189" s="780"/>
      <c r="O189" s="780"/>
      <c r="P189" s="781"/>
    </row>
    <row r="190" spans="1:16" ht="31.5" x14ac:dyDescent="0.25">
      <c r="A190" s="3221" t="s">
        <v>53</v>
      </c>
      <c r="B190" s="3223" t="s">
        <v>8</v>
      </c>
      <c r="C190" s="3266" t="s">
        <v>8</v>
      </c>
      <c r="D190" s="782"/>
      <c r="E190" s="3209" t="s">
        <v>341</v>
      </c>
      <c r="F190" s="3248" t="s">
        <v>119</v>
      </c>
      <c r="G190" s="3245" t="s">
        <v>1051</v>
      </c>
      <c r="H190" s="164" t="s">
        <v>52</v>
      </c>
      <c r="I190" s="165">
        <v>4</v>
      </c>
      <c r="J190" s="165">
        <v>4</v>
      </c>
      <c r="K190" s="167">
        <v>4</v>
      </c>
      <c r="L190" s="250" t="s">
        <v>342</v>
      </c>
      <c r="M190" s="783" t="s">
        <v>153</v>
      </c>
      <c r="N190" s="784">
        <v>5</v>
      </c>
      <c r="O190" s="785">
        <v>5</v>
      </c>
      <c r="P190" s="786">
        <v>5</v>
      </c>
    </row>
    <row r="191" spans="1:16" ht="15.75" x14ac:dyDescent="0.25">
      <c r="A191" s="3283"/>
      <c r="B191" s="3229"/>
      <c r="C191" s="3267"/>
      <c r="D191" s="787"/>
      <c r="E191" s="3210"/>
      <c r="F191" s="3235"/>
      <c r="G191" s="3246"/>
      <c r="H191" s="185"/>
      <c r="I191" s="788"/>
      <c r="J191" s="789"/>
      <c r="K191" s="788"/>
      <c r="L191" s="253" t="s">
        <v>343</v>
      </c>
      <c r="M191" s="790" t="s">
        <v>184</v>
      </c>
      <c r="N191" s="791">
        <v>5</v>
      </c>
      <c r="O191" s="791">
        <v>5</v>
      </c>
      <c r="P191" s="792">
        <v>5</v>
      </c>
    </row>
    <row r="192" spans="1:16" ht="22.9" customHeight="1" thickBot="1" x14ac:dyDescent="0.3">
      <c r="A192" s="3222"/>
      <c r="B192" s="3224"/>
      <c r="C192" s="3268"/>
      <c r="D192" s="793"/>
      <c r="E192" s="2611"/>
      <c r="F192" s="3249"/>
      <c r="G192" s="3247"/>
      <c r="H192" s="272" t="s">
        <v>7</v>
      </c>
      <c r="I192" s="192">
        <f>I190*1</f>
        <v>4</v>
      </c>
      <c r="J192" s="192">
        <f t="shared" ref="J192:K192" si="20">J190*1</f>
        <v>4</v>
      </c>
      <c r="K192" s="192">
        <f t="shared" si="20"/>
        <v>4</v>
      </c>
      <c r="L192" s="794"/>
      <c r="M192" s="795"/>
      <c r="N192" s="796"/>
      <c r="O192" s="796"/>
      <c r="P192" s="797"/>
    </row>
    <row r="193" spans="1:16" ht="15.75" x14ac:dyDescent="0.25">
      <c r="A193" s="3225" t="s">
        <v>53</v>
      </c>
      <c r="B193" s="3228" t="s">
        <v>8</v>
      </c>
      <c r="C193" s="3231" t="s">
        <v>53</v>
      </c>
      <c r="D193" s="303"/>
      <c r="E193" s="3209" t="s">
        <v>344</v>
      </c>
      <c r="F193" s="3234" t="s">
        <v>119</v>
      </c>
      <c r="G193" s="3245" t="s">
        <v>1051</v>
      </c>
      <c r="H193" s="2691" t="s">
        <v>52</v>
      </c>
      <c r="I193" s="2692">
        <v>14</v>
      </c>
      <c r="J193" s="2692">
        <v>14</v>
      </c>
      <c r="K193" s="2692">
        <v>14</v>
      </c>
      <c r="L193" s="2693" t="s">
        <v>345</v>
      </c>
      <c r="M193" s="783" t="s">
        <v>153</v>
      </c>
      <c r="N193" s="785">
        <v>7</v>
      </c>
      <c r="O193" s="785">
        <v>7</v>
      </c>
      <c r="P193" s="786">
        <v>7</v>
      </c>
    </row>
    <row r="194" spans="1:16" ht="34.9" customHeight="1" thickBot="1" x14ac:dyDescent="0.3">
      <c r="A194" s="3227"/>
      <c r="B194" s="3230"/>
      <c r="C194" s="3233"/>
      <c r="D194" s="314"/>
      <c r="E194" s="3211"/>
      <c r="F194" s="3236"/>
      <c r="G194" s="3247"/>
      <c r="H194" s="272" t="s">
        <v>7</v>
      </c>
      <c r="I194" s="701">
        <f>SUM(I193:I193)</f>
        <v>14</v>
      </c>
      <c r="J194" s="701">
        <f t="shared" ref="J194:K194" si="21">SUM(J193:J193)</f>
        <v>14</v>
      </c>
      <c r="K194" s="701">
        <f t="shared" si="21"/>
        <v>14</v>
      </c>
      <c r="L194" s="800"/>
      <c r="M194" s="801"/>
      <c r="N194" s="802"/>
      <c r="O194" s="802"/>
      <c r="P194" s="797"/>
    </row>
    <row r="195" spans="1:16" ht="15.6" customHeight="1" x14ac:dyDescent="0.25">
      <c r="A195" s="152" t="s">
        <v>53</v>
      </c>
      <c r="B195" s="241" t="s">
        <v>8</v>
      </c>
      <c r="C195" s="3231" t="s">
        <v>54</v>
      </c>
      <c r="D195" s="3286"/>
      <c r="E195" s="3209" t="s">
        <v>346</v>
      </c>
      <c r="F195" s="3234" t="s">
        <v>119</v>
      </c>
      <c r="G195" s="3245" t="s">
        <v>1051</v>
      </c>
      <c r="H195" s="164" t="s">
        <v>52</v>
      </c>
      <c r="I195" s="165">
        <v>1074.2</v>
      </c>
      <c r="J195" s="166">
        <v>1200</v>
      </c>
      <c r="K195" s="167">
        <v>1300</v>
      </c>
      <c r="L195" s="803" t="s">
        <v>347</v>
      </c>
      <c r="M195" s="804" t="s">
        <v>184</v>
      </c>
      <c r="N195" s="785">
        <v>5</v>
      </c>
      <c r="O195" s="785">
        <v>5</v>
      </c>
      <c r="P195" s="786">
        <v>5</v>
      </c>
    </row>
    <row r="196" spans="1:16" ht="15.75" x14ac:dyDescent="0.25">
      <c r="A196" s="360"/>
      <c r="B196" s="776"/>
      <c r="C196" s="3232"/>
      <c r="D196" s="3287"/>
      <c r="E196" s="3210"/>
      <c r="F196" s="3235"/>
      <c r="G196" s="3246"/>
      <c r="H196" s="185" t="s">
        <v>75</v>
      </c>
      <c r="I196" s="256"/>
      <c r="J196" s="257"/>
      <c r="K196" s="258"/>
      <c r="L196" s="357"/>
      <c r="M196" s="805"/>
      <c r="N196" s="798"/>
      <c r="O196" s="798"/>
      <c r="P196" s="799"/>
    </row>
    <row r="197" spans="1:16" ht="15.75" x14ac:dyDescent="0.25">
      <c r="A197" s="360"/>
      <c r="B197" s="776"/>
      <c r="C197" s="3232"/>
      <c r="D197" s="3287"/>
      <c r="E197" s="3210"/>
      <c r="F197" s="3235"/>
      <c r="G197" s="3246"/>
      <c r="H197" s="185" t="s">
        <v>312</v>
      </c>
      <c r="I197" s="256"/>
      <c r="J197" s="257"/>
      <c r="K197" s="258"/>
      <c r="L197" s="806"/>
      <c r="M197" s="807"/>
      <c r="N197" s="791"/>
      <c r="O197" s="791"/>
      <c r="P197" s="792"/>
    </row>
    <row r="198" spans="1:16" ht="15.75" x14ac:dyDescent="0.2">
      <c r="A198" s="360"/>
      <c r="B198" s="776"/>
      <c r="C198" s="3232"/>
      <c r="D198" s="3287"/>
      <c r="E198" s="3210"/>
      <c r="F198" s="3235"/>
      <c r="G198" s="3246"/>
      <c r="H198" s="185" t="s">
        <v>166</v>
      </c>
      <c r="I198" s="256">
        <v>44.3</v>
      </c>
      <c r="J198" s="257"/>
      <c r="K198" s="258"/>
      <c r="L198" s="808"/>
      <c r="M198" s="809"/>
      <c r="N198" s="810"/>
      <c r="O198" s="810"/>
      <c r="P198" s="811"/>
    </row>
    <row r="199" spans="1:16" ht="15.75" x14ac:dyDescent="0.2">
      <c r="A199" s="360"/>
      <c r="B199" s="776"/>
      <c r="C199" s="3232"/>
      <c r="D199" s="3287"/>
      <c r="E199" s="3210"/>
      <c r="F199" s="3235"/>
      <c r="G199" s="3246"/>
      <c r="H199" s="310" t="s">
        <v>76</v>
      </c>
      <c r="I199" s="296">
        <v>69.3</v>
      </c>
      <c r="J199" s="311">
        <v>70</v>
      </c>
      <c r="K199" s="312">
        <v>70</v>
      </c>
      <c r="L199" s="808"/>
      <c r="M199" s="809"/>
      <c r="N199" s="810"/>
      <c r="O199" s="810"/>
      <c r="P199" s="811"/>
    </row>
    <row r="200" spans="1:16" ht="16.5" thickBot="1" x14ac:dyDescent="0.25">
      <c r="A200" s="756"/>
      <c r="B200" s="347"/>
      <c r="C200" s="3233"/>
      <c r="D200" s="3288"/>
      <c r="E200" s="3211"/>
      <c r="F200" s="3236"/>
      <c r="G200" s="3247"/>
      <c r="H200" s="272" t="s">
        <v>7</v>
      </c>
      <c r="I200" s="192">
        <f>SUM(I195:I199)</f>
        <v>1187.8</v>
      </c>
      <c r="J200" s="192">
        <f t="shared" ref="J200:K200" si="22">SUM(J195:J199)</f>
        <v>1270</v>
      </c>
      <c r="K200" s="192">
        <f t="shared" si="22"/>
        <v>1370</v>
      </c>
      <c r="L200" s="812"/>
      <c r="M200" s="813"/>
      <c r="N200" s="814"/>
      <c r="O200" s="814"/>
      <c r="P200" s="815"/>
    </row>
    <row r="201" spans="1:16" ht="32.25" thickBot="1" x14ac:dyDescent="0.3">
      <c r="A201" s="145"/>
      <c r="B201" s="317"/>
      <c r="C201" s="816"/>
      <c r="D201" s="817"/>
      <c r="E201" s="518" t="s">
        <v>1239</v>
      </c>
      <c r="F201" s="818"/>
      <c r="G201" s="819"/>
      <c r="H201" s="2377"/>
      <c r="I201" s="2378"/>
      <c r="J201" s="2378"/>
      <c r="K201" s="2379"/>
      <c r="L201" s="822" t="s">
        <v>1238</v>
      </c>
      <c r="M201" s="823" t="s">
        <v>153</v>
      </c>
      <c r="N201" s="824">
        <v>1</v>
      </c>
      <c r="O201" s="824"/>
      <c r="P201" s="470"/>
    </row>
    <row r="202" spans="1:16" ht="79.5" thickBot="1" x14ac:dyDescent="0.25">
      <c r="A202" s="145"/>
      <c r="B202" s="317"/>
      <c r="C202" s="816"/>
      <c r="D202" s="817"/>
      <c r="E202" s="518" t="s">
        <v>348</v>
      </c>
      <c r="F202" s="818"/>
      <c r="G202" s="819"/>
      <c r="H202" s="820"/>
      <c r="I202" s="744"/>
      <c r="J202" s="744"/>
      <c r="K202" s="821"/>
      <c r="L202" s="825" t="s">
        <v>1234</v>
      </c>
      <c r="M202" s="823" t="s">
        <v>153</v>
      </c>
      <c r="N202" s="469">
        <v>1</v>
      </c>
      <c r="O202" s="469">
        <v>1</v>
      </c>
      <c r="P202" s="470"/>
    </row>
    <row r="203" spans="1:16" ht="79.5" thickBot="1" x14ac:dyDescent="0.25">
      <c r="A203" s="826"/>
      <c r="B203" s="827"/>
      <c r="C203" s="777"/>
      <c r="D203" s="304"/>
      <c r="E203" s="828" t="s">
        <v>349</v>
      </c>
      <c r="F203" s="818"/>
      <c r="G203" s="819"/>
      <c r="H203" s="820"/>
      <c r="I203" s="744"/>
      <c r="J203" s="744"/>
      <c r="K203" s="821"/>
      <c r="L203" s="825" t="s">
        <v>1235</v>
      </c>
      <c r="M203" s="823" t="s">
        <v>153</v>
      </c>
      <c r="N203" s="469">
        <v>1</v>
      </c>
      <c r="O203" s="469">
        <v>1</v>
      </c>
      <c r="P203" s="829"/>
    </row>
    <row r="204" spans="1:16" ht="63.75" thickBot="1" x14ac:dyDescent="0.25">
      <c r="A204" s="747"/>
      <c r="B204" s="748"/>
      <c r="C204" s="749"/>
      <c r="D204" s="303"/>
      <c r="E204" s="828" t="s">
        <v>350</v>
      </c>
      <c r="F204" s="818"/>
      <c r="G204" s="819"/>
      <c r="H204" s="820"/>
      <c r="I204" s="744"/>
      <c r="J204" s="744"/>
      <c r="K204" s="821"/>
      <c r="L204" s="825" t="s">
        <v>1236</v>
      </c>
      <c r="M204" s="823" t="s">
        <v>153</v>
      </c>
      <c r="N204" s="469">
        <v>1</v>
      </c>
      <c r="O204" s="830"/>
      <c r="P204" s="829"/>
    </row>
    <row r="205" spans="1:16" ht="65.45" customHeight="1" thickBot="1" x14ac:dyDescent="0.25">
      <c r="A205" s="747"/>
      <c r="B205" s="748"/>
      <c r="C205" s="749"/>
      <c r="D205" s="303"/>
      <c r="E205" s="518" t="s">
        <v>351</v>
      </c>
      <c r="F205" s="818"/>
      <c r="G205" s="819"/>
      <c r="H205" s="820"/>
      <c r="I205" s="744"/>
      <c r="J205" s="744"/>
      <c r="K205" s="821"/>
      <c r="L205" s="825" t="s">
        <v>1237</v>
      </c>
      <c r="M205" s="823" t="s">
        <v>153</v>
      </c>
      <c r="N205" s="469">
        <v>1</v>
      </c>
      <c r="O205" s="469"/>
      <c r="P205" s="470"/>
    </row>
    <row r="206" spans="1:16" ht="32.25" thickBot="1" x14ac:dyDescent="0.25">
      <c r="A206" s="747"/>
      <c r="B206" s="748"/>
      <c r="C206" s="749"/>
      <c r="D206" s="303"/>
      <c r="E206" s="499" t="s">
        <v>352</v>
      </c>
      <c r="F206" s="404"/>
      <c r="G206" s="175"/>
      <c r="H206" s="831"/>
      <c r="I206" s="753"/>
      <c r="J206" s="753"/>
      <c r="K206" s="832"/>
      <c r="L206" s="833" t="s">
        <v>353</v>
      </c>
      <c r="M206" s="834" t="s">
        <v>153</v>
      </c>
      <c r="N206" s="835">
        <v>1</v>
      </c>
      <c r="O206" s="835"/>
      <c r="P206" s="290"/>
    </row>
    <row r="207" spans="1:16" ht="25.15" customHeight="1" thickBot="1" x14ac:dyDescent="0.25">
      <c r="A207" s="836"/>
      <c r="B207" s="837"/>
      <c r="C207" s="838"/>
      <c r="D207" s="839"/>
      <c r="E207" s="518" t="s">
        <v>305</v>
      </c>
      <c r="F207" s="840"/>
      <c r="G207" s="819"/>
      <c r="H207" s="820"/>
      <c r="I207" s="744"/>
      <c r="J207" s="744"/>
      <c r="K207" s="821"/>
      <c r="L207" s="825" t="s">
        <v>354</v>
      </c>
      <c r="M207" s="823" t="s">
        <v>153</v>
      </c>
      <c r="N207" s="469">
        <v>1</v>
      </c>
      <c r="O207" s="469">
        <v>1</v>
      </c>
      <c r="P207" s="470">
        <v>1</v>
      </c>
    </row>
    <row r="208" spans="1:16" ht="32.25" thickBot="1" x14ac:dyDescent="0.25">
      <c r="A208" s="693"/>
      <c r="B208" s="402"/>
      <c r="C208" s="694"/>
      <c r="D208" s="304"/>
      <c r="E208" s="518" t="s">
        <v>355</v>
      </c>
      <c r="F208" s="818"/>
      <c r="G208" s="841"/>
      <c r="H208" s="820"/>
      <c r="I208" s="744"/>
      <c r="J208" s="744"/>
      <c r="K208" s="821"/>
      <c r="L208" s="825" t="s">
        <v>356</v>
      </c>
      <c r="M208" s="823" t="s">
        <v>153</v>
      </c>
      <c r="N208" s="469">
        <v>1</v>
      </c>
      <c r="O208" s="469">
        <v>1</v>
      </c>
      <c r="P208" s="470"/>
    </row>
    <row r="209" spans="1:16" ht="39.6" customHeight="1" thickBot="1" x14ac:dyDescent="0.25">
      <c r="A209" s="747"/>
      <c r="B209" s="748"/>
      <c r="C209" s="749"/>
      <c r="D209" s="303"/>
      <c r="E209" s="828" t="s">
        <v>357</v>
      </c>
      <c r="F209" s="818"/>
      <c r="G209" s="819"/>
      <c r="H209" s="820"/>
      <c r="I209" s="744"/>
      <c r="J209" s="744"/>
      <c r="K209" s="821"/>
      <c r="L209" s="842" t="s">
        <v>358</v>
      </c>
      <c r="M209" s="843" t="s">
        <v>153</v>
      </c>
      <c r="N209" s="844">
        <v>4</v>
      </c>
      <c r="O209" s="469"/>
      <c r="P209" s="470"/>
    </row>
    <row r="210" spans="1:16" ht="29.45" customHeight="1" thickBot="1" x14ac:dyDescent="0.25">
      <c r="A210" s="605"/>
      <c r="B210" s="317"/>
      <c r="C210" s="2699"/>
      <c r="D210" s="817"/>
      <c r="E210" s="518" t="s">
        <v>359</v>
      </c>
      <c r="F210" s="818"/>
      <c r="G210" s="819"/>
      <c r="H210" s="820"/>
      <c r="I210" s="744"/>
      <c r="J210" s="744"/>
      <c r="K210" s="821"/>
      <c r="L210" s="842" t="s">
        <v>360</v>
      </c>
      <c r="M210" s="843" t="s">
        <v>153</v>
      </c>
      <c r="N210" s="844">
        <v>1</v>
      </c>
      <c r="O210" s="469"/>
      <c r="P210" s="470"/>
    </row>
    <row r="211" spans="1:16" ht="16.5" thickBot="1" x14ac:dyDescent="0.25">
      <c r="A211" s="145" t="s">
        <v>53</v>
      </c>
      <c r="B211" s="317" t="s">
        <v>8</v>
      </c>
      <c r="C211" s="3238" t="s">
        <v>34</v>
      </c>
      <c r="D211" s="3238"/>
      <c r="E211" s="3238"/>
      <c r="F211" s="3238"/>
      <c r="G211" s="3239"/>
      <c r="H211" s="845" t="s">
        <v>7</v>
      </c>
      <c r="I211" s="229">
        <f>I189+I192+I194+I200</f>
        <v>1370.8</v>
      </c>
      <c r="J211" s="229">
        <f t="shared" ref="J211:K211" si="23">J189+J192+J194+J200</f>
        <v>1468</v>
      </c>
      <c r="K211" s="229">
        <f t="shared" si="23"/>
        <v>1568</v>
      </c>
      <c r="L211" s="846"/>
      <c r="M211" s="3289"/>
      <c r="N211" s="3290"/>
      <c r="O211" s="3290"/>
      <c r="P211" s="3291"/>
    </row>
    <row r="212" spans="1:16" ht="16.5" thickBot="1" x14ac:dyDescent="0.25">
      <c r="A212" s="366" t="s">
        <v>53</v>
      </c>
      <c r="B212" s="3292" t="s">
        <v>213</v>
      </c>
      <c r="C212" s="3293"/>
      <c r="D212" s="3293"/>
      <c r="E212" s="3293"/>
      <c r="F212" s="3293"/>
      <c r="G212" s="3293"/>
      <c r="H212" s="3293"/>
      <c r="I212" s="367">
        <f>I184+I211</f>
        <v>6777.01</v>
      </c>
      <c r="J212" s="367">
        <f>J184+J211</f>
        <v>7883</v>
      </c>
      <c r="K212" s="367">
        <f>K184+K211</f>
        <v>9288</v>
      </c>
      <c r="L212" s="368"/>
      <c r="M212" s="369"/>
      <c r="N212" s="369"/>
      <c r="O212" s="369"/>
      <c r="P212" s="370"/>
    </row>
    <row r="213" spans="1:16" ht="16.5" thickBot="1" x14ac:dyDescent="0.25">
      <c r="A213" s="3294" t="s">
        <v>361</v>
      </c>
      <c r="B213" s="3295"/>
      <c r="C213" s="3295"/>
      <c r="D213" s="3295"/>
      <c r="E213" s="3295"/>
      <c r="F213" s="3295"/>
      <c r="G213" s="3295"/>
      <c r="H213" s="3296"/>
      <c r="I213" s="847">
        <f>I214-I199-I136-I91-I116-I177-I158</f>
        <v>11852.300000000003</v>
      </c>
      <c r="J213" s="847">
        <f>J214-J199-J136</f>
        <v>16150</v>
      </c>
      <c r="K213" s="847">
        <f>K214-K199-K136</f>
        <v>13942</v>
      </c>
      <c r="L213" s="848"/>
      <c r="M213" s="849"/>
      <c r="N213" s="849"/>
      <c r="O213" s="849"/>
      <c r="P213" s="850"/>
    </row>
    <row r="214" spans="1:16" ht="16.5" thickBot="1" x14ac:dyDescent="0.25">
      <c r="A214" s="3294" t="s">
        <v>9</v>
      </c>
      <c r="B214" s="3295"/>
      <c r="C214" s="3295"/>
      <c r="D214" s="3295"/>
      <c r="E214" s="3295"/>
      <c r="F214" s="3295"/>
      <c r="G214" s="3295"/>
      <c r="H214" s="3296"/>
      <c r="I214" s="851">
        <f>I69+I128+I212</f>
        <v>12271.380000000001</v>
      </c>
      <c r="J214" s="851">
        <f>J69+J128+J212</f>
        <v>16420</v>
      </c>
      <c r="K214" s="851">
        <f>K69+K128+K212</f>
        <v>14212</v>
      </c>
      <c r="L214" s="3297"/>
      <c r="M214" s="3298"/>
      <c r="N214" s="3298"/>
      <c r="O214" s="3298"/>
      <c r="P214" s="3299"/>
    </row>
    <row r="215" spans="1:16" x14ac:dyDescent="0.2">
      <c r="A215" s="16" t="s">
        <v>36</v>
      </c>
      <c r="B215" s="16"/>
      <c r="C215" s="16"/>
      <c r="D215" s="16"/>
      <c r="E215" s="16"/>
      <c r="F215" s="16"/>
      <c r="G215" s="16"/>
      <c r="H215" s="16"/>
      <c r="I215" s="16"/>
      <c r="J215" s="16"/>
      <c r="K215" s="9"/>
      <c r="L215" s="9"/>
      <c r="M215" s="9"/>
      <c r="N215" s="9"/>
      <c r="O215" s="9"/>
      <c r="P215" s="9"/>
    </row>
    <row r="216" spans="1:16" s="9" customFormat="1" x14ac:dyDescent="0.2"/>
    <row r="217" spans="1:16" x14ac:dyDescent="0.2">
      <c r="A217" s="9"/>
      <c r="B217" s="9"/>
      <c r="C217" s="9"/>
      <c r="D217" s="9"/>
      <c r="E217" s="9"/>
      <c r="F217" s="9"/>
      <c r="G217" s="9"/>
      <c r="H217" s="852" t="s">
        <v>52</v>
      </c>
      <c r="I217" s="853">
        <f>I13+I50+I57+I64+I74+I77+I79+I82+I88+I90+I114+I133+I154+I160+I170+I165+I176+I187+I190+I193+I195+I29</f>
        <v>8032.9</v>
      </c>
      <c r="J217" s="853">
        <f>J13+J50+J57+J64+J74+J77+J79+J82+J88+J90+J114+J133+J154+J160+J170+J165+J176+J187+J190+J193+J195+J29+J42</f>
        <v>11005</v>
      </c>
      <c r="K217" s="853">
        <f>K13+K50+K57+K64+K74+K77+K79+K82+K88+K90+K114+K133+K154+K160+K170+K165+K176+K187+K190+K193+K195+K29+K42</f>
        <v>8192</v>
      </c>
      <c r="L217" s="9"/>
      <c r="M217" s="9"/>
      <c r="N217" s="9"/>
      <c r="O217" s="9"/>
      <c r="P217" s="9"/>
    </row>
    <row r="218" spans="1:16" x14ac:dyDescent="0.2">
      <c r="A218" s="9"/>
      <c r="B218" s="9"/>
      <c r="C218" s="9"/>
      <c r="D218" s="9"/>
      <c r="E218" s="9"/>
      <c r="F218" s="9"/>
      <c r="G218" s="9"/>
      <c r="H218" s="852" t="s">
        <v>161</v>
      </c>
      <c r="I218" s="853">
        <f>I15+I31+I44+I135+I156+I162+I167+I172+I197</f>
        <v>3775.1000000000004</v>
      </c>
      <c r="J218" s="853">
        <f>J15+J31+J44+J135+J156+J162+J167+J172+J197</f>
        <v>5145</v>
      </c>
      <c r="K218" s="853">
        <f>K15+K31+K44+K135+K156+K162+K167+K172+K197</f>
        <v>5750</v>
      </c>
      <c r="L218" s="9"/>
      <c r="M218" s="9"/>
      <c r="N218" s="9"/>
      <c r="O218" s="9"/>
      <c r="P218" s="9"/>
    </row>
    <row r="219" spans="1:16" x14ac:dyDescent="0.2">
      <c r="A219" s="9"/>
      <c r="B219" s="9"/>
      <c r="C219" s="9"/>
      <c r="D219" s="9"/>
      <c r="E219" s="9"/>
      <c r="F219" s="9"/>
      <c r="G219" s="9"/>
      <c r="H219" s="852" t="s">
        <v>166</v>
      </c>
      <c r="I219" s="854">
        <f>I16+I32+I45+I157+I163+I168+I173+I198</f>
        <v>44.3</v>
      </c>
      <c r="J219" s="854">
        <f>J16+J32+J45+J157+J163+J168+J173+J198</f>
        <v>0</v>
      </c>
      <c r="K219" s="854">
        <f>K16+K32+K45+K157+K163+K168+K173+K198</f>
        <v>0</v>
      </c>
      <c r="L219" s="9"/>
      <c r="M219" s="9"/>
      <c r="N219" s="9"/>
      <c r="O219" s="9"/>
      <c r="P219" s="9"/>
    </row>
    <row r="220" spans="1:16" x14ac:dyDescent="0.2">
      <c r="A220" s="9"/>
      <c r="B220" s="9"/>
      <c r="C220" s="9"/>
      <c r="D220" s="9"/>
      <c r="E220" s="9"/>
      <c r="F220" s="9"/>
      <c r="G220" s="9"/>
      <c r="H220" s="852" t="s">
        <v>76</v>
      </c>
      <c r="I220" s="854">
        <f>I136+I199+I91+I116+I158+I177</f>
        <v>419.08</v>
      </c>
      <c r="J220" s="854">
        <f>J136+J199+J91+J116+J158+J177</f>
        <v>270</v>
      </c>
      <c r="K220" s="854">
        <f>K136+K199+K91+K116+K158+K177</f>
        <v>270</v>
      </c>
      <c r="L220" s="852"/>
      <c r="M220" s="9"/>
      <c r="N220" s="9"/>
      <c r="O220" s="9"/>
      <c r="P220" s="9"/>
    </row>
    <row r="221" spans="1:16" x14ac:dyDescent="0.2">
      <c r="A221" s="9"/>
      <c r="B221" s="9"/>
      <c r="C221" s="9"/>
      <c r="D221" s="9"/>
      <c r="E221" s="9"/>
      <c r="F221" s="9"/>
      <c r="G221" s="9"/>
      <c r="H221" s="852" t="s">
        <v>362</v>
      </c>
      <c r="I221" s="9">
        <f>SUM(I217:I220)</f>
        <v>12271.38</v>
      </c>
      <c r="J221" s="853">
        <f t="shared" ref="J221:K221" si="24">SUM(J217:J220)</f>
        <v>16420</v>
      </c>
      <c r="K221" s="853">
        <f t="shared" si="24"/>
        <v>14212</v>
      </c>
      <c r="L221" s="9"/>
      <c r="M221" s="9"/>
      <c r="N221" s="9"/>
      <c r="O221" s="9"/>
      <c r="P221" s="9"/>
    </row>
    <row r="222" spans="1:16" s="9" customFormat="1" x14ac:dyDescent="0.2">
      <c r="H222" s="852"/>
    </row>
    <row r="223" spans="1:16" x14ac:dyDescent="0.2">
      <c r="A223" s="9"/>
      <c r="B223" s="9"/>
      <c r="C223" s="9"/>
      <c r="D223" s="9"/>
      <c r="E223" s="9"/>
      <c r="F223" s="9"/>
      <c r="G223" s="9"/>
      <c r="H223" s="9"/>
      <c r="I223" s="9"/>
      <c r="J223" s="9"/>
      <c r="K223" s="9"/>
      <c r="L223" s="9"/>
      <c r="M223" s="9"/>
      <c r="N223" s="9"/>
      <c r="O223" s="9"/>
      <c r="P223" s="9"/>
    </row>
    <row r="224" spans="1:16" ht="16.5" thickBot="1" x14ac:dyDescent="0.25">
      <c r="A224" s="9"/>
      <c r="B224" s="9"/>
      <c r="C224" s="9"/>
      <c r="D224" s="9"/>
      <c r="E224" s="2977" t="s">
        <v>10</v>
      </c>
      <c r="F224" s="2977"/>
      <c r="G224" s="2977"/>
      <c r="H224" s="2977"/>
      <c r="I224" s="2977"/>
      <c r="J224" s="2977"/>
      <c r="K224" s="2977"/>
      <c r="L224" s="9"/>
      <c r="M224" s="9"/>
      <c r="N224" s="852"/>
      <c r="O224" s="9"/>
      <c r="P224" s="9"/>
    </row>
    <row r="225" spans="1:16" ht="42.75" thickBot="1" x14ac:dyDescent="0.25">
      <c r="A225" s="9"/>
      <c r="B225" s="9"/>
      <c r="C225" s="9"/>
      <c r="D225" s="9"/>
      <c r="E225" s="855"/>
      <c r="F225" s="856"/>
      <c r="G225" s="856"/>
      <c r="H225" s="857"/>
      <c r="I225" s="1903" t="s">
        <v>1245</v>
      </c>
      <c r="J225" s="1904" t="s">
        <v>363</v>
      </c>
      <c r="K225" s="1905" t="s">
        <v>364</v>
      </c>
      <c r="L225" s="9"/>
      <c r="M225" s="9"/>
      <c r="N225" s="9"/>
      <c r="O225" s="9"/>
      <c r="P225" s="9"/>
    </row>
    <row r="226" spans="1:16" ht="15" thickBot="1" x14ac:dyDescent="0.25">
      <c r="A226" s="9"/>
      <c r="B226" s="9"/>
      <c r="C226" s="9"/>
      <c r="D226" s="9"/>
      <c r="E226" s="2815" t="s">
        <v>37</v>
      </c>
      <c r="F226" s="2816"/>
      <c r="G226" s="2816"/>
      <c r="H226" s="2817"/>
      <c r="I226" s="1153">
        <f>SUM(I227:I237)</f>
        <v>12271.38</v>
      </c>
      <c r="J226" s="2431">
        <f t="shared" ref="J226:K226" si="25">SUM(J227:J237)</f>
        <v>16420</v>
      </c>
      <c r="K226" s="2432">
        <f t="shared" si="25"/>
        <v>14212</v>
      </c>
      <c r="L226" s="9"/>
      <c r="M226" s="9"/>
      <c r="N226" s="9"/>
      <c r="O226" s="9"/>
      <c r="P226" s="9"/>
    </row>
    <row r="227" spans="1:16" ht="15" x14ac:dyDescent="0.2">
      <c r="A227" s="10"/>
      <c r="B227" s="13"/>
      <c r="C227" s="13"/>
      <c r="D227" s="13"/>
      <c r="E227" s="2800" t="s">
        <v>384</v>
      </c>
      <c r="F227" s="2801"/>
      <c r="G227" s="2801"/>
      <c r="H227" s="2802"/>
      <c r="I227" s="1155">
        <v>8032.9</v>
      </c>
      <c r="J227" s="1156">
        <f>J13+J29+J42+J50+J57+J64+J74+J77+J79+J82+J88+J90+J114+J133+J154+J160+J165+J170+J176+J187+J190+J193+J195</f>
        <v>11005</v>
      </c>
      <c r="K227" s="1157">
        <f>K13+K29+K42+K50+K57+K64+K74+K77+K79+K82+K88+K90+K114+K133+K154+K160+K165+K170+K176+K187+K190+K193+K195</f>
        <v>8192</v>
      </c>
      <c r="L227" s="10"/>
      <c r="M227" s="10"/>
      <c r="N227" s="15"/>
      <c r="O227" s="13"/>
      <c r="P227" s="13"/>
    </row>
    <row r="228" spans="1:16" ht="15" x14ac:dyDescent="0.2">
      <c r="A228" s="10"/>
      <c r="B228" s="13"/>
      <c r="C228" s="13"/>
      <c r="D228" s="13"/>
      <c r="E228" s="2800" t="s">
        <v>385</v>
      </c>
      <c r="F228" s="2801"/>
      <c r="G228" s="2801"/>
      <c r="H228" s="2802"/>
      <c r="I228" s="1157"/>
      <c r="J228" s="1158"/>
      <c r="K228" s="1157"/>
      <c r="L228" s="10"/>
      <c r="M228" s="10"/>
      <c r="N228" s="15"/>
      <c r="O228" s="13"/>
      <c r="P228" s="13"/>
    </row>
    <row r="229" spans="1:16" ht="15" x14ac:dyDescent="0.2">
      <c r="A229" s="9"/>
      <c r="B229" s="9"/>
      <c r="C229" s="9"/>
      <c r="D229" s="9"/>
      <c r="E229" s="2800" t="s">
        <v>386</v>
      </c>
      <c r="F229" s="2801"/>
      <c r="G229" s="2801"/>
      <c r="H229" s="2802"/>
      <c r="I229" s="1157"/>
      <c r="J229" s="1158"/>
      <c r="K229" s="1157"/>
      <c r="L229" s="10"/>
      <c r="M229" s="10"/>
      <c r="N229" s="9"/>
      <c r="O229" s="9"/>
      <c r="P229" s="9"/>
    </row>
    <row r="230" spans="1:16" ht="28.9" customHeight="1" x14ac:dyDescent="0.2">
      <c r="A230" s="9"/>
      <c r="B230" s="9"/>
      <c r="C230" s="9"/>
      <c r="D230" s="9"/>
      <c r="E230" s="2800" t="s">
        <v>387</v>
      </c>
      <c r="F230" s="2801"/>
      <c r="G230" s="2801"/>
      <c r="H230" s="2802"/>
      <c r="I230" s="1157">
        <v>3775.1</v>
      </c>
      <c r="J230" s="1158">
        <f>J15+J31+J44+J135+J156+J162+J167+J172+J197</f>
        <v>5145</v>
      </c>
      <c r="K230" s="1157">
        <f>K15+K31+K44+K135+K156+K162+K167+K172+K197</f>
        <v>5750</v>
      </c>
      <c r="L230" s="10"/>
      <c r="M230" s="10"/>
      <c r="N230" s="9"/>
      <c r="O230" s="9"/>
      <c r="P230" s="9"/>
    </row>
    <row r="231" spans="1:16" ht="15" x14ac:dyDescent="0.2">
      <c r="A231" s="9"/>
      <c r="B231" s="9"/>
      <c r="C231" s="9"/>
      <c r="D231" s="9"/>
      <c r="E231" s="2803" t="s">
        <v>388</v>
      </c>
      <c r="F231" s="2804"/>
      <c r="G231" s="2804"/>
      <c r="H231" s="2805"/>
      <c r="I231" s="858">
        <v>44.3</v>
      </c>
      <c r="J231" s="859">
        <f>J16+J32+J45+J157+J163+J168+J173+J198</f>
        <v>0</v>
      </c>
      <c r="K231" s="860">
        <f>K16+K32+K45+K157+K163+K168+K173+K198</f>
        <v>0</v>
      </c>
      <c r="L231" s="9"/>
      <c r="M231" s="9"/>
      <c r="N231" s="9"/>
      <c r="O231" s="9"/>
      <c r="P231" s="9"/>
    </row>
    <row r="232" spans="1:16" ht="15" x14ac:dyDescent="0.25">
      <c r="A232" s="9"/>
      <c r="B232" s="9"/>
      <c r="C232" s="9"/>
      <c r="D232" s="9"/>
      <c r="E232" s="861" t="s">
        <v>389</v>
      </c>
      <c r="F232" s="862"/>
      <c r="G232" s="862"/>
      <c r="H232" s="863"/>
      <c r="I232" s="1157"/>
      <c r="J232" s="1158"/>
      <c r="K232" s="1157"/>
      <c r="L232" s="9"/>
      <c r="M232" s="9"/>
      <c r="N232" s="9"/>
      <c r="O232" s="9"/>
      <c r="P232" s="9"/>
    </row>
    <row r="233" spans="1:16" ht="15" x14ac:dyDescent="0.2">
      <c r="A233" s="9"/>
      <c r="B233" s="9"/>
      <c r="C233" s="9"/>
      <c r="D233" s="9"/>
      <c r="E233" s="2800" t="s">
        <v>390</v>
      </c>
      <c r="F233" s="2801"/>
      <c r="G233" s="2801"/>
      <c r="H233" s="2802"/>
      <c r="I233" s="1157"/>
      <c r="J233" s="1158"/>
      <c r="K233" s="1157"/>
      <c r="L233" s="9"/>
      <c r="M233" s="9"/>
      <c r="N233" s="9"/>
      <c r="O233" s="9"/>
      <c r="P233" s="9"/>
    </row>
    <row r="234" spans="1:16" ht="15" x14ac:dyDescent="0.2">
      <c r="A234" s="9"/>
      <c r="B234" s="9"/>
      <c r="C234" s="9"/>
      <c r="D234" s="9"/>
      <c r="E234" s="2800" t="s">
        <v>391</v>
      </c>
      <c r="F234" s="2801"/>
      <c r="G234" s="2801"/>
      <c r="H234" s="2802"/>
      <c r="I234" s="2433"/>
      <c r="J234" s="2434"/>
      <c r="K234" s="2433"/>
      <c r="L234" s="9"/>
      <c r="M234" s="9"/>
      <c r="N234" s="9"/>
      <c r="O234" s="9"/>
      <c r="P234" s="9"/>
    </row>
    <row r="235" spans="1:16" ht="15" x14ac:dyDescent="0.2">
      <c r="A235" s="9"/>
      <c r="B235" s="9"/>
      <c r="C235" s="9"/>
      <c r="D235" s="9"/>
      <c r="E235" s="2800" t="s">
        <v>392</v>
      </c>
      <c r="F235" s="2801"/>
      <c r="G235" s="2801"/>
      <c r="H235" s="2802"/>
      <c r="I235" s="2433"/>
      <c r="J235" s="2434"/>
      <c r="K235" s="2433"/>
      <c r="L235" s="9"/>
      <c r="M235" s="9"/>
      <c r="N235" s="9"/>
      <c r="O235" s="9"/>
      <c r="P235" s="9"/>
    </row>
    <row r="236" spans="1:16" ht="15" x14ac:dyDescent="0.2">
      <c r="A236" s="9"/>
      <c r="B236" s="9"/>
      <c r="C236" s="9"/>
      <c r="D236" s="9"/>
      <c r="E236" s="2800" t="s">
        <v>393</v>
      </c>
      <c r="F236" s="2801"/>
      <c r="G236" s="2801"/>
      <c r="H236" s="2802"/>
      <c r="I236" s="2433"/>
      <c r="J236" s="2434"/>
      <c r="K236" s="2433"/>
      <c r="L236" s="9"/>
      <c r="M236" s="9"/>
      <c r="N236" s="9"/>
      <c r="O236" s="9"/>
      <c r="P236" s="9"/>
    </row>
    <row r="237" spans="1:16" ht="15.75" thickBot="1" x14ac:dyDescent="0.25">
      <c r="A237" s="9"/>
      <c r="B237" s="9"/>
      <c r="C237" s="9"/>
      <c r="D237" s="9"/>
      <c r="E237" s="2821" t="s">
        <v>394</v>
      </c>
      <c r="F237" s="2822"/>
      <c r="G237" s="2822"/>
      <c r="H237" s="2823"/>
      <c r="I237" s="2435">
        <v>419.08</v>
      </c>
      <c r="J237" s="2436">
        <f>J136+J199</f>
        <v>270</v>
      </c>
      <c r="K237" s="2435">
        <f>K136+K199</f>
        <v>270</v>
      </c>
      <c r="L237" s="9"/>
      <c r="M237" s="9"/>
      <c r="N237" s="9"/>
      <c r="O237" s="9"/>
      <c r="P237" s="9"/>
    </row>
    <row r="238" spans="1:16" ht="15.75" thickBot="1" x14ac:dyDescent="0.25">
      <c r="A238" s="9"/>
      <c r="B238" s="9"/>
      <c r="C238" s="9"/>
      <c r="D238" s="9"/>
      <c r="E238" s="2798" t="s">
        <v>38</v>
      </c>
      <c r="F238" s="2799"/>
      <c r="G238" s="2799"/>
      <c r="H238" s="2799"/>
      <c r="I238" s="1168"/>
      <c r="J238" s="1168"/>
      <c r="K238" s="2437"/>
      <c r="L238" s="9"/>
      <c r="M238" s="9"/>
      <c r="N238" s="9"/>
      <c r="O238" s="9"/>
      <c r="P238" s="9"/>
    </row>
    <row r="239" spans="1:16" ht="15.75" thickBot="1" x14ac:dyDescent="0.25">
      <c r="A239" s="9"/>
      <c r="B239" s="9"/>
      <c r="C239" s="9"/>
      <c r="D239" s="9"/>
      <c r="E239" s="2806" t="s">
        <v>548</v>
      </c>
      <c r="F239" s="2807"/>
      <c r="G239" s="2807"/>
      <c r="H239" s="2808"/>
      <c r="I239" s="1170"/>
      <c r="J239" s="1170"/>
      <c r="K239" s="1171"/>
      <c r="L239" s="9"/>
      <c r="M239" s="9"/>
      <c r="N239" s="9"/>
      <c r="O239" s="9"/>
      <c r="P239" s="9"/>
    </row>
    <row r="240" spans="1:16" ht="15.75" thickBot="1" x14ac:dyDescent="0.25">
      <c r="A240" s="9"/>
      <c r="B240" s="9"/>
      <c r="C240" s="9"/>
      <c r="D240" s="9"/>
      <c r="E240" s="3149"/>
      <c r="F240" s="3150"/>
      <c r="G240" s="3150"/>
      <c r="H240" s="3151"/>
      <c r="I240" s="1172">
        <f>SUM(I227:I237)</f>
        <v>12271.38</v>
      </c>
      <c r="J240" s="1172"/>
      <c r="K240" s="1173"/>
      <c r="L240" s="9"/>
      <c r="M240" s="9"/>
      <c r="N240" s="9"/>
      <c r="O240" s="9"/>
      <c r="P240" s="9"/>
    </row>
    <row r="241" spans="1:16" x14ac:dyDescent="0.2">
      <c r="A241" s="9"/>
      <c r="B241" s="9"/>
      <c r="C241" s="9"/>
      <c r="D241" s="9"/>
      <c r="E241" s="9"/>
      <c r="F241" s="9"/>
      <c r="G241" s="9"/>
      <c r="H241" s="9"/>
      <c r="I241" s="9"/>
      <c r="J241" s="9"/>
      <c r="K241" s="9"/>
      <c r="L241" s="9"/>
      <c r="M241" s="9"/>
      <c r="N241" s="9"/>
      <c r="O241" s="9"/>
      <c r="P241" s="9"/>
    </row>
    <row r="242" spans="1:16" x14ac:dyDescent="0.2">
      <c r="A242" s="9"/>
      <c r="B242" s="9"/>
      <c r="C242" s="9"/>
      <c r="D242" s="9"/>
      <c r="E242" s="9"/>
      <c r="F242" s="9"/>
      <c r="G242" s="9"/>
      <c r="H242" s="9"/>
      <c r="I242" s="9"/>
      <c r="J242" s="9"/>
      <c r="K242" s="9"/>
      <c r="L242" s="9"/>
      <c r="M242" s="9"/>
      <c r="N242" s="9"/>
      <c r="O242" s="9"/>
      <c r="P242" s="9"/>
    </row>
  </sheetData>
  <mergeCells count="284">
    <mergeCell ref="O134:O136"/>
    <mergeCell ref="P134:P136"/>
    <mergeCell ref="P165:P168"/>
    <mergeCell ref="M160:M163"/>
    <mergeCell ref="N160:N163"/>
    <mergeCell ref="O160:O163"/>
    <mergeCell ref="P160:P163"/>
    <mergeCell ref="E160:E164"/>
    <mergeCell ref="G90:G94"/>
    <mergeCell ref="F90:F94"/>
    <mergeCell ref="G95:G96"/>
    <mergeCell ref="G97:G98"/>
    <mergeCell ref="G100:G103"/>
    <mergeCell ref="G104:G107"/>
    <mergeCell ref="G109:G110"/>
    <mergeCell ref="F114:F120"/>
    <mergeCell ref="G114:G120"/>
    <mergeCell ref="L1:O1"/>
    <mergeCell ref="L2:P2"/>
    <mergeCell ref="A3:N3"/>
    <mergeCell ref="A4:P4"/>
    <mergeCell ref="O5:P5"/>
    <mergeCell ref="A6:A8"/>
    <mergeCell ref="B6:B8"/>
    <mergeCell ref="C6:C8"/>
    <mergeCell ref="D6:D8"/>
    <mergeCell ref="E6:E8"/>
    <mergeCell ref="L6:P6"/>
    <mergeCell ref="L7:L8"/>
    <mergeCell ref="M7:M8"/>
    <mergeCell ref="N7:P7"/>
    <mergeCell ref="K6:K8"/>
    <mergeCell ref="A13:A17"/>
    <mergeCell ref="B13:B17"/>
    <mergeCell ref="C13:C17"/>
    <mergeCell ref="F13:F17"/>
    <mergeCell ref="F6:F8"/>
    <mergeCell ref="G6:G8"/>
    <mergeCell ref="H6:H8"/>
    <mergeCell ref="I6:I8"/>
    <mergeCell ref="J6:J8"/>
    <mergeCell ref="G13:G17"/>
    <mergeCell ref="A29:A41"/>
    <mergeCell ref="B29:B41"/>
    <mergeCell ref="C29:C41"/>
    <mergeCell ref="E29:E32"/>
    <mergeCell ref="F29:F41"/>
    <mergeCell ref="E37:E38"/>
    <mergeCell ref="A18:A25"/>
    <mergeCell ref="B18:B25"/>
    <mergeCell ref="C18:C25"/>
    <mergeCell ref="F18:F25"/>
    <mergeCell ref="E26:G26"/>
    <mergeCell ref="G29:G41"/>
    <mergeCell ref="L29:L30"/>
    <mergeCell ref="M29:M30"/>
    <mergeCell ref="N29:N30"/>
    <mergeCell ref="O29:O30"/>
    <mergeCell ref="P29:P30"/>
    <mergeCell ref="L31:L32"/>
    <mergeCell ref="M31:M32"/>
    <mergeCell ref="N31:N32"/>
    <mergeCell ref="O31:O32"/>
    <mergeCell ref="P31:P32"/>
    <mergeCell ref="A50:A51"/>
    <mergeCell ref="B50:B51"/>
    <mergeCell ref="C50:C51"/>
    <mergeCell ref="E50:E51"/>
    <mergeCell ref="F50:F51"/>
    <mergeCell ref="C52:G52"/>
    <mergeCell ref="L47:P47"/>
    <mergeCell ref="A42:A46"/>
    <mergeCell ref="B42:B46"/>
    <mergeCell ref="C42:C46"/>
    <mergeCell ref="E42:E44"/>
    <mergeCell ref="F42:F46"/>
    <mergeCell ref="C47:G47"/>
    <mergeCell ref="G42:G46"/>
    <mergeCell ref="G50:G51"/>
    <mergeCell ref="A57:A59"/>
    <mergeCell ref="B57:B59"/>
    <mergeCell ref="C57:C59"/>
    <mergeCell ref="E57:E58"/>
    <mergeCell ref="F57:F59"/>
    <mergeCell ref="C60:G60"/>
    <mergeCell ref="L52:P52"/>
    <mergeCell ref="A54:A56"/>
    <mergeCell ref="B54:B56"/>
    <mergeCell ref="C54:C56"/>
    <mergeCell ref="D54:D56"/>
    <mergeCell ref="E54:K56"/>
    <mergeCell ref="G57:G59"/>
    <mergeCell ref="C64:C65"/>
    <mergeCell ref="F64:F65"/>
    <mergeCell ref="A66:A67"/>
    <mergeCell ref="B66:B67"/>
    <mergeCell ref="C66:C67"/>
    <mergeCell ref="E66:E67"/>
    <mergeCell ref="F66:F67"/>
    <mergeCell ref="G64:G65"/>
    <mergeCell ref="G66:G67"/>
    <mergeCell ref="E64:E65"/>
    <mergeCell ref="L84:P84"/>
    <mergeCell ref="A86:A87"/>
    <mergeCell ref="B86:B87"/>
    <mergeCell ref="A88:A89"/>
    <mergeCell ref="B88:B89"/>
    <mergeCell ref="C88:C89"/>
    <mergeCell ref="E88:E89"/>
    <mergeCell ref="F88:F89"/>
    <mergeCell ref="G82:G83"/>
    <mergeCell ref="F82:F83"/>
    <mergeCell ref="G88:G89"/>
    <mergeCell ref="E82:E83"/>
    <mergeCell ref="C84:G84"/>
    <mergeCell ref="A90:A93"/>
    <mergeCell ref="B90:B94"/>
    <mergeCell ref="C90:C93"/>
    <mergeCell ref="E90:E94"/>
    <mergeCell ref="A95:A96"/>
    <mergeCell ref="B95:B96"/>
    <mergeCell ref="C95:C96"/>
    <mergeCell ref="E95:E96"/>
    <mergeCell ref="F95:F96"/>
    <mergeCell ref="A104:A107"/>
    <mergeCell ref="B104:B107"/>
    <mergeCell ref="C104:C107"/>
    <mergeCell ref="E104:E106"/>
    <mergeCell ref="F104:F107"/>
    <mergeCell ref="L104:L107"/>
    <mergeCell ref="D114:D120"/>
    <mergeCell ref="B97:B98"/>
    <mergeCell ref="C97:C98"/>
    <mergeCell ref="E97:E98"/>
    <mergeCell ref="F97:F98"/>
    <mergeCell ref="A100:A103"/>
    <mergeCell ref="B100:B103"/>
    <mergeCell ref="C100:C103"/>
    <mergeCell ref="E100:E102"/>
    <mergeCell ref="F100:F103"/>
    <mergeCell ref="A160:A164"/>
    <mergeCell ref="B160:B164"/>
    <mergeCell ref="C160:C164"/>
    <mergeCell ref="F160:F164"/>
    <mergeCell ref="C114:C119"/>
    <mergeCell ref="E114:E120"/>
    <mergeCell ref="A109:A110"/>
    <mergeCell ref="B109:B110"/>
    <mergeCell ref="C109:C110"/>
    <mergeCell ref="E109:E110"/>
    <mergeCell ref="F109:F110"/>
    <mergeCell ref="C131:P131"/>
    <mergeCell ref="C132:K132"/>
    <mergeCell ref="A133:A136"/>
    <mergeCell ref="B133:B136"/>
    <mergeCell ref="E133:E137"/>
    <mergeCell ref="F133:F137"/>
    <mergeCell ref="A114:A119"/>
    <mergeCell ref="B114:B119"/>
    <mergeCell ref="L109:L110"/>
    <mergeCell ref="G133:G137"/>
    <mergeCell ref="L134:L136"/>
    <mergeCell ref="M134:M136"/>
    <mergeCell ref="N134:N136"/>
    <mergeCell ref="A176:A179"/>
    <mergeCell ref="B176:B179"/>
    <mergeCell ref="C176:C179"/>
    <mergeCell ref="D176:D179"/>
    <mergeCell ref="F176:F179"/>
    <mergeCell ref="G176:G179"/>
    <mergeCell ref="M165:M168"/>
    <mergeCell ref="N165:N168"/>
    <mergeCell ref="O165:O168"/>
    <mergeCell ref="G165:G169"/>
    <mergeCell ref="A170:A175"/>
    <mergeCell ref="B170:B175"/>
    <mergeCell ref="C170:C174"/>
    <mergeCell ref="E170:E175"/>
    <mergeCell ref="F170:F175"/>
    <mergeCell ref="G170:G175"/>
    <mergeCell ref="A165:A169"/>
    <mergeCell ref="B165:B169"/>
    <mergeCell ref="C165:C169"/>
    <mergeCell ref="E165:E167"/>
    <mergeCell ref="F165:F169"/>
    <mergeCell ref="L165:L168"/>
    <mergeCell ref="B187:B188"/>
    <mergeCell ref="C187:C188"/>
    <mergeCell ref="E187:E189"/>
    <mergeCell ref="A180:A181"/>
    <mergeCell ref="B180:B181"/>
    <mergeCell ref="C180:C181"/>
    <mergeCell ref="E180:E181"/>
    <mergeCell ref="F180:F181"/>
    <mergeCell ref="F187:F189"/>
    <mergeCell ref="C184:G184"/>
    <mergeCell ref="C185:P185"/>
    <mergeCell ref="G180:G181"/>
    <mergeCell ref="G187:G189"/>
    <mergeCell ref="E226:H226"/>
    <mergeCell ref="C195:C200"/>
    <mergeCell ref="D195:D200"/>
    <mergeCell ref="E195:E200"/>
    <mergeCell ref="F195:F200"/>
    <mergeCell ref="C211:G211"/>
    <mergeCell ref="M211:P211"/>
    <mergeCell ref="A190:A192"/>
    <mergeCell ref="B190:B192"/>
    <mergeCell ref="C190:C192"/>
    <mergeCell ref="E190:E191"/>
    <mergeCell ref="A193:A194"/>
    <mergeCell ref="B193:B194"/>
    <mergeCell ref="C193:C194"/>
    <mergeCell ref="E193:E194"/>
    <mergeCell ref="F193:F194"/>
    <mergeCell ref="G190:G192"/>
    <mergeCell ref="G193:G194"/>
    <mergeCell ref="F190:F192"/>
    <mergeCell ref="G195:G200"/>
    <mergeCell ref="B212:H212"/>
    <mergeCell ref="A213:H213"/>
    <mergeCell ref="A214:H214"/>
    <mergeCell ref="L214:P214"/>
    <mergeCell ref="E240:H240"/>
    <mergeCell ref="E234:H234"/>
    <mergeCell ref="E235:H235"/>
    <mergeCell ref="E236:H236"/>
    <mergeCell ref="E237:H237"/>
    <mergeCell ref="E238:H238"/>
    <mergeCell ref="E239:H239"/>
    <mergeCell ref="E227:H227"/>
    <mergeCell ref="E228:H228"/>
    <mergeCell ref="E229:H229"/>
    <mergeCell ref="E230:H230"/>
    <mergeCell ref="E231:H231"/>
    <mergeCell ref="E233:H233"/>
    <mergeCell ref="E224:K224"/>
    <mergeCell ref="H121:H122"/>
    <mergeCell ref="I121:I122"/>
    <mergeCell ref="J121:J122"/>
    <mergeCell ref="K121:K122"/>
    <mergeCell ref="D127:H127"/>
    <mergeCell ref="B128:H128"/>
    <mergeCell ref="L160:L163"/>
    <mergeCell ref="A121:A122"/>
    <mergeCell ref="B154:B159"/>
    <mergeCell ref="C154:C159"/>
    <mergeCell ref="D154:D159"/>
    <mergeCell ref="F154:F159"/>
    <mergeCell ref="G154:G159"/>
    <mergeCell ref="G160:G164"/>
    <mergeCell ref="B121:B122"/>
    <mergeCell ref="C121:C122"/>
    <mergeCell ref="E121:E122"/>
    <mergeCell ref="F121:F122"/>
    <mergeCell ref="G121:G122"/>
    <mergeCell ref="E154:E159"/>
    <mergeCell ref="A154:A159"/>
    <mergeCell ref="A131:A132"/>
    <mergeCell ref="A187:A188"/>
    <mergeCell ref="E74:E76"/>
    <mergeCell ref="E79:E81"/>
    <mergeCell ref="C62:K63"/>
    <mergeCell ref="E39:E41"/>
    <mergeCell ref="A62:A63"/>
    <mergeCell ref="B62:B63"/>
    <mergeCell ref="A79:A81"/>
    <mergeCell ref="B79:B81"/>
    <mergeCell ref="C79:C81"/>
    <mergeCell ref="F79:F81"/>
    <mergeCell ref="C68:G68"/>
    <mergeCell ref="B69:H69"/>
    <mergeCell ref="B70:P70"/>
    <mergeCell ref="A74:A76"/>
    <mergeCell ref="B74:B76"/>
    <mergeCell ref="C74:C76"/>
    <mergeCell ref="F74:F76"/>
    <mergeCell ref="G79:G81"/>
    <mergeCell ref="G74:G76"/>
    <mergeCell ref="F77:F78"/>
    <mergeCell ref="G77:G78"/>
    <mergeCell ref="E77:E78"/>
    <mergeCell ref="A64:A65"/>
    <mergeCell ref="B64:B65"/>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18</vt:i4>
      </vt:variant>
    </vt:vector>
  </HeadingPairs>
  <TitlesOfParts>
    <vt:vector size="18" baseType="lpstr">
      <vt:lpstr>01</vt:lpstr>
      <vt:lpstr>02</vt:lpstr>
      <vt:lpstr>03</vt:lpstr>
      <vt:lpstr>04</vt:lpstr>
      <vt:lpstr>05</vt:lpstr>
      <vt:lpstr>06</vt:lpstr>
      <vt:lpstr>08</vt:lpstr>
      <vt:lpstr>09</vt:lpstr>
      <vt:lpstr>10</vt:lpstr>
      <vt:lpstr>11</vt:lpstr>
      <vt:lpstr>12</vt:lpstr>
      <vt:lpstr>13</vt:lpstr>
      <vt:lpstr>14</vt:lpstr>
      <vt:lpstr>15</vt:lpstr>
      <vt:lpstr>16</vt:lpstr>
      <vt:lpstr>Sav.įmonių rodikliai</vt:lpstr>
      <vt:lpstr>VšĮ rodikliai</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2022-02-10T11:20:54Z</cp:lastPrinted>
  <dcterms:created xsi:type="dcterms:W3CDTF">1996-10-14T23:33:28Z</dcterms:created>
  <dcterms:modified xsi:type="dcterms:W3CDTF">2022-02-11T08:16:55Z</dcterms:modified>
</cp:coreProperties>
</file>