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iana6\Desktop\03-31 medziaga\"/>
    </mc:Choice>
  </mc:AlternateContent>
  <bookViews>
    <workbookView xWindow="-105" yWindow="-105" windowWidth="23250" windowHeight="12570"/>
  </bookViews>
  <sheets>
    <sheet name="01" sheetId="2" r:id="rId1"/>
    <sheet name="02" sheetId="4" r:id="rId2"/>
    <sheet name="03" sheetId="5" r:id="rId3"/>
    <sheet name="04" sheetId="6" r:id="rId4"/>
    <sheet name="05" sheetId="30" r:id="rId5"/>
    <sheet name="06" sheetId="8" r:id="rId6"/>
    <sheet name="08" sheetId="9" r:id="rId7"/>
    <sheet name="09" sheetId="10" r:id="rId8"/>
    <sheet name="10" sheetId="11" r:id="rId9"/>
    <sheet name="11" sheetId="29" r:id="rId10"/>
    <sheet name="12" sheetId="13" r:id="rId11"/>
    <sheet name="13" sheetId="28" r:id="rId12"/>
    <sheet name="14" sheetId="15" r:id="rId13"/>
    <sheet name="15" sheetId="16" r:id="rId14"/>
    <sheet name="16" sheetId="17" r:id="rId15"/>
    <sheet name="Priemonių vykdytojų kodai" sheetId="23" r:id="rId16"/>
    <sheet name="Lapas21" sheetId="26" r:id="rId17"/>
    <sheet name="Lapas22" sheetId="27" r:id="rId18"/>
    <sheet name="Priemoniu vykdytoju kodai" sheetId="3" r:id="rId19"/>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9" i="30" l="1"/>
  <c r="J67" i="30"/>
  <c r="I67" i="30"/>
  <c r="I69" i="30" s="1"/>
  <c r="H67" i="30"/>
  <c r="H69" i="30" s="1"/>
  <c r="J61" i="30"/>
  <c r="I61" i="30"/>
  <c r="H61" i="30"/>
  <c r="J52" i="30"/>
  <c r="I52" i="30"/>
  <c r="I53" i="30" s="1"/>
  <c r="H52" i="30"/>
  <c r="J50" i="30"/>
  <c r="J53" i="30" s="1"/>
  <c r="I50" i="30"/>
  <c r="H50" i="30"/>
  <c r="H53" i="30" s="1"/>
  <c r="H54" i="30" s="1"/>
  <c r="J44" i="30"/>
  <c r="I44" i="30"/>
  <c r="H44" i="30"/>
  <c r="J39" i="30"/>
  <c r="J38" i="30"/>
  <c r="I38" i="30"/>
  <c r="H38" i="30"/>
  <c r="H39" i="30" s="1"/>
  <c r="J36" i="30"/>
  <c r="I36" i="30"/>
  <c r="I39" i="30" s="1"/>
  <c r="H36" i="30"/>
  <c r="J30" i="30"/>
  <c r="I30" i="30"/>
  <c r="H30" i="30"/>
  <c r="J28" i="30"/>
  <c r="I28" i="30"/>
  <c r="H28" i="30"/>
  <c r="J26" i="30"/>
  <c r="I26" i="30"/>
  <c r="H26" i="30"/>
  <c r="J23" i="30"/>
  <c r="J31" i="30" s="1"/>
  <c r="I23" i="30"/>
  <c r="I31" i="30" s="1"/>
  <c r="H23" i="30"/>
  <c r="H31" i="30" s="1"/>
  <c r="J20" i="30"/>
  <c r="I20" i="30"/>
  <c r="H20" i="30"/>
  <c r="J18" i="30"/>
  <c r="I18" i="30"/>
  <c r="H18" i="30"/>
  <c r="J16" i="30"/>
  <c r="I16" i="30"/>
  <c r="H16" i="30"/>
  <c r="J14" i="30"/>
  <c r="I14" i="30"/>
  <c r="H14" i="30"/>
  <c r="J11" i="30"/>
  <c r="I11" i="30"/>
  <c r="J54" i="30" l="1"/>
  <c r="I54" i="30"/>
  <c r="J118" i="28" l="1"/>
  <c r="J146" i="11"/>
  <c r="I146" i="11"/>
  <c r="H146" i="11"/>
  <c r="J144" i="11"/>
  <c r="J140" i="11"/>
  <c r="J139" i="11"/>
  <c r="J138" i="11"/>
  <c r="I137" i="11"/>
  <c r="H137" i="11"/>
  <c r="J129" i="11"/>
  <c r="I129" i="11"/>
  <c r="H129" i="11"/>
  <c r="J115" i="11"/>
  <c r="I115" i="11"/>
  <c r="H115" i="11"/>
  <c r="J113" i="11"/>
  <c r="I113" i="11"/>
  <c r="H113" i="11"/>
  <c r="J110" i="11"/>
  <c r="I110" i="11"/>
  <c r="H110" i="11"/>
  <c r="J106" i="11"/>
  <c r="I106" i="11"/>
  <c r="H106" i="11"/>
  <c r="J103" i="11"/>
  <c r="I103" i="11"/>
  <c r="H103" i="11"/>
  <c r="J101" i="11"/>
  <c r="I101" i="11"/>
  <c r="H101" i="11"/>
  <c r="J98" i="11"/>
  <c r="I98" i="11"/>
  <c r="H98" i="11"/>
  <c r="J96" i="11"/>
  <c r="I96" i="11"/>
  <c r="H96" i="11"/>
  <c r="J59" i="11"/>
  <c r="I59" i="11"/>
  <c r="H59" i="11"/>
  <c r="J45" i="11"/>
  <c r="I45" i="11"/>
  <c r="H45" i="11"/>
  <c r="J30" i="11"/>
  <c r="I30" i="11"/>
  <c r="H30" i="11"/>
  <c r="J23" i="11"/>
  <c r="I23" i="11"/>
  <c r="H23" i="11"/>
  <c r="J19" i="11"/>
  <c r="I19" i="11"/>
  <c r="H19" i="11"/>
  <c r="J72" i="9"/>
  <c r="I72" i="9"/>
  <c r="H72" i="9"/>
  <c r="J67" i="9"/>
  <c r="I67" i="9"/>
  <c r="H67" i="9"/>
  <c r="J50" i="9"/>
  <c r="J51" i="9" s="1"/>
  <c r="I50" i="9"/>
  <c r="I51" i="9" s="1"/>
  <c r="H50" i="9"/>
  <c r="H51" i="9" s="1"/>
  <c r="J49" i="9"/>
  <c r="I49" i="9"/>
  <c r="H49" i="9"/>
  <c r="J44" i="9"/>
  <c r="I44" i="9"/>
  <c r="H44" i="9"/>
  <c r="J38" i="9"/>
  <c r="I38" i="9"/>
  <c r="H38" i="9"/>
  <c r="J36" i="9"/>
  <c r="I36" i="9"/>
  <c r="H36" i="9"/>
  <c r="J34" i="9"/>
  <c r="I34" i="9"/>
  <c r="H34" i="9"/>
  <c r="J29" i="9"/>
  <c r="J30" i="9" s="1"/>
  <c r="I29" i="9"/>
  <c r="H29" i="9"/>
  <c r="J27" i="9"/>
  <c r="I27" i="9"/>
  <c r="H27" i="9"/>
  <c r="J20" i="9"/>
  <c r="I20" i="9"/>
  <c r="H20" i="9"/>
  <c r="J17" i="9"/>
  <c r="I17" i="9"/>
  <c r="H17" i="9"/>
  <c r="J15" i="9"/>
  <c r="I15" i="9"/>
  <c r="H15" i="9"/>
  <c r="H24" i="11" l="1"/>
  <c r="I60" i="11"/>
  <c r="J24" i="11"/>
  <c r="H60" i="11"/>
  <c r="J107" i="11"/>
  <c r="I130" i="11"/>
  <c r="I148" i="11"/>
  <c r="J137" i="11"/>
  <c r="J148" i="11" s="1"/>
  <c r="I24" i="11"/>
  <c r="I107" i="11"/>
  <c r="H107" i="11"/>
  <c r="H130" i="11"/>
  <c r="H148" i="11"/>
  <c r="J130" i="11"/>
  <c r="J60" i="11"/>
  <c r="I30" i="9"/>
  <c r="I39" i="9"/>
  <c r="H74" i="9"/>
  <c r="J21" i="9"/>
  <c r="J39" i="9"/>
  <c r="H30" i="9"/>
  <c r="H39" i="9"/>
  <c r="I21" i="9"/>
  <c r="J74" i="9"/>
  <c r="H21" i="9"/>
  <c r="I74" i="9"/>
  <c r="H131" i="11" l="1"/>
  <c r="H132" i="11" s="1"/>
  <c r="I131" i="11"/>
  <c r="I132" i="11" s="1"/>
  <c r="J131" i="11"/>
  <c r="J132" i="11" s="1"/>
  <c r="I40" i="9"/>
  <c r="I52" i="9" s="1"/>
  <c r="H40" i="9"/>
  <c r="H52" i="9" s="1"/>
  <c r="J40" i="9"/>
  <c r="J52" i="9" s="1"/>
  <c r="H254" i="4" l="1"/>
  <c r="J252" i="4"/>
  <c r="I252" i="4"/>
  <c r="I254" i="4" s="1"/>
  <c r="H252" i="4"/>
  <c r="J251" i="4"/>
  <c r="J250" i="4"/>
  <c r="J249" i="4"/>
  <c r="J248" i="4"/>
  <c r="J246" i="4"/>
  <c r="J245" i="4"/>
  <c r="J244" i="4" s="1"/>
  <c r="I244" i="4"/>
  <c r="H244" i="4"/>
  <c r="J234" i="4"/>
  <c r="I234" i="4"/>
  <c r="H234" i="4"/>
  <c r="J230" i="4"/>
  <c r="I230" i="4"/>
  <c r="H230" i="4"/>
  <c r="J226" i="4"/>
  <c r="I226" i="4"/>
  <c r="H226" i="4"/>
  <c r="J223" i="4"/>
  <c r="I223" i="4"/>
  <c r="H223" i="4"/>
  <c r="J219" i="4"/>
  <c r="I219" i="4"/>
  <c r="H219" i="4"/>
  <c r="J215" i="4"/>
  <c r="I215" i="4"/>
  <c r="H215" i="4"/>
  <c r="J211" i="4"/>
  <c r="I211" i="4"/>
  <c r="H211" i="4"/>
  <c r="J207" i="4"/>
  <c r="J235" i="4" s="1"/>
  <c r="I207" i="4"/>
  <c r="H207" i="4"/>
  <c r="J203" i="4"/>
  <c r="I203" i="4"/>
  <c r="H203" i="4"/>
  <c r="J199" i="4"/>
  <c r="I199" i="4"/>
  <c r="H199" i="4"/>
  <c r="J195" i="4"/>
  <c r="I195" i="4"/>
  <c r="H195" i="4"/>
  <c r="J191" i="4"/>
  <c r="I191" i="4"/>
  <c r="I235" i="4" s="1"/>
  <c r="H191" i="4"/>
  <c r="H235" i="4" s="1"/>
  <c r="J185" i="4"/>
  <c r="I185" i="4"/>
  <c r="H185" i="4"/>
  <c r="J181" i="4"/>
  <c r="I181" i="4"/>
  <c r="H181" i="4"/>
  <c r="J177" i="4"/>
  <c r="I177" i="4"/>
  <c r="H177" i="4"/>
  <c r="J173" i="4"/>
  <c r="I173" i="4"/>
  <c r="H173" i="4"/>
  <c r="J169" i="4"/>
  <c r="I169" i="4"/>
  <c r="H169" i="4"/>
  <c r="J165" i="4"/>
  <c r="I165" i="4"/>
  <c r="H165" i="4"/>
  <c r="J160" i="4"/>
  <c r="I160" i="4"/>
  <c r="H160" i="4"/>
  <c r="J155" i="4"/>
  <c r="J186" i="4" s="1"/>
  <c r="I155" i="4"/>
  <c r="I186" i="4" s="1"/>
  <c r="I236" i="4" s="1"/>
  <c r="H155" i="4"/>
  <c r="H186" i="4" s="1"/>
  <c r="H236" i="4" s="1"/>
  <c r="J146" i="4"/>
  <c r="I146" i="4"/>
  <c r="H146" i="4"/>
  <c r="J142" i="4"/>
  <c r="I142" i="4"/>
  <c r="H142" i="4"/>
  <c r="J138" i="4"/>
  <c r="I138" i="4"/>
  <c r="H138" i="4"/>
  <c r="J134" i="4"/>
  <c r="I134" i="4"/>
  <c r="H134" i="4"/>
  <c r="J130" i="4"/>
  <c r="I130" i="4"/>
  <c r="H130" i="4"/>
  <c r="J126" i="4"/>
  <c r="I126" i="4"/>
  <c r="H126" i="4"/>
  <c r="J122" i="4"/>
  <c r="I122" i="4"/>
  <c r="H122" i="4"/>
  <c r="J118" i="4"/>
  <c r="I118" i="4"/>
  <c r="H118" i="4"/>
  <c r="J114" i="4"/>
  <c r="I114" i="4"/>
  <c r="H114" i="4"/>
  <c r="J110" i="4"/>
  <c r="I110" i="4"/>
  <c r="H110" i="4"/>
  <c r="J106" i="4"/>
  <c r="I106" i="4"/>
  <c r="H106" i="4"/>
  <c r="J102" i="4"/>
  <c r="I102" i="4"/>
  <c r="H102" i="4"/>
  <c r="J98" i="4"/>
  <c r="I98" i="4"/>
  <c r="H98" i="4"/>
  <c r="J94" i="4"/>
  <c r="I94" i="4"/>
  <c r="H94" i="4"/>
  <c r="J90" i="4"/>
  <c r="I90" i="4"/>
  <c r="H90" i="4"/>
  <c r="J86" i="4"/>
  <c r="I86" i="4"/>
  <c r="H86" i="4"/>
  <c r="J82" i="4"/>
  <c r="I82" i="4"/>
  <c r="H82" i="4"/>
  <c r="J76" i="4"/>
  <c r="I76" i="4"/>
  <c r="H76" i="4"/>
  <c r="J72" i="4"/>
  <c r="I72" i="4"/>
  <c r="H72" i="4"/>
  <c r="J68" i="4"/>
  <c r="I68" i="4"/>
  <c r="H68" i="4"/>
  <c r="J64" i="4"/>
  <c r="I64" i="4"/>
  <c r="H64" i="4"/>
  <c r="J60" i="4"/>
  <c r="I60" i="4"/>
  <c r="H60" i="4"/>
  <c r="J56" i="4"/>
  <c r="I56" i="4"/>
  <c r="H56" i="4"/>
  <c r="J51" i="4"/>
  <c r="I51" i="4"/>
  <c r="H51" i="4"/>
  <c r="J47" i="4"/>
  <c r="I47" i="4"/>
  <c r="H47" i="4"/>
  <c r="J43" i="4"/>
  <c r="I43" i="4"/>
  <c r="H43" i="4"/>
  <c r="J38" i="4"/>
  <c r="J147" i="4" s="1"/>
  <c r="J148" i="4" s="1"/>
  <c r="I38" i="4"/>
  <c r="I147" i="4" s="1"/>
  <c r="I148" i="4" s="1"/>
  <c r="H38" i="4"/>
  <c r="H147" i="4" s="1"/>
  <c r="H148" i="4" s="1"/>
  <c r="I33" i="4"/>
  <c r="J32" i="4"/>
  <c r="I32" i="4"/>
  <c r="H32" i="4"/>
  <c r="J27" i="4"/>
  <c r="I27" i="4"/>
  <c r="H27" i="4"/>
  <c r="J22" i="4"/>
  <c r="I22" i="4"/>
  <c r="H22" i="4"/>
  <c r="J17" i="4"/>
  <c r="I17" i="4"/>
  <c r="H17" i="4"/>
  <c r="J13" i="4"/>
  <c r="J33" i="4" s="1"/>
  <c r="I13" i="4"/>
  <c r="H13" i="4"/>
  <c r="H33" i="4" s="1"/>
  <c r="I94" i="29"/>
  <c r="H94" i="29"/>
  <c r="G94" i="29"/>
  <c r="I93" i="29"/>
  <c r="H93" i="29"/>
  <c r="I92" i="29"/>
  <c r="H92" i="29"/>
  <c r="I91" i="29"/>
  <c r="I87" i="29" s="1"/>
  <c r="H91" i="29"/>
  <c r="I89" i="29"/>
  <c r="H89" i="29"/>
  <c r="I88" i="29"/>
  <c r="H88" i="29"/>
  <c r="H87" i="29" s="1"/>
  <c r="G87" i="29"/>
  <c r="H79" i="29"/>
  <c r="I78" i="29"/>
  <c r="I79" i="29" s="1"/>
  <c r="H78" i="29"/>
  <c r="G78" i="29"/>
  <c r="G79" i="29" s="1"/>
  <c r="I76" i="29"/>
  <c r="H76" i="29"/>
  <c r="G76" i="29"/>
  <c r="I70" i="29"/>
  <c r="I69" i="29"/>
  <c r="H69" i="29"/>
  <c r="H70" i="29" s="1"/>
  <c r="G69" i="29"/>
  <c r="G70" i="29" s="1"/>
  <c r="I64" i="29"/>
  <c r="G64" i="29"/>
  <c r="I63" i="29"/>
  <c r="H63" i="29"/>
  <c r="H64" i="29" s="1"/>
  <c r="G63" i="29"/>
  <c r="I55" i="29"/>
  <c r="H55" i="29"/>
  <c r="G55" i="29"/>
  <c r="I52" i="29"/>
  <c r="H52" i="29"/>
  <c r="G52" i="29"/>
  <c r="I49" i="29"/>
  <c r="H49" i="29"/>
  <c r="G49" i="29"/>
  <c r="I46" i="29"/>
  <c r="I56" i="29" s="1"/>
  <c r="H46" i="29"/>
  <c r="H56" i="29" s="1"/>
  <c r="G46" i="29"/>
  <c r="G56" i="29" s="1"/>
  <c r="I39" i="29"/>
  <c r="H39" i="29"/>
  <c r="G39" i="29"/>
  <c r="I35" i="29"/>
  <c r="H35" i="29"/>
  <c r="G35" i="29"/>
  <c r="I33" i="29"/>
  <c r="H33" i="29"/>
  <c r="G33" i="29"/>
  <c r="I29" i="29"/>
  <c r="H29" i="29"/>
  <c r="G29" i="29"/>
  <c r="I23" i="29"/>
  <c r="H23" i="29"/>
  <c r="G23" i="29"/>
  <c r="I18" i="29"/>
  <c r="H18" i="29"/>
  <c r="G18" i="29"/>
  <c r="I13" i="29"/>
  <c r="I40" i="29" s="1"/>
  <c r="H13" i="29"/>
  <c r="H40" i="29" s="1"/>
  <c r="G13" i="29"/>
  <c r="G40" i="29" s="1"/>
  <c r="J119" i="28"/>
  <c r="I119" i="28"/>
  <c r="H119" i="28"/>
  <c r="I118" i="28"/>
  <c r="J117" i="28"/>
  <c r="I117" i="28"/>
  <c r="J116" i="28"/>
  <c r="J115" i="28"/>
  <c r="J114" i="28"/>
  <c r="J113" i="28"/>
  <c r="J112" i="28"/>
  <c r="H111" i="28"/>
  <c r="J81" i="28"/>
  <c r="J93" i="28" s="1"/>
  <c r="I81" i="28"/>
  <c r="I93" i="28" s="1"/>
  <c r="H81" i="28"/>
  <c r="H93" i="28" s="1"/>
  <c r="J76" i="28"/>
  <c r="I76" i="28"/>
  <c r="H76" i="28"/>
  <c r="J74" i="28"/>
  <c r="I74" i="28"/>
  <c r="H74" i="28"/>
  <c r="J68" i="28"/>
  <c r="I68" i="28"/>
  <c r="H68" i="28"/>
  <c r="J63" i="28"/>
  <c r="I63" i="28"/>
  <c r="H63" i="28"/>
  <c r="J55" i="28"/>
  <c r="I55" i="28"/>
  <c r="H55" i="28"/>
  <c r="J52" i="28"/>
  <c r="I52" i="28"/>
  <c r="H52" i="28"/>
  <c r="J46" i="28"/>
  <c r="I46" i="28"/>
  <c r="H46" i="28"/>
  <c r="J39" i="28"/>
  <c r="I39" i="28"/>
  <c r="H39" i="28"/>
  <c r="J35" i="28"/>
  <c r="I35" i="28"/>
  <c r="H35" i="28"/>
  <c r="J31" i="28"/>
  <c r="I31" i="28"/>
  <c r="H31" i="28"/>
  <c r="J29" i="28"/>
  <c r="I29" i="28"/>
  <c r="H29" i="28"/>
  <c r="J25" i="28"/>
  <c r="I25" i="28"/>
  <c r="H25" i="28"/>
  <c r="J18" i="28"/>
  <c r="I18" i="28"/>
  <c r="H18" i="28"/>
  <c r="J16" i="28"/>
  <c r="I16" i="28"/>
  <c r="H16" i="28"/>
  <c r="J13" i="28"/>
  <c r="I13" i="28"/>
  <c r="H13" i="28"/>
  <c r="I237" i="4" l="1"/>
  <c r="J236" i="4"/>
  <c r="J237" i="4" s="1"/>
  <c r="H237" i="4"/>
  <c r="J254" i="4"/>
  <c r="H80" i="29"/>
  <c r="H82" i="29" s="1"/>
  <c r="I80" i="29"/>
  <c r="I82" i="29" s="1"/>
  <c r="G80" i="29"/>
  <c r="G82" i="29" s="1"/>
  <c r="H77" i="28"/>
  <c r="J69" i="28"/>
  <c r="H56" i="28"/>
  <c r="I56" i="28"/>
  <c r="I19" i="28"/>
  <c r="I111" i="28"/>
  <c r="I121" i="28" s="1"/>
  <c r="J19" i="28"/>
  <c r="I40" i="28"/>
  <c r="J77" i="28"/>
  <c r="I69" i="28"/>
  <c r="I77" i="28"/>
  <c r="I94" i="28" s="1"/>
  <c r="H69" i="28"/>
  <c r="H40" i="28"/>
  <c r="J56" i="28"/>
  <c r="J111" i="28"/>
  <c r="J121" i="28" s="1"/>
  <c r="H121" i="28"/>
  <c r="H19" i="28"/>
  <c r="J40" i="28"/>
  <c r="H94" i="28" l="1"/>
  <c r="J94" i="28"/>
  <c r="I70" i="28"/>
  <c r="I96" i="28" s="1"/>
  <c r="J70" i="28"/>
  <c r="H70" i="28"/>
  <c r="K41" i="17"/>
  <c r="J41" i="17"/>
  <c r="I41" i="17"/>
  <c r="I43" i="17" s="1"/>
  <c r="K40" i="17"/>
  <c r="J40" i="17"/>
  <c r="K39" i="17"/>
  <c r="K38" i="17"/>
  <c r="K37" i="17"/>
  <c r="J37" i="17"/>
  <c r="K35" i="17"/>
  <c r="K34" i="17" s="1"/>
  <c r="J35" i="17"/>
  <c r="J34" i="17" s="1"/>
  <c r="I34" i="17"/>
  <c r="K28" i="17"/>
  <c r="J28" i="17"/>
  <c r="I28" i="17"/>
  <c r="K22" i="17"/>
  <c r="J22" i="17"/>
  <c r="I22" i="17"/>
  <c r="K16" i="17"/>
  <c r="J16" i="17"/>
  <c r="I16" i="17"/>
  <c r="J43" i="17" l="1"/>
  <c r="K43" i="17"/>
  <c r="I29" i="17"/>
  <c r="I30" i="17" s="1"/>
  <c r="J29" i="17"/>
  <c r="J30" i="17" s="1"/>
  <c r="K29" i="17"/>
  <c r="K30" i="17" s="1"/>
  <c r="J96" i="28"/>
  <c r="H96" i="28"/>
  <c r="J129" i="16"/>
  <c r="I129" i="16"/>
  <c r="H129" i="16"/>
  <c r="J127" i="16"/>
  <c r="I127" i="16"/>
  <c r="H127" i="16"/>
  <c r="J118" i="16"/>
  <c r="I118" i="16"/>
  <c r="H118" i="16"/>
  <c r="I112" i="16"/>
  <c r="I111" i="16"/>
  <c r="H111" i="16"/>
  <c r="H112" i="16" s="1"/>
  <c r="J110" i="16"/>
  <c r="J111" i="16" s="1"/>
  <c r="J112" i="16" s="1"/>
  <c r="I110" i="16"/>
  <c r="H110" i="16"/>
  <c r="H103" i="16"/>
  <c r="H104" i="16" s="1"/>
  <c r="J102" i="16"/>
  <c r="I102" i="16"/>
  <c r="H102" i="16"/>
  <c r="J100" i="16"/>
  <c r="I100" i="16"/>
  <c r="H100" i="16"/>
  <c r="J97" i="16"/>
  <c r="I97" i="16"/>
  <c r="H97" i="16"/>
  <c r="J93" i="16"/>
  <c r="J103" i="16" s="1"/>
  <c r="J104" i="16" s="1"/>
  <c r="J113" i="16" s="1"/>
  <c r="I93" i="16"/>
  <c r="I103" i="16" s="1"/>
  <c r="I104" i="16" s="1"/>
  <c r="H93" i="16"/>
  <c r="J86" i="16"/>
  <c r="J85" i="16"/>
  <c r="I85" i="16"/>
  <c r="H85" i="16"/>
  <c r="J83" i="16"/>
  <c r="I83" i="16"/>
  <c r="H83" i="16"/>
  <c r="J81" i="16"/>
  <c r="I81" i="16"/>
  <c r="I86" i="16" s="1"/>
  <c r="H81" i="16"/>
  <c r="H86" i="16" s="1"/>
  <c r="H78" i="16"/>
  <c r="J77" i="16"/>
  <c r="I77" i="16"/>
  <c r="H77" i="16"/>
  <c r="J73" i="16"/>
  <c r="J78" i="16" s="1"/>
  <c r="J87" i="16" s="1"/>
  <c r="I73" i="16"/>
  <c r="I78" i="16" s="1"/>
  <c r="H73" i="16"/>
  <c r="J64" i="16"/>
  <c r="I64" i="16"/>
  <c r="H64" i="16"/>
  <c r="J61" i="16"/>
  <c r="I61" i="16"/>
  <c r="H61" i="16"/>
  <c r="J55" i="16"/>
  <c r="J65" i="16" s="1"/>
  <c r="I55" i="16"/>
  <c r="I65" i="16" s="1"/>
  <c r="H55" i="16"/>
  <c r="H65" i="16" s="1"/>
  <c r="H87" i="16" s="1"/>
  <c r="H44" i="16"/>
  <c r="J43" i="16"/>
  <c r="J44" i="16" s="1"/>
  <c r="I43" i="16"/>
  <c r="I44" i="16" s="1"/>
  <c r="H43" i="16"/>
  <c r="J40" i="16"/>
  <c r="I40" i="16"/>
  <c r="J39" i="16"/>
  <c r="I39" i="16"/>
  <c r="H39" i="16"/>
  <c r="H40" i="16" s="1"/>
  <c r="J35" i="16"/>
  <c r="J34" i="16"/>
  <c r="I34" i="16"/>
  <c r="H34" i="16"/>
  <c r="J32" i="16"/>
  <c r="I32" i="16"/>
  <c r="H32" i="16"/>
  <c r="J30" i="16"/>
  <c r="I30" i="16"/>
  <c r="I35" i="16" s="1"/>
  <c r="H30" i="16"/>
  <c r="H35" i="16" s="1"/>
  <c r="J25" i="16"/>
  <c r="I25" i="16"/>
  <c r="H25" i="16"/>
  <c r="J22" i="16"/>
  <c r="I22" i="16"/>
  <c r="H22" i="16"/>
  <c r="J20" i="16"/>
  <c r="I20" i="16"/>
  <c r="H20" i="16"/>
  <c r="J18" i="16"/>
  <c r="I18" i="16"/>
  <c r="H18" i="16"/>
  <c r="J16" i="16"/>
  <c r="I16" i="16"/>
  <c r="H16" i="16"/>
  <c r="J13" i="16"/>
  <c r="I13" i="16"/>
  <c r="H13" i="16"/>
  <c r="J10" i="16"/>
  <c r="J26" i="16" s="1"/>
  <c r="J45" i="16" s="1"/>
  <c r="I10" i="16"/>
  <c r="I26" i="16" s="1"/>
  <c r="I45" i="16" s="1"/>
  <c r="H10" i="16"/>
  <c r="H26" i="16" s="1"/>
  <c r="H45" i="16" s="1"/>
  <c r="H113" i="16" l="1"/>
  <c r="I87" i="16"/>
  <c r="I113" i="16" s="1"/>
  <c r="J53" i="15" l="1"/>
  <c r="I53" i="15"/>
  <c r="I55" i="15" s="1"/>
  <c r="H53" i="15"/>
  <c r="H55" i="15" s="1"/>
  <c r="J48" i="15"/>
  <c r="J47" i="15" s="1"/>
  <c r="J55" i="15" s="1"/>
  <c r="I47" i="15"/>
  <c r="H47" i="15"/>
  <c r="J41" i="15"/>
  <c r="H40" i="15"/>
  <c r="H41" i="15" s="1"/>
  <c r="H42" i="15" s="1"/>
  <c r="H43" i="15" s="1"/>
  <c r="J38" i="15"/>
  <c r="I38" i="15"/>
  <c r="I41" i="15" s="1"/>
  <c r="I42" i="15" s="1"/>
  <c r="I43" i="15" s="1"/>
  <c r="H38" i="15"/>
  <c r="H35" i="15"/>
  <c r="J34" i="15"/>
  <c r="I34" i="15"/>
  <c r="H34" i="15"/>
  <c r="J32" i="15"/>
  <c r="I32" i="15"/>
  <c r="H32" i="15"/>
  <c r="J29" i="15"/>
  <c r="J35" i="15" s="1"/>
  <c r="I29" i="15"/>
  <c r="I35" i="15" s="1"/>
  <c r="H29" i="15"/>
  <c r="I24" i="15"/>
  <c r="H24" i="15"/>
  <c r="J23" i="15"/>
  <c r="J24" i="15" s="1"/>
  <c r="J42" i="15" l="1"/>
  <c r="J43" i="15" s="1"/>
  <c r="I43" i="13" l="1"/>
  <c r="J41" i="13"/>
  <c r="I41" i="13"/>
  <c r="H41" i="13"/>
  <c r="H43" i="13" s="1"/>
  <c r="J35" i="13"/>
  <c r="J34" i="13"/>
  <c r="J43" i="13" s="1"/>
  <c r="I34" i="13"/>
  <c r="H34" i="13"/>
  <c r="J28" i="13"/>
  <c r="I28" i="13"/>
  <c r="J27" i="13"/>
  <c r="I27" i="13"/>
  <c r="H27" i="13"/>
  <c r="H28" i="13" s="1"/>
  <c r="J22" i="13"/>
  <c r="J23" i="13" s="1"/>
  <c r="J29" i="13" s="1"/>
  <c r="J30" i="13" s="1"/>
  <c r="I22" i="13"/>
  <c r="H22" i="13"/>
  <c r="J19" i="13"/>
  <c r="I19" i="13"/>
  <c r="I23" i="13" s="1"/>
  <c r="I29" i="13" s="1"/>
  <c r="I30" i="13" s="1"/>
  <c r="H19" i="13"/>
  <c r="J15" i="13"/>
  <c r="I15" i="13"/>
  <c r="H15" i="13"/>
  <c r="H23" i="13" s="1"/>
  <c r="H29" i="13" l="1"/>
  <c r="H30" i="13" s="1"/>
  <c r="J48" i="10" l="1"/>
  <c r="J40" i="10"/>
  <c r="I40" i="10"/>
  <c r="I48" i="10" s="1"/>
  <c r="H40" i="10"/>
  <c r="H48" i="10" s="1"/>
  <c r="J28" i="10"/>
  <c r="I28" i="10"/>
  <c r="I29" i="10" s="1"/>
  <c r="I30" i="10" s="1"/>
  <c r="I31" i="10" s="1"/>
  <c r="H28" i="10"/>
  <c r="H29" i="10" s="1"/>
  <c r="J25" i="10"/>
  <c r="I25" i="10"/>
  <c r="H25" i="10"/>
  <c r="J23" i="10"/>
  <c r="J29" i="10" s="1"/>
  <c r="J30" i="10" s="1"/>
  <c r="J31" i="10" s="1"/>
  <c r="I23" i="10"/>
  <c r="H23" i="10"/>
  <c r="J19" i="10"/>
  <c r="J18" i="10"/>
  <c r="I18" i="10"/>
  <c r="H18" i="10"/>
  <c r="J16" i="10"/>
  <c r="I16" i="10"/>
  <c r="I19" i="10" s="1"/>
  <c r="H16" i="10"/>
  <c r="H19" i="10" s="1"/>
  <c r="J14" i="10"/>
  <c r="I14" i="10"/>
  <c r="H14" i="10"/>
  <c r="H30" i="10" l="1"/>
  <c r="H31" i="10" s="1"/>
  <c r="J57" i="8" l="1"/>
  <c r="I57" i="8"/>
  <c r="I59" i="8" s="1"/>
  <c r="H57" i="8"/>
  <c r="H59" i="8" s="1"/>
  <c r="J54" i="8"/>
  <c r="J52" i="8"/>
  <c r="J51" i="8"/>
  <c r="J50" i="8" s="1"/>
  <c r="I50" i="8"/>
  <c r="H50" i="8"/>
  <c r="J40" i="8"/>
  <c r="I40" i="8"/>
  <c r="H40" i="8"/>
  <c r="J37" i="8"/>
  <c r="I37" i="8"/>
  <c r="H37" i="8"/>
  <c r="J35" i="8"/>
  <c r="I35" i="8"/>
  <c r="H35" i="8"/>
  <c r="J32" i="8"/>
  <c r="I32" i="8"/>
  <c r="H32" i="8"/>
  <c r="J30" i="8"/>
  <c r="I30" i="8"/>
  <c r="H30" i="8"/>
  <c r="J27" i="8"/>
  <c r="I27" i="8"/>
  <c r="H27" i="8"/>
  <c r="J25" i="8"/>
  <c r="I25" i="8"/>
  <c r="H25" i="8"/>
  <c r="J22" i="8"/>
  <c r="I22" i="8"/>
  <c r="H22" i="8"/>
  <c r="J20" i="8"/>
  <c r="J41" i="8" s="1"/>
  <c r="I20" i="8"/>
  <c r="I41" i="8" s="1"/>
  <c r="H20" i="8"/>
  <c r="H41" i="8" s="1"/>
  <c r="J15" i="8"/>
  <c r="I15" i="8"/>
  <c r="H15" i="8"/>
  <c r="J13" i="8"/>
  <c r="I13" i="8"/>
  <c r="H13" i="8"/>
  <c r="J10" i="8"/>
  <c r="J16" i="8" s="1"/>
  <c r="I10" i="8"/>
  <c r="I16" i="8" s="1"/>
  <c r="H10" i="8"/>
  <c r="H16" i="8" s="1"/>
  <c r="H42" i="8" l="1"/>
  <c r="H43" i="8" s="1"/>
  <c r="I42" i="8"/>
  <c r="I43" i="8" s="1"/>
  <c r="J42" i="8"/>
  <c r="J43" i="8" s="1"/>
  <c r="J59" i="8"/>
  <c r="J76" i="6" l="1"/>
  <c r="I76" i="6"/>
  <c r="H76" i="6"/>
  <c r="J73" i="6"/>
  <c r="J69" i="6"/>
  <c r="J68" i="6" s="1"/>
  <c r="I68" i="6"/>
  <c r="H68" i="6"/>
  <c r="J55" i="6"/>
  <c r="I55" i="6"/>
  <c r="I56" i="6" s="1"/>
  <c r="H55" i="6"/>
  <c r="J52" i="6"/>
  <c r="I52" i="6"/>
  <c r="H52" i="6"/>
  <c r="H56" i="6" s="1"/>
  <c r="J47" i="6"/>
  <c r="I47" i="6"/>
  <c r="H47" i="6"/>
  <c r="J44" i="6"/>
  <c r="I44" i="6"/>
  <c r="H44" i="6"/>
  <c r="J42" i="6"/>
  <c r="I42" i="6"/>
  <c r="H42" i="6"/>
  <c r="J37" i="6"/>
  <c r="I37" i="6"/>
  <c r="H37" i="6"/>
  <c r="J35" i="6"/>
  <c r="I35" i="6"/>
  <c r="H35" i="6"/>
  <c r="J32" i="6"/>
  <c r="I32" i="6"/>
  <c r="H32" i="6"/>
  <c r="J30" i="6"/>
  <c r="I30" i="6"/>
  <c r="H30" i="6"/>
  <c r="J26" i="6"/>
  <c r="I26" i="6"/>
  <c r="H26" i="6"/>
  <c r="J23" i="6"/>
  <c r="I23" i="6"/>
  <c r="H23" i="6"/>
  <c r="J20" i="6"/>
  <c r="I20" i="6"/>
  <c r="H20" i="6"/>
  <c r="J15" i="6"/>
  <c r="I15" i="6"/>
  <c r="H15" i="6"/>
  <c r="J12" i="6"/>
  <c r="I12" i="6"/>
  <c r="H12" i="6"/>
  <c r="J10" i="6"/>
  <c r="I10" i="6"/>
  <c r="H10" i="6"/>
  <c r="H78" i="6" l="1"/>
  <c r="H38" i="6"/>
  <c r="J38" i="6"/>
  <c r="H16" i="6"/>
  <c r="H27" i="6"/>
  <c r="I16" i="6"/>
  <c r="J27" i="6"/>
  <c r="I38" i="6"/>
  <c r="J16" i="6"/>
  <c r="I27" i="6"/>
  <c r="J48" i="6"/>
  <c r="H48" i="6"/>
  <c r="J56" i="6"/>
  <c r="I48" i="6"/>
  <c r="I78" i="6"/>
  <c r="J78" i="6"/>
  <c r="J57" i="6" l="1"/>
  <c r="J58" i="6" s="1"/>
  <c r="I57" i="6"/>
  <c r="I58" i="6" s="1"/>
  <c r="H57" i="6"/>
  <c r="H58" i="6" s="1"/>
  <c r="J55" i="5"/>
  <c r="J57" i="5" s="1"/>
  <c r="I55" i="5"/>
  <c r="H55" i="5"/>
  <c r="J49" i="5"/>
  <c r="I49" i="5"/>
  <c r="H49" i="5"/>
  <c r="J38" i="5"/>
  <c r="J39" i="5" s="1"/>
  <c r="I38" i="5"/>
  <c r="I39" i="5" s="1"/>
  <c r="H38" i="5"/>
  <c r="H39" i="5" s="1"/>
  <c r="J28" i="5"/>
  <c r="I28" i="5"/>
  <c r="H28" i="5"/>
  <c r="J24" i="5"/>
  <c r="I24" i="5"/>
  <c r="H24" i="5"/>
  <c r="J19" i="5"/>
  <c r="I19" i="5"/>
  <c r="H29" i="5" l="1"/>
  <c r="H57" i="5"/>
  <c r="J29" i="5"/>
  <c r="J41" i="5" s="1"/>
  <c r="I57" i="5"/>
  <c r="H40" i="5"/>
  <c r="I29" i="5"/>
  <c r="I41" i="5" s="1"/>
  <c r="H41" i="5"/>
  <c r="J40" i="5"/>
  <c r="I40" i="5" l="1"/>
  <c r="I86" i="2" l="1"/>
  <c r="J88" i="2"/>
  <c r="J86" i="2"/>
  <c r="J87" i="2"/>
  <c r="J89" i="2"/>
  <c r="J73" i="2"/>
  <c r="I14" i="2"/>
  <c r="I73" i="2"/>
  <c r="I18" i="2"/>
  <c r="J18" i="2"/>
  <c r="J14" i="2"/>
  <c r="J57" i="2"/>
  <c r="I57" i="2"/>
  <c r="H57" i="2"/>
  <c r="H53" i="2"/>
  <c r="J53" i="2"/>
  <c r="I53" i="2"/>
  <c r="H37" i="2"/>
  <c r="H18" i="2"/>
  <c r="I85" i="2" l="1"/>
  <c r="J85" i="2"/>
  <c r="H85" i="2"/>
  <c r="I23" i="2" l="1"/>
  <c r="J23" i="2"/>
  <c r="H23" i="2"/>
  <c r="I43" i="2" l="1"/>
  <c r="J43" i="2"/>
  <c r="H43" i="2"/>
  <c r="I91" i="2" l="1"/>
  <c r="J91" i="2"/>
  <c r="J93" i="2" s="1"/>
  <c r="H91" i="2"/>
  <c r="I93" i="2" l="1"/>
  <c r="I21" i="2"/>
  <c r="I24" i="2" s="1"/>
  <c r="J21" i="2"/>
  <c r="J24" i="2" s="1"/>
  <c r="H21" i="2"/>
  <c r="H93" i="2" l="1"/>
  <c r="H14" i="2" l="1"/>
  <c r="H24" i="2" s="1"/>
  <c r="I77" i="2" l="1"/>
  <c r="J77" i="2"/>
  <c r="H77" i="2"/>
  <c r="I66" i="2" l="1"/>
  <c r="J66" i="2"/>
  <c r="H66" i="2"/>
  <c r="I39" i="2" l="1"/>
  <c r="I55" i="2"/>
  <c r="I51" i="2"/>
  <c r="J51" i="2"/>
  <c r="I49" i="2"/>
  <c r="I47" i="2"/>
  <c r="I45" i="2"/>
  <c r="I41" i="2"/>
  <c r="J39" i="2"/>
  <c r="I37" i="2"/>
  <c r="I35" i="2"/>
  <c r="I33" i="2"/>
  <c r="I31" i="2"/>
  <c r="I28" i="2"/>
  <c r="I75" i="2"/>
  <c r="I78" i="2" s="1"/>
  <c r="I79" i="2" s="1"/>
  <c r="J75" i="2"/>
  <c r="H75" i="2"/>
  <c r="H51" i="2"/>
  <c r="I67" i="2"/>
  <c r="H67" i="2"/>
  <c r="J67" i="2"/>
  <c r="H62" i="2"/>
  <c r="H63" i="2" s="1"/>
  <c r="H28" i="2"/>
  <c r="H31" i="2"/>
  <c r="H33" i="2"/>
  <c r="H35" i="2"/>
  <c r="H39" i="2"/>
  <c r="H41" i="2"/>
  <c r="H45" i="2"/>
  <c r="H47" i="2"/>
  <c r="H55" i="2"/>
  <c r="H73" i="2"/>
  <c r="J28" i="2"/>
  <c r="J31" i="2"/>
  <c r="J33" i="2"/>
  <c r="J35" i="2"/>
  <c r="J37" i="2"/>
  <c r="J41" i="2"/>
  <c r="J45" i="2"/>
  <c r="J47" i="2"/>
  <c r="J55" i="2"/>
  <c r="J49" i="2"/>
  <c r="I62" i="2"/>
  <c r="I63" i="2" s="1"/>
  <c r="J62" i="2"/>
  <c r="J63" i="2" s="1"/>
  <c r="H58" i="2" l="1"/>
  <c r="H68" i="2" s="1"/>
  <c r="I58" i="2"/>
  <c r="J58" i="2"/>
  <c r="J78" i="2"/>
  <c r="J79" i="2" s="1"/>
  <c r="H78" i="2"/>
  <c r="H79" i="2" s="1"/>
  <c r="H80" i="2" l="1"/>
  <c r="J68" i="2"/>
  <c r="J80" i="2" s="1"/>
  <c r="I68" i="2"/>
  <c r="I80" i="2" s="1"/>
</calcChain>
</file>

<file path=xl/sharedStrings.xml><?xml version="1.0" encoding="utf-8"?>
<sst xmlns="http://schemas.openxmlformats.org/spreadsheetml/2006/main" count="3884" uniqueCount="1246">
  <si>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</si>
  <si>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</si>
  <si>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</si>
  <si>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</si>
  <si>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</si>
  <si>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</si>
  <si>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</si>
  <si>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</si>
  <si>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</si>
  <si>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</si>
  <si>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</si>
  <si>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</si>
  <si>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</si>
  <si>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</si>
  <si>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</si>
  <si>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</si>
  <si>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</si>
  <si>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</si>
  <si>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</si>
  <si>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</si>
  <si>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</si>
  <si>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</si>
  <si>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</si>
  <si>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</si>
  <si>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</si>
  <si>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</si>
  <si>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</si>
  <si>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03</t>
  </si>
  <si>
    <t>04</t>
  </si>
  <si>
    <t>Organizuoti Savivaldybės administracijos darbą</t>
  </si>
  <si>
    <t>SB</t>
  </si>
  <si>
    <t>0</t>
  </si>
  <si>
    <t>05</t>
  </si>
  <si>
    <t>06</t>
  </si>
  <si>
    <t>07</t>
  </si>
  <si>
    <t>08</t>
  </si>
  <si>
    <t>09</t>
  </si>
  <si>
    <t>10</t>
  </si>
  <si>
    <t>11</t>
  </si>
  <si>
    <t>12</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</si>
  <si>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</si>
  <si>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</si>
  <si>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</si>
  <si>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</si>
  <si>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</si>
  <si>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</si>
  <si>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Teikti duomenis Valstybės suteiktos pagalbos registrui</t>
  </si>
  <si>
    <t>SAVIVALDYBĖS VALDYMO PROGRAMA (01)</t>
  </si>
  <si>
    <t>Dalyvauti vietos ir tarptautinių organizacijų veikloje</t>
  </si>
  <si>
    <t>Tinkamai įgyvendinti Savivaldybei perduotas valstybės funkcijas.</t>
  </si>
  <si>
    <t>288724610</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</si>
  <si>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</si>
  <si>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</si>
  <si>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</si>
  <si>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</si>
  <si>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</si>
  <si>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</si>
  <si>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Administruoti socialines išmokas ir kompensacijas</t>
  </si>
  <si>
    <t>SB(VB)</t>
  </si>
  <si>
    <t xml:space="preserve"> Organizuoti civilinę saugą ir mobilizaciją</t>
  </si>
  <si>
    <t>Grąžinti ilgalaikes paskolas ir vykdyti finansinius įsipareigojimus</t>
  </si>
  <si>
    <t>Numatyti Savivaldybės biudžete lėšų, reikalingų palūkanoms ir kitoms su paskolomis susijusiomis išlaidoms padengti</t>
  </si>
  <si>
    <t>Valstybės tarnautojų pareigybių skaičius</t>
  </si>
  <si>
    <t>Darbuotojų, dirbančių pagal darbo sutartis, pareigybių skaičius</t>
  </si>
  <si>
    <t>Tarybos sekretoriato pareigybių skaičius</t>
  </si>
  <si>
    <t>Kontrolės ir audito tarnybos pareigybių skaičius</t>
  </si>
  <si>
    <t>Perduotoms skoloms bankams sumokėti</t>
  </si>
  <si>
    <t>VB</t>
  </si>
  <si>
    <t>Planuotos reikšmės</t>
  </si>
  <si>
    <t>Faktinės reikšmės</t>
  </si>
  <si>
    <t>Sporto skyrius</t>
  </si>
  <si>
    <r>
      <t xml:space="preserve">Savivaldybės biudžeto lėšos </t>
    </r>
    <r>
      <rPr>
        <b/>
        <sz val="10"/>
        <rFont val="Times New Roman"/>
        <family val="1"/>
      </rPr>
      <t>SB</t>
    </r>
  </si>
  <si>
    <r>
      <t xml:space="preserve">Europos Sąjungos paramos lėšos </t>
    </r>
    <r>
      <rPr>
        <b/>
        <sz val="10"/>
        <rFont val="Times New Roman"/>
        <family val="1"/>
      </rPr>
      <t>ES</t>
    </r>
  </si>
  <si>
    <t>Paaiškinimai dėl nukrypimų</t>
  </si>
  <si>
    <t>Asignavimai (tūkst. Eur)</t>
  </si>
  <si>
    <t>Informacija apie pasiektus rezultatus, duomenys apie programai skirtų asignavimų panaudojimo tikslingumą</t>
  </si>
  <si>
    <t>Organizuoti Savivaldybės tarybos, Tarybos sekretoriato darbą</t>
  </si>
  <si>
    <t>Savivaldybės tarybos narių skaičius</t>
  </si>
  <si>
    <t>Civilinės būklės aktų įrašymo, sudarymo, keitimo, papildymo, atkūrimo anuliavimas ir pakartotinių dokumentų išdavimas per metus (vnt.)</t>
  </si>
  <si>
    <t xml:space="preserve"> Organizuoti gyventojų gyvenamosios vietos deklaravimą</t>
  </si>
  <si>
    <t>Organizacijų, kurių narė yra Savivaldybė, skaičius (vnt.)</t>
  </si>
  <si>
    <t>Sudaryti sąlygas iš anksto negalimoms suplanuoti priemonėms vykdyti ir Savivaldybės įsipareigojimams vykdyti</t>
  </si>
  <si>
    <t>Sudaryti Savivaldybės administracijos direktoriaus rezervą</t>
  </si>
  <si>
    <t>E. plėtros skyrius</t>
  </si>
  <si>
    <t>Komunikacijos skyrius</t>
  </si>
  <si>
    <t>Miesto infrastruktūros skyrius</t>
  </si>
  <si>
    <t>Miesto plėtros skyrius</t>
  </si>
  <si>
    <t>Socialinių reikalų skyrius</t>
  </si>
  <si>
    <t>Teisės ir viešosios tvarkos skyrius</t>
  </si>
  <si>
    <t>Teritorijų planavimo ir architektūros skyrius</t>
  </si>
  <si>
    <t>Vidaus administravimo skyrius</t>
  </si>
  <si>
    <t>0;3</t>
  </si>
  <si>
    <t>0;16</t>
  </si>
  <si>
    <t>0;1</t>
  </si>
  <si>
    <t>0;11;8</t>
  </si>
  <si>
    <t>0;13</t>
  </si>
  <si>
    <t>0;9</t>
  </si>
  <si>
    <t>0;14</t>
  </si>
  <si>
    <t>0;11</t>
  </si>
  <si>
    <t>Vertinimo kriterijus</t>
  </si>
  <si>
    <t>5000</t>
  </si>
  <si>
    <t>Finansinių įsipareigojimų vykdymas (paskolų ir palūkanų mokėjimas pagal grafiką, kitų finansinių įsipareigojimų vykdymas), proc.</t>
  </si>
  <si>
    <r>
      <t xml:space="preserve">Kiti finansavimo šaltiniai </t>
    </r>
    <r>
      <rPr>
        <b/>
        <sz val="10"/>
        <rFont val="Times New Roman"/>
        <family val="1"/>
      </rPr>
      <t>Kt</t>
    </r>
  </si>
  <si>
    <t>2</t>
  </si>
  <si>
    <t>Virš 5000</t>
  </si>
  <si>
    <t>Vykdyti jaunimo teisių apsaugą</t>
  </si>
  <si>
    <t>14</t>
  </si>
  <si>
    <t>Tvarkyti erdvinių duomenų rinkinį</t>
  </si>
  <si>
    <t xml:space="preserve"> Administruoti laikinuosius darbus</t>
  </si>
  <si>
    <t>Savivaldybės administracijos dirbančiųjų kvalifikacijos kėlimas (žmonių skaičius)</t>
  </si>
  <si>
    <t>iš jų moterys/vyrai</t>
  </si>
  <si>
    <t>9/18</t>
  </si>
  <si>
    <t>Strateginio planavimo ir finansų skyrius</t>
  </si>
  <si>
    <t>Švietimo skyrius</t>
  </si>
  <si>
    <t>Investicijų projektų skyrius</t>
  </si>
  <si>
    <t>Apdraustų biudžetinių įstaigų vadovų atsakomybės draudimu, skaičius</t>
  </si>
  <si>
    <t>Panevėžio sporto centras</t>
  </si>
  <si>
    <t>123</t>
  </si>
  <si>
    <t>120</t>
  </si>
  <si>
    <t>0;12</t>
  </si>
  <si>
    <t>PANEVĖŽIO MIESTO SAVIVALDYBĖS 2021 -2023 METŲ VEIKLOS PLANO ĮGYVENDINIMO 2021 METAIS ATASKAITA</t>
  </si>
  <si>
    <t>2021 m. asignavimų patvirtintas planas</t>
  </si>
  <si>
    <t>2021 m. asignavimų patikslintas planas</t>
  </si>
  <si>
    <t>2021 m. panaudotos lėšos (kasinės išlaidos)</t>
  </si>
  <si>
    <t>2022 m. panaudotos lėšos (kasinės išlaidos)</t>
  </si>
  <si>
    <t>L</t>
  </si>
  <si>
    <t>Darbuotojų civilinės atsakomybės draudimas (valstybės tarnautojų ir biudžetinių įstaigų vadovų)</t>
  </si>
  <si>
    <t>93/30</t>
  </si>
  <si>
    <t>93/27</t>
  </si>
  <si>
    <t>13</t>
  </si>
  <si>
    <t>Savivaldybei priskirtai valstybinei žemei ir kitam valstybiniam turtui valdyti, naudoti ir disponuoti juo patikėjimo teise</t>
  </si>
  <si>
    <t>15</t>
  </si>
  <si>
    <t>Tarpinstitucinio bendradarbiavimo koordinavimui finansuoti (TBK)</t>
  </si>
  <si>
    <r>
      <t xml:space="preserve">Likutis </t>
    </r>
    <r>
      <rPr>
        <b/>
        <sz val="10"/>
        <rFont val="Times New Roman"/>
        <family val="1"/>
        <charset val="186"/>
      </rPr>
      <t>L</t>
    </r>
  </si>
  <si>
    <t>96/27</t>
  </si>
  <si>
    <t>116</t>
  </si>
  <si>
    <t>91/25</t>
  </si>
  <si>
    <t>Savivaldybės administracijos darbuotojų, per metus tobulinusių kvalifikaciją, dalis (proc.)</t>
  </si>
  <si>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</si>
  <si>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</si>
  <si>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t>200</t>
  </si>
  <si>
    <t>1662</t>
  </si>
  <si>
    <t>210</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</si>
  <si>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</si>
  <si>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</si>
  <si>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</si>
  <si>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„Panevėžio Senvagės teritorijos kompleksinis sutvarkymas“</t>
  </si>
  <si>
    <t>15;0;14</t>
  </si>
  <si>
    <t>P</t>
  </si>
  <si>
    <t>Kompleksiškai sutvarkyta Senvagės teritorija</t>
  </si>
  <si>
    <t>+</t>
  </si>
  <si>
    <t>ES</t>
  </si>
  <si>
    <t>Įgyvendinti projektą „Teritorijos prie „Ekrano“ marių konversija, pritaikant ją aktyviam poilsiui, užimtumui ir vietos verslo skatinimui“</t>
  </si>
  <si>
    <t>Sutvarkyta teritorija prie Ekrano marių</t>
  </si>
  <si>
    <t>Įgyvendinti projektą „Transformacija iš apleistų erdvių į išpuoselėtas“</t>
  </si>
  <si>
    <t>Įgyvendintas projektas</t>
  </si>
  <si>
    <t>Įgyvendinti projektą „Susiekimo su Panevėžio LEZ gerinimas, modernizuojant J. Janonio g. - Vakarinės g. - Pramonės g. sankryžą“</t>
  </si>
  <si>
    <t>15;0;4</t>
  </si>
  <si>
    <t>Įgyvendinti projektą „"Infrastruktūros Biliūno g., Elektronikos g., Tinklų g. rengimas/ modernizavimas, sukuriant palankias sąlygas  verslo vystymuisi Panevėžio mieste"“</t>
  </si>
  <si>
    <t>VB(KPP)</t>
  </si>
  <si>
    <t>Padidinti gyventojų ekonominį aktyvumą ir socialinę įtrauktį, kuriant bendruomenei atviras erdves, prieinamas socialines paslaugas ir skatinant bendruomenių, viešųjų institucijų ir verslo sektoriaus bendradarbiavimą</t>
  </si>
  <si>
    <t>Įgyvendinti projektą „Laisvės aikštės ir jos prieigų  kompleksinis sutvarkymas“</t>
  </si>
  <si>
    <t>15;0</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</si>
  <si>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</si>
  <si>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</si>
  <si>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</si>
  <si>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</si>
  <si>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 xml:space="preserve">Įgyvendintas projektas </t>
  </si>
  <si>
    <t>Įgyvendinti projektą „Moigių namų pastatų komplekso modernizavimas ir pritaikymas visuomenės poreikiams“</t>
  </si>
  <si>
    <t>15;14</t>
  </si>
  <si>
    <t>Įgyvendinti projektą „Viešųjų erdvių prie Bendruomenių rūmų  sutvarkymas“</t>
  </si>
  <si>
    <t>Sutvarkytos viešosios erdvės prie Bendruomenių rūmų</t>
  </si>
  <si>
    <t>Įgyvendinti projektą „Regos centro  „Linelis“ pastato vidaus patalpų ir ugdymo aplinkos modernizavimas“</t>
  </si>
  <si>
    <t>Įgyvendinti projektą „Socialinio būsto plėtra“</t>
  </si>
  <si>
    <t>15;7;9</t>
  </si>
  <si>
    <t>Prisidėti prie BIVP (Bendruomenės inicijuota vietos plėtra) strategijos įgyvendinimo</t>
  </si>
  <si>
    <t>VVG strategijos administravimas</t>
  </si>
  <si>
    <t>Įgyvendinti projektą „Poeto J. Čerkeso-Besparnio sodybos sutvarkymas“  I etapas</t>
  </si>
  <si>
    <t>0;15;14</t>
  </si>
  <si>
    <t>Įgyvendinti projektą „Vienijantis kūrybiškumo centras - Pragiedrulių sodyba" (Poeto J. Čerkeso-Besparnio sodybos sutvarkymas, II etapas)</t>
  </si>
  <si>
    <t>Parengta paraiška</t>
  </si>
  <si>
    <t>Įgyvendinti projektą „Stasio Eidrigevičiaus menų centro įkūrimas modernizuojant viešąją kulūros infrastruktūrą"</t>
  </si>
  <si>
    <t>0;6;14</t>
  </si>
  <si>
    <t>-</t>
  </si>
  <si>
    <t>Įgyvendinti projektą „Paslaugų ir asmenų aptarnavimo kokybės gerinimas Panevėžio miesto ir Panevėžio rajono savivaldybėse“</t>
  </si>
  <si>
    <t>0;11;15</t>
  </si>
  <si>
    <t>Įvykdytos veiklos: Dokumentų valdymo sistemos plėtra Panevėžio socialinių paslaugų centre; Licencijų ir leidimų išdavimo modulio licencija (PMSA); „1 langelio principo“ techninė ir programinė įranga (Eilių valdymo sistema PMSA Priimamajame); Socialinių reikalų skyriaus teikiamų paslaugų ir asmenų aptarnavimo procesų (procedūrų) kokybės tobulinimo rekomendacijų parengimo ir konsultavimo paslaugos; Panevėžio socialinių paslaugų centro teikiamų paslaugų ir asmenų aptarnavimo procesų (procedūrų) kokybės tobulinimo rekomendacijų parengimo ir konsultavimo paslaugos. Atsikaitymai persikėlė į 2022 metus.Toliau tęsiamos veiklos iki 2022-04.</t>
  </si>
  <si>
    <t>Įgyvendinti projektą „Pirminės sveikatos priežiūros veiklos efektyvumo didinimas Panevėžio mieste“</t>
  </si>
  <si>
    <t>0;15</t>
  </si>
  <si>
    <t>Įgyvendinti projektą „Sveikos gyvensenos skatinimas Panevėžio mieste“</t>
  </si>
  <si>
    <t>Įgyvendinti projektą „Priemonių, gerinančių ambulatorinių sveikatos priežiūros paslaugų prieinamumą tuberkulioze sergantiems asmenims, įgyvendinimas Panevėžio mieste“</t>
  </si>
  <si>
    <t>Įgyvendinti projektą „Tarpvalstybinė lojalumo programa kultūrai ir turizmui skatinti“</t>
  </si>
  <si>
    <t>Įgyvendinti projektą „Istorinio ir kultūrinio paveldo sklaida tarp kaimyninių šalių, pasitelkiant inovacijas muziejuose“</t>
  </si>
  <si>
    <t>Institucinės globos pertvarka Panevėžio mieste</t>
  </si>
  <si>
    <t>Įgyvendinti projektą „Panevėžio bendruomeniniai šeimos namai“</t>
  </si>
  <si>
    <t>Įgyvendinti projektą „Panevėžio miesto ir Panevėžio rajono turizmo informacinės infrastruktūros plėtra“</t>
  </si>
  <si>
    <t>Įgyvendinti projektą „Lyčių lygybės kraštovaizdis - tvarus ir skirtingus poreikius atitinkantis miestų plėtros metodas“</t>
  </si>
  <si>
    <t>Įgyvendinti projektą „Erdvės žmonėms“</t>
  </si>
  <si>
    <t>Įgyvendinti projektą "Panevėžio miesto ikimokyklinio ir mokyklinio ugdymo įstaigų sveikatos kabinetų aprūpinimas metodinėmis priemonėmis"</t>
  </si>
  <si>
    <t>Įgyvendinti projektą „Panevėžio bendruomenių rūmų renovacija, modernizuojant viešąją kultūros infrastruktūrą, I etapas“</t>
  </si>
  <si>
    <t>Įgyvendinti projektą „Kūrybos užuovėja“</t>
  </si>
  <si>
    <t>Įgyvendinti projektą „Skate parko įrengimas Panevėžyje didinant turistų srautus“</t>
  </si>
  <si>
    <t>Įgyvendinti projektą „Kompleksinių paslaugų centro „Harmonijos miestas" vaikams, turintiems negalią ir jų šeimos nariams statyba Panevėžio mieste“</t>
  </si>
  <si>
    <t>Pagerinti gyvenamosios aplinkos kokybę, siekiant prisitaikyti prie demografinių pokyčių (ITVP)</t>
  </si>
  <si>
    <t>Pagerinti miesto aplinkosauginę būklę</t>
  </si>
  <si>
    <t>Įgyvendinti projektą „Jaunimo sodo sutvarkymas“</t>
  </si>
  <si>
    <t>Sutvarkytas Jaunimo sodas</t>
  </si>
  <si>
    <t>Įgyvendinti projektą „Skaistakalnio parko ir jo prieigų sutvarkymas“</t>
  </si>
  <si>
    <t>Sutvarkytas Skaistakalnio parkas ir jo prieigos</t>
  </si>
  <si>
    <t>Įgyvendinti projektą „Kraštovaizdžio formavimas ir ekologinės būklės gerinimas Panevėžio mieste“</t>
  </si>
  <si>
    <t>Darnaus judumo priemonių diegimas Panevėžio mieste</t>
  </si>
  <si>
    <t>Įgyvendinti projektą „Panevėžio miesto gatvių apšvietimo modernizavimas“</t>
  </si>
  <si>
    <t>Įgyvendinti projektą „Intelektinės transporto sistemos diegimas Panevėžio mieste“</t>
  </si>
  <si>
    <t>Įgyvendinti projektą „Dviračių tako nuo Vakarinės g.link Berčiūnų gyvenvietės modernizavimas“</t>
  </si>
  <si>
    <t>Parengtas techninis projektas</t>
  </si>
  <si>
    <t>Paskatinti Panevėžio miesto gyvenamųjų rajonų fizinį ir  socialinį persitvarkymą</t>
  </si>
  <si>
    <t xml:space="preserve"> Įgyvendinti projektą „Komunalinių atliekų rūšiuojamojo surinkimo infrastruktūra“</t>
  </si>
  <si>
    <t>15;7</t>
  </si>
  <si>
    <t xml:space="preserve"> 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</si>
  <si>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</si>
  <si>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</si>
  <si>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</si>
  <si>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„Panevėžio „Vilties“ progimnazijos pastato modernizavimas, siekiant pagerinti pastato energetines savybes“</t>
  </si>
  <si>
    <t>Įgyvendinti projektą „Lengvosios atletikos maniežo  pastato modernizavimas, Liepų al.4, Panevėžys“</t>
  </si>
  <si>
    <t>0;10;15;7</t>
  </si>
  <si>
    <t>Parengti dokumentus, reikalingus Europos Sąjungos fondų investicijoms gauti</t>
  </si>
  <si>
    <t>Parengti investiciniai projektai/ kiti dokumentai (vnt.)</t>
  </si>
  <si>
    <t>Administruoti investicijų projektus</t>
  </si>
  <si>
    <t xml:space="preserve">Vykdyti investicijų projektus, naudojant bankų paskolos lėšas </t>
  </si>
  <si>
    <t>Įgyvendinti projektą „Panevėžio daugiafunkcinio sporto ir sveikatingumo komplekso „Aukštaitija“ rekonstravimas A. Jakšto g.1 Panevėžio mieste"</t>
  </si>
  <si>
    <t>15;0;10</t>
  </si>
  <si>
    <t>Įgyvendinti projektą „Mokyklų aprūpinimas gamtos ir technologinių mokslų priemonėmis“</t>
  </si>
  <si>
    <t>15;0;8</t>
  </si>
  <si>
    <r>
      <t xml:space="preserve">Valstybės biudžeto lėšos </t>
    </r>
    <r>
      <rPr>
        <b/>
        <sz val="10"/>
        <rFont val="Times New Roman"/>
        <family val="1"/>
        <charset val="186"/>
      </rPr>
      <t>VB(KPP)</t>
    </r>
  </si>
  <si>
    <r>
      <t xml:space="preserve">Paskolos lėšos </t>
    </r>
    <r>
      <rPr>
        <b/>
        <sz val="10"/>
        <rFont val="Times New Roman"/>
        <family val="1"/>
      </rPr>
      <t>P</t>
    </r>
  </si>
  <si>
    <r>
      <t xml:space="preserve">Valstybės kapitalo investicijos </t>
    </r>
    <r>
      <rPr>
        <b/>
        <sz val="10"/>
        <rFont val="Times New Roman"/>
        <family val="1"/>
      </rPr>
      <t>VKI</t>
    </r>
  </si>
  <si>
    <t>URBANISTINĖS PLĖTROS PROGRAMA (03)</t>
  </si>
  <si>
    <t>Asignavimai (tūkst.Eur)</t>
  </si>
  <si>
    <t>Užtikrinti kompleksišką ir darnų miesto planavimą, išsaugoti kultūros paveldą</t>
  </si>
  <si>
    <t>Užtikrinti kokybiškos architektūros ir darnios urbanistikos vystymąsi</t>
  </si>
  <si>
    <t>Patvirtintų per metus teritorijų planavimo dokumentų skaičius, vnt.</t>
  </si>
  <si>
    <t>Plėtoti urbanistinę struktūrą, planuoti miesto teritorijas</t>
  </si>
  <si>
    <t>Teritorijų planavimo dokumentų parengimas, keitimas, koregavimas</t>
  </si>
  <si>
    <t xml:space="preserve">Parengti  teritorijų planavimo dokumentai, vnt. </t>
  </si>
  <si>
    <t>2018 m.  pasirašyta paslaugų teikimo sutartis su UAB "Želdima" dėl kompleksinio teritorijų planavimo dokumentų rengimo, keitimo ir koregavimo.  2021 buvo m.tęsiami darbai. 2020 m. buvo pasirašyta paslaugų teikimo sutartis su UAB "Geodezinių matavimų projektai". Darbas tęstinis. Parengtas 1 žemės sklypo (J.Basanavičiaus g. 69B) formavimo ir pertvarkymo projektas ir kadastriniai matavimai. 2021 m. pasirašyta paslaugų teikimo sutartis su UAB "Matika" dėl žemės sklypo (A. Baranausko pušynėlis) suformavimo, darbai tęsiami. Lėšos iš likučio.</t>
  </si>
  <si>
    <t>Žemės sklypų kadastriniai matavimai</t>
  </si>
  <si>
    <t>Įregistruoti žemės sklypai, vnt.</t>
  </si>
  <si>
    <t>Įregistruota NTR 25 vnt. panaudos sutarčių</t>
  </si>
  <si>
    <t>Panevėžio m. bendrojo plano dalies koregavimas (papildymas gamtinio karkaso ir kraštovaizdžio dalimi)</t>
  </si>
  <si>
    <t>Parengti kadastrinių matavimų planai,vnt.</t>
  </si>
  <si>
    <t>Parengtos 41 kadastrinių matavimų bylos</t>
  </si>
  <si>
    <t>Žemės sklypų formavimo ir pertvarkymo projektų parengimas</t>
  </si>
  <si>
    <t>Parengti dokumentai</t>
  </si>
  <si>
    <t>Perimti valdyti patikėjimo teise  9 žemės sklypai (4 Piniavos poilsiavietės teritorijoje, 5 Berčiūnų poilsiavietės teritorijoje).</t>
  </si>
  <si>
    <t>Žemės sklypų įregistravimas VĮ Registrų centre</t>
  </si>
  <si>
    <t xml:space="preserve">Įsigyta žemė, parengti dokumentai </t>
  </si>
  <si>
    <t>Bendrojo plano monitoringas</t>
  </si>
  <si>
    <t>Parengta Panevėžio m. savivaldybės bendrojo plano sprendinių įgyvendinimo stebėsenos ataskaita, vnt.</t>
  </si>
  <si>
    <t>Neįvyko viešieji pirkimai</t>
  </si>
  <si>
    <t>Plėtoti kūrybišką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</si>
  <si>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</si>
  <si>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</si>
  <si>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 xml:space="preserve">2021 m. įvyko 1 tarybos posėdis. Suorganizuotas  daugiabučio Savanorių a. 3A projekto konkursas. Atlikti įvairūs miesto papuošimo darbai (vėliavėlės,  įvairios dekoracijos)
</t>
  </si>
  <si>
    <t>Suprojektuoti ir pagaminti puošybos elementai</t>
  </si>
  <si>
    <t xml:space="preserve">Atlikti įvairūs miesto papuošimo darbai (vėliavėlės,  įvairios dekoracijos)
</t>
  </si>
  <si>
    <t>Suorganizuotas gražiausiai tvarkomos aplinkos konkursas</t>
  </si>
  <si>
    <t>Suorganizuotas gražiausiai tvarkomos aplinkos konkursas. Apdovanoti 4 konkurso  laimėtojai dovanų kuponais.</t>
  </si>
  <si>
    <t>3D modelio atnaujinimas</t>
  </si>
  <si>
    <t>Atnaujinta 2 kv. km. miesto teritorijos (4 teritorijos)</t>
  </si>
  <si>
    <t>Modernizuoti GIS sistemą</t>
  </si>
  <si>
    <t>Atnaujinta Arc GIS programinė įranga</t>
  </si>
  <si>
    <t>Atnaujinta GIS programinė įranga. Parengti 63 žemėlapiai ir schemos. Teikti GIS duomenys, atnaujintas vektorinis bazinis žemėlapio pagrindas.</t>
  </si>
  <si>
    <t>Arc GIS programinė įrangos kūrimas, priežiūra</t>
  </si>
  <si>
    <t>Į miesto georeferencinę DB įkeltos 1239 teritorijos</t>
  </si>
  <si>
    <t>Atnaujinti duomenys</t>
  </si>
  <si>
    <t>Iš VĮ Registrų centro atnaujinti  žemės sklypų, adresų, gatvių ašinių linijų duomenys.</t>
  </si>
  <si>
    <t xml:space="preserve">Išsaugoti, prižiūrėti ir pritaikyti visuomenės poreikiams Miesto kultūros paveldo objektus </t>
  </si>
  <si>
    <t>Vykdyti nekilnojamojo kultūros paveldo objektų apskaitą, tvarkybą ir sklaidą</t>
  </si>
  <si>
    <t>Nekilnojamojo kultūros paveldo objektų ženklinimas</t>
  </si>
  <si>
    <t>Pagaminti įamžinimo ženklai</t>
  </si>
  <si>
    <t xml:space="preserve">Sutvarkyta ir paženklinta Žydų Geto vieta (Klaipėdos/ Krekenavos g. kampas). 
. </t>
  </si>
  <si>
    <t>Nekilnojamojo kultūros paveldo inventorizavimas ir apskaita</t>
  </si>
  <si>
    <t xml:space="preserve">Atlikti nekilnojamojo kultūros paveldo  tyrimai </t>
  </si>
  <si>
    <t>Atlikti archeologiniai tyrimai žemės sklype, Aguonų g. 51.</t>
  </si>
  <si>
    <t xml:space="preserve">Parengti dokumentų paketai, vnt. </t>
  </si>
  <si>
    <t>Dėl pandemijos nevykdyta, nes neįvyko viešieji pirkimai.</t>
  </si>
  <si>
    <t>Nekilnojamojo kultūros paveldo objektų tvarkyba</t>
  </si>
  <si>
    <t>Posėdžių skaičius</t>
  </si>
  <si>
    <t>Nekilnojamojo kultūros paveldo objektų Vertinimo tarybos posėdžiai nevyko, dėl pandemijos. 2021 m. baigėsi Tarybos kadencija, o nauja vertinimo Taryba nenupirkta dėl ekspertų trūkumo.</t>
  </si>
  <si>
    <t>Nekilnojamojo kultūros paveldo sklaida</t>
  </si>
  <si>
    <t>Sutvarkyti objektai</t>
  </si>
  <si>
    <t xml:space="preserve">Sutvarkyti I pasaulinio karo Turkestano musulmonų karių kapai (Kultūros ir poilsio parke, Parko g. ) ir iš dalies sutvarkytos Panevėžio senosios miesto kapinės, vadinamos Šv. Apaštalų Petro ir Povilo parapijos kapinėmis (Apvaizdos take).
</t>
  </si>
  <si>
    <t>Organizuoti Europos paveldo dienų renginiai</t>
  </si>
  <si>
    <t xml:space="preserve">2021 m. įvyko  Europos paveldo dienų renginiai:
1. Panevėžio siauruko perone rankinių drezinų varžybos, apdovanojimai.
2. Riedmenų ekspozicijos pristatymas. 
3. Pažintinė, edukacinė, pramoginė išvyka į XIX a. pab. siaurojo geležinkelio stotį – Surdegį: paveldo žaidimai vaikams ir suaugusiems.
</t>
  </si>
  <si>
    <r>
      <t>Parengti žemės</t>
    </r>
    <r>
      <rPr>
        <sz val="10"/>
        <rFont val="Times New Roman"/>
        <family val="1"/>
      </rPr>
      <t xml:space="preserve"> sklypų</t>
    </r>
    <r>
      <rPr>
        <sz val="10"/>
        <rFont val="Times New Roman"/>
        <family val="1"/>
        <charset val="186"/>
      </rPr>
      <t xml:space="preserve"> formavimo ir pertvarkymo projektai,vnt.</t>
    </r>
  </si>
  <si>
    <r>
      <t xml:space="preserve">Valstybės biudžeto lėšos </t>
    </r>
    <r>
      <rPr>
        <b/>
        <sz val="10"/>
        <rFont val="Times New Roman"/>
        <family val="1"/>
      </rPr>
      <t>VB</t>
    </r>
  </si>
  <si>
    <r>
      <t xml:space="preserve">Liktutis </t>
    </r>
    <r>
      <rPr>
        <b/>
        <sz val="10"/>
        <rFont val="Times New Roman"/>
        <family val="1"/>
        <charset val="186"/>
      </rPr>
      <t>L</t>
    </r>
  </si>
  <si>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</si>
  <si>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</si>
  <si>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</si>
  <si>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t>
  </si>
  <si>
    <t>7</t>
  </si>
  <si>
    <t>Surinktų gatvių valymo atliekų kiekis, (t)</t>
  </si>
  <si>
    <t>155,82</t>
  </si>
  <si>
    <t>Surinkta ir išvežta į sąvartyną 155,82 t gatvių valymo atliekų. Išvalyta 1452,9 tūkst. m² gatvių ir 4,7 tūkst. m² šaligatvių.</t>
  </si>
  <si>
    <t>Projektuoti įrengti ir prižiūrėti dviračių ir kito bevariklio transporto takus</t>
  </si>
  <si>
    <t>Suremontuota dviračių takų,  m²</t>
  </si>
  <si>
    <t>150</t>
  </si>
  <si>
    <t>310</t>
  </si>
  <si>
    <t>Atnaujinta 310 m² dviračių tako asfalto dangos Tulpių g.</t>
  </si>
  <si>
    <t>Įgyvendinti Varninių šeimos paukščių populiacijos gausos reguliavimo priemonių planą</t>
  </si>
  <si>
    <t>Iškeltų lizdų iš medžių skaičius, vnt.</t>
  </si>
  <si>
    <t>330</t>
  </si>
  <si>
    <t>206</t>
  </si>
  <si>
    <t>Plėsti atliekų tvarkymo infrastruktūrą, tvarkyti atliekas, kurių savininko neįmanoma nustatyti.</t>
  </si>
  <si>
    <t>Įsigyti priemones, skirtas komunalinėms atliekoms rūšiuoti jų susidarymo vietose</t>
  </si>
  <si>
    <t>Konteinerių pakuotės atliekoms rinkti įsigyjimas, vnt.</t>
  </si>
  <si>
    <t>500</t>
  </si>
  <si>
    <t>Įsigyti 1760 vnt. maisto atliekoms rinkti kibirėliai. Pakuotės atliekoms rūšiuoti konterineriai neįsigyti, nes 2022 metais skirta Atliekų prevencijos ir tvarkymo programos lėšų dotacija.</t>
  </si>
  <si>
    <t>Konteinerių maisto atliekoms rinkti įsigyjimas, vnt.</t>
  </si>
  <si>
    <t>1800</t>
  </si>
  <si>
    <t>1760</t>
  </si>
  <si>
    <t>Išvalyti ir sutvarkyti atliekomis užterštas teritorijas, kai neįmanoma nustatyti jų savininkų</t>
  </si>
  <si>
    <t>Naudotų automobilių padangų, surinktų iš miesto bendro naudojimo teritorijų, tvarkymas, t</t>
  </si>
  <si>
    <t>90</t>
  </si>
  <si>
    <t>37,23</t>
  </si>
  <si>
    <t>Sutvarkytos naudotos automobilių padangos (surinktos, sandėliuotos, pakrautos transportuoti) ir atiduota atliekų tvarkytojui.Sutvarkytos miesto bendrojo naudojimo teritorijos.</t>
  </si>
  <si>
    <t>Surinktas bešeimininkių atliekų kiekis, t</t>
  </si>
  <si>
    <t>205,01</t>
  </si>
  <si>
    <t>Parengti Panevėžio miesto atliekų tvarkymo planą ir Panevėžio miesto atliekų tvarkymo taisykles</t>
  </si>
  <si>
    <t>Parengtas atliekų tvarkymo planas</t>
  </si>
  <si>
    <t>Panevėžio miesto atliekų prevencijos ir tvarkymo planui parengti 2022 metais skirta Atliekų prevencijos ir tvarkymo programos lėšų dotacija.</t>
  </si>
  <si>
    <t xml:space="preserve">Įgyvendinti aplinkos monitoringo, prevencines, aplinkos atkūrimo priemones </t>
  </si>
  <si>
    <t>Vykdyti Panevėžio miesto aplinkos monitoringą pagal parengtą programą</t>
  </si>
  <si>
    <t>Vykdoma aplinkos komponentų stebėsena</t>
  </si>
  <si>
    <t>Pasirašyta dirvožemio, požeminio ir paviršinio vandens monitoringo sutartis. Tytrimai atlikti, ataskaita parengta.</t>
  </si>
  <si>
    <t>Parengta ataskaita, vnt.</t>
  </si>
  <si>
    <t>Vykdyti ekstremalių ekologinių situacijų, avarijų ir incidentų padarinių likvidavimo darbus</t>
  </si>
  <si>
    <t>Ekologinių incidentų likvidavimas</t>
  </si>
  <si>
    <t>Įsigyta priemonių, reikalingų avarijų padariniams likviduoti.</t>
  </si>
  <si>
    <t>Vykdyti Nevėžio upės vagos priežiūrą</t>
  </si>
  <si>
    <t>Vykdyta upės vagos priežiūra (nušienauta augmenija), kartai</t>
  </si>
  <si>
    <t>Vykdyta Nevėžio upės vagos priežiūra upės atkarpoje, ribojamoje J.Biliūno–Vakarinės gatvių (pašalinta vandens augmenija). Parengtas Nevėžio upės vagos valymo projektas.</t>
  </si>
  <si>
    <t>Vykdyti Molainių buvusių filtracijos laukų teritorijos priežiūrą</t>
  </si>
  <si>
    <t>Vykdyta teritorijos priežiūra, ha</t>
  </si>
  <si>
    <t>Vykdyta Molainių filtracijos laukų teritorijos želdinių priežiūra.</t>
  </si>
  <si>
    <t>Šviesti ir  mokyti visuomenę aplinkosaugos klausimais, remti aplinkosauginio švietimo projektus</t>
  </si>
  <si>
    <t>Vykdyti ekstremalių ekologinių situacijų, avarijų ir incidentų padarinių likvidavimus darbus</t>
  </si>
  <si>
    <t>Paremtų aplinkosauginio švietimo projektų skaičius, vnt.</t>
  </si>
  <si>
    <t>Aplinkosugos švietimo tikslais finansuota 17 aplinkjosaugos švietimo projektų.</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</si>
  <si>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</si>
  <si>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</si>
  <si>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Aplinkosaugos švietimo tikslais švietimo įstaigoms prenumeruoti žurnalai: Lututė, National Geographic Kids, National Geographic Lietuva, Miškai, Laikraštis Žaliasis pasaulis.</t>
  </si>
  <si>
    <t>Organizuoti Žemės dienos, Europos judriosios savaitės, Energetikos dienos renginius</t>
  </si>
  <si>
    <t>Suorganizuota  kasmetinių aplinkosauginių tematinių renginių</t>
  </si>
  <si>
    <t>Suroganizuota Europos judumo savaitei paminėti ir akcijos "Žemės valanda" renginiai.</t>
  </si>
  <si>
    <t>Veisti želdynus ir želdinius, vykdyti jų priežiūrą, tvarkymą, apsaugą, būklės stebėseną ir inventorizaciją</t>
  </si>
  <si>
    <t>Įsigyti ir įveisti naujus želdinius</t>
  </si>
  <si>
    <t>Įsigytų ir įveistų naujų želdinių skaičius (vnt.)</t>
  </si>
  <si>
    <t>Dėl tiekėjų pasiūlytų per didelių kainų priemonė neįgyvendinta.</t>
  </si>
  <si>
    <t>Miesto želdinių inventorizacija</t>
  </si>
  <si>
    <t>Inventorizuoti mesto želdiniai, sukurti erdviniai duomenys</t>
  </si>
  <si>
    <t>Vykdant viešųjų pirkimų procedūras negautas nei vieno tiekėjo pasiūlymas.</t>
  </si>
  <si>
    <r>
      <t xml:space="preserve">Savivaldybės aplinkosapsaugos rėmimo specialiosios programos lėšos </t>
    </r>
    <r>
      <rPr>
        <b/>
        <sz val="10"/>
        <rFont val="Times New Roman"/>
        <family val="1"/>
      </rPr>
      <t>SB(AA)</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</si>
  <si>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</si>
  <si>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EKONOMINĖS PLĖTROS IR UŽIMTUMO SKATINIMO PROGRAMA (05)</t>
  </si>
  <si>
    <t xml:space="preserve">Sukurti verslui ir investicijoms palankią aplinką </t>
  </si>
  <si>
    <t>Sudaryti palankias sąlygas inovatyviam verslui plėtotis Panevėžyje</t>
  </si>
  <si>
    <t>Nedarbo lygis (registruotų bedarbių ir darbingo amžiaus gyventojų santykis), proc.</t>
  </si>
  <si>
    <t>Teikti miesto įmonėms nekilnojamojo turto ir žemės nuomos mokesčių lengvatas už darbo vietų sukūrimą (ir išlaikymą)</t>
  </si>
  <si>
    <t>8</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</si>
  <si>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</si>
  <si>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</si>
  <si>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</si>
  <si>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</si>
  <si>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</si>
  <si>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</si>
  <si>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</si>
  <si>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</si>
  <si>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</si>
  <si>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</si>
  <si>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</si>
  <si>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</si>
  <si>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</si>
  <si>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Iš dalies finansuoti verslo misijas</t>
  </si>
  <si>
    <t>Iš dalies finansuotų verslo misijų skaičius</t>
  </si>
  <si>
    <t>Projektų, didinančių miesto investicinį patrauklumą ir gerinančių verslo plėtros sąlygas, dalinis finansavimas</t>
  </si>
  <si>
    <t>Iš dalies finansuotų projektų skaičius</t>
  </si>
  <si>
    <t>Sudaryti palankias sąlygas SVV inovacijoms ir investicijoms</t>
  </si>
  <si>
    <t>Gerinti aplinką verslo plėtrai, inovacijoms ir investicijoms</t>
  </si>
  <si>
    <t>Darbo užmokestis (mėnesinis, Eur)</t>
  </si>
  <si>
    <t>Plėtoti Panevėžio laisvąją ekonominę zoną)</t>
  </si>
  <si>
    <t>Paarengta galimybių studija, vnt.</t>
  </si>
  <si>
    <t>Išplėsti mieste esančią (PMTP/PMC ar kt.) robotų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</si>
  <si>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</si>
  <si>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</si>
  <si>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</si>
  <si>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</si>
  <si>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0;8</t>
  </si>
  <si>
    <t>„Cido“ arenoje suorganizuotų renginių skaičius per metus</t>
  </si>
  <si>
    <t>Sumokėtas „Cido“ arenos koncesijos mokestis</t>
  </si>
  <si>
    <t>Apdraustas koncesijos objekto („Cido“ arenos) turtas</t>
  </si>
  <si>
    <t>Kryptingai plėtoti bei stiprinti Panevėžio miesto (ir regiono) ekonominės specializacijos  kryptį.</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</si>
  <si>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</si>
  <si>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</si>
  <si>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</si>
  <si>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</si>
  <si>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</si>
  <si>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</si>
  <si>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studentų skaičius </t>
  </si>
  <si>
    <t xml:space="preserve">Organizuoti robotikos renginius </t>
  </si>
  <si>
    <t>Suorganizuota robotikos konferencijų / varžybų / parodų (skaičius)</t>
  </si>
  <si>
    <t>SAVIVALDYBĖS TURTO VALDYMO PROGRAMA (06)</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</si>
  <si>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</si>
  <si>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</si>
  <si>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privatizuoti, turto vertinimas</t>
  </si>
  <si>
    <t>SP</t>
  </si>
  <si>
    <t xml:space="preserve">Teisiškai įregistruotų objektų skaičius </t>
  </si>
  <si>
    <t>Padaryta 18 turto vertinimo ataskaitų, nes vyko būstų privatizavimai.</t>
  </si>
  <si>
    <t>Turto vertinimo ataskaitos</t>
  </si>
  <si>
    <t>Nekilnojamojo turto (išskyrus gyvenamąsias patalpas)  teisinė registracija, kadastriniai matavimai ir  turto vertinimas, privatizuojamų objektų vertinimas</t>
  </si>
  <si>
    <t>Teisiškai įregistruotų objektų skaičius</t>
  </si>
  <si>
    <t>Teisinė registracija ir kadastrinių duomenų tikslinimas buvo vykdomi pagal poreikį.
Dėl paskelbto karantino   aukcionų vykdymas buvo nebe toks intensyvus (kilo problemos dėl turto apžiūros galimybių, sutarčių pas notarus pasirašymo) ir atitinkamai nebuvo atliekamas turto vertinimas.</t>
  </si>
  <si>
    <t>Savivaldybės nekilnojamojo turto valdymo strategijos parengimas ir įgyvendinimas</t>
  </si>
  <si>
    <t>Parengta Savivaldybės nekilnojamojo turto valdymo strategija (Turto valdymo kryptys), vnt.</t>
  </si>
  <si>
    <t>Užtruko Savivaldybės  nekilnojamojo turto valdymo strategijos viešieji pirkimai (nebuvo gauta pasiūlymų, vyko derybos dėl kainos), todėl jos parengimo terminas persikėlė į 2022 m.</t>
  </si>
  <si>
    <t>Tinkamai  naudoti, saugoti, prižiūrėti, remontuoti ir eksploatuoti Savivaldybės turtą.</t>
  </si>
  <si>
    <t>Asmenų, įrašytų į sąrašą būstui išsinuomoti (išnuomojant socialinį būstą) aprūpinimas socialiniu būstu (procentais)</t>
  </si>
  <si>
    <r>
      <t xml:space="preserve">Atlikti  gyvenamųjų </t>
    </r>
    <r>
      <rPr>
        <sz val="10"/>
        <rFont val="Times New Roman"/>
        <family val="1"/>
      </rPr>
      <t>patalpų remontą ir rekonstrukciją, vidaus ir lauko inžinerinių tinklų ir įrenginių remontą</t>
    </r>
  </si>
  <si>
    <r>
      <t>Suremontuotų gyvenamųjų patalpų</t>
    </r>
    <r>
      <rPr>
        <sz val="10"/>
        <rFont val="Times New Roman"/>
        <family val="1"/>
      </rPr>
      <t xml:space="preserve"> skaičius</t>
    </r>
  </si>
  <si>
    <t xml:space="preserve">Per metus suremontuoti 13 savivaldybės ir socialinių būstų.  Buvo planuojamas remonto įkainių pirkimas, kuris pristabdė lėšų panaudojimą. Metų pabaigoje grįžus prie remonto darbų pirkimo, nepavyko pasirašyti rangos darbų sutarčių, nes darbų kainos viršijo viešųjų pirkimų paraiškose nurodytas kainas. 
</t>
  </si>
  <si>
    <r>
      <t>Padengti Savivaldybės neišnuomotų</t>
    </r>
    <r>
      <rPr>
        <strike/>
        <sz val="10"/>
        <rFont val="Times New Roman"/>
        <family val="1"/>
      </rPr>
      <t xml:space="preserve"> </t>
    </r>
    <r>
      <rPr>
        <sz val="10"/>
        <rFont val="Times New Roman"/>
        <family val="1"/>
      </rPr>
      <t>gyvenamųjų patalpų išlaikymo ir priežiūros išlaidas</t>
    </r>
  </si>
  <si>
    <t xml:space="preserve">Lėšos dengiamos pagal poreikį. </t>
  </si>
  <si>
    <t>Skirti lėšų išlaidoms už atnaujinamų  namų (pastatų) dalį, priklausančią Savivaldybei nuosavybės teise, padengti</t>
  </si>
  <si>
    <t>7;9</t>
  </si>
  <si>
    <t>Savivaldybės atnaujintų butų skaičius atnaujinamuose namuose</t>
  </si>
  <si>
    <t>Lėšos dengiamos  pagal poreikį. Už du butus buvo apmokėtos paskolos ir nereikėjo mokėti palūkanų, todėl sutaupytos lėšos.</t>
  </si>
  <si>
    <t>Įsigyti finansinio turto</t>
  </si>
  <si>
    <t xml:space="preserve">Savivaldybės taryba 2020-04-30  sprendimu Nr. 1-83 nusprendė tapti  VšĮ ,,Aukštaitijos siaurasis geležinkelis“ dalininke. 
2021 m. spalio 28 d. Panevėžio miesto savivaldybės tarybos sprendimu Nr. 1-290 buvo skirtas dalininko įnašas VšĮ „Aukštaitijos siaurasis geležinkelis“
                </t>
  </si>
  <si>
    <t>Atlikti negyvenamųjų  patalpų remontą ir rekonstrukciją, vidaus ir lauko inžinerinių tinklų ir įrenginių remontą</t>
  </si>
  <si>
    <t>Suremontuotų  negyvenamųjų patalpų skaičius</t>
  </si>
  <si>
    <t>Sutaupyta atliekant viešuosius pirkimus. Negyvenamųjų patalpų remonto darbai vykdomi pagal poreikį.</t>
  </si>
  <si>
    <t>Padengti Savivaldybės neišnuomotų  negyvenamųjų patalpų išlaikymo ir priežiūros išlaidas</t>
  </si>
  <si>
    <t>Kadangi sumažėjo nepanaudotų negyvenamųjų patalpų skaičius (atiduota pagal panaudos / patikėjimo sutartis), todėl mažesnės nepanaudotų negyvenamųjų patalpų išlaikymo sąnaudos.</t>
  </si>
  <si>
    <t>Skirti lėšų išlaidoms už atnaujinamų  namų (negyvenamųjų patalpų) dalį, priklausančią Savivaldybei nuosavybės teise, padengti</t>
  </si>
  <si>
    <t>Savivaldybės atnaujintų negyvenamųjų patalpų skaičius atnaujinamuose namuose</t>
  </si>
  <si>
    <t>Vykdoma pagal poreikį</t>
  </si>
  <si>
    <t>Padengti Savivaldybės gyvenamosioms patalpoms naujų inžinerinių tinklų (vandentiekio ir nuotėkų) įrengimo ir prijungimo prie misto centralizuotų tinklų išlaidas</t>
  </si>
  <si>
    <t xml:space="preserve">Savivaldybės gyvenamosiose patalpose įrengti nauji inžineriniai (vandetiekio- nuotekų) tinklai </t>
  </si>
  <si>
    <t>2021 metais buvo planuota nupirkti naujų inžinierinių tinklų (vandentiekio ir nuotekų) įrengimą 5 savivaldybės būstams. Nupirkti rangos darbai  tik 2 būstams, dėl likusių 3 būstų viešieji pirkimai įvyko, bet sutartys nepasirašytos.  Įvertinus ekonominį naudingumą ir tai, kad buvo pasiūlytos per didelės kainos, todėl darbai nepradėti.</t>
  </si>
  <si>
    <t>Įsigyti, rekonstruoti ir remontuoti Savivaldybės ir socialinį būstą bei kitas gyvenamąsias patalpas (socialinėms paslaugoms teikti)</t>
  </si>
  <si>
    <t>Asmenų, aprūpintų gyvenamuoju plotu dėl Savivaldybės ir socialinio būsto fondo bei kito būsto metinio padidėjimo, skaičius (žm.)</t>
  </si>
  <si>
    <t>Atlikta 12 turto vertinimo ataskaitų dėl butų įsigijimo. Per 2021 m. ženkliai padidėjo butų pardavimo kaina. Skirtų turto įsigijimui lėšų užteko įsigyti 9 butams.</t>
  </si>
  <si>
    <t>Nupirkta butų (vnt.)</t>
  </si>
  <si>
    <t>Išsinuomota būstų (vnt.)</t>
  </si>
  <si>
    <t>2021 m. panaudots lėšos (kasinės išlaidos)</t>
  </si>
  <si>
    <r>
      <t xml:space="preserve">Įstaigų uždirbtos pajamos </t>
    </r>
    <r>
      <rPr>
        <b/>
        <sz val="10"/>
        <rFont val="Times New Roman"/>
        <family val="1"/>
      </rPr>
      <t xml:space="preserve">SP </t>
    </r>
    <r>
      <rPr>
        <sz val="10"/>
        <rFont val="Times New Roman"/>
        <family val="1"/>
      </rPr>
      <t>(pajamos už paslaugas)</t>
    </r>
  </si>
  <si>
    <r>
      <t xml:space="preserve">Likutis </t>
    </r>
    <r>
      <rPr>
        <b/>
        <sz val="10"/>
        <rFont val="Times New Roman"/>
        <family val="1"/>
      </rPr>
      <t>L</t>
    </r>
  </si>
  <si>
    <t>RINKODAROS  PROGRAMA (08)</t>
  </si>
  <si>
    <t>Panevėžio, kaip regiono lyderio įvaizdžio formavimas</t>
  </si>
  <si>
    <t>Įgyvendinti Savivaldybės viešųjų ryšių strategiją</t>
  </si>
  <si>
    <t>Turistų skaičiaus Panevėžio mieste didėjimas (proc.)</t>
  </si>
  <si>
    <t>Nedidėjo</t>
  </si>
  <si>
    <t>Turistų skaičius Panevėžio mieste (asm.)</t>
  </si>
  <si>
    <t>9000 (2020 m.)</t>
  </si>
  <si>
    <t>8195 (2020 m.)</t>
  </si>
  <si>
    <t>Skleisti informaciją apie Panevėžio miesto savivaldybės veiklą, sprendimus, projektus, renginius spaudoje, internete, televizijoje, radijuje, socialiniuose tinkluose, leidiniuose ir kt. žiniasklaidos priemonėse</t>
  </si>
  <si>
    <t>5</t>
  </si>
  <si>
    <t>Televizijos, radijo reportažai, vnt.</t>
  </si>
  <si>
    <t>Pranešimai spaudai, straipsniai, Savivaldybės puslapis spaudoje, vnt.</t>
  </si>
  <si>
    <t>Koordinuoti ir atnaujinti Savivaldybės interneto svetainę, facebuko paskyrą</t>
  </si>
  <si>
    <t>5;4</t>
  </si>
  <si>
    <t>Savivaldybės interneto svetainės facebuko paskyros atnaujinimas, pildymas</t>
  </si>
  <si>
    <t>Formuoti miesto fotografijų ir vaizdo medžiagą</t>
  </si>
  <si>
    <t>5;14;8</t>
  </si>
  <si>
    <t>Fotografijų ir vaizdo medžiagos bazės pildymas</t>
  </si>
  <si>
    <t>Plėtoti  tarptautinį bendradarbiavimą</t>
  </si>
  <si>
    <t>Palaikyti ryšius su užsienio miestais, miestais partneriais, tarptautinėmis organizacijomis</t>
  </si>
  <si>
    <t>Suorganizuoti  vizitai į užsienio šalis, vnt.</t>
  </si>
  <si>
    <t>Pakviesta užsienio delegacijų, vnt.</t>
  </si>
  <si>
    <t>Dalyvauta  Baltijos miestų sąjungos komisijų  posėdžiuose, vnt.</t>
  </si>
  <si>
    <t>Suorganizuoti tarptautinų mainų projektai, vnt.</t>
  </si>
  <si>
    <t>Atnaujinti Savivaldybės interneto svetainę anglų kalba</t>
  </si>
  <si>
    <t>Savivaldybės interneto svetainėje www.panevezys.lt teikta informacija anglų k.</t>
  </si>
  <si>
    <t>Miesto rinkodaros programos parengimas</t>
  </si>
  <si>
    <t>Formuoti Savivaldybės firminį stilių, įsigyti suvenyrų, dovanų</t>
  </si>
  <si>
    <t>Įsigyta suvenyrų</t>
  </si>
  <si>
    <t>Vykdyti konkursus, projektus</t>
  </si>
  <si>
    <t>5;6;12</t>
  </si>
  <si>
    <t>Įvykdytų konkursų, projektų skaičius</t>
  </si>
  <si>
    <t>Dalyvauti parodose</t>
  </si>
  <si>
    <t>5; 8;14</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</si>
  <si>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</si>
  <si>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</si>
  <si>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</si>
  <si>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</si>
  <si>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</si>
  <si>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Užtikrinti nemokamos informacijos apie turizmo paslaugas teikimą per Panevėžio turizmo informacijos centrą</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</si>
  <si>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</si>
  <si>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</si>
  <si>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</si>
  <si>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</si>
  <si>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</si>
  <si>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t>INFORMACINĖS VISUOMENĖS PLĖTROS PROGRAMA (09)</t>
  </si>
  <si>
    <t>Sudaryti sąlygas išmaniajam miestui sukurti</t>
  </si>
  <si>
    <t>Visas  viešąsias ir administracines paslaugas perkelti į elektroninę erdvę maksimaliai galimais brandos lygiais ir plėtoti elektroninės demokratijos priemones</t>
  </si>
  <si>
    <t>Įdiegtų informacinių ir ryšių technologijų išmaniųjų sprendimų, padedančių įtraukti   miesto gyventojus į Savivaldybės valdymą, plėtojant e. paslaugas ir e. demokratijos    priemones, skaičius</t>
  </si>
  <si>
    <r>
      <rPr>
        <sz val="10"/>
        <rFont val="Times New Roman"/>
        <family val="1"/>
        <charset val="186"/>
      </rPr>
      <t>Įgyvendintos šios  priemonės:
Vieno langelio eilių valdymo sistema;</t>
    </r>
    <r>
      <rPr>
        <sz val="10"/>
        <color rgb="FFFF0000"/>
        <rFont val="Times New Roman"/>
        <family val="1"/>
        <charset val="186"/>
      </rPr>
      <t xml:space="preserve">
</t>
    </r>
    <r>
      <rPr>
        <sz val="10"/>
        <rFont val="Times New Roman"/>
        <family val="1"/>
        <charset val="186"/>
      </rPr>
      <t>Paslaugų kokybės įvertinimas;</t>
    </r>
    <r>
      <rPr>
        <sz val="10"/>
        <color rgb="FFFF0000"/>
        <rFont val="Times New Roman"/>
        <family val="1"/>
        <charset val="186"/>
      </rPr>
      <t xml:space="preserve">
</t>
    </r>
    <r>
      <rPr>
        <sz val="10"/>
        <rFont val="Times New Roman"/>
        <family val="1"/>
        <charset val="186"/>
      </rPr>
      <t xml:space="preserve">Išplėtotos viešosios ir administracinės paslaugos. 
IS „PARAMA“ išankstinės registracijos portalo vystymas. </t>
    </r>
  </si>
  <si>
    <t>Įdiegtų  informacinių sistemų, mažinančių administracinę naštą, skaičius</t>
  </si>
  <si>
    <r>
      <rPr>
        <sz val="10"/>
        <rFont val="Times New Roman"/>
        <family val="1"/>
        <charset val="186"/>
      </rPr>
      <t>Lietuvos pašto kodų atnaujinimas Žemės nuomos mokesčio informacinėje sistemoje; 
IS „PARAMA“ išankstinės registracijos portalo vystymas (realizuojant galimybę prie portalo prisijungti per terminalą ir atsispausdinti registracijos kvituką); 
Debesų kompiuterijos programiniai sprendimai (projektų analizei, Švietimo informacijos teikimui ir gavimui COVID klausimais, kalendorius, paslaugų kokybės įvertinimui).</t>
    </r>
    <r>
      <rPr>
        <sz val="10"/>
        <color rgb="FFFF0000"/>
        <rFont val="Times New Roman"/>
        <family val="1"/>
        <charset val="186"/>
      </rPr>
      <t xml:space="preserve">
</t>
    </r>
  </si>
  <si>
    <t>Plėtoti e. demokratijos priemones</t>
  </si>
  <si>
    <t>0;4</t>
  </si>
  <si>
    <t>Viešųjų erdvių, kuriuose naudojamas belaidis internetas,  skaičius</t>
  </si>
  <si>
    <r>
      <rPr>
        <sz val="10"/>
        <rFont val="Times New Roman"/>
        <family val="1"/>
        <charset val="186"/>
      </rPr>
      <t xml:space="preserve">2021 m. Panevėžio mieste teikiamos nemokamos belaidžio interneto „WiFi4EU“ ryšio paslaugos 11 prieigos taškuose. Strateginio plano ir projektų internetinių svetainių talpinimas. 
</t>
    </r>
    <r>
      <rPr>
        <sz val="10"/>
        <color rgb="FFFF0000"/>
        <rFont val="Times New Roman"/>
        <family val="1"/>
        <charset val="186"/>
      </rPr>
      <t xml:space="preserve">
</t>
    </r>
    <r>
      <rPr>
        <sz val="10"/>
        <rFont val="Times New Roman"/>
        <family val="1"/>
        <charset val="186"/>
      </rPr>
      <t>2021 m neatnaujinta interneto svetainė. Darbai bus užbaigti 2022 m.</t>
    </r>
    <r>
      <rPr>
        <sz val="10"/>
        <color rgb="FFFF0000"/>
        <rFont val="Times New Roman"/>
        <family val="1"/>
        <charset val="186"/>
      </rPr>
      <t xml:space="preserve">
</t>
    </r>
  </si>
  <si>
    <t>Atnaujinta Savivaldybės interneto svetainė</t>
  </si>
  <si>
    <t>Savivaldybės atvirų duomenų plėtra</t>
  </si>
  <si>
    <t>Įvairių veiklos sričių, kurių atviri duomenys viešinami, skaičius</t>
  </si>
  <si>
    <t>daugiau kaip 50</t>
  </si>
  <si>
    <t>Panevėžio miesto interneto svetainėje ir Atvirų duomenų portale atverti įvairių veiklos sričių duomenys.</t>
  </si>
  <si>
    <t>Naujai sukurtų elektroninių paslaugų skaičius</t>
  </si>
  <si>
    <t>daugiau kaip 24</t>
  </si>
  <si>
    <t>Atnaujinta Savivaldybės paslaugų informacija Viešųjų ir administracinių paslaugų katalogo informacinėje sistemoje (PASIS) ir el. paslaugų portale „Elektroniniai valdžios vartai“. Remiantis Paslaugų kokybės standartu Panevėžio miesto savivaldybės svetainėje atnaujinti paslaugų aprašymai.</t>
  </si>
  <si>
    <t>Plėtoti ir modernizuoti viešąjį administravimą</t>
  </si>
  <si>
    <t>Atnaujinti ir plėsti informacinių technologijų ir ryšių infostruktūrą, modernizuojant kompiuterių techninę įrangą  atnaujinant ir plėtojant kompiuterinių techninę įrangą</t>
  </si>
  <si>
    <t xml:space="preserve">288724610 </t>
  </si>
  <si>
    <t>Atnaujinta kompiuterių techninė ir programinė įranga  Savivaldybės administracijoje, vnt.</t>
  </si>
  <si>
    <t>daugiau kaip 25</t>
  </si>
  <si>
    <t>Plėtojamas informacinių ir ryšių technologijų taikymas  įstaigų veikloje. Atnaujinta kompiuterių techninė ir programinė įranga. Dėl padidėjusios atsakomybės už saugomus duomenis įsigyta duomenų saugykla ir tinklinis serveris. Tęsiama įstaigos nuotolinių darbo vietų virtualaus privataus tinklo (VPN) pagrindu plėtra.</t>
  </si>
  <si>
    <t>Centralizuotos buhalterinės apskaitos procesų optimizavimas</t>
  </si>
  <si>
    <t>Įstaigų, kurių buhalterinės apskaitos procesai optimizuojami, skaičius</t>
  </si>
  <si>
    <t>daugiau kaip 10</t>
  </si>
  <si>
    <t>Optimizuoti įstaigų buhalterinės apskaitos procesai.</t>
  </si>
  <si>
    <t>Viešojo administravimo modernizavimas, diegiant ir plėtojant bendras informacines sistemas</t>
  </si>
  <si>
    <t xml:space="preserve">Naujai įdiegtų informacinių sistemų skaičius </t>
  </si>
  <si>
    <t>daugiau kaip 3</t>
  </si>
  <si>
    <t>Diegiamos ir plėtojamos integruotos informacinės sistemos (Dokumentų valdymo sistema "Avilys", Žemės nuomos mokesčio informacinė sistema,  ir t.t.). Siekiant sumažinti administracinę naštą nupirktas ir įdiegtas Lietuvos pašto kodų atnaujinimas Žemės nuomos mokesčio informacinėje sistemoje. Savivaldybės finansų valdymo Savivaldybės biudžetinėse įstaigose išplėtota finansų valdymo ir buhalterinės apskaitos informacinė sistema „Biudžetas VS“. Diegiami  nauji programiniai sprendimai Ikimokyklinio ugdymo mokyklų vaikų registracijos ir eilių sudarymo  informacinėje sistemoje. Atnaujinta centralizuoto priėmimo į mokyklas programinė įranga. IS „PARAMA“ išankstinės registracijos portalo vystymas (realizuojant galimybę prie portalo prisijungti per terminalą ir atsispausdinti registracijos kvituką). Dėl saugumo užtikrinimo įsigytos programinės įrangos licencijos (SSL sertifikatas, Windows Server 2022, rezervinių kopijų įrangai). Nuotolinių tarybos posėdžių, pasitarimų ir kitų susitikimų organizavimui įsigyta Vaizdo konferencijų programinės įrangos Zoom Meetings Pro su Webinar funkcionalumu licencija. Švietimo srities informacijos kaupimui ir analizei sukurtas įrankis debesijos pagrindu. Atnaujinta ir įdiegta antivirusinė programa visose kompiuterizuotose darbo vietose.</t>
  </si>
  <si>
    <t xml:space="preserve">Išplėtotų  informacinių sistemų skaičius </t>
  </si>
  <si>
    <t>Įstaigų, kurių turto duomenys sukaupti bendroje duomenų  bazėje, skaičius</t>
  </si>
  <si>
    <t>MIESTO INFRASTRUKTŪROS OBJEKTŲ PLĖTROS, MODERNIZAVIMO IR PRIEŽIŪROS PROGRAMA  (10)</t>
  </si>
  <si>
    <t>Miesto  infrastruktūros gerinimas</t>
  </si>
  <si>
    <t>Atnaujintų ir naujai įrengtų kelių ir gatvių ilgis (km)</t>
  </si>
  <si>
    <t>Miesto ūkio infrastruktūros plėtra ir modernizavimas</t>
  </si>
  <si>
    <t>Apšviestų teritorijų plotas (mln.kv. m)</t>
  </si>
  <si>
    <t>Inžinierinės infrastruktūros įrengimas, modernizavimas ir priežiūra</t>
  </si>
  <si>
    <t>Miesto gatvių ir viešųjų erdvių apšvietimo tinklų eksploatavimas, įrengimas, rekonstrukcija ir remontas</t>
  </si>
  <si>
    <t xml:space="preserve">Eksploatuojama šviestuvų, tūkst. vnt.       </t>
  </si>
  <si>
    <t>Eksploatuojama pagal poreikį, faktinis padidėjimas yra dėl naujai įrengto apšvietimo tinklo gatvėse ir parkuose</t>
  </si>
  <si>
    <t xml:space="preserve">Suvartota el. energijos, tūkst. MWh  per metus     </t>
  </si>
  <si>
    <t>Padidėjimas dėl naujai įrengtų apšvietimo tinklų</t>
  </si>
  <si>
    <t>Pakeista apšvietimo lempų, vnt.</t>
  </si>
  <si>
    <t>Remonto darbai atliekami pagal poreikį</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</si>
  <si>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</si>
  <si>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</si>
  <si>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</si>
  <si>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</si>
  <si>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</si>
  <si>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rPr>
      <t>2</t>
    </r>
  </si>
  <si>
    <t>Vaizdo kamerų, kitų techninių priemonių naudojimas viešųjų vietų stebėjimui</t>
  </si>
  <si>
    <t>Vaizdo stebėjimo sistemos duomenų perdavimo paslaugos</t>
  </si>
  <si>
    <t>Vaizdo kamerų sk.</t>
  </si>
  <si>
    <t>Miesto susisiekimo infrastruktūros plėtra ir modernizavimas</t>
  </si>
  <si>
    <t>Kelių su patobulinta danga ilgis (km)</t>
  </si>
  <si>
    <t>229,1</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</si>
  <si>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</si>
  <si>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</si>
  <si>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</si>
  <si>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</si>
  <si>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</si>
  <si>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</si>
  <si>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Vykdoma vietinės reikšmės kelių ir gatvių priežiūra, km                        1) su asfalto danga, ilgis km </t>
  </si>
  <si>
    <t xml:space="preserve"> 2) su žvyro danga, ilgis km</t>
  </si>
  <si>
    <t xml:space="preserve">Vykdoma  tiltų, viaduko remontas ir priežiūra, vnt.    </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</si>
  <si>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</si>
  <si>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</si>
  <si>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</si>
  <si>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</si>
  <si>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t>Vykdomas vietinės reikšmės kelių ir gatvių paprastasisi remontas (Basanavičiaus, Pilėnų, Durpyno, Katedros a., Dariaus ir Girėno, A Smetonos, Parko, Anykščių, Naujamiesčio, A. Mackevičiaus, km</t>
  </si>
  <si>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</si>
  <si>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</si>
  <si>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</si>
  <si>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</si>
  <si>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Parengtas techninis darbo projektas</t>
  </si>
  <si>
    <t>Žvyruotų gatvių dulkėtumo mažinimas</t>
  </si>
  <si>
    <t>Žvyruotų gatvių, kuriose sumažintas dulkėtumas, ilgis (km)</t>
  </si>
  <si>
    <t>Projektavimo paslaugos</t>
  </si>
  <si>
    <t>Atlikti projektavimo darbai/ parengti projektai</t>
  </si>
  <si>
    <t>Miesto infrastruktūros objektų remontas, rekonstrukcija, priežiūra</t>
  </si>
  <si>
    <t>VB (VKI)</t>
  </si>
  <si>
    <t>Panevėžio miesto Jurginų gatvės (dabar  Šiaurinės g.) dalies naujos statybos projektavimas, projekto ekspertizė ir rekontravimo darbai</t>
  </si>
  <si>
    <t>Parengtas techninis projektas, atlikta projekto vykdymo priežiūra, techninė priežiūra, naujai įrengta gatvė</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</si>
  <si>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</si>
  <si>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</si>
  <si>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</si>
  <si>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</si>
  <si>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</si>
  <si>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Žvaigždžių remonto darbai</t>
  </si>
  <si>
    <t>Panevėžio miesto Beržų atvės dalies (nuo Pilėnų g. iki Ramygalos remonto darbai)</t>
  </si>
  <si>
    <t>Panevėžio miesto Smėlynės gatvės dalies (nuo pervažos iki miesto ribos) kapitalinio remonto darbai</t>
  </si>
  <si>
    <t>Parengtas techninis projektas, atlikta projekto vykdymo priežiūra, techninė priežiūra, naujai įrengta gatvė, km</t>
  </si>
  <si>
    <t>Panevėžio miesto Kranto gatvės dalies rekonstrukcija</t>
  </si>
  <si>
    <t>Rangos darbai, projekto vykdymo priežiūra, techninė priežiūra, rekonstruotos gatvės, km</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</si>
  <si>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</si>
  <si>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</si>
  <si>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</si>
  <si>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</si>
  <si>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</si>
  <si>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</si>
  <si>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</si>
  <si>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</si>
  <si>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</si>
  <si>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</si>
  <si>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t xml:space="preserve">Prižiūrimi viešieji tualetai, vnt. </t>
  </si>
  <si>
    <t xml:space="preserve">Prižiūrimos šiukšlių dėžės, vnt. </t>
  </si>
  <si>
    <t>Sodinamos gėlės ir dekoratyviniai augalai,  m2</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</si>
  <si>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</si>
  <si>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</si>
  <si>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</si>
  <si>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r>
      <t>Prižiūrimi ir atnaujinami miesto gėlynai, m</t>
    </r>
    <r>
      <rPr>
        <vertAlign val="superscript"/>
        <sz val="10"/>
        <rFont val="Times New Roman"/>
        <family val="1"/>
      </rPr>
      <t>2</t>
    </r>
  </si>
  <si>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</si>
  <si>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</si>
  <si>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</si>
  <si>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</si>
  <si>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</si>
  <si>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</si>
  <si>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</si>
  <si>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</si>
  <si>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</si>
  <si>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</si>
  <si>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</si>
  <si>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</si>
  <si>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</si>
  <si>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</si>
  <si>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</si>
  <si>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</si>
  <si>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</si>
  <si>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</si>
  <si>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</si>
  <si>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</si>
  <si>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</si>
  <si>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</si>
  <si>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</si>
  <si>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Mechanizuotas gatvės valymas</t>
  </si>
  <si>
    <t xml:space="preserve">Mechanizuotai nušluotos gatvės,  tūkst. m2  </t>
  </si>
  <si>
    <t xml:space="preserve">Panevėžio m. Šilaičių kapinių vandentiekio trasos rekonstrukcijos statybos projekto parengimas ir statybos darbai </t>
  </si>
  <si>
    <t>Atlikti Panevėžio m. Šilaičių kapinių vandentiekio trasos rekonstrukcijos darbai</t>
  </si>
  <si>
    <t>Vienišų ir neatpažintų žmonių palaikų laidojimas</t>
  </si>
  <si>
    <t>Palaidota vienišų ir neatpažintų žmonių palaikų vnt.</t>
  </si>
  <si>
    <t>Kolumbriumo darbo projekto parengimo ir statybos darbai</t>
  </si>
  <si>
    <t>Miesto puošimas švenčių ir renginių metu</t>
  </si>
  <si>
    <t>Papuošta miesto eglė ir Laisvės aikštė, kartą per metus, vnt.</t>
  </si>
  <si>
    <t>Panevėžio miesto savivaldybės teritorijoje mirusių žmonių palaikų vežimo ir laikymo paslaugos</t>
  </si>
  <si>
    <t>Panevėžio miesto savivaldybės teritorijoje mirusių žmonių palaikų vežimo ir laikymo paslaugos, vnt.</t>
  </si>
  <si>
    <t xml:space="preserve"> 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</si>
  <si>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</si>
  <si>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</si>
  <si>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</si>
  <si>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</si>
  <si>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</si>
  <si>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</si>
  <si>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</si>
  <si>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</si>
  <si>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</si>
  <si>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</si>
  <si>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</si>
  <si>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</si>
  <si>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</si>
  <si>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Panevėžio miesto bendruomenių rūmų žiūrovinės dalies rekonstrukcija (techninis projektas)</t>
  </si>
  <si>
    <t>VKI</t>
  </si>
  <si>
    <t>Atlikti remonto darbai</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</si>
  <si>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</si>
  <si>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</si>
  <si>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</si>
  <si>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</si>
  <si>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</si>
  <si>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3</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</si>
  <si>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</si>
  <si>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</si>
  <si>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</si>
  <si>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</si>
  <si>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</si>
  <si>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</si>
  <si>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</si>
  <si>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</si>
  <si>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Atnaujinta stadiono danga</t>
  </si>
  <si>
    <t>Techninio darbo projekto „Pripučiamo futbolo maniežo įrengimas Beržų g. 37, Panevėžyje“ parengimas</t>
  </si>
  <si>
    <t>Atlikti projektavimo darbai</t>
  </si>
  <si>
    <t>V.Žemkalnio gimnazijos stadiono remonto darbai</t>
  </si>
  <si>
    <t>Įrengta stadiono danga</t>
  </si>
  <si>
    <t>Iš viso tikslams:</t>
  </si>
  <si>
    <r>
      <t xml:space="preserve">Valstybės biudžeto lėšos </t>
    </r>
    <r>
      <rPr>
        <b/>
        <sz val="10"/>
        <rFont val="Times New Roman"/>
        <family val="1"/>
        <charset val="186"/>
      </rPr>
      <t>VKI</t>
    </r>
    <r>
      <rPr>
        <sz val="10"/>
        <rFont val="Times New Roman"/>
        <family val="1"/>
        <charset val="186"/>
      </rPr>
      <t xml:space="preserve"> (Valstybės kapitalo investicijoms)</t>
    </r>
  </si>
  <si>
    <r>
      <t xml:space="preserve">Valstybės biudžeto lėšos </t>
    </r>
    <r>
      <rPr>
        <b/>
        <sz val="10"/>
        <rFont val="Times New Roman"/>
        <family val="1"/>
        <charset val="186"/>
      </rPr>
      <t>VB</t>
    </r>
  </si>
  <si>
    <r>
      <t xml:space="preserve">Valstybės lėšos vietinės reikšmės keliams (gatvėms) tiesti, taisyti, prižiūrėti ir saugaus eismo sąlygoms užtikrinti </t>
    </r>
    <r>
      <rPr>
        <b/>
        <sz val="10"/>
        <rFont val="Times New Roman"/>
        <family val="1"/>
      </rPr>
      <t xml:space="preserve">VB </t>
    </r>
  </si>
  <si>
    <t>KULTŪROS IR MENO PROGRAMA (11)</t>
  </si>
  <si>
    <t>Paversti Panevėžio miestą kultūros traukos centru</t>
  </si>
  <si>
    <t>Sudaryti tinkamas sąlygas profesionaliojo meno kūrybai, įkurti ir vystyti kūrybinių industrijų sektorių mieste</t>
  </si>
  <si>
    <t>Sudaryti sąlygas Lėlių vežimo teatro veiklai</t>
  </si>
  <si>
    <t>191782373</t>
  </si>
  <si>
    <t>0;6</t>
  </si>
  <si>
    <t>Spektaklių skaičius per metus</t>
  </si>
  <si>
    <t>182</t>
  </si>
  <si>
    <t xml:space="preserve">Premjerų skaičius per metus </t>
  </si>
  <si>
    <t xml:space="preserve">Žiūrovų (lankytojų) skaičius  </t>
  </si>
  <si>
    <t>10000</t>
  </si>
  <si>
    <t>Sudaryti sąlygas teatro ,,Menas“ veiklai</t>
  </si>
  <si>
    <t>190432352</t>
  </si>
  <si>
    <t>3500</t>
  </si>
  <si>
    <t>Sudaryti sąlygas Muzikinio teatro veiklai</t>
  </si>
  <si>
    <t>148428990</t>
  </si>
  <si>
    <t>1</t>
  </si>
  <si>
    <t>Koncertų skaičius per metus</t>
  </si>
  <si>
    <t>31</t>
  </si>
  <si>
    <t>Naujų parengtų programų skaičius per metus</t>
  </si>
  <si>
    <t>11700</t>
  </si>
  <si>
    <t>Sudaryti sąlygas Dailės galerijos veiklai</t>
  </si>
  <si>
    <t>302477544</t>
  </si>
  <si>
    <t>Parodų skaičius per metus</t>
  </si>
  <si>
    <t>18</t>
  </si>
  <si>
    <t xml:space="preserve">Parodų lankytojų skaičius  </t>
  </si>
  <si>
    <t>Naujų parengtų edukacinių programų skaičius</t>
  </si>
  <si>
    <t>Edukacinių programų dalyvių skaičius</t>
  </si>
  <si>
    <t>2800</t>
  </si>
  <si>
    <t>Sudaryti sąlygas kino centrui „Garsas“ nekomercinio kino sklaidai</t>
  </si>
  <si>
    <t>148504349</t>
  </si>
  <si>
    <t>Nekomercinio kino rodymas (proc.)</t>
  </si>
  <si>
    <t>72</t>
  </si>
  <si>
    <t>Kino renginių skaičius</t>
  </si>
  <si>
    <t>25</t>
  </si>
  <si>
    <t>15000</t>
  </si>
  <si>
    <t>Skirti stipendijas menininkams</t>
  </si>
  <si>
    <t>Stipendiją gavusių menininkų skaičius</t>
  </si>
  <si>
    <t>Sudaryti sąlygas Stasio Eidrigevičiaus menų centras (SEMC) veiklai</t>
  </si>
  <si>
    <t xml:space="preserve">Parengta ir patvirtinta SEMC strategija
</t>
  </si>
  <si>
    <t>Stasio Eidrigevičiaus vardo ir SEMC viešinimo renginių skaičius</t>
  </si>
  <si>
    <t>Parengtų Stasio Eidrigevičiaus meno kūrinių  aprašų skaičius</t>
  </si>
  <si>
    <t>Užtikrinti, kad kultūra Panevėžyje būtų aukštos šiuolaikiškos kokybės ir išsiskirtų iš kitų miestų</t>
  </si>
  <si>
    <t>Sudaryti sąlygas Elenos Mezginaitės viešosios bibliotekos veiklai</t>
  </si>
  <si>
    <t>190431250</t>
  </si>
  <si>
    <t>Registruotų vartotojų skaičius per metus</t>
  </si>
  <si>
    <t>10600</t>
  </si>
  <si>
    <t>Įsigytų naujų knygų skaičius</t>
  </si>
  <si>
    <t>4000</t>
  </si>
  <si>
    <t>Aptarnaujamų prieigų skaičius</t>
  </si>
  <si>
    <t>63</t>
  </si>
  <si>
    <t>Interneto lankytojų skaičius</t>
  </si>
  <si>
    <t>Užtikrinti Panevėžio paveldo skaitmeninimą ir skelbimą</t>
  </si>
  <si>
    <t>Suskaitmenintų dokumentų skaičius</t>
  </si>
  <si>
    <t>2000</t>
  </si>
  <si>
    <t>Paskelbtų suskaitmenintų dokumentų skaičius</t>
  </si>
  <si>
    <t>600</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</si>
  <si>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</si>
  <si>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</si>
  <si>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</si>
  <si>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</si>
  <si>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</si>
  <si>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</si>
  <si>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</si>
  <si>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</si>
  <si>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</si>
  <si>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</si>
  <si>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</si>
  <si>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Sudaryti sąlygas miesto gyventojams, ypač jaunimui, dalyvauti kultūros ir meno veikloje, ugdyti jų kūrybiškumą ir meninę raišką</t>
  </si>
  <si>
    <t>Didinti kultūros ir meno indėlį į miesto gyvybingumą</t>
  </si>
  <si>
    <t>Remti tradicinius ir unikalius miesto kultūros renginius</t>
  </si>
  <si>
    <t>Paremtų kultūros ir meno  projektų skaičius</t>
  </si>
  <si>
    <t>30</t>
  </si>
  <si>
    <t>Finansuotų įvairių renginių skaičius</t>
  </si>
  <si>
    <t>Kofinansuotų projektų skaičius</t>
  </si>
  <si>
    <t>Sudaryti sąlygas kultūros centro Panevėžio bendruomenių rūmų veiklai</t>
  </si>
  <si>
    <t>288724610
193278297</t>
  </si>
  <si>
    <t>Renginių miesto bendruomenei skaičius per metus</t>
  </si>
  <si>
    <t>314</t>
  </si>
  <si>
    <t>Sudaryti sąlygas mėgėjų meno kolektyvų pasirengimui  dalyvauti Dainų šventėje</t>
  </si>
  <si>
    <t>Finansuotų meno kolektyvų skaičius</t>
  </si>
  <si>
    <t>Likutis</t>
  </si>
  <si>
    <r>
      <t xml:space="preserve">Įstaigų uždirbtos pajamos </t>
    </r>
    <r>
      <rPr>
        <b/>
        <sz val="10"/>
        <rFont val="Times New Roman"/>
        <family val="1"/>
      </rPr>
      <t>SP</t>
    </r>
    <r>
      <rPr>
        <sz val="10"/>
        <rFont val="Times New Roman"/>
        <family val="1"/>
      </rPr>
      <t xml:space="preserve"> (pajamos už paslaugas)</t>
    </r>
  </si>
  <si>
    <t>SPORTO PROGRAMA (12)</t>
  </si>
  <si>
    <t xml:space="preserve">Sudaryti sąlygas kūno kultūros ir sporto veiklų plėtojimui                   </t>
  </si>
  <si>
    <t>Plėtoti ir propaguoti kūno kultūrą ir sportą.</t>
  </si>
  <si>
    <t>Sportui tenkanti lėšų dalis nuo bendros finansavimo dalies (proc.)</t>
  </si>
  <si>
    <t>Finansuoti savivaldybei pavaldžias sporto įstaigas, futbolo vystymo prpgramą</t>
  </si>
  <si>
    <t>300036519
288724610
300630183</t>
  </si>
  <si>
    <t xml:space="preserve">10;18
</t>
  </si>
  <si>
    <t>Panevėžio sporto centre,  „Žemynos“ progimnazijoje (plaukimas) sportuojančių skaičius</t>
  </si>
  <si>
    <t>Sporto organizacijoje, vykdančioje futbolo vystymo programą, sportuojančių skaičius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</si>
  <si>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</si>
  <si>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</si>
  <si>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</si>
  <si>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</si>
  <si>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</si>
  <si>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</si>
  <si>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</si>
  <si>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Remiamų žaidimų sporto komandų skaičius</t>
  </si>
  <si>
    <t>Finansuoti  nevyriausybinių kūno kultūros ir sporto organizacijų rengiamų tradicinių ir naujų kūno kultūros ir sporto renginių, veiklų projektus, programas</t>
  </si>
  <si>
    <t xml:space="preserve">10;18
 </t>
  </si>
  <si>
    <t>Finansuojamų tarptautinių renginių skaičius</t>
  </si>
  <si>
    <t xml:space="preserve">Finansuojamų veiklų, renginių programų skaičius </t>
  </si>
  <si>
    <t>Plėtoti judėjimo „Sportas visiems“  veiklą</t>
  </si>
  <si>
    <t>Dalyvauti, organizuoti fizinio aktyvumo veiklas, sporto renginius ir varžybas</t>
  </si>
  <si>
    <t>Organizuotų masinių sporto renginių miesto gyventojams skaičius</t>
  </si>
  <si>
    <r>
      <t>Likutis</t>
    </r>
    <r>
      <rPr>
        <b/>
        <sz val="10"/>
        <rFont val="Times New Roman"/>
        <family val="1"/>
        <charset val="186"/>
      </rPr>
      <t xml:space="preserve"> L</t>
    </r>
  </si>
  <si>
    <t>Formaliojo ir neformaliojo švietimo kokybės bei prieinamumo gerinimas</t>
  </si>
  <si>
    <t>Sudaryti sąlygas bendrųjų vaikų gebėjimų ir vertybinių nuostatų ugdymui ikimokyklinio  ugdymo mokyklose</t>
  </si>
  <si>
    <t>Aukštos kvalifikacijos (ekspertų, metodininkų) mokytojų dalis (proc.)</t>
  </si>
  <si>
    <t>Ikimokyklinio (1-5 metų) amžiaus vaikų, gimusių ir lankančių Panevėžio miesto ikimokyklines įstaigas, dalis (proc.)</t>
  </si>
  <si>
    <t xml:space="preserve">Ikimokyklinio ugdymo mokyklų aplinkos išlaikymas </t>
  </si>
  <si>
    <t>Ikimokyklinio ugdymo mokyklų skaičius</t>
  </si>
  <si>
    <t>Ikimokyklinio ugdymo mokyklas lankančių vaikų skaičius</t>
  </si>
  <si>
    <t>Ikimokyklinio ir privalomojo priešmokyklinio ugdymo programų įgyvendinimo užtikrinimas</t>
  </si>
  <si>
    <t xml:space="preserve">MK
</t>
  </si>
  <si>
    <t>Priešmokyklinio ugdymo grupes lankančių vaikų skaičius</t>
  </si>
  <si>
    <t>Pedagogų skaičius</t>
  </si>
  <si>
    <t>Privačių darželių ugdymo programų įgyvendinimo užtikrinimas</t>
  </si>
  <si>
    <t>Privačių darželių skaičius</t>
  </si>
  <si>
    <t xml:space="preserve">Panevėžio mieste veikia 1 privati ikimokyklinio ir priešmokyklinio ugdymo įstaiga VšĮ "Šermukšniukas". 2021 m. ugdėsi 30 ugdytinių. </t>
  </si>
  <si>
    <t>Sudaryti sąlygas mokinių mokymuisi bendrojo ugdymo mokyklose</t>
  </si>
  <si>
    <t xml:space="preserve">Bendrojo ugdymo mokyklų išlaikymas </t>
  </si>
  <si>
    <t>Bendrojo ugdymo mokyklų skaičius</t>
  </si>
  <si>
    <t>22</t>
  </si>
  <si>
    <t>Atnaujintų/sukurtų STEAM dalykų ugdomųjų aplinkų mokyklose skaičius</t>
  </si>
  <si>
    <t>Bendrojo ugdymo mokyklose dirbančiųjų pedagogų skaičius</t>
  </si>
  <si>
    <t>875</t>
  </si>
  <si>
    <t>839</t>
  </si>
  <si>
    <t xml:space="preserve">Pradinio, pagrindinio, vidurinio ugdymo  programų įgyvendinimas </t>
  </si>
  <si>
    <t>MK</t>
  </si>
  <si>
    <t>Mokinių skaičius</t>
  </si>
  <si>
    <t>9560</t>
  </si>
  <si>
    <t>9545</t>
  </si>
  <si>
    <t>SB(VB)
MK</t>
  </si>
  <si>
    <t xml:space="preserve">Mokyklinės dokumentacijos įsigijimas </t>
  </si>
  <si>
    <t>Egzempliorių skaičius</t>
  </si>
  <si>
    <t>3600</t>
  </si>
  <si>
    <t>3594</t>
  </si>
  <si>
    <t>K. Paltaroko gimnazijos ugdymo programų įgyvendinimas</t>
  </si>
  <si>
    <t>Mokinių ugdymosi pasiekimų gerinimas diegiant kokybės krepšelį</t>
  </si>
  <si>
    <t>Dalyvaujančių projekte mokyklų skaičius</t>
  </si>
  <si>
    <t>4</t>
  </si>
  <si>
    <t>Sudaryti sąlygas mokinių saviraiškai neformaliojo vaikų švietimo mokyklose ir formalujį švietimą papildančio ugdymo mokyklose</t>
  </si>
  <si>
    <t>Neformaliojo vaikų švietimo mokyklų aplinkos išlaikymas</t>
  </si>
  <si>
    <t>Neformaliojo vaikų švietimo mokyklų  ir formalųjį švietimą papildančio ugdymo mokyklų skaičius</t>
  </si>
  <si>
    <t>Dėl Švietimo centre įsteigtų padalinių: STEAM centras, RoboLabas.
Švietimo centras priskiriams prie neformaliojo ugdymo mokyklų.</t>
  </si>
  <si>
    <t>Neformaliojo vaikų švietimo mokyklų ir formalųjį švietimą papildančio ugdymo mokyklų programų įgyvendinimas</t>
  </si>
  <si>
    <t>Neformaliojo vaikų švietimo mokyklų  ir formalųjį švietimą papildančio ugdymo mokyklose dirbančių pedagogų skaičius</t>
  </si>
  <si>
    <t>143</t>
  </si>
  <si>
    <t>Dėl Švietimo centre įsteigtų padalinių: STEAM centras, RoboLabas. 
Švietimo centras priskiriams prie neformaliojo ugdymo mokyklų.
Didesnis vaikų skaičius buvo planuojamas, neatsižvelgiant į karantino situaciją.
Išorės vertinimas atliktas Panevėžio muzikos mokykloje.</t>
  </si>
  <si>
    <t>Neformaliojo vaikų švietimo (NVŠ krepšelis) programose dalyvaujančių mokinų skaičius</t>
  </si>
  <si>
    <t>3188</t>
  </si>
  <si>
    <t>Neformaliojo vaikų švietimo (NVŠ krepšelis) akredituotų programų skaičius</t>
  </si>
  <si>
    <t>94</t>
  </si>
  <si>
    <t>Išorės audite dalyvavusių mokyklų procentas</t>
  </si>
  <si>
    <t>Neformaliojo suagusiųjų švietimo ir tęstinio mokymosi programų įgyvendinimas</t>
  </si>
  <si>
    <t>Finasuotų neformaliojo suagusiųjų švietimo ir tęstinio mokymosi programų skaičius</t>
  </si>
  <si>
    <t>Sudaryti sąlygas mokiniui, mokytojui, mokyklai gauti pedagoginę, psichologinę, metodinę pagalbą</t>
  </si>
  <si>
    <t>Pedagoginės-psichologinės tarnybos išlaikymas</t>
  </si>
  <si>
    <t>Darbuotojų skaičius</t>
  </si>
  <si>
    <t>20</t>
  </si>
  <si>
    <t>Švietimo centro išlaikymas</t>
  </si>
  <si>
    <t>38</t>
  </si>
  <si>
    <t xml:space="preserve">Dėl Švietimo centre įsteigtų padalinių: STEAM centras, RoboLabas. </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</si>
  <si>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</si>
  <si>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</si>
  <si>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</si>
  <si>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(vnt)</t>
  </si>
  <si>
    <t>Buvo pateikta mažiau paraiškų.  Vykdyti 22 projektai</t>
  </si>
  <si>
    <t>Kolektyvų dalyvavimo regiono ir respublikinėse meno šventėse finansavimas</t>
  </si>
  <si>
    <t>Kolektyvų veikloje dalyvaujančių vaikų ir jaunuolių skaičius</t>
  </si>
  <si>
    <t>Dėl karantino respublikinės ir meno šventės nevyko.</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</si>
  <si>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</si>
  <si>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</si>
  <si>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</si>
  <si>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</si>
  <si>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Skirtas papildomas ŠMSM finansavimas, todėl paraiškų buvo daugiau ir vaikų užimta daugiau</t>
  </si>
  <si>
    <t>Gabių mokinių skatinimas</t>
  </si>
  <si>
    <t>Paskatintų (apdovanotų) gabių mokinių skaičius</t>
  </si>
  <si>
    <t>Apdovanoti ir paskatinti  37 mokiniai.</t>
  </si>
  <si>
    <t>Tarptautinės Mokytojų dienos minėjimo organizavimas</t>
  </si>
  <si>
    <t>Renginių  skaičius</t>
  </si>
  <si>
    <t xml:space="preserve"> Mokslo projektų dalinis finansavimas</t>
  </si>
  <si>
    <t>Iš dalies finansuotų tinkamai parengtų mokslo projektų skaičius (proc.)</t>
  </si>
  <si>
    <t>Visi projektai buvo tinkamai parengti ir gavo finansavimą</t>
  </si>
  <si>
    <t>Konkursų, olimpiadų, varžybų, festivalių miesto mokiniams organizavimas</t>
  </si>
  <si>
    <t>Renginių skaičius</t>
  </si>
  <si>
    <t>Ne visi konkursai buvo organizuoti dėl covid-19 situacijos.</t>
  </si>
  <si>
    <t>Transporto skyrimas mokiniams nuvežti į olimpiadas, konkursus, varžybas</t>
  </si>
  <si>
    <t>Išvykų skaičius</t>
  </si>
  <si>
    <t>Kadangi paskelbtas karantinas ir visos olimpiados, konkursai vyko nuotoliniu būdu.</t>
  </si>
  <si>
    <t>Petro Butėno premijos skyrimas</t>
  </si>
  <si>
    <t>Premijuotų darbų skaičius</t>
  </si>
  <si>
    <t>Didesnis pretendentų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</si>
  <si>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</si>
  <si>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</si>
  <si>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</si>
  <si>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</si>
  <si>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Apdovanoti abiturientai, kurie gavo 1 ir daugiau 100 balo įvertinimus už brandos egzaminus (anksčiau apdovanoti buvo, kurie gavo 2 ir daugiau 100 balo įvertinimus).</t>
  </si>
  <si>
    <t>Jaunųjų specialistų pritraukimo į miesto ugdymo įstaigas ir pedagogų perkvalifikavimo programos įgyvendinimas</t>
  </si>
  <si>
    <t>Finansinę paramą gavusių  pedagogų skaičius</t>
  </si>
  <si>
    <t>Pilnai patenkintas finansinę paramą gauti pateikusiųjų prašymus poreikis.</t>
  </si>
  <si>
    <t>Ikimokyklinio ugdymo įstaigoms turtui apdrausti</t>
  </si>
  <si>
    <t>Apdraustų ikimokyklinio ugdymo įstaigų skaičius</t>
  </si>
  <si>
    <t>Apdraustos 28 ikimokyklinio ugdymo įstaigos ir 9 bendrojo lavinimo mokyklos.</t>
  </si>
  <si>
    <t xml:space="preserve">Likutis: </t>
  </si>
  <si>
    <r>
      <t>Mokinio krepšelio lėšos</t>
    </r>
    <r>
      <rPr>
        <b/>
        <sz val="10"/>
        <rFont val="Times New Roman"/>
        <family val="1"/>
      </rPr>
      <t xml:space="preserve"> (MK)</t>
    </r>
  </si>
  <si>
    <t>VISUOMENĖS INICIATYVŲ SKATINIMO IR SAUGUMO UŽTIKRINIMO PROGRAMA (14)</t>
  </si>
  <si>
    <t>Skatinti ir remti bendruomenės iniciatyvas, įgyvendinti jaunimo politiką savivaldos lygmenyje ir užtikrinti Panevėžio miesto neigiamų socialinių veiksnių prevencijos priemonių  įgyvendinimą</t>
  </si>
  <si>
    <t>Įgyvendinti jaunimo politiką ir stiprinti potencialą</t>
  </si>
  <si>
    <t>Įgyvendintų jaunimo politikos primonių (projektų, iniciatyvų, renginių ir kt.) bei suteiktų paslaugų skaičius</t>
  </si>
  <si>
    <t xml:space="preserve">Įgyvendinti Panevėžio miesto jaunimo politikos priemones                                       </t>
  </si>
  <si>
    <t xml:space="preserve">288724610
</t>
  </si>
  <si>
    <t xml:space="preserve">Jaunų žmonių, dalyvavusių Savivaldybės darbo grupėse, komisijose, jaunimo reikalų darybos darbe, skaičius                                                                                                                </t>
  </si>
  <si>
    <t>Jauni žmonės dalyvavo jaunimo reikalų tarybos, švietimo tarybos, neformaliojo vaikų švietimo, strateginio plėtros plano rengimo, jaunimo problemų sprendimo priemonių plano kūrimo darbo grupėse.</t>
  </si>
  <si>
    <t>Atliktų tyrimų, apklausų, analizių,  formuojant įrodymais ir faktais grįstą  jaunimo politiką Panevėžio mieste, skaičius</t>
  </si>
  <si>
    <t>Atlikta mokinių savivaldų narių ir kuratorių apklausa.
Atlikta jaunimo poreikių apklasa dėl jaunimo metų minėjimo.</t>
  </si>
  <si>
    <t>Parengtas jaunimo problemų sprendimo Panevėžio miesto savivaldybėje 2021-2027 metų planas</t>
  </si>
  <si>
    <t>Parengtas ir patvirtintas Jaunimo problemų sprendimo Panevėžio mieste 2022-2028 m. planas ir 2022-2024 m. priemonių planas.</t>
  </si>
  <si>
    <t>Finansuotų jaunimo organizacijų projektų, iniciatyvų ir renginių skaičius</t>
  </si>
  <si>
    <t>Finansuotos 5 jaunimo iniciatyvos, 2 veiklos programa ir 17 projektų.</t>
  </si>
  <si>
    <t>Jaunų žmonių, dalyvavusių jaunimo ir su jaunimu dirbančių organizacijų projektuose, skaičius</t>
  </si>
  <si>
    <t>Bendras skaičius pagal projektų, veiklos programų ir iniciatyvų ataskaitas.</t>
  </si>
  <si>
    <t>Jaunimo pilietinį aktyvumą skatinančių akcijų skaičius</t>
  </si>
  <si>
    <t>Surengta jaunimo organizacijų mugė, jaunimo apdovanoijmai.</t>
  </si>
  <si>
    <t>Naujai įsisteigusių jaunimo nevyriausybinių organizacijų skaičius</t>
  </si>
  <si>
    <t>Įsteigta viena nauja jaunimo organizacija "Jaunimo piknikas"</t>
  </si>
  <si>
    <t>Savanorius priimančių organizacijų skaičius</t>
  </si>
  <si>
    <t>Akredituotų savanorius priimančių organizacijų skaičius</t>
  </si>
  <si>
    <t>Užtikrinti darbo su jaunimu formų įvairovę Panevėžio mieste</t>
  </si>
  <si>
    <t>Vietovių, kuriose vykdomas darbas su jaunimu gatvėje skaičius</t>
  </si>
  <si>
    <t>Teritorija prie "Aušros" progimnazijos</t>
  </si>
  <si>
    <t>Mieste veikiančių atvirų jaunimo centrų skaičius</t>
  </si>
  <si>
    <t>Panevėžio atviras jaunimo centras</t>
  </si>
  <si>
    <t>Mieste veikiančių atvirų jaunimo erdvių skaičius</t>
  </si>
  <si>
    <t>Atvira erdvė Panevėžio apskrities Gabrielės Petkevičaitės-Bitės viešojoje bibliotekoje</t>
  </si>
  <si>
    <t>Jaunimo informavimo ir konsultavimo (JIK) taško klientų skaičius</t>
  </si>
  <si>
    <t>JIK taškas veikia Panevėžio atvirame jaunimo centre.</t>
  </si>
  <si>
    <t>Įgyvendinti  jaunimo vasaros užimtumo ir integracijos į darbo rinką programą</t>
  </si>
  <si>
    <t>Kompensuotų jaunimo darbo vietų skaičius per metus</t>
  </si>
  <si>
    <t>15 metų – 3; 16-17 metų - 20; 18-19 metų - 6; 21 metų - 1.</t>
  </si>
  <si>
    <t>Į programą įsitraukusių darbdavių skaičius</t>
  </si>
  <si>
    <t>UAB, IĮ, BĮ, VŠĮ</t>
  </si>
  <si>
    <t>Skatinti miesto bendruomenės bendruomeniškumą ir savišvietą</t>
  </si>
  <si>
    <t>Aktyvių nevyriausybinių organizacijų skaičius</t>
  </si>
  <si>
    <t>100</t>
  </si>
  <si>
    <t xml:space="preserve">Finansuoti nevyriausybinių organizacijų projektus                                 </t>
  </si>
  <si>
    <t xml:space="preserve">Finansuotų projektų skaičius
</t>
  </si>
  <si>
    <t>Didžiausia skirta suma 1-am projektui - 1900 Eur, mažiausia - 320 Eur.</t>
  </si>
  <si>
    <t xml:space="preserve">Nevyriausybinėms organizacijoms suteiktų konsultacijų skaičius
</t>
  </si>
  <si>
    <t>Nevyriausybinės organizacijos buvo konsultuojamos projektų rašymo ir paraiškų pildymo klausimais.</t>
  </si>
  <si>
    <t xml:space="preserve">Finansuoti vietos bendruomenių veiklą         </t>
  </si>
  <si>
    <t>Finanavimą gavusių bendruomenių skaičius</t>
  </si>
  <si>
    <t>Didžiausia skirta suma 1-am projektui - 500 Eur, mažiausia - 300 Eur. Ministerijos lėšomis finansuoti 7 bendruomeninių projektai.</t>
  </si>
  <si>
    <t>Nevyriausybinių organizacijų, bendruomeninių organizacijų lyderių, narių kvalifikacijos kėlimas</t>
  </si>
  <si>
    <t>Kvalifikacijos kėlime dalyvavusių organizacijų  (vnt.)</t>
  </si>
  <si>
    <t>Dalyvauta projektų rengimo ir įgyvendinimo mokymuose.</t>
  </si>
  <si>
    <t>Kvalifikacijos kėlime dalyvavusių asmenų skaičius (vnt.)</t>
  </si>
  <si>
    <t xml:space="preserve">Sekti ir analizuoti alkoholio, tabako, 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</si>
  <si>
    <t>Finansuoti projektus neigiamų socialinių veiksnių prevencijai įgyvendinti</t>
  </si>
  <si>
    <t>Finansuotų projektų skaičius</t>
  </si>
  <si>
    <t>Organizavo 19 ugdymo įstaigų, 7 - nevyriausybinės organizacijos, 3 - biudžetinės įstaigos projektus. „Aš esu ateitis 3“; „Gražūs darbai –  šaunūs vaikai - 2021“; „Stok! Pagalvok! Pirmyn!“; „Kartu mes galime daugiau, 2021“; „Mes prieš, o Tu? 2021“; „Pasirinkimo kryžkelė “; „Mano ateitis, mano rankose - 3“; „Stok-pagalvok-veik“; „Stiprus kaip ąžuolas“; „Vaiko emocinis saugumas ir stabilumas, įveikiant smurtą artimoje aplinkoje, taikant lauko pedagogikos metodus“; „Saugią bendruomenę kurkime kartu“; „Turi norą- randi būdą“; „A.R.K.A.3“; „Kalbėk. Spręsk. Veik“; „Aš – kūrėjas!“; „Smurto artimoje aplinkoje prevencijai per emocinės, psichinės sveikatos būklės gerinimą ir fizinį aktyvumą projektas „Mamų ratas“ ir kt.</t>
  </si>
  <si>
    <t>Palaikyti nuolatinį ryšį tarp policijos ir visuomenės</t>
  </si>
  <si>
    <t xml:space="preserve">Renginių, susitikimų skaičius                                                                       </t>
  </si>
  <si>
    <t>Didžiausias susitikimų, renginių skaičius vyko vasaros metu, taip pat nuotoliniu būdu.</t>
  </si>
  <si>
    <t>Miesto ugdymo įstaigų, įtrauktų į viktorinas, renginius skaičius</t>
  </si>
  <si>
    <t>SOCIALINĖS PARAMOS ĮGYVENDINIMO PROGRAMA (15)</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</si>
  <si>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</si>
  <si>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</si>
  <si>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</si>
  <si>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</si>
  <si>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tikslines kompensacijas</t>
  </si>
  <si>
    <t>0;1;9</t>
  </si>
  <si>
    <t>Panaudotos ne visos skirtos administravimo lėšos, nes dėl tam tikrų prekių trūkumo rinkoje nebuvo galimybės įsigyti planuotų pirkinių</t>
  </si>
  <si>
    <t>Skirti ir mokėti iš valstybės biudžeto lėšų išmokas vaikams</t>
  </si>
  <si>
    <t>Dėl išmokų vaikams kreipėsi mažiau nei planuota asmenų</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</si>
  <si>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</si>
  <si>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</si>
  <si>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Skirti ir mokėti iš savivaldybės biudžeto lėšų pagalbos pinigus už tėvų globos netekusių vaikų globą (rūpybą)</t>
  </si>
  <si>
    <t>Skirti ir mokėti iš savivaldybės biudžeto lėšų socialines ir socialinės paramos pašalpas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</si>
  <si>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</si>
  <si>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</si>
  <si>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</si>
  <si>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</si>
  <si>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</si>
  <si>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59</t>
  </si>
  <si>
    <t>Vadovaujantis Lietuvos Respublikos transporto lengvatų įstatymu, kompensuoti transporto išlaidas teisę į šias lengvatas turintiems asmenims</t>
  </si>
  <si>
    <t>Kompensuoti iš Savivaldybės biudžeto lėšų transporto išlaidas teisę į transporto lengvatas turintiems asmenims</t>
  </si>
  <si>
    <t>1;7</t>
  </si>
  <si>
    <t>parduotų autobuso bilietų skaičius (tūkst. vnt)</t>
  </si>
  <si>
    <t>1426</t>
  </si>
  <si>
    <t>Užtikrinti socialinę paramą, nustatytą  Lietuvos Respublikos socialinės paramos mokiniams įstatyme.</t>
  </si>
  <si>
    <t>Skirti ir mokėti iš valstybės biudžeto specialiosios tikslinės dotacijos savivaldybių biudžetams lėšų socialinę paramą mokiniams</t>
  </si>
  <si>
    <t>3375</t>
  </si>
  <si>
    <t>Tėvai, turintys teisę gauti nemokamą maitinimą vaiko ligos atveju, retai naudojasi tokia galimybe</t>
  </si>
  <si>
    <t>Organizuoti ir teikti kokybiškas socialines paslaugas įvairioms miesto gyventojų socialinėms grupėms</t>
  </si>
  <si>
    <t>Užtikrinti socialinės globos paslaugų teikimą asmenims.</t>
  </si>
  <si>
    <t>Teikti  dienos socialinės globos paslaugas Panevėžio specialiojoje mokykloje-daugiafunkciame centre</t>
  </si>
  <si>
    <t>148209637</t>
  </si>
  <si>
    <t>SB(VD)</t>
  </si>
  <si>
    <t>Teikti  dienos socialinės globos paslaugas Panevėžio jaunuolių dienos centre</t>
  </si>
  <si>
    <t>248209780</t>
  </si>
  <si>
    <t>Teikti  bendrąsias socialines paslaugas Panevėžio atvirame jaunimo centre</t>
  </si>
  <si>
    <t>304377560</t>
  </si>
  <si>
    <t>Užtikrinti vaikų, senyvo amžiaus asmenų ir asmenų, turinčių negalią, socialinę priežiūrą ir globą socialinių paslaugų įstaigose bei asmens namuose.</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</si>
  <si>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</si>
  <si>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</si>
  <si>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</si>
  <si>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</si>
  <si>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</si>
  <si>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ir Lietuvos agentūros "SOS vaikai" Panevėžio skyriaus bendradarbiavimo sutartį</t>
  </si>
  <si>
    <t>Organizuoti Socialinio darbuotojo ir Neįgaliųjų dienos  renginį</t>
  </si>
  <si>
    <t>organizuotų renginių skaičius</t>
  </si>
  <si>
    <t>Finansuoti papildomų lengvatų gavėjų lengvatinį kreditą</t>
  </si>
  <si>
    <t>Įgyvendinti Lietuvos Respublikos įstatymų ir kitų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</si>
  <si>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</si>
  <si>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</si>
  <si>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</si>
  <si>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</si>
  <si>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0;9;1</t>
  </si>
  <si>
    <t>finansuotų neįgaliųjų integracijos programų skaičius</t>
  </si>
  <si>
    <t>Organizuoti būsto pritaikymą vaikams su negalia</t>
  </si>
  <si>
    <t>Asmeninės pagalbos teikimas</t>
  </si>
  <si>
    <t>Didinti Panevėžio miesto gyventojų užimtumą</t>
  </si>
  <si>
    <t xml:space="preserve">Užimtumo didinimo priemonių nepasiturintiems, socialiai pažeidžiamiems miesto gyventojams formų plėtra </t>
  </si>
  <si>
    <t>Organizuoti ir finansuoti užimtumo didinimo ir motyvavimo priemones miesto gyventojams</t>
  </si>
  <si>
    <t>įdarbintų asmenų skaičius</t>
  </si>
  <si>
    <t>165</t>
  </si>
  <si>
    <t>Motyvavimo paslaugos buvo apmokėtos iš projekto partneriams - nevyriausybinėms organizacijoms - skirtų lėšų</t>
  </si>
  <si>
    <r>
      <t>Mokinio krepšelio lėšos</t>
    </r>
    <r>
      <rPr>
        <b/>
        <sz val="10"/>
        <rFont val="Times New Roman"/>
        <family val="1"/>
      </rPr>
      <t xml:space="preserve"> MK</t>
    </r>
  </si>
  <si>
    <r>
      <t xml:space="preserve">Specialiosios programos lėšos </t>
    </r>
    <r>
      <rPr>
        <b/>
        <sz val="10"/>
        <rFont val="Times New Roman"/>
        <family val="1"/>
      </rPr>
      <t>SP</t>
    </r>
  </si>
  <si>
    <r>
      <t xml:space="preserve">Valstybės dotacija regioninėms savivaldybėms </t>
    </r>
    <r>
      <rPr>
        <b/>
        <sz val="10"/>
        <rFont val="Times New Roman"/>
        <family val="1"/>
      </rPr>
      <t>SB(VD)</t>
    </r>
  </si>
  <si>
    <r>
      <t xml:space="preserve">Europos Sąjungos finansinės paramos lėšos </t>
    </r>
    <r>
      <rPr>
        <b/>
        <sz val="10"/>
        <rFont val="Times New Roman"/>
        <family val="1"/>
      </rPr>
      <t>ES</t>
    </r>
  </si>
  <si>
    <t>VISUOMENĖS SVEIKATOS RĖMIMO SPECIALIOJI PROGRAMA (16)</t>
  </si>
  <si>
    <t>Įgyvendinti Lietuvos Respublikos įstatymų ir kitų norminių teisės aktų nustatytą sveikatos politiką, stiprinant ir kryptingai plėtojant visuomenės sveikatos priežiūros paslaugas</t>
  </si>
  <si>
    <t>Vidutinė tikėtina gyvenimo trukmė (metais) ir santykis su šalies rodikliu (proc.)</t>
  </si>
  <si>
    <t>78,5/ 1,02</t>
  </si>
  <si>
    <t>Užtikrinti visuomenės sveikatos priežiūros paslaugų teikimą</t>
  </si>
  <si>
    <t>Išvengiamas mirtingumo (proc.) ir santykis su šalies rodikliu (proc.)</t>
  </si>
  <si>
    <t>32,6/ 1,02</t>
  </si>
  <si>
    <t>Bendrasis gyventojų sergamumas, tenkantis 1000-iui gyventojų (asm.) ir santykis su šalies vidurkiu (proc.)</t>
  </si>
  <si>
    <t>Vykdyti mokinių visuomenės sveikatos priežiūrą, gyventojų sveikatos stebėseną ir gyventojų sveikatą stiprinančias priemones</t>
  </si>
  <si>
    <t>288724610
301738112</t>
  </si>
  <si>
    <t xml:space="preserve">
SB(VB)</t>
  </si>
  <si>
    <t>Visuomenės sveikatos biuro veiklų dalis skirta Stebėsenos ataskaitoje identifikuotoms  problemoms spręsti (proc.)</t>
  </si>
  <si>
    <t xml:space="preserve">Per metus surengtų paskaitų, mokymų skaičius </t>
  </si>
  <si>
    <t xml:space="preserve">Dalyvavusių asmenų skaičius </t>
  </si>
  <si>
    <t>Vykdoma gyventojų sveikatos rodiklių stebėsena</t>
  </si>
  <si>
    <t>Vykdoma moksleivių visuomenės sveikatos priežiūra</t>
  </si>
  <si>
    <t>Psichikos sveikatos stiprinimo (smurto, savižudybių prevencija, streso kontrolė ir kt. (vnt.)</t>
  </si>
  <si>
    <t>Visuomenės sveikatos rėmimo specialiosios programoje numatytų veiklos krypčių įgyvendinimas</t>
  </si>
  <si>
    <t>Organizuotų medicinos darbuotojų dienos minėjimas</t>
  </si>
  <si>
    <t>Sveikatai žalingos elgsenos prevencijos priemonėse dalyvavusių asmenų skaičius (vnt)</t>
  </si>
  <si>
    <t>Nelaimingų atsitikimų ir traumų prevencijos priemonėse dalyvavusių asmenų skaičius</t>
  </si>
  <si>
    <t>Sveikos mitybos skatinimas ir nutukimo prevencijos priemonėse dalyvavusių asmenų skaičius</t>
  </si>
  <si>
    <t>Vykdoma maudyklų vandens kokybės stebėsena</t>
  </si>
  <si>
    <t>Vykdoma tyliosios zonos stebėsena</t>
  </si>
  <si>
    <t>Vykdyti neveiksnių asmenų būklės peržiūrėjimą</t>
  </si>
  <si>
    <t>Asmenų skaičius, kuriems peržiūrėtas neveiksnumas</t>
  </si>
  <si>
    <t xml:space="preserve">Plano rodiklis nebuvo pasiektas, nes 2021 m. faktinis neveiksnių asmenų skaičius buvo 242. </t>
  </si>
  <si>
    <t>Vykdyti  užkrečiamųjų ligų profilaktikos ir  kontrolės priemones</t>
  </si>
  <si>
    <t>Užtikrinama Mobilaus punkto veikla</t>
  </si>
  <si>
    <t>DOTS paslaugą gavusių asmenų skaičius</t>
  </si>
  <si>
    <t>Vykdomos Covid-19 ligos valdymo priemonės (proc.)</t>
  </si>
  <si>
    <r>
      <t xml:space="preserve">Valstybės  biudžeto lėšos </t>
    </r>
    <r>
      <rPr>
        <b/>
        <sz val="10"/>
        <rFont val="Times New Roman"/>
        <family val="1"/>
      </rPr>
      <t xml:space="preserve"> VB</t>
    </r>
  </si>
  <si>
    <t>Iškelti 206 varninių šeimos paukščių lizdai</t>
  </si>
  <si>
    <t xml:space="preserve">Viešųjų ir administracinių paslaugų teikimo elektroniniu būdu plėtra </t>
  </si>
  <si>
    <t>225</t>
  </si>
  <si>
    <t>Pastatyti 3 nauji spektakliai: H. K. Anderseno pasakos motyvais „Skiltuvas“ (rež. A. Markuckis), „Skani istorija“ (rež. M. Bogomas), „Raudonkepuraitė“ (rež. K. Grosmanas). Išaugęs spektaklių ir žiūrovų skaičius, nes po COVID-19 karantino apribojimų pabaigos atsirado poreikis kultūrinių renginių.</t>
  </si>
  <si>
    <t>12551</t>
  </si>
  <si>
    <t xml:space="preserve"> Pastatyti 3 nauji spektakliai:  „Pragaras“, pagal Dantės Aligjerio poemą ,,Dieviškoji komedija“ (rež. M. Klimaitė), „Anti“, pagal Sofoklio tragediją „Antigonė“ (rež. A. Špilevojus), gatvės spektaklis – improvizacija „Atvykėliai“ (rež. A. Švarzsteinas). Išaugęs žiūrovų skaičius, nes po COVID-19 karantino apribojimų pabaigos atsirado poreikis kultūrinių renginių.
</t>
  </si>
  <si>
    <t>5611</t>
  </si>
  <si>
    <t>18023</t>
  </si>
  <si>
    <t xml:space="preserve">Parengta daugiau parodų nei planuota, kadangi Dailės galerija galėjo surengti  tas parodas, kurios dėl COVID-19 apribojimų negalėjo vykti. Suorganizuotos 5 keramikos parodos, 2 - tapybos, 1 - tautodailės, 5 - vaizduojamojo meno, 1 - stiklo, 1 -architektūrinių projektų. Mažesniam edukacinių programų lankytojų skaičiui  įtakos turėjo, COVID-19 karantino ribojimai.  
</t>
  </si>
  <si>
    <t>5266</t>
  </si>
  <si>
    <t>1023</t>
  </si>
  <si>
    <t>77</t>
  </si>
  <si>
    <t xml:space="preserve">Nekomercinio kino rodymo procentas padidėjo dėl daugiau parodytų lietuviškų filmų. Suorganizuota 25 renginiaia: 11 susitikimų su lietuviškų filmų kūrėjais, 3 edukacinių filmų premjeros, 4 retrospektyvų pristatymai, 7 XVII tarptautinio filmų festivalio „Europos kinas ir dieną, ir naktį“ renginiai. Dėl paskelbto COVID-19 karantino apribojimų Lietuvoje ir kino centro „Garsas“ persikėlimo darbų sumažėjo lankytojų skaičius. Įstaiga 2021 m. dirbo tik 5,5 mėn.
</t>
  </si>
  <si>
    <t>8862</t>
  </si>
  <si>
    <t>9459</t>
  </si>
  <si>
    <t>Dėl paskelbto COVID-19 karantino Lietuvoje, apribotos bibliotekos teikiamos paslaugos, todėl sumažėjęs registruotų vartotojų ir interneto lankytojų skaičius. Kadangi knygų kainos išaugo, todėl už lėšas skirtas knygų įsigyjimui, nupirkta mažiau knygų.</t>
  </si>
  <si>
    <t>3862</t>
  </si>
  <si>
    <t>24000</t>
  </si>
  <si>
    <t>23263</t>
  </si>
  <si>
    <t>620</t>
  </si>
  <si>
    <t>519</t>
  </si>
  <si>
    <t>14191</t>
  </si>
  <si>
    <t>Išaugusiam lankytojų skaičiui įtakos turėjo naujai parengtos ekspozicijos bei edukacinių programų pasiūla. Sukurta nauja edukacinė programa „Kiek sveria laikas?“ (nuo kovo mėn. pravesta 14 programų, jose dalyvavo 262 dalyviai).</t>
  </si>
  <si>
    <t>Dalinai finansuotas 31 kultūros ir meno projektas. Iš jų dėl COVID-19 situacijos Lietuvoje ir negavus finansavimo iš kitų finansavimo fondų, nebuvo galimybės įgyvendinti 2 finansuotų projektų. Šių projektų įgyvendinimui skirtos lėšos grąžintos į Savivaldybės biudžetą (1403,4 Eur). Savivaldybės skirtos lėšos dalinai finansuoti kultūros ir meno projektams sudaro 31,4  proc.. Iš 21 kofinansuoti planuotų projektų, 11 kultūros ir meno projektų skirtas finansavimas, nes tik 11 projektų buvo skirtas finansavimas iš Lietuvos kultūros tarybos. Finansuoti tik 2 renginiai, nes dėl COVID-19 pandenijos buvo apribojamos kultūrinės veiklos.</t>
  </si>
  <si>
    <t xml:space="preserve">Nors dėl COVID -19 pandemijos buvo apridota kultūros centro Panevėžio bendruomenių rūmų veikla, bet įstaigai pavyko pasiekti planuotą rezultatą.  </t>
  </si>
  <si>
    <t xml:space="preserve">Dalinai finansuota 11 meno mėgėjų kolektyvų: 7 choreografijos, 2 vokalinės muzikos kolektyvai, 2 folkloro ansambliai. Du mėgėjų meno kolektyvai nepateikė paraiškų dėl mėgėjų meno kolektyvų dalinio finansavimo.  Už skirtas lėšas kolektyvai įsigijo tautinio kostiumo dalis (juostas, vyr. liemenes ir kt.), dalį jų panaudojo kolektyvo veiklai (naujo šokio sukūrimui ir pastatymui, patalpų nuomai repeticijoms, transporto nuomai koncertinėms išvykoms ir kt.). </t>
  </si>
  <si>
    <r>
      <rPr>
        <sz val="10"/>
        <rFont val="Times New Roman"/>
        <family val="1"/>
        <charset val="186"/>
      </rPr>
      <t>Dėl  muzikantų ir atlikėjų ligos, nebuvo galimybės parodyti planuotų spektaklių. Pastatytas planuotas spektaklis - „Operos teatras“. Parengta 10 naujų koncertinių programų : 1.M.K.Čiurlionis „Karalių pasaka“,    2.„Klasikos albumas -2021“,              3.Bob Chilcott A LITTLE JAZZ MASS, 4.„Laisvė šaukia“, 5. „Dovanoju tau tango“, 6.„Skambiausios lietuviškos dainos“, 7.„Skambo tango“, 8.„O sole mio“, 9.„Karnavalas“, 10.„Musica sacra“. Išaugęs žiūrovų skaičius, nes po COVID-19 karantino apribojimų pabaigos atsirado poreikis kultūrinių renginių. Išaugo ir koncertų skaičius. Kadangi dėl COVID-19 karantino apribojimų orkestrai negalėjo koncertuoti pilnu sąstatu, koncertines programas atliko mažesnėmis instrumentinėmis grupėmis.</t>
    </r>
    <r>
      <rPr>
        <sz val="10"/>
        <color rgb="FFFF0000"/>
        <rFont val="Times New Roman"/>
        <family val="1"/>
        <charset val="186"/>
      </rPr>
      <t xml:space="preserve">
</t>
    </r>
  </si>
  <si>
    <t xml:space="preserve">2021 m. buvo pateikta 24 paraiškos dėl kultūros ir meno stipendijos skyrimo. 11 menininkų buvo skirtos Kultūros ir meno stipendijos. Paremti 2 dailės, 2 fotografijos, 2 teatro, vienas literatūros meno, 1 muzikos, 3 tarpdistiplininio meno kūrybiniai projektai. </t>
  </si>
  <si>
    <t xml:space="preserve">Įgyvendinta 30 proc. Išgryninta įstaigos vizija, misija ir pagrindinės veiklos, artimiausi uždaviniai, bet darbas nebaigtas. 
 S. Eidrigevičiaus kūrybos pristatymas parodoje ArtVilnius 2021, išleistas albumas „Stasys Eidrigevičius: plakatai“, išplatinti S. Eidrigevičiaus kūrybą reprezentuojantys kalendoriai. 
Kūrinių aprašai nerengti, nes įstaiga neturėjo reikalingos kvalifikacijos specialistų. 
</t>
  </si>
  <si>
    <t>Vykdyta kultūros ir meno įstaigų veiklos reklama ant reklaminių stulpų.</t>
  </si>
  <si>
    <t>Pasibaigus COVID-19 karantinui nuo kovo mėn. prasidėjo aktyvi muziejaus veikla, dėl to atsirado kiti prioritetiniai darbai. Tuo pačiu sumažėjo suskaitmenintų  ir paskelbtų dokumentų skaičius.</t>
  </si>
  <si>
    <t>Įteiktos premijos: stiklo menininkui R. Kriukui,  fotomenininkams S. Povilaičiui ir S. Saladūnui.</t>
  </si>
  <si>
    <t>76.4 / 1.01</t>
  </si>
  <si>
    <t>27.0 / 0.95</t>
  </si>
  <si>
    <t>921,2  /1,12</t>
  </si>
  <si>
    <t xml:space="preserve">Dėl Covid-19 ligos pandemijos medicinos darbuotojų dienos minėjimas nebuvo organizuojamas. 
Vertinant 2020 m. suplanuotas veiklų ir dalyvių skaičius buvo mažesnis, tačiau 2021 m.  visuomenės sveikatos rėmimo specialiosios programoje numatytų veiklų poreikis buvo didesnis, todėl ir dalyvavusių asmenų skaičius padidėjo.  </t>
  </si>
  <si>
    <t>Parengta Panevėžio m. savivaldybės visuomenės sveikatos stebėsenos 2020 m. ataskaita, kurioje pateikti Panevėžio miesto gyventojų sveikatą atspindintys rodikliai (viso 61).
Įstaiga atlieka sveikatos rodiklių stebėseną, užtikrina visuomenės sveikatos priežiūros paslaugų teikimą gyventojams, ugdymo įstaigose organizuoja privalomus higienos įgūdžių ir pirmosios pagalbos mokymus. Su kitomis įstaigomis teikia širdies ir kraujagyslių ligų, cukrinio diabeto rizikos grupės asmenų sveikatos stiprinimo paslaugą. Didžiausias dėmesys 2021 metais buvo skirtas kovojant su Covid-19 ligos pandemija.
Dėl COVID-19  pandemijos  Visuomenės sveikatos biurui teko daug papildomų veiklų.</t>
  </si>
  <si>
    <t xml:space="preserve">DOTS kabineto paslaugų poreikis sumažėjęs.
(DOTS- tiesiogiai stebimas trumpo gydymo kursas– tuberkuliozės gydymas (anglų k. – directly observed treatment short course). </t>
  </si>
  <si>
    <t>970,1 /1,02</t>
  </si>
  <si>
    <t xml:space="preserve">2021 m. buvo tęsiami Senvagės ir jos prieigų sutvarkymo rangos darbai pagal  su AB "Panevėžio statybos trestas" 2020-07-21 pasirašytą Rangos sutartį Nr. 22-1590 ir Plaukiojančio sinchronizuoto fontano Senvagės tvenkinyje įrengimo darbai pagal su UAB „Poolservice.Lt" pasirašytą 2020-07-24 sutartį Nr. 22-1637. Fontano įrengimo darbai užbaigti 2021 m. lapkričio mėn. Vykdant projektą Iki 2021 m. pabaigos atlikta per 66 proc. visų Senvagės ir jos prieigų sutvarkymo  Rangos darbų (vandentiekio, buitinių nuotekų tinklo, lauko apšvietimo, elektros, pėsčiųjų, dviračių takų šaligatvių, vaikų žaidimo , sporto aikštelių, poilsio, apžvalgos aikštelių ir terasų, tiltelių, lieptų, mažosios architektūros įrengimo, skverų, Nevėžio krantinės remonto, želdinių ir teritorijos sutvarkymo, Senvagės krantinės kranto įrengimo ir kt. darbų).  CPVA pritarus, Rangos darbų sutartis pratęsta iki 2022 m. rugpjūčio 17 d.,  CPVA Projekto sutartį pratęsė iki 2022 m. lapkričio 30 d. </t>
  </si>
  <si>
    <t xml:space="preserve">Projektas įgyvendinamas etapais, pagal dvi rangos sutartis: I etapo darbus vykdo UAB „Panevėžio melioracija“ ir S. Pakarklio įmonė (techninė priežiūra -  UAB „Statybos projektų valdymo grupė“); II etapo -  UAB „JK Ranga“ (techninė priežiūra - UAB „Prie Lėvens“). 2021 metais baigti rangos darbai. Projekto dokumentai bus sutvarkyti ir Projektas galutinai bus baigtas 2022 metais. </t>
  </si>
  <si>
    <t>Per 2021 m. pagal Projekto aprašą ir projekto teritorijos sutvarkymo  techninį projektą atlikti Rangos darbai (išvalyta teritorija, atkurti ir pasodinti nauji želdynai, įrengti pėsčiųjų takai, mažosios architektūros elementai, įrengta oranžerija bei teritorijos apšvietimas ir atlikti kt. darbai). Projekto darbai baigti 2021m. liepos 15 d. Interreg V-A Latvijos ir Lietuvos bendradarbiavimo per sieną programos techniniam sekretoriatui pateikta galutinė projekto įgyvendinimo ataskaita, likusios neišmokėtos  ES lėšos bus gautos 2022 m.</t>
  </si>
  <si>
    <t xml:space="preserve">2021 m. kovo 4 d. pasirašyta projekto Sutartis. Buvo parengti rangos viešųjų pirkimų dokumentai , vykdomas rangos darbų viešasis pirkimo konkursas. Panevėžio miesto savivaldybė su viešųjų pirkimų konkursą laimėjusia įmone UAB „JK Ranga“ 2022 m. sausio 31 d. pasirašė Statybos darbų sutartį Nr. 22-172 dėl J. Janonio, Vakarinės ir Pramonės g. sankryžos rekonstrukcijos darbų ir darbo projekto parengimo. </t>
  </si>
  <si>
    <t>2021 m. buvo vykdomi  Tinklų gatvės ir pėsčiųjų takų  kapitalinis remontas bei Tinklų gatvės prieigų ir Elektronikos g. rekonstravimo darbai.</t>
  </si>
  <si>
    <t>2021 metais buvo pabaigta tvarkyti Laisvės aikštės šiaurinė dalis, atlikti Vasario 16-osios, Elektros g. šaligatvių rekonstrukcijos darbai. Veiklos yra baigtos 2021 m.,  Projekto patikrą CPVA planuoja atlikti iki 2022 m. balandžio 30 d.</t>
  </si>
  <si>
    <t xml:space="preserve">2020 - 2021 metais STATKORPAS AB vykdė Nepriklausomybės aikštės ir jos prieigų sutvarkymo statybos darbus, buvo privaloma  papildomai atlikti detaliuosius archeologinius tyrinėjimus dėl atrastų kapinių šalia klebonijos, spręsti klausimus dėl darbų vykdymo požeminių patalpų zonoje ir kitas problemines vietas, todėl Rangovas įgijo teisę darbus baigti 2022 metais. </t>
  </si>
  <si>
    <t>Projekto veiklos baigtos įgyvendinti 2020 m. birželio 30 d. Galutinis mokėjimo prašymas CPVA pateiktas 2020 m. liepos 30 d., patvirtintas 2021 m. vasario 12 d. Projekto vertė 1 167 338,72 Eur, iš jų: skirtos ES lėšos 992 237,88 Eur, Savivaldybės lėšos - 175 100,84 Eur.</t>
  </si>
  <si>
    <t>Projekto veiklos baigtos įgyvendinti 2020 m. rugsėjo 30 d.  Galutinis mokėjimo prašymas CPVA pateiktas 2020 m. gruodžio 31 d., patvirtintas 2021 m. lapkričio 15 d. Projekto vertė 1 511 408,01 Eur, iš jų skirtos ES lėšos 1 187 299,15 Eur, Savivaldybės lėšos - 324 108,86 Eur.</t>
  </si>
  <si>
    <t>Įgyvendinant projektą per 2021 m. atlikta 30 proc. visų Rangos darbų – atlikta dalis Kranto g. (atkarpų nuo Vasario 16-osios g. iki Anykščių g. ir nuo Vasario 16-osios g. iki Puzino g.) rekonstravimo darbų, teritorijos prie Bendruomenių rūmų sutvarkymo, lauko apšvietimo, lietaus nuotekų tinklų, pėsčiųjų takų įrengimo, pilnai atlikti ryšių kabelių įgilinimo darbai, atlikti papildomi archeologiniai tyrimai). Projektą planuojama baigti 2022 m. rugsėjo mėn.</t>
  </si>
  <si>
    <t xml:space="preserve">2021-07-15 užbaigti statybos darbai (pastatytas antras aukštas, įrengtos visos komunikacijos, sumontuotos pertvaros, atlikti šiltinimo darbai, atnaujintos patalpos, įrengtos 4 papildomos grupės vaikams, įrengta sensorinė patalpa ir atlikti  kt. staybiniai darbai),  nupirktos ugdymo priemonės,  įranga (multisensorinio kabineto įranga, kompiuterinė bei buitinė technika), pertvarų užuolaidos, tekstilinės žaliuzės bei dalis baldų. Likusi dalis baldų nupirkta 2022 m., kurie bus sumontuoti iki 2022-05 mėn. Projekto veiklos baigiamos 2022-05 mėn. </t>
  </si>
  <si>
    <t>2021 m.  pagal  UAB „Kriautė“ pasirašytą  sutartį buvo tęsiami pastato - bendrabučio kapitalinio remonto darbai. Iki 2021 m. pabaigos atlikta 95 proc. rangos darbų (kapitališkai suremontuotas ir apšiltintas pastatas – suremontuotas stogas, pilnai pakeisti langai, sumontuotos butų, pagalbinių patalpų įėjimo į pastatą durys, atlikta vsų patalpų apdaila,  pastatas pritaikytas neįgaliesiems – įrengti pandusai, keltuvas, įrengti elektros, elektroninių ryšių, dujotiekio tinklai, įrengta priešgaisrinė ir apsauginė signalizacijos, vaizdo stebėjimo kameros, teritorijos sutvarkymo darbai, įrengta vaikų žaidimo, automobilių stovėjimo aikštelės,  įrengti šildymo, vėdinimo, karštos šalto vandens, nuotekų tinklai ir kt., parengti dokumentai statybos užbaigimui, kiekvienam butui nupirktos dujinės viryklės (71 vnt.), Pastate įrengtas71 socialinis būstas. CPVA projekto veiklas pratęsė iki 2022-02 mėn., statbos užbaigimo aktas - 2022-03 mėn. Galutinis mokėjimo prašymas CPVA turi būti pateiktas iki 2022 - 03 mėn.</t>
  </si>
  <si>
    <t>VVG strategijos  administravimui panaudota 8,0 tūkst. Eur.</t>
  </si>
  <si>
    <t xml:space="preserve">2021 m. buvo tęsiami poeto J. Čerkeso-Besparnio sodybos pastato I etapos rangos (pastato restauravimo ir statybos) darbai.  Vykdant Rangos darbus tlikta apie 90 proc. visų darbų-  pilnai atlikti  pastato konstrukcijų įrengimo, architektūros, tvarkomieji paveldosaugos, patalpų, rūsio įrengimo darbai, parengta polichromijos darbų programa ir atlikti polichrominiai darbai, atlikta didžioji dalis  koridoriaus patalpų įrengimo, vandentiekio ir nuotekų šalinimo, šildymo, vėdinimo, elektros, apsauginės ir gaisrinės signalizacijų, nuotolinių ryšių  inžinerinių sistemų,  teritorijos apšvietimo įrengimo ir kt. darbų. 2022 m. bus užbaigti rangos darbai, Objekto veikloms užtikrinti perkami baldai ir įranga. Projektą numatyta užbaigti 2022 m. gegužės mėn. </t>
  </si>
  <si>
    <t xml:space="preserve">Parengta projekto paraiška ir 2021-02-26 d. pateikta Centrinei projektų valdymo agentūrai. CPVA 2021-07-14 d. raštu Nr. 2021/2-4274 Projektui įgyvendinti skirtos Europos ekonominės erdvės finansinio mechanizmo lėšos 815 863,72 Eur ir LR valstybės biudžeto lėšos 143 975,95 Eur, iš viso 959 839,67 Eur. Projekto vertė 1 078 718 Eur. Projektas įgyvendinamas su 5 partneriais, su kuriais 2021-08-30 pasirašytos Partnerystės sutartys: Panevėžio muzikiniu teatru, Panevėžio dailės galerija, Panevėžio teatru „Menas“, Panevėžio Aukštaičių-Žemaičių bendruomene ir 2021-08-31 - su Nabolagshager, AS (Norvegija). 2021- 09-14 pasirašyta Projekto įgyvendinimo sutartis Nr. 22-1708. Vykdant projektą 2021 m. lapkričio mėn. buvo suorganizuota projekto vykdytojų ir partnerių atstovų  gerųjų praktikų ir žinių pasikeitimų išvyka pas projekto partnerį Nabolagshager, AS (Norvegija, Oslas), gruodžio mėn. įvyko Projekto pradžios renginys,  pradėtos Poeto J. Čerkeso Besparnio sodybos  priestato statybos (II etapas) viešųjų pirkimų procedūros. 2022 m. pradėtos vizualinio indentiteto kūrimo ir viešinimo kampanijos veiklos. 
</t>
  </si>
  <si>
    <t>Įgyvendinant Projektą pradėti monolitinių sienų betonavimo darbai, g/b fasadinių ir perdangos plokščių montavimo darbai, atlikti  parkingo pagrindų įrengimo darbai, parkingo latako įrengimo darbai, įrengtos rūsio perdangos, išbetonuotos grindys parkinge ir koridoriuose prie kino salės. Pradėtos įrenginėti šildomos grindys, priešgaisrinis vandentiekis, lietaus ir buitinių nuotekų tinklai. Buvo atlikti kiti bendrastatybiniai darbai. Atlikta per 27 proc. Rangos darbų. Rangos darbai tęsiami 2022 m.</t>
  </si>
  <si>
    <t xml:space="preserve">Vykdant projektą 2021 m. užbaigti Poliklinikos patalpų (Nemuno g. 75) pritaikant neįgaliesiems remonto darbai - atnaujintos bendrosios, sanitarinės patalpos, įsigyta įrangos teikti sveikatos ir odontologinės priežiūros paslaugas vaikams iki 18 m., vyresniems nei 55 m. asmenims. 2022 m. perkama medicininė įranga. Projekto veiklas planuojama baigti 2022 m. </t>
  </si>
  <si>
    <t>2021 m. buvo nupirkti maisto talonai ir nuolatiniai pravažiavimo bilietai: išdalinta 60 vnt. nuolatinių  pravažiavimo bilietų  pacientams, gaunantiems gydymą ir paslaugas DOTS kabinete; 125 vnt. maisto talonų DOTS kabinetas išdalino pacientams, sergantiems tuberkulioze. Projekto pabaiga 2022 m.</t>
  </si>
  <si>
    <t>Įgyvendinant projektą 2021m. birželio 13 d. - liepos 2 d. suorganizuotas XXIII Panevėžio tarptautinis keramikos simpoziumas, kuriame dalyvavo keramikai iš Latvijos (10), Baltarusijos (3) ir Lietuvos (4). Renginio metu  vyko kūrybinės dirbtuvės, edukaciniai užsiėmimai, autoriniai menininkų vakarai, surengta simpoziumo kūrinių paroda, kuri vyko visus metus. Simpoziumo metu buvo sukurti 23 keramikos meno kūrinai, kurie priimti į Galerijos fondus (jų vertė 25370 Eur), sukurtas reklaminis filmukas,  vyko viešinimo veiklos (TV, vietinėje ir nacionalinėje spaudoje, socialiniuiose tinkluose, Galerijos internetinėje svetainėje), simpoziumo renginiuose dalyvavo 2977 dalyviai.</t>
  </si>
  <si>
    <t>Projekto sutartis  su vedančiuoju partneriu pasirašyta 2020-05-11; Panevėžio kraštotyros muziejus projekte dalyvauja partnerio teisėmis. 2021 m. surengtos 5 virtualios jungtinės parodos ir Tarptautinis muziejų gatvės festivalis Panevėžyje (preliminariai dalyvavo 200 dalyvių); Panevėžio kraštotyros muziejaus darbuotojai ir etninės kultūros kolektyvai dalyvavo Preili muziejų gatvės festivalyje (kultūriniuose mainuose dalyvavo 20 asmenų); Įsigytas lauko ekranas muziejaus turinio komunikavimui  ir renginių viešinimo tikslais; Sukurtas ir įsigytas istorinės atminties stalo žaidimas; Parengtas naujos interaktyvios ekspozicijos projektas, kuris bus įgyvendinamas 2022 m.).</t>
  </si>
  <si>
    <t>Įgyvendinant projektą 2021 m. A. Bandzos socialinių paslaugų namai įsigyto namo BVGN veiklai  viduje atliko pritaikymą neįgaliesiems, iš išorės įrengė keltuvą. VšĮ Panevėžio vaikų dienos užimtumo centras (M. Tiškevičiaus g. 15)  nupirko baldus ir įvairios įrangos (žiedimo staklės, televizorius, kėdės, stalai, virtuvės baldai ir įranga, biliardo ir stalo teniso stalai, gimnastikos sienelė) VDC veiklai. 2021 m. liepos 14 d. vyko Projekto patikra vietoje. Visos projekto veiklos įvykdytos.  Dėl teisminių procesų prasitęsė Projekto įgyvendinimas. A. Bandzos socialinių paslaugų namai padavė į teismą LVPA dėl neapmokėtų išlaidų už kartu su namu įsigytą žemės skypą. Rašytinis Teismo posėdis (dėl A. Bandzos socialinių paslaugų namų išlaidų) paskirtas 2022 m. kovo 10 d. Galutinis mmokėjimo prašymas turi būti pateiktas 2022-03-31.</t>
  </si>
  <si>
    <t>Projektas "Panevėžio miesto bendruomeniniai šeimos namai", kurį Panevėžio miesto savivaldybė  įgyvendina su partneriu „VšĮ Šv. Juozapo globos namai“, vykdo Bendruomeninių šeimos namų funkciją ir teikia kompleksines paslaugas šeimoms (asmenims), įtėviams, globėjams, vaikams, gyvenantiems Panevėžio mieste. Nuo projekto pradžios 2018 m. rugsėjo mėn. iki 2021 12 31  vykdant projektą įsisavinta 581744 Eur. 2021 m. asmeninio asistento paslaugą gavo 23 asmenys. Dar 474 nauji dalyviai dalyvavo  pozityvios tėvystės mokymuose, šeimos įgūdžių ugdymo, dailės, muzikos, šokio - judesio terapijos užsiėmimuose,  individualiose ir grupės psichologų, socialinių darbuotojų konsultacijose, mediacijoje, vaikų priežiūros paslaugoje, šeimų stovyklose. Iš viso iki 2021 m. pabaigos kompleksines paslaugas gavo 2245 asmenų. Kompleksinių paslaugų teikimas bus tęsiamas ir 2022 metais. Proijekto veiklos pratęstos, Projekto pabaiga - 2022 m. rugsėjo mėn.</t>
  </si>
  <si>
    <t>2020-07-23 Pasirašyta sutartis su UAB „HANSAB“, pagal kurią 2021-02-22 įrengtas Lauko infoterminalas pritaikytas neįgaliesiems. Projekto veiklos užbaigtos 2021-04-21, galutinis mokėjimo prašymas pateiktas 2021-04-12 ir  patvirtintas 2021-04-23. Projektas įgyvendintas su Partenriu - Panevėžio rajono savivaldybe. Įgyvendinimo metu įrengti informaciniai kelio ženklai "Krypties rodyklė į lankytiną objektą“ ir „Lankytinos vietos pavadinimas“ - 55 vnt. Panevėžio mieste ir 100 vnt. Panevėžio rajone, 2 informaciniai stendai - Panevėžio rajone ir 1 vnt. lauko infoterminalas, pritaikytas neįgaliesiems Panevėžio mieste. Projekto vertė 77 237,74 Eur, iš kurių ES lėšos - 65 652,07 Eur ir Savivaldybių lėšos - 11 585,67 Eur (iš jų: Panevėžio miestui skirta ES lėšų - 44 011,22 Eur, Savivaldybės dalis - 7776,77 Eur; Panevėžio rajono savaivaldybei skirta ES lėšų 21 640,85 Eur ir Savivaldybės dalis - 3808,90 Eur).</t>
  </si>
  <si>
    <t xml:space="preserve">2021 m. vyko tarptautiniai nuotoliniai projekto partnerių  susitikimai, seminarai, diskusijos ir dirbtuvės. Parengtas preliminarus Integruotų veiksmų planas, kuris akcentuoja tokias problemines Panevėžio miesto sritis kaip mašinų stovėjimo vietos, viešųjų erdvių panaudojimas. Projektą planuojama baigti 2022 m.  rugpjūčio 1 d. </t>
  </si>
  <si>
    <t>Projektui finansavimas nekirtas.</t>
  </si>
  <si>
    <t>2021 m. buvo parengti  Bendruomenių rūmų didžiosios  salės ir šalia esančių patalpų modernizavimo techninio projekto parengimo viešųjų pirkimų dokumentai,  tris  kartus buvo vykdomos viešojo pirkimo procedūros (pirmas konkursas neįvyko, nes nebuvo pateikta pasiūlymų, antrą kartą Tiekėjas atsisakė pasirašyti sutartį dėl per mažos įsivertintos kainos). Su viešojo  konkurso laimėtoja  UAB "Panevėžio miestprojektas" pasirašyta sutartis.  Vyksta projektavimo darbai.</t>
  </si>
  <si>
    <t>Pagal LR ekonomikos ir inovacijų ministerijos 2021-09-06 paskelbtą konkursinį kvietimą  teikti paraiškas viešosios turizmo turizmo ir poilsio infrastruktūros projektams finansuoti 2021-09-17 LR ekonomikos ir inovacijų ministerijai pateikta projekto "Skate parko įrengimas Panevėžyje skatinant turizmo srautus" paraiška. 2021-10-03 Lietuvos Respublikos ekonomikos ir inovacijų ministro įsakymu Nr. 4-971 Projektui skirtas finansavimas (103 300,07 Eur VB lėšų). 2021-10-15 d. pasirašyta Projekto finansavimo sutartis Nr. 22-1903. 2021-10-28 d. su UAB "CGS"pasirašyta Skate parko įrengimo Sutartis Nr. 22-1940. Skate parko, kurio plotas 550 kv.m. ir kuriame sumontuotos skirtingų tipų ir aukščių šuolių rampos, daugiafunkcinės rampos su čiuožimo turėklais ir bortais, pusrampės bei kiti  elementai, įrengimo darbai  baigti 2021-12 mėn. Projekto finansinė ataskaita 2021-12-10 pateikta LR ekonomikos ir finansų ministerijai. Skate parko įrangos sertifikatas gautas 2022-01-13.</t>
  </si>
  <si>
    <t>2021-03-30  Lietuvos Respublikos socialinės apsaugos ir darbo ministro įsakymu Nr. A1-268 projektui skirtas finansavimas (1907113,04 Eur ES ir  336549,36 Eur VB lėšų). 2021-04-29 pasirašyta projekto finansavimo sutartis; 2021-06-09 pasirašyta projektavimo ir projekto vykdymo priežiūros paslaugų pirkimo sutartis Nr. CPO171633 su UAB „Synergy Solutions“; 2021-06-29 įvyko informacinis renginys Rožyno mikrorajono bendruomenei; 2021-06-28 pradėti archeologiniai kasinėjimai būsimo Harmonijos miesto sklype. 2021-10-25 įvyko viešas susirinkimas (nuotoliniu būdu) - visuomenės informavimas apie parengtus “Negyvenamojo paslaugų paskirties pastato su laikino apgyvendinimo patalpomis (kompleksinių paslaugų centro „Harmonijos miestas“) Aguonų g. 51, Panevėžyje, statybos projektas” projektinius pasiūlymus. 2021-10-21  Parengti projektiniai pasiūlymai.Vyksta projektavimo darbai.</t>
  </si>
  <si>
    <t>Projekto  I etapo rangos darbai užbaigti.  Vykdant I etapo darbus  buvo pertvarkyti želdiniai, atnaujinami/įrengiami mažosios architektūros elementai, pėsčiųjų ir dviračių takai, apšvietimas, vaikų žaidimo ir sporto aikštelės, viešasis tualetas,  įrengta krepšinio aikštelė ir buvo atlikti kt. statybos darbai.</t>
  </si>
  <si>
    <t xml:space="preserve">2020 - 2021 metais UAB „Dujotiekio statyba“  vykdė tiltų, pėsčiųjų ir dviračių takų su poilsiui ir pramogoms pritaikytomis zonomis, esamų želdinių sutvarkymo ir naujų sodinimo bei apšvietimo įrengimo / atnaujinimo  statybos darbus. Planuojama, kad 2022 metais bus baigti Rangos darbai, sutvarkyta dokumentacija ir baigtas projekto įgyvendinimas. </t>
  </si>
  <si>
    <t>Vykdant projektą 2021 m. parengtas Techninis projektas ir  Darbo projektas, su viešojo rangos darbų pirkimo konkurso laimėtoja UAB "Dujotiekio statyba" 2021-07-12 pasirašyta Rangos darbų sutartis, Rangovui perduota statybvietė, pradėti sklypo formavimo darbai, išvalytos  medžių ir krūmų atžalos, suformuota sala, pradėti šlaito tvirtinimo geokoriu darbai. I etapo darbus planuojama užbaigti 2022 m. III ketv.</t>
  </si>
  <si>
    <t>2021 m. parengti E - bilieto įdiegimo sistemos įrengimo viešojo pirkimo dokumentai. Pirkimo dokumentai suderinti su CPVA. 2021 m. gruodžio mėn . buvo pradėtos E- bilieto įdiegimo sistemos įrengimo darbų viešojo pirkimo procedūros. Parinkta 1 iš 5 vietų švieslentei įrengti. Projekto vykdymas tęsiamas 2022 m.</t>
  </si>
  <si>
    <t xml:space="preserve">Įgyvendinti projektą „Ekologinio vandens turizmo Latvijoje ir Lietuvoje vystymas“   </t>
  </si>
  <si>
    <t>Projektas užbaigtas 2020 m. 2021 m. gautos Projekto likusios neišmokėtos ES lėšos.</t>
  </si>
  <si>
    <t xml:space="preserve"> 2021-01-07 Pasirašyta projekto finansavimo sutartis(skirta 2 mln. Eur ES lėšų. 2021-07-23 Pradėtos viešųjų pirkimų procedūros Panevėžio miesto gatvių apšvietimo modernizavimo rangos darbams. 2021-11-09 Pasirašyta Panevėžio miesto gatvių apšvietimo modernizavimo (1 grupės) darbų sutartis su UAB Maniga. (Bus modernizuoti  Pramonės g., Vakarinės g., J. Janonio g. dalies nuo Pramonės g. Iki J. Janonio g. 30, Klaipėdos g. dalies nuo Vakarinės g. iki Nemuno g., Parko g., Dariaus ir Girėno g., Projektuotojų g., Kniaudiškių g., Molainių g. dalies nuo Projektuotojų g. iki Nemuno g., Ateities g., F. Vaitkaus g., Žvaigždžių g. apšvietimo tinklai). 2021-12-13 pasirašyta Panevėžio miesto gatvių apšvietimo modernizavimo (2 grupės) rangos darbų sutartis su UAB „Maniga“. (Bus modernizuoti S. Kerbedžio g., Stoties g. nuo tilto iki Marijonų g., Senamiesčio g. nuo S. Kerbedžio g. iki miesto  ribos, Paliūniškio g., Marijonų g., Radviliškio g., Šiaulių g., Rožių g. nuo Amerikos g. iki Pušyno g., Raginėnų g., Nevėžio g., Liepų al., Prekybos g., Utenos g. apšvietimo tinklai). 2022 metais  pasirašytos sutartys:  2022-01-05 - Panevėžio miesto gatvių apšvietimo modernizavimo (3 grupės) rangos darbų sutartis su UAB „Asirinta“ ir 2022-01-11- Panevėžio miesto gatvių apšvietimo modernizavimo (4 grupės) rangos darbų sutartis su UAB „Asirinta“. 
Projektą planuojama užbaigti 2023 m.</t>
  </si>
  <si>
    <t xml:space="preserve"> 2021-02-22 Paskelbtas intelektinės transporto sistemos įrengimo rangos darbų viešasis pirkimas. 2021-04-19 pasirašyta Rangos darbų sutartis su UAB „Maniga“. Bus modernizuojami šviesoforai šiose 6 sankryžose: J. Basanavičiaus g. – Vilniaus g.; J. Basanavičiaus g. – Ukmergės g.; J. Biliūno g. – Velžio kelias – Vilniaus g. – Pajuostės pl.; J. Basanavičiaus g. – Savanorių a.; Vilniaus g. – Ramygalos g. ir  J. Basanavičiaus g. – Elektros g.  Per 2021 m. atlikta per 96 proc. šviesoforų modernizavimo darbų. Projektas pabaiga 2022 metais.
</t>
  </si>
  <si>
    <t xml:space="preserve"> 2021 m. kovo 12 d. Projekto paraiška pateikta Centrinei projektų valdymo agentūrai.  2021 m. gegužės 4 d.   Projektui skirtas finansavimas, pasirašyta Projekto sutartis. Skirta iki 152 177,16 ES lėšų. 2021 m. buvo vykdomos Rangos darbų viešojo pirkimo procedūros.</t>
  </si>
  <si>
    <t>2021 m. įvyko  viešasis pirkimas įrengti naujoms 15  požeminių komunalinių atliekų surinkimo aikštelių. 
 Parinktos kitos vietos komunalinių atliekų ir antrinių žaliavų surinkimo antžeminių konteinerių  aikštelių įrengimui - kur neįmanomą įrengti, pakeistos į vietas, kur yra galimybė įrengti aikšteles. Projekto veiklos pratęstos iki 2023 m.</t>
  </si>
  <si>
    <t>2021 m. UAB "KRS" baigė remontuoti lietaus nuotekų tinklus  J.Basanavičiaus g., Vilniaus g., Beržų g. Algirdo g. Ukmergė g. ir Aukštaičių g. Viso 2021 metais suremontuota 2,256  km lietus nuotekų tinklų. Nuo projekto pradžios suremeontuota 3,524 km. 2021 m. nupirkti projektavimo darbai - UAB "Atamis" parengė tris techninius projektus: Senamiesčio ir Elektronijkos g. lietaus tinklų rekonstrukcija; PNVĮ statyba ties Vakarinės g. ir Janonio g. sankryža ir ties Venslaviškio g. Biliūno g. sankryža. Bendra atliktų statybos ir projektavimo darbų vertė apie 480 000 Eur.</t>
  </si>
  <si>
    <t xml:space="preserve">2021 m. buvo tęsiamas projekto įgyvendinimas. 2021m. kovo 25 d. pasirašyta sutartis su UAB „Varlė“ dėl fotografijos stalo įsigijimo Dailės mokyklos fotografijos studijai. 2021m. kovo 25 d.  pasirašyta sutartis su UAB „Ugdymo ir vystymo grupė“ dėl Muzikos mokyklos salės kėdžių įsigijimo. 2021 m. gegužės 3 d.  pasirašyta sutartis su UAB „Orgsitus“ dėl kompiuterinės įrangos įsigijimo Dailės mokyklos fotografijos studijai. Projekto sutartis pratęsta. 2022 m.  Dailės mokyklos fotografijų studijai  perkami fotoaparatai ir fotografijos įranga. Projektą planuojama užbaigti 2022 m. gegužės mėn.
</t>
  </si>
  <si>
    <t>2021 m. vyko projekto baigiamieji darbai (pristatyti ir sumontuoti baldai). Projekto veiklos užbaigtos 2021 m. balandžio 30 d., galutinis mokėjimo prašymas patvirtintas 2021 m. rugsėjo 29 d. Įgyvendinant projektą modernizuotos „Vilties“ progimnazijos vidaus patalpos, sukurtos modernios, saugios ugdymo ir mokymosi erdvės: suremontuotas 31 kabinetas (technologijų, fizikos, chemijos ir kt.), biblioteka/skaitykla, aktų ir sporto salės, sutvarkyta valgykla ir koridoriai ir kt. patalpos,  įsigytos medžio ir  metalo tekinimo staklės, spausdintuvai, kompiuteriai, garso kolonėlės, išmaniosios mokyklinės lentos, įvairi sporto įranga bei baldai. Projekto vertė 764 065,00 Eur, ES lėšos - 700 962,86 Eur ir Savivaldybės dalis - 56 834,83 Eur.</t>
  </si>
  <si>
    <t xml:space="preserve">2021 m. baigti visi rangos darbai, suremontuotos patalpos ir pritaikytos vaikų kūrybiškumui skatinti, savireguliacijai ugdyti bei neįgaliesiems, suformuotos naujos erdvės, įrengtas naujas logopedo kabinetas, ūkio patalpa. Įsigyta kompiuterinė, buitinė technika, neįgaliųjų įranga, ugdymo priemonės, baldai, užuolaidos. Projekto veiklos įgyvendintos, CPVA pateiktas galutinis mokėjimo prašymas ir patvirtintas 2021-08-13. Projekto vertė 259503,41 Eur iš jų: 200129,95 Eur ES ir 17658,52 Eur VB lėšos,  Savivaldybės indėlis - 41714,94 Eur.  </t>
  </si>
  <si>
    <t>2021 m. užbaigtas tvarkyti  "Vilties" progimnazijos pastatas -pakeistas stogas, atnaujintos šildymo, elektros sistemos,  įrengta apsaugos sistema, lietaus nuotekų tinklai, pastatas pritaikymas neįgaliesiems - įrengtas liftas ir pandusas.Taip pat buvo tvarkomas Progimnazijos  priestatas  - apšiltintos sienos,  ir stogas, atliktas visų vidaus patalpų ir rūsio remontas. Likusius nesuremontuotus 3  Administracijos kabinetus planuojama suremontuoti iki 2022 m. balandžio mėn.</t>
  </si>
  <si>
    <t xml:space="preserve"> 2021 m. baigti paprastojo remonto darbai, įrengta nauja maniežo grindų danga ir  užbaigtas tvarkyti Lengvosios atletikos maniežas. Įgyvendinant projektą sutvarkytos administracinės, pagalbinės patalpos, persirengimo kambariai, sutvarkytas žiūrovų sektorius, sutvarkyta elektros instaliacija, santechnika, pakeista stogo danga, sutvarkytas pastato su priestatu fasadas, atnaujinti inžineriniai tinklai, nupirktas reikalingas inventorius ir įranga.Viso projekto vertė 2681,64 tūkst. Eur, iš jų 2139,10 tūkst. Eur VIP lėšos ir 542,54 tūkst. Eur - Savivaldybės lėšos.</t>
  </si>
  <si>
    <t xml:space="preserve">Parengta Tvarios miesto plėtros strategijos galimybių studija, įsigytos "Vienijantis kūrybiškumo centras – Pragiedrulių sodyba“ paraiškos parengimo konsultavimo paslaugos. 
</t>
  </si>
  <si>
    <t>2021  m. buvo administruojama 15 projektų (lėšos iškeltos prie Projektų).</t>
  </si>
  <si>
    <t>2021 m. paskola buvo naudojama Stasio Eidrgevičiaus menų centro įkūrimo atliktiems rangos darbams apmokėti (šios lėšos įrašytos prie Projekto). Likučio lėšos buvo naudojamos projektų rangos darbams apmokėti.</t>
  </si>
  <si>
    <t xml:space="preserve">2020-03-06 pasirašyta techninio projekto parengimo ir projekto vykdymo priežiūros paslaugų sutartis. Parengtas techninis projektas ir 2021-06-07 gautas statybas leidžiantis dokumentas. 2021 metais vyko rangos darbų viešieji pirkimai, tačiau sutartis nebuvo pasirašyta, nes pirkimų procedūros baigtos dėl pasiūlytų per didelių kainų. 2022 metais bus vykdomi rangos darbų pirkimai ir bus siekiama pasirašyti rangos sutartį bei įvykdyti dalį darbų. </t>
  </si>
  <si>
    <t xml:space="preserve">Įgyvendinant projektą 2021 m. buvo vykdomos veiklos:  Suorganizuotos filmų apie sveikatą peržiūros ir diskusijos Panevėžio miesto gyventojams (1 renginio trukmė 4 val.), juose dalyvavo 160 dalyvių (kaina 4990,00 Eur); Pravestas švietėjiškas renginys vaikams tema „Vaikai sportuokime sveikai!“, dalyvavo 30 vaikų, renginio trukmė 4 val. (kaina 814, 22 Eur); Įvyko mankštos vaikams 10-12 kl. mokiniams įgūdžių lavinimo užsiėmimai, dalyvavo 4 vaikų grupės iki 18 m. po 20 vaikų, po 11 užsiėmimų kiekvienai gr., viso dalyvavo 80 vaikų (kaina 4900,00 Eur); Suorganizuoti sveikatinimo seminarai senjorams (55 m.+), dalyvavo 7 gr. po 15 dalyvių po 6 seminarus kiekvienai gr., viso dalyvavo 105 dalyviai (8000,16 Eur) ir suorganizuotos funkcinės treniruotės 2 gr. senjorų ir 2 gr. vaikų iki 18 m., kiekvienai grupei po 10 užsiėmimų. Viso dalyvavo 80 dalyvių (4550,00 Eur). </t>
  </si>
  <si>
    <t xml:space="preserve">2021-07-19 pateikta projekto „Kūrybos užuovėja“ paraiška NDPSH sekretoriatui; 2021-09-28 Sekretoriatas informavo apie teigiamai įvertintą Projekto paraišką; 2021-10-08 įvyko įžanginis nuotolinis atrinktų pilotinių projektų vykdytojų susitikimas su „Menas išlikti sveikiems“ su projekto organizatoriais EUNIC, NDPC ir NDPSH; 2021-10-27 įvyko nuotolinės dirbtuvės pilotinių idėjų vykdytojams „Kaip pradėsime kelionę“; 2021-11-16 įvyko nuotolinės dirbtuvės „Verte pagrįstų modelių koncepcija meno, kultūros, socialiniame ir sveikatos priežiūros sektoriuose“;  2021-12-13 Pasirašyta projekto finansavimo sutartis Nr. 22-2167  su ES nacionalinių kultūros institutų asociacija (EUNIC). Projekto veiklos vykdomos 2022 m.
</t>
  </si>
  <si>
    <t xml:space="preserve">2020 gegužės mėn. pradėtas įgyvendinti projektas. Partneriai dalyvauja seminaruose, mokymuose, į kuriuos įtraukiama vietos bendruomenė. Tikslinė auditorija –  pavieniai asmenys, verslo struktūros, institucijos ir įvairūs tinklai, susiję su lyčių lygybe ir tvaria miestų plėtra. 
Analizuojama ir skelbiama informacija apie lyčių stereotipus, kaip dalintis atsakomybe tarp lyčių, organizuojamas seminaras bendruomenei apie paramos verslininkėms didinimą, pažangaus, saugaus ir patrauklaus miesto planavimą. 
Vykdomas „Lyčių lygybės kraštovaizdis“ bandomojo projekto įgyvendinimas – ekskursijų ir edukacijų, pritaikytų skirtingų visuomenės grupių poreikiams, ciklas; informacinio turizmo leidinio, pritaikyto skirtingų visuomenės grupių poreikiams, leidyba. Didinant turizmo sektoriaus konkurencingumą ir skatinant pilnavertį skirtingų visuomenės grupių dalyvavimą visuomeniniame gyvenime, svarbu siekti, kad turistų lankomi objektai ir turistams teikiamos paslaugos būtų pritaikytos ir siūlomos visiems turistams, atsižvelgiant į jų fizinius apribojimus, negalią ar amžių, t. y. asmenims su specialiaisiais poreikiais, šeimoms su mažais vaikais, senyvo amžiaus žmonėms ir panašiai. Prioritetas skiriamas moterų ir vienišų tėvų poreikiams tinkamai atliepti.Projekto veiklos persikėlė į 2022 metus. </t>
  </si>
  <si>
    <t xml:space="preserve">Per metus parengta apie 1231 pranešimas apie Savivaldybės veiklą, iniciatyvas, projektus ir pan., miesto renginius. Pagal sutartį su miesto dienraščiu "Sekundė" kas savaitę rengiamas "Savivaldybės žinių" puslapis, skelbiama papildoma aktuali informacija. Sudarius sutartis, Savivaldybės informacija ir 3 inicijuoti straipsniai per mėnesį skelbiami naujienų portale www.jp.lt, 3 reportažus per mėnesį parengia GNTV, 2 reportažai - radijo stotis "Pulsas".  Investiciniai miesto projektai, svarbiausios iniciatyvos, infrastruktūros pokyčiai, sėkmės istorijos, svarbesnė Pramonės 4.0 rinkodaros projekto informacija pristatyta www.bns.lt. Atsinaujinančio miesto tema ir Pramonės 4.0 tema atspindėta specialiame dienraščio "Sekundė" išleistame žurnale "Aukštaitijos verslas", taip pat IQ žurnale. Viešintas Bendruomenių iniciatyvų konkursas. </t>
  </si>
  <si>
    <t>Koordinuojama ir pildoma informacija.  "Facebook" paskyroje - skelbiami investicinius projektus pristatantys vaizdo klipai "Panevėžys atsinaujina". Palaikomas nuoseklus puslapio dizainas. Atnaujinamas savivaldybės LinkedIn puslapis.</t>
  </si>
  <si>
    <t xml:space="preserve">Savivaldybės archyvą papildė daugiau kaip 7063 profesionalaus fotografo nuotraukų. Sukurti reprezentaciniai miesto vaizdo klipai pasitelkiant naujiausias technologijas (dronas, 3D turas, 3D nuotraukos). </t>
  </si>
  <si>
    <t xml:space="preserve">Bendradarbiavimas, susitikimai, projektai vyko su Kroatijos, Norvegijos, Izraelio, Ispanijos diplomatiniu korpusu, miestų partnerių delegacijomis iš Vinycios (Ukraina), Liublino (Lenkija), Maramurešo apskrities (Rumunija). Parengti mero, tarybos narių ir Administracijos vadovų vizitai į Gradolio miestą (Italija), kuriame pasirašytas Panevėžio ir Gradolio bendradarbiavimo ketinimų protokolas, Biuksentkerestą (Vengrija), miestus partnerius Liubliną (Lenkija) ir Vinycią (Ukraina). Savivaldybėje priimti Ukrainos, Lenkijos, Rumunijos, Italijos, Turkijos, Graikijos, Portugalijos, Šiaurės Makedonijos delegacijos ir atstovai. Dalyvauta 5 nuotoliniuose Baltijos miestų sąjungos Valdybos ir Komisijų posėdžiuose. Pandemija sąlygojo bendradarbiavimą su užsienio partneriais virtualioje erdvėje. Buvo nuosekliai palaikomos vertybinės nacionalinės užsienio politikos kryptys: paminėta Baltarusijos Laisvės diena, Solidarumo su Baltarusijos politiniais kaliniais diena, pritarta rezoliucijai „Dėl žmogaus teisių pažeidimų Baltarusijos Respublikoje ir mieste partneryje Vitebske“. 
Dalyvauta „Europa piliečiams“ programos projektų „ECOS“, „CREATE‘, „TILTAS“, „Jaunimas“, nagrinėjančių tvarumo, euroskepticizmo, jaunimo klausimus, veiklose.
Baigtas įgyvendinti Latvijos-Lietuvos bendradarbiavimo per sieną programos projektas TRANSFORMACIJA IŠ APLEISTŲ TERITORIJŲ Į IŠPUOSELĖTAS. Tęsiamas URBACT programos projektas ERDVĖS ŽMONĖMS, sprendžiantis problemas, susijusias su viešosiomis erdvėmis. 
ES Piliečių, lygybės, teisių ir vertybių ir ERASMUS +SPORT programoms buvo pateiktos 4 projektinės paraiškos pagal pagrindinius 2021–2027 m. ES prioritetus (žalioji ir žiedinė ekonomika, jaunimo veiklų skatinimas ir įgalinimas, bendrų Europos vertybių puoselėjimas). Visos paraiškos buvo patvirtintos ir gavo finansavimą.
</t>
  </si>
  <si>
    <t>2021 m. įsigyta dvigupo stiklo puodelių su bambukiniu dangteliu, dvigubo stiklo espreso puodelių, skėčių, tušinukų, bevielių ausinių, gertuvių, šaltyje džiovintų ledų, saldainių, arbatos ir kavos rinkinių, gertuvių su bevielėmis ausinėmis, išorinių baterijų.</t>
  </si>
  <si>
    <t xml:space="preserve">Organizuoti Metų panevėžiečių rinkimai. 
Organizuotas moksleivių fotografijų konkursas "Panevėžys- mano miestas". </t>
  </si>
  <si>
    <t>"EXPO Aukštaitija"2021 m. stendo vizualizacija nupirkta, tačiau paroda neįvyko dėl COVID-19 pandemijos. Pagal sutartį tiekėjas įsipareigoja stendą įrengti 2022 m. parodoje.</t>
  </si>
  <si>
    <t xml:space="preserve">Parengta, išleista ir platinta informacinė medžiaga lietuvių, anglų ir rusų kalbomis: lankstinukai su žemėlapiu, skirti šeimai po Panevėžį bei lankstinukai su žemėlapiu "Pramoninis Panevėžys".  </t>
  </si>
  <si>
    <r>
      <rPr>
        <sz val="10"/>
        <rFont val="Times New Roman"/>
        <family val="1"/>
        <charset val="186"/>
      </rPr>
      <t xml:space="preserve">VšĮ Panevėžio plėtros agentūra (PPA) (nuo 2020 m. sausio 27 d., buvęs Turizmo informacijos centras) per 2021 m. aptarnavo 1 900 lankytojų tiesiogiai agentūroje. Dėl pandemijos sąlygotų apribojimų 2021 m. buvo kupini iššūkių , turėjusių neigiamos įtakos turistų srautams. 2021 m. turizmo temomis buvo publikuotas 131 straipsnis vietinėje ir nacionalinėje žiniasklaidoje. Rengti įvairūs įrašai turizmo tematika socialiniuose tinkluose „Facebook”, „Instagram” -290.
</t>
    </r>
    <r>
      <rPr>
        <sz val="10"/>
        <color rgb="FFFF0000"/>
        <rFont val="Times New Roman"/>
        <family val="1"/>
        <charset val="186"/>
      </rPr>
      <t xml:space="preserve">
</t>
    </r>
    <r>
      <rPr>
        <sz val="10"/>
        <color rgb="FFFF0000"/>
        <rFont val="Times New Roman"/>
        <family val="1"/>
      </rPr>
      <t xml:space="preserve">
</t>
    </r>
  </si>
  <si>
    <t xml:space="preserve">Dėl pandemijos sąlygotų apribojimų tarptautinės turizmo parodos nebuvo organizuojamos ir nevyko. </t>
  </si>
  <si>
    <r>
      <rPr>
        <sz val="10"/>
        <rFont val="Times New Roman"/>
        <family val="1"/>
        <charset val="186"/>
      </rPr>
      <t>PPA įgyvendino vieną turizmo skatinimo projektą  „Panevėžio pramonės legenda: istorija, tradicijos, žmonės“.  Pritrauktų tikslinių partnerių vystyti turizmą Panevėžyje, skaičius –48. Įgyvendintų turizmo produktų ir / ar paslaugų Panevėžyje skaičius – 6. Įgyvendintų iniciatyvų, skirtų stiprinti Panevėžio miesto vystomų turizmo krypčių žinomumą/reprezentatyvumą, pasitelkiant šiuolaikines rinkodaros/ komunikacijos priemones, skaičius – 2.  Įgyvendintų priemonių, skirtų didinti turistų, pasinaudojančių platesniu turistinių  paslaugų paketu ir tuo pačiu skatinti turizmo sektoriaus verslo plėtrą, skaičius-2.</t>
    </r>
    <r>
      <rPr>
        <sz val="10"/>
        <color rgb="FFFF0000"/>
        <rFont val="Times New Roman"/>
        <family val="1"/>
        <charset val="186"/>
      </rPr>
      <t xml:space="preserve">
</t>
    </r>
  </si>
  <si>
    <t>2021-01-29  baigti patalpų remonto darbai.  Parengtos baldų ir įrangos techninės specifikacijos ir viešųjų pirkimų dokumentai, kurie pateikti derinti CPVA. Dokumentai suderinti.  Įvykdyti baldų ir įrangos viešieji pirkimai: 2021-06-14 su VšĮ "Robotikos mokykla" pasirašyta Mikroelektronikos įrenginių ir aparatų prekių pirkimo sutartis Nr. 22-1244; 2021-07-27 d. su UAB "Rm7" pasirašyta Elektroninės įangos prekių pirkimo sutartis Nr. 22-1502; 2021-07-02 su UAB "Alytaus baldai" pasirašyta Laboratorinių baldų pirkimo sutartis Nr. 1355 ir Pagalbinių baldų laboratorijoms pirkimo sutartis Nr. 22-1336. Pagal pasirašytas sutartis įsigyti baldai ir įranga. Dėl  užtrukusių viešųjų pirkimų procedūrų  kompiuterinės įrangos pirkimas  tęsiamas 2022 m.</t>
  </si>
  <si>
    <t>Eksplotuojama pagal faktą</t>
  </si>
  <si>
    <t>Daugiau nebuvo atnaujinta, nes lėšos buvo perkeltos senųjų postų remontui</t>
  </si>
  <si>
    <t>Ženklai inventorizuoti</t>
  </si>
  <si>
    <t>Nupirkta nauja kamerų priežiūros paslauga</t>
  </si>
  <si>
    <t>45</t>
  </si>
  <si>
    <t>Rinkliava atliekama visose numatytose vietose, baigus rekonstruoti miesto centrines gatves rinkliavų vietų padaugės</t>
  </si>
  <si>
    <t>14 (13 tiltų ir 1 viadukas)</t>
  </si>
  <si>
    <t>4582 m2</t>
  </si>
  <si>
    <t>1,43</t>
  </si>
  <si>
    <t>10,5</t>
  </si>
  <si>
    <t>Buvi skirta papildomai lėšų, todėl buvo suremontuota daugiau gatvių</t>
  </si>
  <si>
    <t>3,8</t>
  </si>
  <si>
    <t>62</t>
  </si>
  <si>
    <t>Atlikta pagal poreikį</t>
  </si>
  <si>
    <t>Projektas parengtas vykdomi viešieji darbų pirkimai</t>
  </si>
  <si>
    <t>Palaistytos visos suplanuotos žvyro gatvės ir papildomai buvo laistomos dar atsižvelgiant į gyventojų prašymus</t>
  </si>
  <si>
    <t>Gatvės įrengimo darbai yra baigti.</t>
  </si>
  <si>
    <t>Gatvės įrengimo darbai baigti.</t>
  </si>
  <si>
    <t>Darbai numatomi pradėti 2022 m</t>
  </si>
  <si>
    <t>Darbai nėra užbaigti dėl to, kad užsitęsė archiologiniai kasinėjimai darbai</t>
  </si>
  <si>
    <t>Darbai numatomi pradėti ir užbaigti 2022 m</t>
  </si>
  <si>
    <t>Darbus planuojame nupirkti ir pradėti vykdyti 2022 m</t>
  </si>
  <si>
    <t>Lėšos iškeltos į 2 programą prie bendruomenių rūmų prieigų sutvarkymo</t>
  </si>
  <si>
    <t>Suplanuoti darbai atlikti</t>
  </si>
  <si>
    <t>Pašilių kapinių įrengimo darbai pradėti, planuojama darbus baigti 2023 m.</t>
  </si>
  <si>
    <t>Papuoštas miestas ir papuošta eglė</t>
  </si>
  <si>
    <t>Apdrausti techninės priežiūros vadovai 7 objektuose</t>
  </si>
  <si>
    <t>9</t>
  </si>
  <si>
    <t>Techniniai projektai parengti, darbai atlikti 9 mokyklose</t>
  </si>
  <si>
    <t>Darbo projektas parengtas, vyksta statybos darbai</t>
  </si>
  <si>
    <t>Darbai atlikti</t>
  </si>
  <si>
    <t>2021 metais nupirkta paslauga techninio projekto parengimui, projektas turi būti parengtas iki 2022-03</t>
  </si>
  <si>
    <t>Projektavimo darbų buvo atsisakyta gavus neigiamas Architektų sąjungos išvadas</t>
  </si>
  <si>
    <t>Darbai atlikti, maniežo danga atnaujinta</t>
  </si>
  <si>
    <t>Projektavimo darbai vykdomi, projektas turi būti parengtas iki 2022-03</t>
  </si>
  <si>
    <t>4,6 tūkst.m2</t>
  </si>
  <si>
    <t>Vykdoma visų suplanuotų gatvių priežiūra</t>
  </si>
  <si>
    <t xml:space="preserve">171,0 </t>
  </si>
  <si>
    <t>45,0</t>
  </si>
  <si>
    <t>Užbaigtas šešių aikštelių asfaltavimas</t>
  </si>
  <si>
    <t>Atlikti 4 techniniai projektai,  ekspertizės</t>
  </si>
  <si>
    <t>Atlikta  30% darbų</t>
  </si>
  <si>
    <t>Atliktas technins projektas. Darbai šiuo metu nėra perkami ir vykdomi</t>
  </si>
  <si>
    <t>Prižiūrėta pagal poreikį</t>
  </si>
  <si>
    <t>Prižiūrėta pagal poreikį. Poreikis mažesnis, nes remontuojamose gatvėse nebuvo vykdoma priežiūra</t>
  </si>
  <si>
    <t>Atliktos nenumatytos 5 paslaugos</t>
  </si>
  <si>
    <t>Atsižvelgiant į pateiktus prašymus ir poreikį, buvo skirtos lėšos 54 gedimams pašalinti</t>
  </si>
  <si>
    <t>Apdrausti visi numatyti objektai</t>
  </si>
  <si>
    <t>Techninio projekto parengimo paslauga nupirkta, techninis projektas turi būti parengtas iki 2022-08</t>
  </si>
  <si>
    <t>Atlikti techninio projekto darbai</t>
  </si>
  <si>
    <t>Gyventojų iniciatyvinių projektų vykdymas persikėlė į 2022 metus</t>
  </si>
  <si>
    <t>Darbai vykdomi, atlikta 45 % darbų. Darbų pabaiga numatyta 2023 m.</t>
  </si>
  <si>
    <t>Ženklinimas vyksta pagal poreikį</t>
  </si>
  <si>
    <r>
      <t xml:space="preserve">0,98 </t>
    </r>
    <r>
      <rPr>
        <sz val="8"/>
        <rFont val="Times New Roman"/>
        <family val="1"/>
        <charset val="186"/>
      </rPr>
      <t>(naujai įrengta)</t>
    </r>
    <r>
      <rPr>
        <sz val="10"/>
        <rFont val="Times New Roman"/>
        <family val="1"/>
        <charset val="186"/>
      </rPr>
      <t xml:space="preserve">
10,2 </t>
    </r>
    <r>
      <rPr>
        <sz val="8"/>
        <rFont val="Times New Roman"/>
        <family val="1"/>
        <charset val="186"/>
      </rPr>
      <t>(atnaujinta)</t>
    </r>
  </si>
  <si>
    <t>Sutvarkyta pagal skirtas lėšas</t>
  </si>
  <si>
    <t>171,0</t>
  </si>
  <si>
    <t>Stat.gov.lt informacija, 2021m. Panevėžio m. nedarbo lygis 13,0%</t>
  </si>
  <si>
    <t>Už 2021 m. pritaikytos mokesčių lengvatos 21 miesto įmonei, parėmusioms sporto ir kultūros renginius ir projektus (atleista nuo 158 438 Eur nekilnojamojo turto, valstybinės žemės nuomos ir žemės mokesčių).</t>
  </si>
  <si>
    <t>Gyventojams nemokamai suteiktos 152 konsultacijos (200 val.) verslo pradžios ir plėtros klausimais. Pažymėtina, kad bendradarbystės centras Spiečius taip pat teikė panašaus tipo konsultacijas jauniems ir besikuriantiems verslams bei verslininkams.</t>
  </si>
  <si>
    <t>Atsižvelgiant į teiktas tikslines konsultacijas ir karantino apribojimus, 2021 m. nebuvo poreikio organizuoti mokymus. Pažymėtina, kad bendradarbystės centras Spiečius taip pat teikė panašaus tipo konsultacijas jauniems ir besikuriantiems verslams bei verslininkams.</t>
  </si>
  <si>
    <t>Dėl karantino nebuvo gyvai organizuotas investuotojų/ekonomikos forumas.</t>
  </si>
  <si>
    <t>Įsteigtas prizas 2021 m. inovatyviausiai Panevėžio įmonei (UAB „TPA“).</t>
  </si>
  <si>
    <t>Dėl pandeminės situacijos PPAR atsisakė organizuoti „EXPO Aukštaitija 2021“ parodą, kurioje savivaldybė išperka SVV įmonėms parodinį plotą.</t>
  </si>
  <si>
    <t>Dėl karantino apribojimų sumažėjus keleivių, UAB Panevėžio autobusų parkas nuostoliams kompesnsuoti skirta 1.780 tūkst. Eur. Tačiau papildomai gautas Valstybės biudžeto finansavimas viešųjų paslaugų nuostoliams kompensuoti.</t>
  </si>
  <si>
    <t>Atsižvelgian į tai, kad dauguma renginių ir karjeros mugių buvo neorganizuojamos gyvai ar renginiai organizuoti nuotoliu, verslo misijų į karjeros muges nebuvo organizuota.</t>
  </si>
  <si>
    <t xml:space="preserve">Skirta Verslo aplinkos gerinimo konkursinei priemonei ir laimėjusiam projektui finansuoti. Pasiekti pagrindiniai projekto rezultatai:
2vnt priemonių, skirtų gerinti verslo sąlygas Panevėžyje ir didinti Panevėžio investicinį patrauklumą;
2vnt. įgyvendintų priemonių, skirtų skatinti verslo ir investicijų plėtrą prioritetinėse Panevėžio ekonominės specializacijos srityse;
4vnt. įgyvendintų priemonių, skirtų stiprinti bendradarbiavimą tarp viešojo sektoriaus institucijų, švietimo ir mokslo įstaigų, asocijuotų verslo struktūrų ir kitų susijusių šalių, siekiant Panevėžyje išvystyti verslui palankią ekosistemą.
2 vnt. įgyvendintų priemonių, skirtų skatinti aukštos pridėtinės vertės darbo vietų kūrimą ir specialistų pritraukimą.
</t>
  </si>
  <si>
    <t>1295,7</t>
  </si>
  <si>
    <t>2020 m. (tokie naujausi duomenys stat.gov.lt) 1 295,7 Eur</t>
  </si>
  <si>
    <t>Parengta galimybių studija dėl pramoninių teritorijų / LEZ plėtros.</t>
  </si>
  <si>
    <t>Nupirkti mokomoji robotikos ir inžinerinė įranga Robolabas centrui (mokiniams 5-10 metų ir  konstravimo rinkiniai nuo 10+ metų).
PMC teikė MTTP paslaugas juridiniams subjektams.</t>
  </si>
  <si>
    <t>54</t>
  </si>
  <si>
    <t xml:space="preserve">2021 m. Panevėžio universaliojoje sporto arenoje „Cido“ įvyko 54 renginiai – 46 sporto, 2 kultūros bei 6 kiti renginiai. Iš viso renginiuose apsilankė 27 104 žiūrovai (sporto renginiuose apsilankė 13 873 žiūrovai, kultūros – 745 žiūrovai, bei kituose renginiuose – 12 486 žiūrovai). </t>
  </si>
  <si>
    <t>2021 m. robotikos būrelius mokyklose, neformaliojo švietimo ir NVŠ tikslinio finansavimo lankė 1161 moksleivių (iš 9562).</t>
  </si>
  <si>
    <t>80/20</t>
  </si>
  <si>
    <t>Iš RoboLabe robotikos užsiėmimus lankančių vaikų (300 asm.), 80,4% berniukai ir 19,6% mergaitės.</t>
  </si>
  <si>
    <t>Panevėžio kolegijoje 2021 m. inžinerines studijas pasirinko 23 nauji studentai; KTU PTVF duomenimis 2021 m. buvo 6 nauji magistro laipsnio studentai.</t>
  </si>
  <si>
    <t>1) Balandžio 27 d. – birželio 10 d. vyko konkursas bei renginių ciklas „Mano Minecraft ateities Panevėžys“. Konkurse dalyvauti buvo kviečiami 1 – 8 klasių mokiniai iš visos Panevėžio apskrities, atskirai dalyvaujant 1 – 4 klasių bei 5 – 8 klasių grupėse. „Mano Minecraft ateities Panevėžys“ konkurso tikslas - ugdyti mokinių informacinių technologijų ir kūrybines kompetencijas. Jaunuoliai turėjo pasvarstyti kokį Panevėžio miesto objektą jie norėtų renovuoti ar išvysti ateityje ir jį atkurti „Minecraft” žaidimo platformoje. 
2) Renginių ciklas „Robotų fiesta 2021“, kurio tikslas ugdyti mokinių informacinių technologijų ir kūrybines kompetencijas, gilinti robotikos ir inžinerijos žinias, skatinti domėtis šiuolaikinėmis technologijomis susijusiomis su kosmoso tyrinėjimu. Supažindinti mokinius su NASA organizacija, įtraukti į Artemis misiją. Konkurso tikslinė grupė - 1-12 klasių mokiniai. Vienoje komandoje - iki 3 dalyvių. Dalyvių skaičius virš 100.
3) Panevėžio atviros prieigos STEAM centro atidarymo renginio metu 2021 m. gruodžio 14-15 d. Panevėžio miesto savivaldos, verslo, švietimo atstovams, miesto svečiams iš LR Švietimo Mokslo ir Sporto ministerijos buvo pristatomas naujausius dirbtinio intelekto ir robotikos sprendimus apjungiantis autonominis robotas ir jo techninės galimybės. Dalyvavo 60 Panevėžio miesto savivaldos, verslo, švietimo atstovų, miesto svečių iš LR Švietimo Mokslo ir Sporto ministerijos atstovų (Švietimo skyrių darbuotojai, gimnazijų direktoriai, informacinių technologijų mokytojai) (gruodžio 14-15 d.)</t>
  </si>
  <si>
    <r>
      <rPr>
        <sz val="10"/>
        <rFont val="Times New Roman"/>
        <family val="1"/>
        <charset val="186"/>
      </rPr>
      <t>2021 m. robotikos būrelius darželiuose lan</t>
    </r>
    <r>
      <rPr>
        <sz val="10"/>
        <color theme="1"/>
        <rFont val="Times New Roman"/>
        <family val="1"/>
        <charset val="186"/>
      </rPr>
      <t>kė 166 ikimokyklinio amžiaus vaikai (iš 4481</t>
    </r>
    <r>
      <rPr>
        <sz val="10"/>
        <rFont val="Times New Roman"/>
        <family val="1"/>
        <charset val="186"/>
      </rPr>
      <t>). Iš jų 70 ikimokyklinio amžiaus vaikų lankė RC „RoboLabą“.
Rodiklis pasiektas dalinai, nes buvo apriboti masiniai robotikos renginiai.</t>
    </r>
  </si>
  <si>
    <t>Panevėžio miesto Ramygalos g. šaligatvio remonto darbai</t>
  </si>
  <si>
    <t>Atliktas techninis projektas, darbus  planuojama pirkti 2022 m.</t>
  </si>
  <si>
    <t>Parengtas techninis projektas, atlikta projekto vykdymo priežiūra, techninė priežiūra, atlikti statybos darbai</t>
  </si>
  <si>
    <t xml:space="preserve">2021 m. Futbolo akademijoje tarifikuotos 26 grupės, kuriose ugdoma 420 jaunųjų futbolininkų nuo 6 iki 19 metų, iš jų 22 rinktinių nariai. Visi ugdytiniai registruoti Lietuvos futbolo federacijos (toliau – LFF) „Comet“ elektroninėje sistemoje. Futbolo akademijoje įdiegta Belgijos „Anderlecht“ futbolo klubo jaunimo ugdymo programa, kuri toliau tobulinama. Prosocertada platformoje fiksuojamos treniruotės, varžybos, lankomumas, analizuojamos rungtynės ir žaidėjai. 2021 m. Futbolo akademija organizavo Samsung Galaxy Watch Active LVL 5x5, 8x8 pirmenybes, buvo surengta Olimpinė diena su Panevėžio „Vilties“ progimnazija, kurioje dalyvavo virš 700 vaikų. Surengti sporto renginiai: Mažojo futbolo turnyras FA „Panevėžys‘ taurei laimėti“ 2014 m. g., Mažojo futbolo turnyras FA „Panevėžys‘ taurei laimėti“ 2015 m., Mažojo futbolo „Kalėdinis“ futbolo turnyras 2021 m. kuriuose dalyvavo daugiau nei 300 dalyvių. Dėl COVID-19 pandeminės situacijos, ekstremalios situacijos ir (arba) karantino metu įvestų ribojimų galimi nukrypimai nuo rodiklių. </t>
  </si>
  <si>
    <t xml:space="preserve">Panevėžio miesto savivaldybės administracija 2021 m. premijas skyrė 59 600,00 Eur  reprezentacinėms miesto komandoms, žaidžiančioms Lietuvos aukščiausiose lygose ir Panevėžio miestą garsinantiems aukšto meistriškumo sportininkams bei jų treneriams. 2021 m. Panevėžio miesto reprezentacinei sportinių žaidimų komandoms krepšinio klubui „Lietkabelis“ ir Panevėžio futbolo komandai ,,Panevėžys“, sportininkui Danui Rapšiui, jo trenerei Inai Paipelienei, sportininkėms Simonai Krupeckaitei ir Miglei Marozaitei bei jų treneriui Dmitrijui Leopoldui (Dmitrii Leopold). 
</t>
  </si>
  <si>
    <t>Sporto skyrius toliau įgyvendina ir 2021 m. organizavo Panevėžio miesto savivaldybės sporto organizacijų projektų įgyvendinimo trimetės (2020–2022 m.) programos (toliau – Trimetė programa) bei Panevėžio miesto savivaldybės sporto renginių projektų (toliau – Sporto renginių projektų) finansavimo konkursus.	2021 m. trimetės programos finansavimui buvo skirta iš viso 713 500,00 Eur finansuoti 27 sporto organizacijų, ugdančių aukšto meistriškumo sportininkus, projektus. Įgyvendindami trimetę programą aukšto meistriškumo sportininkai ir reprezentacinės miesto komandos garsina Panevėžio miestą ir šalį Europoje bei pasaulyje.  
	Sporto renginių finansavimo konkursui 2021 m. buvo pateikta 19 finansuotina paraiška, pareiškėjams paskirstyta 36 000,00 Eur. Buvo finansuoti tarptautiniai, tradiciniai ar sporto renginiai skirti Panevėžio miesto atmintinoms datoms paminėti ir/arba jubiliejiniai renginiai, skirti įžymių panevėžiečių atminimui.  Dėl COVID-19 pandeminės situacijos pasaulyje, ekstremalios situacijos ir (arba) karantino metu įvestų ribojimų ne visi projektai galėjo būti įgyvendinti.</t>
  </si>
  <si>
    <t xml:space="preserve">Įvykdytos suplanuotos tarptautinės varžybos bendradarbiaujant su Lietuvos galiūnų federacija, Lietuvos graplingo federacija, Lietuvos dviračių federacija. Bendradarbiaujant su Lietuvos muaythai federacija, įvykdytas Lietuvos muaythai čempionatas, su Lietuvos virvės traukimo federacija, įvykdytos virvės traukimo čempionato 3 etapo varžybos. Įvykdytos krepšinio 3x3 čempionato finalinės varžybos bendradarbiaujant su VšĮ „Mažų miestelių krepšinio lyga“, įvykdytos Karaliaus Mindaugo taurės finalinio etapo krepšinio varžybos, bendradarbiaujant su Lietuvos krepšinio federacija, įvykdytas Lietuvos regbio ,,Žvaigždžių diena“ sporto renginys, bendradarbiaujant su Lietuvos regbio federacija. Organizuotos UCI dviračių treko Čempionų lygos varžybos. Dėl Lietuvoje Koronaviruso (COVID-19) valdymo priemonių vykdymo, neįvyko suplanuotos varžybos su Lietuvos badmintono federacija. Dėl tos pačios priežasties neįvyko Lietuvos mokyklų žaidynės.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</si>
</sst>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 #,##0.00_-;_-* &quot;-&quot;??_-;_-@_-"/>
    <numFmt numFmtId="165" formatCode="0.0"/>
    <numFmt numFmtId="166" formatCode="_-* #,##0\ _€_-;\-* #,##0\ _€_-;_-* &quot;-&quot;??\ _€_-;_-@_-"/>
    <numFmt numFmtId="167" formatCode="0.000"/>
  </numFmts>
  <fonts count="54"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sz val="8"/>
      <color theme="4"/>
      <name val="Times New Roman"/>
      <family val="1"/>
    </font>
    <font>
      <sz val="9"/>
      <color theme="4"/>
      <name val="Times New Roman"/>
      <family val="1"/>
    </font>
    <font>
      <sz val="9"/>
      <name val="Times New Roman"/>
      <family val="1"/>
      <charset val="186"/>
    </font>
    <font>
      <sz val="8"/>
      <color rgb="FFFF0000"/>
      <name val="Times New Roman"/>
      <family val="1"/>
    </font>
    <font>
      <b/>
      <sz val="9"/>
      <name val="Times New Roman"/>
      <family val="1"/>
      <charset val="186"/>
    </font>
    <font>
      <sz val="11"/>
      <color theme="1"/>
      <name val="Calibri"/>
      <family val="2"/>
      <scheme val="minor"/>
    </font>
    <font>
      <sz val="11"/>
      <name val="Times New Roman"/>
      <family val="1"/>
      <charset val="186"/>
    </font>
    <font>
      <sz val="11"/>
      <name val="Times New Roman"/>
      <family val="1"/>
    </font>
    <font>
      <b/>
      <sz val="11"/>
      <name val="Times New Roman"/>
      <family val="1"/>
      <charset val="186"/>
    </font>
    <font>
      <b/>
      <sz val="11"/>
      <name val="Arial"/>
      <family val="2"/>
      <charset val="186"/>
    </font>
    <font>
      <sz val="11"/>
      <name val="Arial"/>
      <family val="2"/>
      <charset val="186"/>
    </font>
    <font>
      <sz val="8"/>
      <color rgb="FFFF0000"/>
      <name val="Times New Roman"/>
      <family val="1"/>
      <charset val="186"/>
    </font>
    <font>
      <sz val="10"/>
      <color rgb="FFFF0000"/>
      <name val="Arial"/>
      <family val="2"/>
    </font>
    <font>
      <sz val="10"/>
      <name val="Arial"/>
      <family val="2"/>
    </font>
    <font>
      <sz val="10"/>
      <color rgb="FFFF0000"/>
      <name val="Arial"/>
      <family val="2"/>
      <charset val="186"/>
    </font>
    <font>
      <sz val="9"/>
      <color rgb="FFFF0000"/>
      <name val="Arial"/>
      <family val="2"/>
      <charset val="186"/>
    </font>
    <font>
      <sz val="10"/>
      <color rgb="FFFF0000"/>
      <name val="Times New Roman"/>
      <family val="1"/>
      <charset val="186"/>
    </font>
    <font>
      <b/>
      <sz val="9"/>
      <color rgb="FFFF0000"/>
      <name val="Times New Roman"/>
      <family val="1"/>
      <charset val="186"/>
    </font>
    <font>
      <sz val="9"/>
      <color rgb="FFFF0000"/>
      <name val="Times New Roman"/>
      <family val="1"/>
      <charset val="186"/>
    </font>
    <font>
      <b/>
      <sz val="10"/>
      <name val="Times New Roman"/>
      <family val="1"/>
      <charset val="186"/>
    </font>
    <font>
      <sz val="7"/>
      <name val="Times New Roman"/>
      <family val="1"/>
      <charset val="186"/>
    </font>
    <font>
      <b/>
      <sz val="8"/>
      <name val="Times New Roman"/>
      <family val="1"/>
      <charset val="186"/>
    </font>
    <font>
      <b/>
      <sz val="10"/>
      <color rgb="FFFF0000"/>
      <name val="Times New Roman"/>
      <family val="1"/>
      <charset val="186"/>
    </font>
    <font>
      <sz val="7"/>
      <color rgb="FFFF0000"/>
      <name val="Times New Roman"/>
      <family val="1"/>
      <charset val="186"/>
    </font>
    <font>
      <b/>
      <sz val="9"/>
      <color rgb="FFFF0000"/>
      <name val="Times New Roman"/>
      <family val="1"/>
    </font>
    <font>
      <b/>
      <sz val="9"/>
      <name val="Times New Roman"/>
      <family val="1"/>
    </font>
    <font>
      <sz val="7"/>
      <name val="Times New Roman"/>
      <family val="1"/>
    </font>
    <font>
      <b/>
      <sz val="8"/>
      <name val="Times New Roman"/>
      <family val="1"/>
    </font>
    <font>
      <sz val="10"/>
      <name val="Arial"/>
      <family val="2"/>
      <charset val="186"/>
    </font>
    <font>
      <strike/>
      <sz val="10"/>
      <name val="Times New Roman"/>
      <family val="1"/>
    </font>
    <font>
      <b/>
      <sz val="12"/>
      <color rgb="FFFF0000"/>
      <name val="Times New Roman"/>
      <family val="1"/>
      <charset val="186"/>
    </font>
    <font>
      <strike/>
      <sz val="10"/>
      <name val="Times New Roman"/>
      <family val="1"/>
      <charset val="186"/>
    </font>
    <font>
      <sz val="10"/>
      <color rgb="FFFF0000"/>
      <name val="Times New Roman"/>
      <family val="1"/>
    </font>
    <font>
      <vertAlign val="superscript"/>
      <sz val="10"/>
      <name val="Times New Roman"/>
      <family val="1"/>
    </font>
    <font>
      <b/>
      <sz val="10"/>
      <color rgb="FFFF0000"/>
      <name val="Times New Roman"/>
      <family val="1"/>
    </font>
    <font>
      <sz val="10"/>
      <color rgb="FF0070C0"/>
      <name val="Times New Roman"/>
      <family val="1"/>
      <charset val="186"/>
    </font>
    <font>
      <b/>
      <sz val="10"/>
      <color rgb="FF0070C0"/>
      <name val="Times New Roman"/>
      <family val="1"/>
      <charset val="186"/>
    </font>
    <font>
      <sz val="10"/>
      <name val="Calibri"/>
      <family val="2"/>
      <charset val="186"/>
      <scheme val="minor"/>
    </font>
    <font>
      <sz val="10"/>
      <color theme="1"/>
      <name val="Arial"/>
      <family val="2"/>
      <charset val="186"/>
    </font>
    <font>
      <sz val="8"/>
      <color theme="1"/>
      <name val="Times New Roman"/>
      <family val="1"/>
      <charset val="186"/>
    </font>
    <font>
      <sz val="10"/>
      <color theme="1"/>
      <name val="Times New Roman"/>
      <family val="1"/>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rgb="FFC0C0C0"/>
        <bgColor rgb="FF000000"/>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rgb="FF000000"/>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DDFFDF"/>
        <bgColor indexed="64"/>
      </patternFill>
    </fill>
    <fill>
      <patternFill patternType="solid">
        <fgColor theme="0" tint="-0.249977111117893"/>
        <bgColor rgb="FF000000"/>
      </patternFill>
    </fill>
    <fill>
      <patternFill patternType="solid">
        <fgColor theme="0" tint="-0.14999847407452621"/>
        <bgColor indexed="64"/>
      </patternFill>
    </fill>
    <fill>
      <patternFill patternType="solid">
        <fgColor theme="6"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8" fillId="0" borderId="0"/>
    <xf numFmtId="0" fontId="18" fillId="0" borderId="0"/>
    <xf numFmtId="0" fontId="26" fillId="0" borderId="0"/>
    <xf numFmtId="164" fontId="41" fillId="0" borderId="0" applyFont="0" applyFill="0" applyBorder="0" applyAlignment="0" applyProtection="0"/>
    <xf numFmtId="9" fontId="41" fillId="0" borderId="0" applyFont="0" applyFill="0" applyBorder="0" applyAlignment="0" applyProtection="0"/>
    <xf numFmtId="0" fontId="8" fillId="0" borderId="0"/>
    <xf numFmtId="0" fontId="18" fillId="0" borderId="0"/>
    <xf numFmtId="43" fontId="18" fillId="0" borderId="0" applyFont="0" applyFill="0" applyBorder="0" applyAlignment="0" applyProtection="0"/>
  </cellStyleXfs>
  <cellXfs count="362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7" fillId="0" borderId="0" xfId="0" applyFont="1" applyFill="1" applyAlignment="1">
      <alignment vertical="top"/>
    </xf>
    <xf numFmtId="0" fontId="7" fillId="5" borderId="0" xfId="0" applyFont="1" applyFill="1" applyAlignment="1">
      <alignment vertical="top"/>
    </xf>
    <xf numFmtId="0" fontId="4" fillId="0" borderId="0" xfId="0" applyFont="1"/>
    <xf numFmtId="0" fontId="10" fillId="0" borderId="47" xfId="0" applyFont="1" applyBorder="1" applyAlignment="1">
      <alignment horizontal="center" vertical="top" wrapText="1"/>
    </xf>
    <xf numFmtId="0" fontId="10" fillId="0" borderId="23" xfId="0" applyFont="1" applyBorder="1" applyAlignment="1">
      <alignment vertical="top" wrapText="1"/>
    </xf>
    <xf numFmtId="0" fontId="10" fillId="0" borderId="17" xfId="0" applyFont="1" applyBorder="1" applyAlignment="1">
      <alignment horizontal="center" vertical="top" wrapText="1"/>
    </xf>
    <xf numFmtId="0" fontId="9" fillId="0" borderId="45" xfId="0" applyFont="1" applyBorder="1" applyAlignment="1">
      <alignment vertical="top" wrapText="1"/>
    </xf>
    <xf numFmtId="0" fontId="10" fillId="0" borderId="40" xfId="0" applyFont="1" applyBorder="1" applyAlignment="1">
      <alignment horizontal="center" vertical="top" wrapText="1"/>
    </xf>
    <xf numFmtId="0" fontId="9" fillId="0" borderId="43" xfId="0" applyFont="1" applyBorder="1" applyAlignment="1">
      <alignment vertical="top" wrapText="1"/>
    </xf>
    <xf numFmtId="0" fontId="12" fillId="0" borderId="0" xfId="0" applyFont="1" applyBorder="1" applyAlignment="1">
      <alignment vertical="top"/>
    </xf>
    <xf numFmtId="0" fontId="13" fillId="0" borderId="0" xfId="0" applyFont="1" applyBorder="1" applyAlignment="1">
      <alignment vertical="top"/>
    </xf>
    <xf numFmtId="0" fontId="14" fillId="0" borderId="0" xfId="0" applyFont="1" applyFill="1" applyAlignment="1">
      <alignment vertical="top"/>
    </xf>
    <xf numFmtId="0" fontId="8" fillId="0" borderId="0" xfId="0" applyFont="1" applyAlignment="1">
      <alignment horizontal="center" vertical="top"/>
    </xf>
    <xf numFmtId="0" fontId="16" fillId="0" borderId="0" xfId="0" applyFont="1" applyAlignment="1">
      <alignment vertical="top"/>
    </xf>
    <xf numFmtId="0" fontId="12" fillId="0" borderId="0" xfId="0" applyFont="1" applyAlignment="1">
      <alignment horizontal="left" wrapText="1"/>
    </xf>
    <xf numFmtId="165" fontId="15" fillId="0" borderId="65" xfId="0" applyNumberFormat="1" applyFont="1" applyBorder="1" applyAlignment="1">
      <alignment horizontal="center" vertical="top"/>
    </xf>
    <xf numFmtId="165" fontId="15" fillId="0" borderId="52" xfId="0" applyNumberFormat="1" applyFont="1" applyBorder="1" applyAlignment="1">
      <alignment horizontal="center" vertical="top"/>
    </xf>
    <xf numFmtId="165" fontId="15" fillId="0" borderId="53" xfId="0" applyNumberFormat="1" applyFont="1" applyBorder="1" applyAlignment="1">
      <alignment horizontal="center" vertical="top"/>
    </xf>
    <xf numFmtId="165" fontId="15" fillId="0" borderId="49" xfId="0" applyNumberFormat="1" applyFont="1" applyBorder="1" applyAlignment="1">
      <alignment horizontal="center" vertical="top"/>
    </xf>
    <xf numFmtId="165" fontId="17" fillId="7" borderId="31" xfId="0" applyNumberFormat="1" applyFont="1" applyFill="1" applyBorder="1" applyAlignment="1">
      <alignment horizontal="center" vertical="top"/>
    </xf>
    <xf numFmtId="165" fontId="17" fillId="7" borderId="47" xfId="0" applyNumberFormat="1" applyFont="1" applyFill="1" applyBorder="1" applyAlignment="1">
      <alignment horizontal="center" vertical="top"/>
    </xf>
    <xf numFmtId="0" fontId="20" fillId="0" borderId="0" xfId="0" applyFont="1" applyAlignment="1">
      <alignment vertical="top"/>
    </xf>
    <xf numFmtId="0" fontId="20" fillId="0" borderId="0" xfId="0" applyNumberFormat="1" applyFont="1" applyAlignment="1">
      <alignment vertical="top"/>
    </xf>
    <xf numFmtId="0" fontId="20" fillId="0" borderId="0" xfId="0" applyFont="1" applyAlignment="1">
      <alignment horizontal="center" vertical="top"/>
    </xf>
    <xf numFmtId="0" fontId="19" fillId="0" borderId="0" xfId="0" applyFont="1" applyAlignment="1">
      <alignment horizontal="left" wrapText="1"/>
    </xf>
    <xf numFmtId="0" fontId="10" fillId="0" borderId="48" xfId="0" applyFont="1" applyBorder="1" applyAlignment="1">
      <alignment horizontal="center" vertical="top" wrapText="1"/>
    </xf>
    <xf numFmtId="0" fontId="9" fillId="0" borderId="71" xfId="0" applyFont="1" applyBorder="1" applyAlignment="1">
      <alignment vertical="top" wrapText="1"/>
    </xf>
    <xf numFmtId="0" fontId="24" fillId="0" borderId="0" xfId="0" applyFont="1" applyAlignment="1">
      <alignment vertical="top"/>
    </xf>
    <xf numFmtId="0" fontId="16" fillId="0" borderId="0" xfId="0" applyFont="1" applyBorder="1" applyAlignment="1">
      <alignment vertical="top"/>
    </xf>
    <xf numFmtId="0" fontId="27" fillId="0" borderId="37" xfId="0" applyFont="1" applyBorder="1" applyAlignment="1">
      <alignment vertical="top" wrapText="1"/>
    </xf>
    <xf numFmtId="165" fontId="15" fillId="0" borderId="4" xfId="0" applyNumberFormat="1" applyFont="1" applyFill="1" applyBorder="1" applyAlignment="1">
      <alignment horizontal="center" vertical="top"/>
    </xf>
    <xf numFmtId="165" fontId="17" fillId="4" borderId="51" xfId="0" applyNumberFormat="1" applyFont="1" applyFill="1" applyBorder="1" applyAlignment="1">
      <alignment horizontal="center" vertical="top"/>
    </xf>
    <xf numFmtId="165" fontId="17" fillId="4" borderId="7" xfId="0" applyNumberFormat="1" applyFont="1" applyFill="1" applyBorder="1" applyAlignment="1">
      <alignment horizontal="center" vertical="top"/>
    </xf>
    <xf numFmtId="165" fontId="17" fillId="4" borderId="11" xfId="0" applyNumberFormat="1" applyFont="1" applyFill="1" applyBorder="1" applyAlignment="1">
      <alignment horizontal="center" vertical="top"/>
    </xf>
    <xf numFmtId="2" fontId="15" fillId="0" borderId="53" xfId="0" applyNumberFormat="1" applyFont="1" applyFill="1" applyBorder="1" applyAlignment="1">
      <alignment horizontal="center" vertical="top"/>
    </xf>
    <xf numFmtId="2" fontId="17" fillId="4" borderId="11" xfId="0" applyNumberFormat="1" applyFont="1" applyFill="1" applyBorder="1" applyAlignment="1">
      <alignment horizontal="center" vertical="top"/>
    </xf>
    <xf numFmtId="2" fontId="17" fillId="4" borderId="31" xfId="0" applyNumberFormat="1" applyFont="1" applyFill="1" applyBorder="1" applyAlignment="1">
      <alignment horizontal="center" vertical="top"/>
    </xf>
    <xf numFmtId="2" fontId="15" fillId="0" borderId="49" xfId="0" applyNumberFormat="1" applyFont="1" applyBorder="1" applyAlignment="1">
      <alignment horizontal="center" vertical="top"/>
    </xf>
    <xf numFmtId="2" fontId="17" fillId="0" borderId="31" xfId="0" applyNumberFormat="1" applyFont="1" applyBorder="1" applyAlignment="1">
      <alignment horizontal="center" vertical="center"/>
    </xf>
    <xf numFmtId="0" fontId="29" fillId="0" borderId="0" xfId="0" applyFont="1" applyAlignment="1">
      <alignment horizontal="left" wrapText="1"/>
    </xf>
    <xf numFmtId="0" fontId="24" fillId="0" borderId="0" xfId="0" applyFont="1" applyBorder="1" applyAlignment="1">
      <alignment vertical="top"/>
    </xf>
    <xf numFmtId="0" fontId="24" fillId="0" borderId="2" xfId="0" applyFont="1" applyBorder="1" applyAlignment="1">
      <alignment vertical="top"/>
    </xf>
    <xf numFmtId="0" fontId="24" fillId="0" borderId="57" xfId="0" applyFont="1" applyBorder="1" applyAlignment="1">
      <alignment vertical="top"/>
    </xf>
    <xf numFmtId="49" fontId="30" fillId="2" borderId="5" xfId="0" applyNumberFormat="1" applyFont="1" applyFill="1" applyBorder="1" applyAlignment="1">
      <alignment horizontal="center" vertical="top"/>
    </xf>
    <xf numFmtId="49" fontId="30" fillId="3" borderId="6" xfId="0" applyNumberFormat="1" applyFont="1" applyFill="1" applyBorder="1" applyAlignment="1">
      <alignment horizontal="center" vertical="top"/>
    </xf>
    <xf numFmtId="0" fontId="30" fillId="3" borderId="18" xfId="0" applyFont="1" applyFill="1" applyBorder="1" applyAlignment="1">
      <alignment horizontal="left" vertical="top" wrapText="1"/>
    </xf>
    <xf numFmtId="0" fontId="30" fillId="7" borderId="6" xfId="0" applyFont="1" applyFill="1" applyBorder="1" applyAlignment="1">
      <alignment horizontal="left" vertical="top" wrapText="1"/>
    </xf>
    <xf numFmtId="0" fontId="30" fillId="7" borderId="0" xfId="0" applyFont="1" applyFill="1" applyBorder="1" applyAlignment="1">
      <alignment horizontal="left" vertical="top" wrapText="1"/>
    </xf>
    <xf numFmtId="0" fontId="24" fillId="0" borderId="0" xfId="0" applyFont="1" applyBorder="1" applyAlignment="1">
      <alignment horizontal="left" vertical="top"/>
    </xf>
    <xf numFmtId="0" fontId="31" fillId="0" borderId="37" xfId="0" applyFont="1" applyFill="1" applyBorder="1" applyAlignment="1">
      <alignment horizontal="center" vertical="top" wrapText="1"/>
    </xf>
    <xf numFmtId="0" fontId="31" fillId="0" borderId="38" xfId="0" applyFont="1" applyFill="1" applyBorder="1" applyAlignment="1">
      <alignment horizontal="center" vertical="top" wrapText="1"/>
    </xf>
    <xf numFmtId="165" fontId="31" fillId="0" borderId="40" xfId="0" applyNumberFormat="1" applyFont="1" applyFill="1" applyBorder="1" applyAlignment="1">
      <alignment horizontal="left" vertical="center" wrapText="1"/>
    </xf>
    <xf numFmtId="0" fontId="31" fillId="3" borderId="22" xfId="0" applyFont="1" applyFill="1" applyBorder="1" applyAlignment="1">
      <alignment vertical="top" wrapText="1"/>
    </xf>
    <xf numFmtId="0" fontId="24" fillId="3" borderId="22" xfId="0" applyFont="1" applyFill="1" applyBorder="1" applyAlignment="1">
      <alignment horizontal="center" vertical="top" wrapText="1"/>
    </xf>
    <xf numFmtId="49" fontId="24" fillId="0" borderId="25" xfId="0" applyNumberFormat="1" applyFont="1" applyFill="1" applyBorder="1" applyAlignment="1">
      <alignment horizontal="center" vertical="top"/>
    </xf>
    <xf numFmtId="49" fontId="24" fillId="0" borderId="34" xfId="0" applyNumberFormat="1" applyFont="1" applyFill="1" applyBorder="1" applyAlignment="1">
      <alignment horizontal="center" vertical="top"/>
    </xf>
    <xf numFmtId="49" fontId="24" fillId="0" borderId="18" xfId="0" applyNumberFormat="1" applyFont="1" applyFill="1" applyBorder="1" applyAlignment="1">
      <alignment horizontal="center" vertical="top"/>
    </xf>
    <xf numFmtId="49" fontId="24" fillId="0" borderId="6" xfId="0" applyNumberFormat="1" applyFont="1" applyFill="1" applyBorder="1" applyAlignment="1">
      <alignment horizontal="center" vertical="top"/>
    </xf>
    <xf numFmtId="49" fontId="24" fillId="0" borderId="29" xfId="0" applyNumberFormat="1" applyFont="1" applyFill="1" applyBorder="1" applyAlignment="1">
      <alignment horizontal="center" vertical="top"/>
    </xf>
    <xf numFmtId="49" fontId="24" fillId="0" borderId="38" xfId="0" applyNumberFormat="1" applyFont="1" applyFill="1" applyBorder="1" applyAlignment="1">
      <alignment horizontal="center" vertical="top"/>
    </xf>
    <xf numFmtId="1" fontId="24" fillId="0" borderId="25" xfId="0" applyNumberFormat="1" applyFont="1" applyFill="1" applyBorder="1" applyAlignment="1">
      <alignment horizontal="center" vertical="top"/>
    </xf>
    <xf numFmtId="9" fontId="24" fillId="0" borderId="29" xfId="0" applyNumberFormat="1" applyFont="1" applyFill="1" applyBorder="1" applyAlignment="1">
      <alignment horizontal="center" vertical="top"/>
    </xf>
    <xf numFmtId="9" fontId="24" fillId="0" borderId="38" xfId="0" applyNumberFormat="1" applyFont="1" applyFill="1" applyBorder="1" applyAlignment="1">
      <alignment horizontal="center" vertical="top"/>
    </xf>
    <xf numFmtId="1" fontId="29" fillId="0" borderId="33" xfId="0" applyNumberFormat="1" applyFont="1" applyFill="1" applyBorder="1" applyAlignment="1">
      <alignment horizontal="left" vertical="top" wrapText="1"/>
    </xf>
    <xf numFmtId="1" fontId="24" fillId="0" borderId="14" xfId="0" applyNumberFormat="1" applyFont="1" applyFill="1" applyBorder="1" applyAlignment="1">
      <alignment horizontal="center" vertical="top"/>
    </xf>
    <xf numFmtId="49" fontId="24" fillId="0" borderId="24" xfId="0" applyNumberFormat="1" applyFont="1" applyFill="1" applyBorder="1" applyAlignment="1">
      <alignment horizontal="center" vertical="top"/>
    </xf>
    <xf numFmtId="9" fontId="24" fillId="0" borderId="12" xfId="0" applyNumberFormat="1" applyFont="1" applyFill="1" applyBorder="1" applyAlignment="1">
      <alignment horizontal="center" vertical="top"/>
    </xf>
    <xf numFmtId="9" fontId="24" fillId="0" borderId="60" xfId="0" applyNumberFormat="1" applyFont="1" applyFill="1" applyBorder="1" applyAlignment="1">
      <alignment horizontal="center" vertical="top"/>
    </xf>
    <xf numFmtId="0" fontId="31" fillId="3" borderId="41" xfId="0" applyFont="1" applyFill="1" applyBorder="1" applyAlignment="1">
      <alignment vertical="top" wrapText="1"/>
    </xf>
    <xf numFmtId="0" fontId="24" fillId="3" borderId="41" xfId="0" applyFont="1" applyFill="1" applyBorder="1" applyAlignment="1">
      <alignment horizontal="center" vertical="top" wrapText="1"/>
    </xf>
    <xf numFmtId="0" fontId="24" fillId="2" borderId="22" xfId="0" applyFont="1" applyFill="1" applyBorder="1" applyAlignment="1">
      <alignment vertical="top"/>
    </xf>
    <xf numFmtId="0" fontId="24" fillId="2" borderId="41" xfId="0" applyFont="1" applyFill="1" applyBorder="1" applyAlignment="1">
      <alignment vertical="top"/>
    </xf>
    <xf numFmtId="0" fontId="29" fillId="0" borderId="0" xfId="0" applyFont="1" applyFill="1" applyBorder="1" applyAlignment="1">
      <alignment horizontal="center" vertical="top"/>
    </xf>
    <xf numFmtId="0" fontId="31" fillId="0" borderId="0" xfId="0" applyFont="1" applyFill="1" applyAlignment="1">
      <alignment vertical="top"/>
    </xf>
    <xf numFmtId="0" fontId="12" fillId="0" borderId="0" xfId="0" applyFont="1" applyFill="1" applyAlignment="1">
      <alignment horizontal="center" vertical="top"/>
    </xf>
    <xf numFmtId="0" fontId="12" fillId="0" borderId="1" xfId="0" applyFont="1" applyBorder="1" applyAlignment="1">
      <alignment horizontal="center" vertical="center" textRotation="90"/>
    </xf>
    <xf numFmtId="0" fontId="12" fillId="0" borderId="60" xfId="0" applyFont="1" applyBorder="1" applyAlignment="1">
      <alignment horizontal="center" vertical="center" textRotation="90"/>
    </xf>
    <xf numFmtId="49" fontId="12" fillId="0" borderId="0" xfId="0" applyNumberFormat="1" applyFont="1" applyFill="1" applyBorder="1" applyAlignment="1">
      <alignment vertical="top"/>
    </xf>
    <xf numFmtId="49" fontId="12" fillId="0" borderId="0" xfId="0" applyNumberFormat="1" applyFont="1" applyFill="1" applyBorder="1" applyAlignment="1">
      <alignment horizontal="right" vertical="top"/>
    </xf>
    <xf numFmtId="0" fontId="12" fillId="0" borderId="0" xfId="0" applyFont="1" applyFill="1" applyBorder="1" applyAlignment="1">
      <alignment horizontal="center" vertical="top"/>
    </xf>
    <xf numFmtId="0" fontId="3" fillId="0" borderId="63" xfId="0" applyFont="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49" fontId="17" fillId="2" borderId="37"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0" fontId="15" fillId="0" borderId="4" xfId="0" applyFont="1" applyBorder="1" applyAlignment="1">
      <alignment horizontal="center" vertical="top"/>
    </xf>
    <xf numFmtId="165" fontId="15" fillId="0" borderId="50" xfId="0" applyNumberFormat="1" applyFont="1" applyFill="1" applyBorder="1" applyAlignment="1">
      <alignment horizontal="center" vertical="center"/>
    </xf>
    <xf numFmtId="165" fontId="15" fillId="0" borderId="4" xfId="0" applyNumberFormat="1" applyFont="1" applyFill="1" applyBorder="1" applyAlignment="1">
      <alignment horizontal="center" vertical="center"/>
    </xf>
    <xf numFmtId="165" fontId="15" fillId="0" borderId="44" xfId="0" applyNumberFormat="1" applyFont="1" applyFill="1" applyBorder="1" applyAlignment="1">
      <alignment horizontal="center" vertical="center"/>
    </xf>
    <xf numFmtId="0" fontId="15" fillId="0" borderId="7" xfId="0" applyFont="1" applyFill="1" applyBorder="1" applyAlignment="1">
      <alignment horizontal="center" vertical="top" wrapText="1"/>
    </xf>
    <xf numFmtId="165" fontId="15" fillId="0" borderId="70" xfId="0" applyNumberFormat="1" applyFont="1" applyFill="1" applyBorder="1" applyAlignment="1">
      <alignment horizontal="center" vertical="center"/>
    </xf>
    <xf numFmtId="165" fontId="15" fillId="0" borderId="7" xfId="0" applyNumberFormat="1" applyFont="1" applyFill="1" applyBorder="1" applyAlignment="1">
      <alignment horizontal="center" vertical="center"/>
    </xf>
    <xf numFmtId="165" fontId="15" fillId="0" borderId="72" xfId="0" applyNumberFormat="1" applyFont="1" applyFill="1" applyBorder="1" applyAlignment="1">
      <alignment horizontal="center" vertical="center"/>
    </xf>
    <xf numFmtId="0" fontId="34" fillId="4" borderId="11" xfId="0" applyFont="1" applyFill="1" applyBorder="1" applyAlignment="1">
      <alignment horizontal="center" vertical="top"/>
    </xf>
    <xf numFmtId="165" fontId="17" fillId="4" borderId="51" xfId="0" applyNumberFormat="1" applyFont="1" applyFill="1" applyBorder="1" applyAlignment="1">
      <alignment horizontal="center" vertical="center"/>
    </xf>
    <xf numFmtId="49" fontId="17" fillId="2" borderId="33" xfId="0" applyNumberFormat="1" applyFont="1" applyFill="1" applyBorder="1" applyAlignment="1">
      <alignment horizontal="center" vertical="top"/>
    </xf>
    <xf numFmtId="49" fontId="17" fillId="3" borderId="34" xfId="0" applyNumberFormat="1" applyFont="1" applyFill="1" applyBorder="1" applyAlignment="1">
      <alignment horizontal="center" vertical="top"/>
    </xf>
    <xf numFmtId="0" fontId="15" fillId="0" borderId="4" xfId="0" applyFont="1" applyFill="1" applyBorder="1" applyAlignment="1">
      <alignment horizontal="center" vertical="top" wrapText="1"/>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0" fontId="15" fillId="0" borderId="17" xfId="0" applyFont="1" applyFill="1" applyBorder="1" applyAlignment="1">
      <alignment horizontal="center" vertical="top" wrapText="1"/>
    </xf>
    <xf numFmtId="165" fontId="15" fillId="0" borderId="56" xfId="0" applyNumberFormat="1" applyFont="1" applyFill="1" applyBorder="1" applyAlignment="1">
      <alignment horizontal="center" vertical="center"/>
    </xf>
    <xf numFmtId="165" fontId="15" fillId="0" borderId="17" xfId="0" applyNumberFormat="1" applyFont="1" applyFill="1" applyBorder="1" applyAlignment="1">
      <alignment horizontal="center" vertical="center"/>
    </xf>
    <xf numFmtId="165" fontId="15" fillId="0" borderId="45" xfId="0" applyNumberFormat="1" applyFont="1" applyFill="1" applyBorder="1" applyAlignment="1">
      <alignment horizontal="center" vertical="center"/>
    </xf>
    <xf numFmtId="0" fontId="34" fillId="4" borderId="7" xfId="0" applyFont="1" applyFill="1" applyBorder="1" applyAlignment="1">
      <alignment horizontal="center" vertical="top"/>
    </xf>
    <xf numFmtId="49" fontId="17" fillId="3" borderId="38" xfId="0" applyNumberFormat="1" applyFont="1" applyFill="1" applyBorder="1" applyAlignment="1">
      <alignment horizontal="center" vertical="top"/>
    </xf>
    <xf numFmtId="49" fontId="17" fillId="2" borderId="2"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165" fontId="17" fillId="3" borderId="31" xfId="0" applyNumberFormat="1" applyFont="1" applyFill="1" applyBorder="1" applyAlignment="1">
      <alignment horizontal="center" vertical="center"/>
    </xf>
    <xf numFmtId="0" fontId="15" fillId="3" borderId="22" xfId="0" applyFont="1" applyFill="1" applyBorder="1" applyAlignment="1">
      <alignment vertical="top" wrapText="1"/>
    </xf>
    <xf numFmtId="0" fontId="3" fillId="3" borderId="22" xfId="0" applyFont="1" applyFill="1" applyBorder="1" applyAlignment="1">
      <alignment horizontal="center" vertical="top" wrapText="1"/>
    </xf>
    <xf numFmtId="49" fontId="17" fillId="3" borderId="3" xfId="0" applyNumberFormat="1" applyFont="1" applyFill="1" applyBorder="1" applyAlignment="1">
      <alignment horizontal="center" vertical="top"/>
    </xf>
    <xf numFmtId="0" fontId="15" fillId="0" borderId="44" xfId="0" applyFont="1" applyFill="1" applyBorder="1" applyAlignment="1">
      <alignment horizontal="center" vertical="top"/>
    </xf>
    <xf numFmtId="165" fontId="15" fillId="0" borderId="50" xfId="0" applyNumberFormat="1" applyFont="1" applyFill="1" applyBorder="1" applyAlignment="1">
      <alignment horizontal="center" vertical="top"/>
    </xf>
    <xf numFmtId="165" fontId="15" fillId="0" borderId="44" xfId="0" applyNumberFormat="1" applyFont="1" applyFill="1" applyBorder="1" applyAlignment="1">
      <alignment horizontal="center" vertical="top"/>
    </xf>
    <xf numFmtId="0" fontId="15" fillId="0" borderId="45" xfId="0" applyFont="1" applyFill="1" applyBorder="1" applyAlignment="1">
      <alignment horizontal="center" vertical="top"/>
    </xf>
    <xf numFmtId="165" fontId="15" fillId="0" borderId="56" xfId="0" applyNumberFormat="1" applyFont="1" applyFill="1" applyBorder="1" applyAlignment="1">
      <alignment horizontal="center" vertical="top"/>
    </xf>
    <xf numFmtId="165" fontId="17" fillId="0" borderId="17" xfId="0" applyNumberFormat="1" applyFont="1" applyFill="1" applyBorder="1" applyAlignment="1">
      <alignment horizontal="center" vertical="top"/>
    </xf>
    <xf numFmtId="165" fontId="17" fillId="0" borderId="45" xfId="0" applyNumberFormat="1" applyFont="1" applyFill="1" applyBorder="1" applyAlignment="1">
      <alignment horizontal="center" vertical="top"/>
    </xf>
    <xf numFmtId="0" fontId="34" fillId="4" borderId="46" xfId="0" applyFont="1" applyFill="1" applyBorder="1" applyAlignment="1">
      <alignment horizontal="center" vertical="top"/>
    </xf>
    <xf numFmtId="165" fontId="17" fillId="4" borderId="46" xfId="0" applyNumberFormat="1" applyFont="1" applyFill="1" applyBorder="1" applyAlignment="1">
      <alignment horizontal="center" vertical="top"/>
    </xf>
    <xf numFmtId="165" fontId="17" fillId="4" borderId="28" xfId="0" applyNumberFormat="1" applyFont="1" applyFill="1" applyBorder="1" applyAlignment="1">
      <alignment horizontal="center" vertical="top"/>
    </xf>
    <xf numFmtId="0" fontId="34" fillId="4" borderId="72" xfId="0" applyFont="1" applyFill="1" applyBorder="1" applyAlignment="1">
      <alignment horizontal="center" vertical="top"/>
    </xf>
    <xf numFmtId="165" fontId="17" fillId="4" borderId="70" xfId="0" applyNumberFormat="1" applyFont="1" applyFill="1" applyBorder="1" applyAlignment="1">
      <alignment horizontal="center" vertical="top"/>
    </xf>
    <xf numFmtId="165" fontId="17" fillId="4" borderId="72" xfId="0" applyNumberFormat="1" applyFont="1" applyFill="1" applyBorder="1" applyAlignment="1">
      <alignment horizontal="center" vertical="top"/>
    </xf>
    <xf numFmtId="0" fontId="15" fillId="0" borderId="61" xfId="0" applyFont="1" applyFill="1" applyBorder="1" applyAlignment="1">
      <alignment horizontal="center" vertical="top"/>
    </xf>
    <xf numFmtId="165" fontId="15" fillId="0" borderId="65" xfId="0" applyNumberFormat="1" applyFont="1" applyFill="1" applyBorder="1" applyAlignment="1">
      <alignment horizontal="center" vertical="top"/>
    </xf>
    <xf numFmtId="165" fontId="15" fillId="0" borderId="61" xfId="0" applyNumberFormat="1" applyFont="1" applyFill="1" applyBorder="1" applyAlignment="1">
      <alignment horizontal="center" vertical="top"/>
    </xf>
    <xf numFmtId="49" fontId="17" fillId="2" borderId="31" xfId="0" applyNumberFormat="1" applyFont="1" applyFill="1" applyBorder="1" applyAlignment="1">
      <alignment horizontal="center" vertical="top"/>
    </xf>
    <xf numFmtId="165" fontId="17" fillId="3" borderId="31" xfId="0" applyNumberFormat="1" applyFont="1" applyFill="1" applyBorder="1" applyAlignment="1">
      <alignment horizontal="center" vertical="top"/>
    </xf>
    <xf numFmtId="165" fontId="17" fillId="3" borderId="47" xfId="0" applyNumberFormat="1" applyFont="1" applyFill="1" applyBorder="1" applyAlignment="1">
      <alignment horizontal="center" vertical="top"/>
    </xf>
    <xf numFmtId="165" fontId="17" fillId="3" borderId="32" xfId="0" applyNumberFormat="1" applyFont="1" applyFill="1" applyBorder="1" applyAlignment="1">
      <alignment horizontal="center" vertical="top"/>
    </xf>
    <xf numFmtId="49" fontId="17" fillId="2" borderId="42" xfId="0" applyNumberFormat="1" applyFont="1" applyFill="1" applyBorder="1" applyAlignment="1">
      <alignment horizontal="center" vertical="top"/>
    </xf>
    <xf numFmtId="165" fontId="17" fillId="3" borderId="42" xfId="0" applyNumberFormat="1" applyFont="1" applyFill="1" applyBorder="1" applyAlignment="1">
      <alignment horizontal="center" vertical="top"/>
    </xf>
    <xf numFmtId="165" fontId="17" fillId="3" borderId="40" xfId="0" applyNumberFormat="1" applyFont="1" applyFill="1" applyBorder="1" applyAlignment="1">
      <alignment horizontal="center" vertical="top"/>
    </xf>
    <xf numFmtId="165" fontId="17" fillId="3" borderId="39" xfId="0" applyNumberFormat="1" applyFont="1" applyFill="1" applyBorder="1" applyAlignment="1">
      <alignment horizontal="center" vertical="top"/>
    </xf>
    <xf numFmtId="165" fontId="17" fillId="2" borderId="31" xfId="0" applyNumberFormat="1" applyFont="1" applyFill="1" applyBorder="1" applyAlignment="1">
      <alignment horizontal="center" vertical="top"/>
    </xf>
    <xf numFmtId="165" fontId="17" fillId="2" borderId="47" xfId="0" applyNumberFormat="1" applyFont="1" applyFill="1" applyBorder="1" applyAlignment="1">
      <alignment horizontal="center" vertical="top"/>
    </xf>
    <xf numFmtId="165" fontId="17" fillId="2" borderId="32" xfId="0" applyNumberFormat="1" applyFont="1" applyFill="1" applyBorder="1" applyAlignment="1">
      <alignment horizontal="center" vertical="top"/>
    </xf>
    <xf numFmtId="49" fontId="17" fillId="2" borderId="2" xfId="0" applyNumberFormat="1" applyFont="1" applyFill="1" applyBorder="1" applyAlignment="1">
      <alignment horizontal="center" vertical="top" wrapText="1"/>
    </xf>
    <xf numFmtId="0" fontId="15" fillId="0" borderId="48" xfId="0" applyFont="1" applyFill="1" applyBorder="1" applyAlignment="1">
      <alignment horizontal="center" vertical="top" wrapText="1"/>
    </xf>
    <xf numFmtId="165" fontId="15" fillId="0" borderId="16" xfId="0" applyNumberFormat="1" applyFont="1" applyFill="1" applyBorder="1" applyAlignment="1">
      <alignment horizontal="center" vertical="top"/>
    </xf>
    <xf numFmtId="0" fontId="3" fillId="0" borderId="25" xfId="0" applyFont="1" applyFill="1" applyBorder="1" applyAlignment="1">
      <alignment horizontal="center" vertical="top"/>
    </xf>
    <xf numFmtId="0" fontId="3" fillId="0" borderId="26" xfId="0" applyFont="1" applyFill="1" applyBorder="1" applyAlignment="1">
      <alignment horizontal="center" vertical="top"/>
    </xf>
    <xf numFmtId="49" fontId="15" fillId="2" borderId="37" xfId="0" applyNumberFormat="1" applyFont="1" applyFill="1" applyBorder="1" applyAlignment="1">
      <alignment horizontal="center" vertical="top"/>
    </xf>
    <xf numFmtId="0" fontId="34" fillId="4" borderId="40" xfId="0" applyFont="1" applyFill="1" applyBorder="1" applyAlignment="1">
      <alignment horizontal="center" vertical="top"/>
    </xf>
    <xf numFmtId="165" fontId="17" fillId="4" borderId="41" xfId="0" applyNumberFormat="1" applyFont="1" applyFill="1" applyBorder="1" applyAlignment="1">
      <alignment horizontal="center" vertical="top"/>
    </xf>
    <xf numFmtId="165" fontId="17" fillId="4" borderId="40" xfId="0" applyNumberFormat="1" applyFont="1" applyFill="1" applyBorder="1" applyAlignment="1">
      <alignment horizontal="center" vertical="top"/>
    </xf>
    <xf numFmtId="165" fontId="17" fillId="4" borderId="39" xfId="0" applyNumberFormat="1" applyFont="1" applyFill="1" applyBorder="1" applyAlignment="1">
      <alignment horizontal="center" vertical="top"/>
    </xf>
    <xf numFmtId="0" fontId="8" fillId="0" borderId="29" xfId="0" applyFont="1" applyBorder="1" applyAlignment="1">
      <alignment horizontal="center" vertical="top"/>
    </xf>
    <xf numFmtId="0" fontId="8" fillId="0" borderId="30" xfId="0" applyFont="1" applyBorder="1" applyAlignment="1">
      <alignment horizontal="center" vertical="top"/>
    </xf>
    <xf numFmtId="0" fontId="8" fillId="0" borderId="33" xfId="0" applyFont="1" applyBorder="1" applyAlignment="1">
      <alignment vertical="top"/>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37" xfId="0" applyFont="1" applyBorder="1" applyAlignment="1">
      <alignment vertical="top"/>
    </xf>
    <xf numFmtId="165" fontId="15" fillId="0" borderId="55" xfId="0" applyNumberFormat="1" applyFont="1" applyFill="1" applyBorder="1" applyAlignment="1">
      <alignment horizontal="center" vertical="top"/>
    </xf>
    <xf numFmtId="165" fontId="15" fillId="0" borderId="53" xfId="0" applyNumberFormat="1" applyFont="1" applyFill="1" applyBorder="1" applyAlignment="1">
      <alignment horizontal="center" vertical="top"/>
    </xf>
    <xf numFmtId="0" fontId="8" fillId="0" borderId="5" xfId="0" applyFont="1" applyBorder="1" applyAlignment="1">
      <alignment vertical="top"/>
    </xf>
    <xf numFmtId="0" fontId="8" fillId="0" borderId="18" xfId="0" applyFont="1" applyBorder="1" applyAlignment="1">
      <alignment horizontal="center" vertical="top"/>
    </xf>
    <xf numFmtId="0" fontId="8" fillId="0" borderId="19" xfId="0" applyFont="1" applyBorder="1" applyAlignment="1">
      <alignment horizontal="center" vertical="top"/>
    </xf>
    <xf numFmtId="165" fontId="17" fillId="3" borderId="41" xfId="0" applyNumberFormat="1" applyFont="1" applyFill="1" applyBorder="1" applyAlignment="1">
      <alignment horizontal="center" vertical="top"/>
    </xf>
    <xf numFmtId="0" fontId="3" fillId="3" borderId="42" xfId="0" applyFont="1" applyFill="1" applyBorder="1" applyAlignment="1">
      <alignment horizontal="center" vertical="top" wrapText="1"/>
    </xf>
    <xf numFmtId="0" fontId="3" fillId="3" borderId="41" xfId="0" applyFont="1" applyFill="1" applyBorder="1" applyAlignment="1">
      <alignment horizontal="center" vertical="top" wrapText="1"/>
    </xf>
    <xf numFmtId="165" fontId="17" fillId="2" borderId="22" xfId="0" applyNumberFormat="1" applyFont="1" applyFill="1" applyBorder="1" applyAlignment="1">
      <alignment horizontal="center" vertical="top"/>
    </xf>
    <xf numFmtId="0" fontId="3" fillId="2" borderId="31" xfId="0" applyFont="1" applyFill="1" applyBorder="1" applyAlignment="1">
      <alignment vertical="top"/>
    </xf>
    <xf numFmtId="0" fontId="3" fillId="2" borderId="22" xfId="0" applyFont="1" applyFill="1" applyBorder="1" applyAlignment="1">
      <alignment vertical="top"/>
    </xf>
    <xf numFmtId="49" fontId="17" fillId="6" borderId="2" xfId="0" applyNumberFormat="1" applyFont="1" applyFill="1" applyBorder="1" applyAlignment="1">
      <alignment horizontal="center" vertical="top"/>
    </xf>
    <xf numFmtId="2" fontId="15" fillId="0" borderId="70" xfId="0" applyNumberFormat="1" applyFont="1" applyFill="1" applyBorder="1" applyAlignment="1">
      <alignment horizontal="center" vertical="center"/>
    </xf>
    <xf numFmtId="2" fontId="17" fillId="4" borderId="51" xfId="0" applyNumberFormat="1" applyFont="1" applyFill="1" applyBorder="1" applyAlignment="1">
      <alignment horizontal="center" vertical="center"/>
    </xf>
    <xf numFmtId="0" fontId="15" fillId="0" borderId="49" xfId="0" applyFont="1" applyFill="1" applyBorder="1" applyAlignment="1">
      <alignment horizontal="center" vertical="top" wrapText="1"/>
    </xf>
    <xf numFmtId="2" fontId="15" fillId="0" borderId="52" xfId="0" applyNumberFormat="1" applyFont="1" applyFill="1" applyBorder="1" applyAlignment="1">
      <alignment horizontal="center" vertical="center"/>
    </xf>
    <xf numFmtId="2" fontId="17" fillId="4" borderId="70" xfId="0" applyNumberFormat="1" applyFont="1" applyFill="1" applyBorder="1" applyAlignment="1">
      <alignment horizontal="center" vertical="center"/>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0" fontId="15" fillId="0" borderId="17" xfId="0" applyFont="1" applyBorder="1" applyAlignment="1">
      <alignment horizontal="center" vertical="top"/>
    </xf>
    <xf numFmtId="165" fontId="15" fillId="5" borderId="53" xfId="0" applyNumberFormat="1" applyFont="1" applyFill="1" applyBorder="1" applyAlignment="1">
      <alignment horizontal="left" vertical="center" wrapText="1"/>
    </xf>
    <xf numFmtId="49" fontId="15" fillId="5" borderId="4" xfId="0" applyNumberFormat="1" applyFont="1" applyFill="1" applyBorder="1" applyAlignment="1">
      <alignment horizontal="center" vertical="center" wrapText="1"/>
    </xf>
    <xf numFmtId="49" fontId="15" fillId="5" borderId="17" xfId="0" applyNumberFormat="1" applyFont="1" applyFill="1" applyBorder="1" applyAlignment="1">
      <alignment horizontal="center" vertical="center" wrapText="1"/>
    </xf>
    <xf numFmtId="165" fontId="15" fillId="0" borderId="49" xfId="0" applyNumberFormat="1" applyFont="1" applyFill="1" applyBorder="1" applyAlignment="1">
      <alignment horizontal="left" vertical="center" wrapText="1"/>
    </xf>
    <xf numFmtId="49" fontId="15" fillId="0" borderId="7" xfId="0" applyNumberFormat="1" applyFont="1" applyFill="1" applyBorder="1" applyAlignment="1">
      <alignment horizontal="center" vertical="center"/>
    </xf>
    <xf numFmtId="165" fontId="15" fillId="0" borderId="52" xfId="0" applyNumberFormat="1" applyFont="1" applyFill="1" applyBorder="1" applyAlignment="1">
      <alignment horizontal="left" vertical="center" wrapText="1"/>
    </xf>
    <xf numFmtId="0" fontId="15" fillId="7" borderId="47" xfId="0" applyFont="1" applyFill="1" applyBorder="1" applyAlignment="1">
      <alignment horizontal="left" vertical="top" wrapText="1"/>
    </xf>
    <xf numFmtId="2" fontId="15" fillId="7" borderId="47" xfId="0" applyNumberFormat="1" applyFont="1" applyFill="1" applyBorder="1" applyAlignment="1">
      <alignment horizontal="left" vertical="top" wrapText="1"/>
    </xf>
    <xf numFmtId="49" fontId="15" fillId="0" borderId="49" xfId="0" applyNumberFormat="1" applyFont="1" applyFill="1" applyBorder="1" applyAlignment="1">
      <alignment horizontal="center" vertical="center"/>
    </xf>
    <xf numFmtId="165" fontId="15" fillId="5" borderId="50" xfId="0" applyNumberFormat="1" applyFont="1" applyFill="1" applyBorder="1" applyAlignment="1">
      <alignment horizontal="left" vertical="center" wrapText="1"/>
    </xf>
    <xf numFmtId="0" fontId="15" fillId="0" borderId="14" xfId="0" applyFont="1" applyFill="1" applyBorder="1" applyAlignment="1">
      <alignment horizontal="center" vertical="top" wrapText="1"/>
    </xf>
    <xf numFmtId="0" fontId="15" fillId="0" borderId="24" xfId="0" applyFont="1" applyFill="1" applyBorder="1" applyAlignment="1">
      <alignment horizontal="center" vertical="top" wrapText="1"/>
    </xf>
    <xf numFmtId="165" fontId="15" fillId="5" borderId="56" xfId="0" applyNumberFormat="1" applyFont="1" applyFill="1" applyBorder="1" applyAlignment="1">
      <alignment horizontal="left" vertical="center" wrapText="1"/>
    </xf>
    <xf numFmtId="49" fontId="3" fillId="0" borderId="65" xfId="0" applyNumberFormat="1" applyFont="1" applyFill="1" applyBorder="1" applyAlignment="1">
      <alignment horizontal="center" vertical="top" wrapText="1"/>
    </xf>
    <xf numFmtId="49" fontId="3" fillId="0" borderId="36" xfId="0" applyNumberFormat="1" applyFont="1" applyFill="1" applyBorder="1" applyAlignment="1">
      <alignment horizontal="center" vertical="top" wrapText="1"/>
    </xf>
    <xf numFmtId="0" fontId="15" fillId="0" borderId="52" xfId="0" applyFont="1" applyBorder="1" applyAlignment="1">
      <alignment horizontal="center" vertical="top"/>
    </xf>
    <xf numFmtId="0" fontId="15" fillId="0" borderId="67" xfId="0" applyFont="1" applyBorder="1" applyAlignment="1">
      <alignment horizontal="center" vertical="top"/>
    </xf>
    <xf numFmtId="0" fontId="15" fillId="0" borderId="5"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37" xfId="0" applyFont="1" applyFill="1" applyBorder="1" applyAlignment="1">
      <alignment horizontal="center" vertical="top" wrapText="1"/>
    </xf>
    <xf numFmtId="0" fontId="15" fillId="0" borderId="38" xfId="0" applyFont="1" applyFill="1" applyBorder="1" applyAlignment="1">
      <alignment horizontal="center" vertical="top" wrapText="1"/>
    </xf>
    <xf numFmtId="165" fontId="15" fillId="0" borderId="4" xfId="0" applyNumberFormat="1" applyFont="1" applyFill="1" applyBorder="1" applyAlignment="1">
      <alignment horizontal="left" vertical="center" wrapText="1"/>
    </xf>
    <xf numFmtId="1" fontId="3" fillId="0" borderId="25" xfId="0" applyNumberFormat="1" applyFont="1" applyFill="1" applyBorder="1" applyAlignment="1">
      <alignment horizontal="center" vertical="top"/>
    </xf>
    <xf numFmtId="49" fontId="3" fillId="0" borderId="34" xfId="0" applyNumberFormat="1" applyFont="1" applyFill="1" applyBorder="1" applyAlignment="1">
      <alignment horizontal="center" vertical="top"/>
    </xf>
    <xf numFmtId="9" fontId="3" fillId="0" borderId="18" xfId="0" applyNumberFormat="1" applyFont="1" applyFill="1" applyBorder="1" applyAlignment="1">
      <alignment horizontal="center" vertical="top"/>
    </xf>
    <xf numFmtId="9" fontId="3" fillId="0" borderId="6" xfId="0" applyNumberFormat="1" applyFont="1" applyFill="1" applyBorder="1" applyAlignment="1">
      <alignment horizontal="center" vertical="top"/>
    </xf>
    <xf numFmtId="9" fontId="3" fillId="0" borderId="29" xfId="0" applyNumberFormat="1" applyFont="1" applyFill="1" applyBorder="1" applyAlignment="1">
      <alignment horizontal="center" vertical="top"/>
    </xf>
    <xf numFmtId="9" fontId="3" fillId="0" borderId="38" xfId="0" applyNumberFormat="1" applyFont="1" applyFill="1" applyBorder="1" applyAlignment="1">
      <alignment horizontal="center" vertical="top"/>
    </xf>
    <xf numFmtId="2" fontId="15" fillId="0" borderId="65" xfId="0" applyNumberFormat="1" applyFont="1" applyBorder="1" applyAlignment="1">
      <alignment horizontal="center" vertical="top"/>
    </xf>
    <xf numFmtId="2" fontId="15" fillId="0" borderId="7" xfId="0" applyNumberFormat="1" applyFont="1" applyFill="1" applyBorder="1" applyAlignment="1">
      <alignment horizontal="center" vertical="center"/>
    </xf>
    <xf numFmtId="165" fontId="17" fillId="3" borderId="2" xfId="0" applyNumberFormat="1" applyFont="1" applyFill="1" applyBorder="1" applyAlignment="1">
      <alignment horizontal="center" vertical="top"/>
    </xf>
    <xf numFmtId="2" fontId="15" fillId="0" borderId="49" xfId="0" applyNumberFormat="1" applyFont="1" applyFill="1" applyBorder="1" applyAlignment="1">
      <alignment horizontal="center" vertical="center"/>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165" fontId="15" fillId="0" borderId="59" xfId="0" applyNumberFormat="1" applyFont="1" applyFill="1" applyBorder="1" applyAlignment="1">
      <alignment horizontal="center" vertical="top"/>
    </xf>
    <xf numFmtId="165" fontId="15" fillId="0" borderId="49" xfId="0" applyNumberFormat="1" applyFont="1" applyFill="1" applyBorder="1" applyAlignment="1">
      <alignment horizontal="center" vertical="top"/>
    </xf>
    <xf numFmtId="165" fontId="15" fillId="0" borderId="66" xfId="0" applyNumberFormat="1" applyFont="1" applyFill="1" applyBorder="1" applyAlignment="1">
      <alignment horizontal="center" vertical="top"/>
    </xf>
    <xf numFmtId="2" fontId="15" fillId="0" borderId="53" xfId="0" applyNumberFormat="1" applyFont="1" applyBorder="1" applyAlignment="1">
      <alignment horizontal="center" vertical="top"/>
    </xf>
    <xf numFmtId="2" fontId="17" fillId="6" borderId="11" xfId="0" applyNumberFormat="1" applyFont="1" applyFill="1" applyBorder="1" applyAlignment="1">
      <alignment horizontal="center" vertical="top"/>
    </xf>
    <xf numFmtId="2" fontId="15" fillId="0" borderId="72" xfId="0" applyNumberFormat="1" applyFont="1" applyFill="1" applyBorder="1" applyAlignment="1">
      <alignment horizontal="center" vertical="center"/>
    </xf>
    <xf numFmtId="2" fontId="15" fillId="0" borderId="66" xfId="0" applyNumberFormat="1" applyFont="1" applyFill="1" applyBorder="1" applyAlignment="1">
      <alignment horizontal="center" vertical="center"/>
    </xf>
    <xf numFmtId="2" fontId="8" fillId="0" borderId="0" xfId="0" applyNumberFormat="1" applyFont="1" applyAlignment="1">
      <alignment vertical="top" wrapText="1"/>
    </xf>
    <xf numFmtId="2" fontId="15" fillId="0" borderId="4" xfId="0" applyNumberFormat="1" applyFont="1" applyFill="1" applyBorder="1" applyAlignment="1">
      <alignment horizontal="center" vertical="center"/>
    </xf>
    <xf numFmtId="2" fontId="15" fillId="0" borderId="44" xfId="0" applyNumberFormat="1" applyFont="1" applyFill="1" applyBorder="1" applyAlignment="1">
      <alignment horizontal="center" vertical="center"/>
    </xf>
    <xf numFmtId="2" fontId="3" fillId="0" borderId="0" xfId="0" applyNumberFormat="1" applyFont="1" applyAlignment="1">
      <alignment vertical="top"/>
    </xf>
    <xf numFmtId="2" fontId="17" fillId="0" borderId="47" xfId="0" applyNumberFormat="1" applyFont="1" applyBorder="1" applyAlignment="1">
      <alignment horizontal="center" vertical="center"/>
    </xf>
    <xf numFmtId="2" fontId="17" fillId="4" borderId="47" xfId="0" applyNumberFormat="1" applyFont="1" applyFill="1" applyBorder="1" applyAlignment="1">
      <alignment horizontal="center" vertical="top"/>
    </xf>
    <xf numFmtId="49" fontId="15" fillId="5" borderId="50" xfId="0" applyNumberFormat="1" applyFont="1" applyFill="1" applyBorder="1" applyAlignment="1">
      <alignment horizontal="center" vertical="center" wrapText="1"/>
    </xf>
    <xf numFmtId="49" fontId="15" fillId="5" borderId="56" xfId="0" applyNumberFormat="1" applyFont="1" applyFill="1" applyBorder="1" applyAlignment="1">
      <alignment horizontal="center" vertical="center" wrapText="1"/>
    </xf>
    <xf numFmtId="49" fontId="15" fillId="0" borderId="70" xfId="0" applyNumberFormat="1" applyFont="1" applyFill="1" applyBorder="1" applyAlignment="1">
      <alignment horizontal="center" vertical="center"/>
    </xf>
    <xf numFmtId="49" fontId="3" fillId="0" borderId="25" xfId="0" applyNumberFormat="1" applyFont="1" applyFill="1" applyBorder="1" applyAlignment="1">
      <alignment horizontal="center" vertical="top"/>
    </xf>
    <xf numFmtId="49" fontId="3" fillId="0" borderId="1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0" fontId="15" fillId="7" borderId="0" xfId="0" applyFont="1" applyFill="1" applyBorder="1" applyAlignment="1">
      <alignment horizontal="left" vertical="top" wrapText="1"/>
    </xf>
    <xf numFmtId="49" fontId="33" fillId="0" borderId="4" xfId="0" applyNumberFormat="1" applyFont="1" applyBorder="1" applyAlignment="1">
      <alignment horizontal="center" vertical="top"/>
    </xf>
    <xf numFmtId="49" fontId="3" fillId="0" borderId="4" xfId="0" applyNumberFormat="1" applyFont="1" applyBorder="1" applyAlignment="1">
      <alignment horizontal="center" vertical="top"/>
    </xf>
    <xf numFmtId="49" fontId="17" fillId="2" borderId="50" xfId="0" applyNumberFormat="1" applyFont="1" applyFill="1" applyBorder="1" applyAlignment="1">
      <alignment horizontal="center" vertical="top"/>
    </xf>
    <xf numFmtId="49" fontId="17" fillId="2" borderId="56" xfId="0" applyNumberFormat="1" applyFont="1" applyFill="1" applyBorder="1" applyAlignment="1">
      <alignment horizontal="center" vertical="top"/>
    </xf>
    <xf numFmtId="49" fontId="33" fillId="0" borderId="40" xfId="0" applyNumberFormat="1" applyFont="1" applyBorder="1" applyAlignment="1">
      <alignment horizontal="center" vertical="top"/>
    </xf>
    <xf numFmtId="49" fontId="3" fillId="0" borderId="50" xfId="0" applyNumberFormat="1" applyFont="1" applyBorder="1" applyAlignment="1">
      <alignment horizontal="center" vertical="top"/>
    </xf>
    <xf numFmtId="0" fontId="8" fillId="0" borderId="0" xfId="0" applyFont="1" applyAlignment="1">
      <alignment vertical="top" wrapText="1"/>
    </xf>
    <xf numFmtId="0" fontId="12" fillId="0" borderId="52" xfId="0" applyFont="1" applyBorder="1" applyAlignment="1">
      <alignment horizontal="left" vertical="top" wrapText="1"/>
    </xf>
    <xf numFmtId="0" fontId="8" fillId="0" borderId="29" xfId="0" applyFont="1" applyBorder="1" applyAlignment="1">
      <alignment horizontal="center" vertical="top" wrapText="1"/>
    </xf>
    <xf numFmtId="0" fontId="8" fillId="0" borderId="37" xfId="0" applyFont="1" applyBorder="1" applyAlignment="1">
      <alignment vertical="top" wrapText="1"/>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21" fillId="0" borderId="0" xfId="0" applyFont="1" applyAlignment="1">
      <alignment horizontal="left"/>
    </xf>
    <xf numFmtId="0" fontId="32" fillId="0" borderId="0" xfId="0" applyFont="1" applyAlignment="1">
      <alignment horizontal="left"/>
    </xf>
    <xf numFmtId="49" fontId="32" fillId="2" borderId="2" xfId="0" applyNumberFormat="1" applyFont="1" applyFill="1" applyBorder="1" applyAlignment="1">
      <alignment horizontal="center" vertical="top"/>
    </xf>
    <xf numFmtId="49" fontId="32" fillId="3" borderId="3" xfId="0" applyNumberFormat="1" applyFont="1" applyFill="1" applyBorder="1" applyAlignment="1">
      <alignment horizontal="center" vertical="top"/>
    </xf>
    <xf numFmtId="49" fontId="35" fillId="2" borderId="33" xfId="0" applyNumberFormat="1" applyFont="1" applyFill="1" applyBorder="1" applyAlignment="1">
      <alignment horizontal="center" vertical="top"/>
    </xf>
    <xf numFmtId="49" fontId="35" fillId="3" borderId="34" xfId="0" applyNumberFormat="1" applyFont="1" applyFill="1" applyBorder="1" applyAlignment="1">
      <alignment horizontal="center" vertical="top"/>
    </xf>
    <xf numFmtId="0" fontId="12" fillId="0" borderId="4" xfId="0" applyFont="1" applyBorder="1" applyAlignment="1">
      <alignment horizontal="center" vertical="top"/>
    </xf>
    <xf numFmtId="165" fontId="12" fillId="7" borderId="50" xfId="0" applyNumberFormat="1" applyFont="1" applyFill="1" applyBorder="1" applyAlignment="1">
      <alignment horizontal="center" vertical="center"/>
    </xf>
    <xf numFmtId="165" fontId="12" fillId="7" borderId="4" xfId="0"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xf>
    <xf numFmtId="49" fontId="35" fillId="2" borderId="5" xfId="0" applyNumberFormat="1" applyFont="1" applyFill="1" applyBorder="1" applyAlignment="1">
      <alignment horizontal="center" vertical="top"/>
    </xf>
    <xf numFmtId="49" fontId="35" fillId="3" borderId="6" xfId="0" applyNumberFormat="1" applyFont="1" applyFill="1" applyBorder="1" applyAlignment="1">
      <alignment horizontal="center" vertical="top"/>
    </xf>
    <xf numFmtId="0" fontId="12" fillId="0" borderId="49" xfId="0" applyFont="1" applyBorder="1" applyAlignment="1">
      <alignment horizontal="center" vertical="top"/>
    </xf>
    <xf numFmtId="165" fontId="12" fillId="7" borderId="65" xfId="0" applyNumberFormat="1" applyFont="1" applyFill="1" applyBorder="1" applyAlignment="1">
      <alignment horizontal="center" vertical="center"/>
    </xf>
    <xf numFmtId="165" fontId="12" fillId="7" borderId="53" xfId="0" applyNumberFormat="1" applyFont="1" applyFill="1" applyBorder="1" applyAlignment="1">
      <alignment horizontal="center" vertical="center" wrapText="1"/>
    </xf>
    <xf numFmtId="2" fontId="12" fillId="7" borderId="53" xfId="0" applyNumberFormat="1" applyFont="1" applyFill="1" applyBorder="1" applyAlignment="1">
      <alignment horizontal="center" vertical="center"/>
    </xf>
    <xf numFmtId="0" fontId="12" fillId="0" borderId="53" xfId="0" applyFont="1" applyBorder="1" applyAlignment="1">
      <alignment horizontal="center" vertical="top"/>
    </xf>
    <xf numFmtId="165" fontId="12" fillId="7" borderId="53" xfId="0" applyNumberFormat="1" applyFont="1" applyFill="1" applyBorder="1" applyAlignment="1">
      <alignment horizontal="center" vertical="center"/>
    </xf>
    <xf numFmtId="0" fontId="12" fillId="0" borderId="7" xfId="0" applyFont="1" applyBorder="1" applyAlignment="1">
      <alignment horizontal="center" vertical="top" wrapText="1"/>
    </xf>
    <xf numFmtId="2" fontId="12" fillId="7" borderId="52" xfId="0" applyNumberFormat="1" applyFont="1" applyFill="1" applyBorder="1" applyAlignment="1">
      <alignment horizontal="center" vertical="center"/>
    </xf>
    <xf numFmtId="165" fontId="12" fillId="7" borderId="49" xfId="0" applyNumberFormat="1" applyFont="1" applyFill="1" applyBorder="1" applyAlignment="1">
      <alignment horizontal="center" vertical="center" wrapText="1"/>
    </xf>
    <xf numFmtId="49" fontId="35" fillId="2" borderId="37" xfId="0" applyNumberFormat="1" applyFont="1" applyFill="1" applyBorder="1" applyAlignment="1">
      <alignment horizontal="center" vertical="top"/>
    </xf>
    <xf numFmtId="49" fontId="35" fillId="3" borderId="38" xfId="0" applyNumberFormat="1" applyFont="1" applyFill="1" applyBorder="1" applyAlignment="1">
      <alignment horizontal="center" vertical="top"/>
    </xf>
    <xf numFmtId="0" fontId="17" fillId="8" borderId="40" xfId="0" applyFont="1" applyFill="1" applyBorder="1" applyAlignment="1">
      <alignment horizontal="center" vertical="top"/>
    </xf>
    <xf numFmtId="2" fontId="32" fillId="8" borderId="42" xfId="0" applyNumberFormat="1" applyFont="1" applyFill="1" applyBorder="1" applyAlignment="1">
      <alignment horizontal="center" vertical="top"/>
    </xf>
    <xf numFmtId="165" fontId="12" fillId="0" borderId="50" xfId="0" applyNumberFormat="1" applyFont="1" applyBorder="1" applyAlignment="1">
      <alignment horizontal="center" vertical="center"/>
    </xf>
    <xf numFmtId="165" fontId="12" fillId="0" borderId="4" xfId="0" applyNumberFormat="1" applyFont="1" applyBorder="1" applyAlignment="1">
      <alignment horizontal="center" vertical="center" wrapText="1"/>
    </xf>
    <xf numFmtId="0" fontId="12" fillId="0" borderId="14" xfId="0" applyFont="1" applyBorder="1" applyAlignment="1">
      <alignment horizontal="center" vertical="top" wrapText="1"/>
    </xf>
    <xf numFmtId="0" fontId="29" fillId="0" borderId="15" xfId="0" applyFont="1" applyBorder="1" applyAlignment="1">
      <alignment horizontal="center" vertical="top" wrapText="1"/>
    </xf>
    <xf numFmtId="0" fontId="12" fillId="0" borderId="17" xfId="0" applyFont="1" applyBorder="1" applyAlignment="1">
      <alignment horizontal="center" vertical="top"/>
    </xf>
    <xf numFmtId="165" fontId="12" fillId="0" borderId="52" xfId="0" applyNumberFormat="1" applyFont="1" applyBorder="1" applyAlignment="1">
      <alignment horizontal="center" vertical="center"/>
    </xf>
    <xf numFmtId="165" fontId="12" fillId="0" borderId="49" xfId="0" applyNumberFormat="1" applyFont="1" applyBorder="1" applyAlignment="1">
      <alignment horizontal="center" vertical="center" wrapText="1"/>
    </xf>
    <xf numFmtId="0" fontId="12" fillId="0" borderId="68" xfId="0" applyFont="1" applyBorder="1" applyAlignment="1">
      <alignment horizontal="center" vertical="top" wrapText="1"/>
    </xf>
    <xf numFmtId="0" fontId="29" fillId="0" borderId="73" xfId="0" applyFont="1" applyBorder="1" applyAlignment="1">
      <alignment horizontal="center" vertical="top" wrapText="1"/>
    </xf>
    <xf numFmtId="165" fontId="12" fillId="0" borderId="56" xfId="0" applyNumberFormat="1" applyFont="1" applyBorder="1" applyAlignment="1">
      <alignment horizontal="center" vertical="center"/>
    </xf>
    <xf numFmtId="165" fontId="12" fillId="0" borderId="17" xfId="0" applyNumberFormat="1" applyFont="1" applyBorder="1" applyAlignment="1">
      <alignment horizontal="center" vertical="center" wrapText="1"/>
    </xf>
    <xf numFmtId="2" fontId="12" fillId="0" borderId="56" xfId="0" applyNumberFormat="1" applyFont="1" applyBorder="1" applyAlignment="1">
      <alignment horizontal="center" vertical="center"/>
    </xf>
    <xf numFmtId="0" fontId="29" fillId="0" borderId="58" xfId="0" applyFont="1" applyBorder="1" applyAlignment="1">
      <alignment horizontal="center" vertical="top" wrapText="1"/>
    </xf>
    <xf numFmtId="0" fontId="29" fillId="0" borderId="74" xfId="0" applyFont="1" applyBorder="1" applyAlignment="1">
      <alignment horizontal="center" vertical="top" wrapText="1"/>
    </xf>
    <xf numFmtId="0" fontId="17" fillId="4" borderId="11" xfId="0" applyFont="1" applyFill="1" applyBorder="1" applyAlignment="1">
      <alignment horizontal="center" vertical="top"/>
    </xf>
    <xf numFmtId="165" fontId="32" fillId="4" borderId="51" xfId="0" applyNumberFormat="1" applyFont="1" applyFill="1" applyBorder="1" applyAlignment="1">
      <alignment horizontal="center" vertical="top"/>
    </xf>
    <xf numFmtId="165" fontId="32" fillId="4" borderId="11" xfId="0" applyNumberFormat="1" applyFont="1" applyFill="1" applyBorder="1" applyAlignment="1">
      <alignment horizontal="center" vertical="top"/>
    </xf>
    <xf numFmtId="2" fontId="32" fillId="4" borderId="51" xfId="0" applyNumberFormat="1" applyFont="1" applyFill="1" applyBorder="1" applyAlignment="1">
      <alignment horizontal="center" vertical="top"/>
    </xf>
    <xf numFmtId="0" fontId="29" fillId="0" borderId="40" xfId="0" applyFont="1" applyBorder="1" applyAlignment="1">
      <alignment horizontal="left" vertical="top" wrapText="1"/>
    </xf>
    <xf numFmtId="0" fontId="29" fillId="0" borderId="37" xfId="0" applyFont="1" applyBorder="1" applyAlignment="1">
      <alignment horizontal="center" vertical="top" wrapText="1"/>
    </xf>
    <xf numFmtId="0" fontId="29" fillId="0" borderId="38" xfId="0" applyFont="1" applyBorder="1" applyAlignment="1">
      <alignment horizontal="center" vertical="top" wrapText="1"/>
    </xf>
    <xf numFmtId="49" fontId="35" fillId="2" borderId="63" xfId="0" applyNumberFormat="1" applyFont="1" applyFill="1" applyBorder="1" applyAlignment="1">
      <alignment horizontal="center" vertical="top"/>
    </xf>
    <xf numFmtId="49" fontId="35" fillId="3" borderId="63" xfId="0" applyNumberFormat="1" applyFont="1" applyFill="1" applyBorder="1" applyAlignment="1">
      <alignment horizontal="center" vertical="top"/>
    </xf>
    <xf numFmtId="49" fontId="35" fillId="3" borderId="56" xfId="0" applyNumberFormat="1" applyFont="1" applyFill="1" applyBorder="1" applyAlignment="1">
      <alignment horizontal="center" vertical="top"/>
    </xf>
    <xf numFmtId="165" fontId="12" fillId="0" borderId="65" xfId="0" applyNumberFormat="1" applyFont="1" applyBorder="1" applyAlignment="1">
      <alignment horizontal="center" vertical="center"/>
    </xf>
    <xf numFmtId="165" fontId="12" fillId="0" borderId="53" xfId="0" applyNumberFormat="1" applyFont="1" applyBorder="1" applyAlignment="1">
      <alignment horizontal="center" vertical="center" wrapText="1"/>
    </xf>
    <xf numFmtId="165" fontId="12" fillId="0" borderId="56" xfId="0" applyNumberFormat="1" applyFont="1" applyBorder="1" applyAlignment="1">
      <alignment horizontal="center" vertical="center" wrapText="1"/>
    </xf>
    <xf numFmtId="0" fontId="12" fillId="0" borderId="58" xfId="0" applyFont="1" applyBorder="1" applyAlignment="1">
      <alignment horizontal="center" vertical="top" wrapText="1"/>
    </xf>
    <xf numFmtId="49" fontId="35" fillId="2" borderId="42" xfId="0" applyNumberFormat="1" applyFont="1" applyFill="1" applyBorder="1" applyAlignment="1">
      <alignment horizontal="center" vertical="top"/>
    </xf>
    <xf numFmtId="49" fontId="35" fillId="3" borderId="42" xfId="0" applyNumberFormat="1" applyFont="1" applyFill="1" applyBorder="1" applyAlignment="1">
      <alignment horizontal="center" vertical="top"/>
    </xf>
    <xf numFmtId="0" fontId="12" fillId="0" borderId="37" xfId="0" applyFont="1" applyBorder="1" applyAlignment="1">
      <alignment horizontal="center" vertical="top" wrapText="1"/>
    </xf>
    <xf numFmtId="0" fontId="29" fillId="0" borderId="14" xfId="0" applyFont="1" applyBorder="1" applyAlignment="1">
      <alignment horizontal="center" vertical="top" wrapText="1"/>
    </xf>
    <xf numFmtId="2" fontId="12" fillId="0" borderId="49" xfId="0" applyNumberFormat="1" applyFont="1" applyBorder="1" applyAlignment="1">
      <alignment horizontal="center" vertical="center" wrapText="1"/>
    </xf>
    <xf numFmtId="0" fontId="29" fillId="0" borderId="68" xfId="0" applyFont="1" applyBorder="1" applyAlignment="1">
      <alignment horizontal="center" vertical="top" wrapText="1"/>
    </xf>
    <xf numFmtId="0" fontId="3" fillId="0" borderId="53" xfId="0" applyFont="1" applyBorder="1" applyAlignment="1">
      <alignment horizontal="center" vertical="top"/>
    </xf>
    <xf numFmtId="49" fontId="32" fillId="3" borderId="21" xfId="0" applyNumberFormat="1" applyFont="1" applyFill="1" applyBorder="1" applyAlignment="1">
      <alignment horizontal="center" vertical="top"/>
    </xf>
    <xf numFmtId="2" fontId="32" fillId="3" borderId="31" xfId="0" applyNumberFormat="1" applyFont="1" applyFill="1" applyBorder="1" applyAlignment="1">
      <alignment horizontal="center" vertical="center"/>
    </xf>
    <xf numFmtId="2" fontId="32" fillId="3" borderId="47" xfId="0" applyNumberFormat="1" applyFont="1" applyFill="1" applyBorder="1" applyAlignment="1">
      <alignment horizontal="center" vertical="center"/>
    </xf>
    <xf numFmtId="0" fontId="12" fillId="3" borderId="22" xfId="0" applyFont="1" applyFill="1" applyBorder="1" applyAlignment="1">
      <alignment vertical="top" wrapText="1"/>
    </xf>
    <xf numFmtId="0" fontId="12" fillId="3" borderId="22" xfId="0" applyFont="1" applyFill="1" applyBorder="1" applyAlignment="1">
      <alignment horizontal="center" vertical="top" wrapText="1"/>
    </xf>
    <xf numFmtId="0" fontId="8" fillId="0" borderId="31" xfId="0" applyFont="1" applyBorder="1" applyAlignment="1">
      <alignment vertical="top" wrapText="1"/>
    </xf>
    <xf numFmtId="0" fontId="8" fillId="0" borderId="23" xfId="0" applyFont="1" applyBorder="1" applyAlignment="1">
      <alignment vertical="top" wrapText="1"/>
    </xf>
    <xf numFmtId="49" fontId="17" fillId="2" borderId="31" xfId="0" applyNumberFormat="1" applyFont="1" applyFill="1" applyBorder="1" applyAlignment="1">
      <alignment horizontal="center" vertical="top" wrapText="1"/>
    </xf>
    <xf numFmtId="49" fontId="32" fillId="9" borderId="47" xfId="0" applyNumberFormat="1" applyFont="1" applyFill="1" applyBorder="1" applyAlignment="1">
      <alignment horizontal="left" vertical="top" wrapText="1"/>
    </xf>
    <xf numFmtId="165" fontId="12" fillId="0" borderId="50" xfId="0" applyNumberFormat="1" applyFont="1" applyBorder="1" applyAlignment="1">
      <alignment horizontal="center" vertical="top"/>
    </xf>
    <xf numFmtId="2" fontId="12" fillId="0" borderId="4" xfId="0" applyNumberFormat="1" applyFont="1" applyBorder="1" applyAlignment="1">
      <alignment horizontal="center" vertical="top" wrapText="1"/>
    </xf>
    <xf numFmtId="165" fontId="12" fillId="0" borderId="4" xfId="0" applyNumberFormat="1" applyFont="1" applyBorder="1" applyAlignment="1">
      <alignment horizontal="center" vertical="top"/>
    </xf>
    <xf numFmtId="1" fontId="12" fillId="0" borderId="25" xfId="0" applyNumberFormat="1" applyFont="1" applyBorder="1" applyAlignment="1">
      <alignment horizontal="center" vertical="top"/>
    </xf>
    <xf numFmtId="165" fontId="12" fillId="0" borderId="49" xfId="0" applyNumberFormat="1" applyFont="1" applyBorder="1" applyAlignment="1">
      <alignment horizontal="center" vertical="center"/>
    </xf>
    <xf numFmtId="2" fontId="12" fillId="0" borderId="17" xfId="0" applyNumberFormat="1" applyFont="1" applyBorder="1" applyAlignment="1">
      <alignment horizontal="center" vertical="center" wrapText="1"/>
    </xf>
    <xf numFmtId="165" fontId="12" fillId="0" borderId="17" xfId="0" applyNumberFormat="1" applyFont="1" applyBorder="1" applyAlignment="1">
      <alignment horizontal="center" vertical="center"/>
    </xf>
    <xf numFmtId="0" fontId="12" fillId="0" borderId="75" xfId="0" applyFont="1" applyBorder="1" applyAlignment="1">
      <alignment horizontal="left" vertical="top"/>
    </xf>
    <xf numFmtId="9" fontId="12" fillId="0" borderId="54" xfId="0" applyNumberFormat="1" applyFont="1" applyBorder="1" applyAlignment="1">
      <alignment horizontal="center" vertical="top"/>
    </xf>
    <xf numFmtId="0" fontId="29" fillId="0" borderId="74" xfId="0" applyFont="1" applyBorder="1" applyAlignment="1">
      <alignment horizontal="center" vertical="top"/>
    </xf>
    <xf numFmtId="0" fontId="12" fillId="0" borderId="39" xfId="0" applyFont="1" applyBorder="1" applyAlignment="1">
      <alignment horizontal="left" vertical="top"/>
    </xf>
    <xf numFmtId="9" fontId="12" fillId="0" borderId="29" xfId="0" applyNumberFormat="1" applyFont="1" applyBorder="1" applyAlignment="1">
      <alignment horizontal="center" vertical="top"/>
    </xf>
    <xf numFmtId="9" fontId="29" fillId="0" borderId="38" xfId="0" applyNumberFormat="1" applyFont="1" applyBorder="1" applyAlignment="1">
      <alignment horizontal="center" vertical="top"/>
    </xf>
    <xf numFmtId="165" fontId="12" fillId="0" borderId="4" xfId="0" applyNumberFormat="1" applyFont="1" applyBorder="1" applyAlignment="1">
      <alignment horizontal="center" vertical="center"/>
    </xf>
    <xf numFmtId="1" fontId="12" fillId="0" borderId="18" xfId="0" applyNumberFormat="1" applyFont="1" applyBorder="1" applyAlignment="1">
      <alignment horizontal="center" vertical="top"/>
    </xf>
    <xf numFmtId="0" fontId="12" fillId="0" borderId="17" xfId="0" applyFont="1" applyBorder="1" applyAlignment="1">
      <alignment horizontal="center" vertical="top" wrapText="1"/>
    </xf>
    <xf numFmtId="165" fontId="12" fillId="0" borderId="56" xfId="0" applyNumberFormat="1" applyFont="1" applyBorder="1" applyAlignment="1">
      <alignment horizontal="center" vertical="top"/>
    </xf>
    <xf numFmtId="165" fontId="12" fillId="0" borderId="17" xfId="0" applyNumberFormat="1" applyFont="1" applyBorder="1" applyAlignment="1">
      <alignment horizontal="center" vertical="top" wrapText="1"/>
    </xf>
    <xf numFmtId="165" fontId="12" fillId="0" borderId="17" xfId="0" applyNumberFormat="1" applyFont="1" applyBorder="1" applyAlignment="1">
      <alignment horizontal="center" vertical="top"/>
    </xf>
    <xf numFmtId="0" fontId="31" fillId="0" borderId="75" xfId="0" applyFont="1" applyBorder="1" applyAlignment="1">
      <alignment horizontal="left" vertical="top"/>
    </xf>
    <xf numFmtId="9" fontId="29" fillId="0" borderId="54" xfId="0" applyNumberFormat="1" applyFont="1" applyBorder="1" applyAlignment="1">
      <alignment horizontal="center" vertical="top"/>
    </xf>
    <xf numFmtId="0" fontId="29" fillId="0" borderId="39" xfId="0" applyFont="1" applyBorder="1" applyAlignment="1">
      <alignment horizontal="left" vertical="top"/>
    </xf>
    <xf numFmtId="9" fontId="29" fillId="0" borderId="29" xfId="0" applyNumberFormat="1" applyFont="1" applyBorder="1" applyAlignment="1">
      <alignment horizontal="center" vertical="top"/>
    </xf>
    <xf numFmtId="0" fontId="15" fillId="0" borderId="76" xfId="0" applyFont="1" applyBorder="1" applyAlignment="1">
      <alignment horizontal="left" vertical="top"/>
    </xf>
    <xf numFmtId="1" fontId="12" fillId="0" borderId="13" xfId="0" applyNumberFormat="1" applyFont="1" applyBorder="1" applyAlignment="1">
      <alignment horizontal="center" vertical="top"/>
    </xf>
    <xf numFmtId="49" fontId="29" fillId="0" borderId="15" xfId="0" applyNumberFormat="1" applyFont="1" applyBorder="1" applyAlignment="1">
      <alignment horizontal="center" vertical="top"/>
    </xf>
    <xf numFmtId="0" fontId="15" fillId="0" borderId="75" xfId="0" applyFont="1" applyBorder="1" applyAlignment="1">
      <alignment horizontal="left" vertical="top"/>
    </xf>
    <xf numFmtId="1" fontId="12" fillId="0" borderId="54" xfId="0" applyNumberFormat="1" applyFont="1" applyBorder="1" applyAlignment="1">
      <alignment horizontal="center" vertical="top"/>
    </xf>
    <xf numFmtId="49" fontId="29" fillId="0" borderId="74" xfId="0" applyNumberFormat="1" applyFont="1" applyBorder="1" applyAlignment="1">
      <alignment horizontal="center" vertical="top"/>
    </xf>
    <xf numFmtId="2" fontId="12" fillId="0" borderId="52" xfId="0" applyNumberFormat="1" applyFont="1" applyBorder="1" applyAlignment="1">
      <alignment horizontal="center" vertical="center"/>
    </xf>
    <xf numFmtId="2" fontId="32" fillId="4" borderId="11" xfId="0" applyNumberFormat="1" applyFont="1" applyFill="1" applyBorder="1" applyAlignment="1">
      <alignment horizontal="center" vertical="top"/>
    </xf>
    <xf numFmtId="0" fontId="15" fillId="0" borderId="58" xfId="0" applyFont="1" applyBorder="1" applyAlignment="1">
      <alignment horizontal="left" vertical="top"/>
    </xf>
    <xf numFmtId="2" fontId="12" fillId="0" borderId="49" xfId="0" applyNumberFormat="1" applyFont="1" applyBorder="1" applyAlignment="1">
      <alignment horizontal="center" vertical="center"/>
    </xf>
    <xf numFmtId="2" fontId="12" fillId="0" borderId="17" xfId="0" applyNumberFormat="1" applyFont="1" applyBorder="1" applyAlignment="1">
      <alignment horizontal="center" vertical="center"/>
    </xf>
    <xf numFmtId="1" fontId="15" fillId="0" borderId="13" xfId="0" applyNumberFormat="1" applyFont="1" applyBorder="1" applyAlignment="1">
      <alignment horizontal="center" vertical="top"/>
    </xf>
    <xf numFmtId="49" fontId="15" fillId="0" borderId="15" xfId="0" applyNumberFormat="1" applyFont="1" applyBorder="1" applyAlignment="1">
      <alignment horizontal="center" vertical="top"/>
    </xf>
    <xf numFmtId="1" fontId="15" fillId="0" borderId="54" xfId="0" applyNumberFormat="1" applyFont="1" applyBorder="1" applyAlignment="1">
      <alignment horizontal="center" vertical="top"/>
    </xf>
    <xf numFmtId="49" fontId="15" fillId="0" borderId="74" xfId="0" applyNumberFormat="1" applyFont="1" applyBorder="1" applyAlignment="1">
      <alignment horizontal="center" vertical="top"/>
    </xf>
    <xf numFmtId="9" fontId="15" fillId="0" borderId="54" xfId="0" applyNumberFormat="1" applyFont="1" applyBorder="1" applyAlignment="1">
      <alignment horizontal="center" vertical="top"/>
    </xf>
    <xf numFmtId="0" fontId="15" fillId="0" borderId="74" xfId="0" applyFont="1" applyBorder="1" applyAlignment="1">
      <alignment horizontal="center" vertical="top"/>
    </xf>
    <xf numFmtId="165" fontId="32" fillId="4" borderId="51" xfId="0" applyNumberFormat="1" applyFont="1" applyFill="1" applyBorder="1" applyAlignment="1">
      <alignment horizontal="center" vertical="center"/>
    </xf>
    <xf numFmtId="165" fontId="32" fillId="4" borderId="11" xfId="0" applyNumberFormat="1" applyFont="1" applyFill="1" applyBorder="1" applyAlignment="1">
      <alignment horizontal="center" vertical="center"/>
    </xf>
    <xf numFmtId="9" fontId="15" fillId="0" borderId="29" xfId="0" applyNumberFormat="1" applyFont="1" applyBorder="1" applyAlignment="1">
      <alignment horizontal="center" vertical="top"/>
    </xf>
    <xf numFmtId="49" fontId="35" fillId="3" borderId="25" xfId="0" applyNumberFormat="1" applyFont="1" applyFill="1" applyBorder="1" applyAlignment="1">
      <alignment horizontal="center" vertical="top"/>
    </xf>
    <xf numFmtId="0" fontId="15" fillId="0" borderId="75" xfId="0" applyFont="1" applyBorder="1" applyAlignment="1">
      <alignment horizontal="left" vertical="top" wrapText="1"/>
    </xf>
    <xf numFmtId="49" fontId="31" fillId="0" borderId="74" xfId="0" applyNumberFormat="1" applyFont="1" applyBorder="1" applyAlignment="1">
      <alignment horizontal="center" vertical="top"/>
    </xf>
    <xf numFmtId="165" fontId="12" fillId="0" borderId="40" xfId="0" applyNumberFormat="1" applyFont="1" applyBorder="1" applyAlignment="1">
      <alignment horizontal="center" vertical="center" wrapText="1"/>
    </xf>
    <xf numFmtId="49" fontId="35" fillId="3" borderId="29" xfId="0" applyNumberFormat="1" applyFont="1" applyFill="1" applyBorder="1" applyAlignment="1">
      <alignment horizontal="center" vertical="top"/>
    </xf>
    <xf numFmtId="165" fontId="32" fillId="4" borderId="12" xfId="0" applyNumberFormat="1" applyFont="1" applyFill="1" applyBorder="1" applyAlignment="1">
      <alignment horizontal="center" vertical="top"/>
    </xf>
    <xf numFmtId="2" fontId="32" fillId="4" borderId="37" xfId="0" applyNumberFormat="1" applyFont="1" applyFill="1" applyBorder="1" applyAlignment="1">
      <alignment horizontal="center" vertical="top"/>
    </xf>
    <xf numFmtId="2" fontId="12"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xf>
    <xf numFmtId="0" fontId="15" fillId="0" borderId="76" xfId="0" applyFont="1" applyBorder="1" applyAlignment="1">
      <alignment horizontal="left" vertical="top" wrapText="1"/>
    </xf>
    <xf numFmtId="1" fontId="31" fillId="0" borderId="13" xfId="0" applyNumberFormat="1" applyFont="1" applyBorder="1" applyAlignment="1">
      <alignment horizontal="center" vertical="top"/>
    </xf>
    <xf numFmtId="1" fontId="31" fillId="0" borderId="54" xfId="0" applyNumberFormat="1" applyFont="1" applyBorder="1" applyAlignment="1">
      <alignment horizontal="center" vertical="top"/>
    </xf>
    <xf numFmtId="0" fontId="12" fillId="0" borderId="49" xfId="0" applyFont="1" applyBorder="1" applyAlignment="1">
      <alignment horizontal="center" vertical="top" wrapText="1"/>
    </xf>
    <xf numFmtId="9" fontId="31" fillId="0" borderId="54" xfId="0" applyNumberFormat="1" applyFont="1" applyBorder="1" applyAlignment="1">
      <alignment horizontal="center" vertical="top"/>
    </xf>
    <xf numFmtId="1" fontId="29" fillId="0" borderId="54" xfId="0" applyNumberFormat="1" applyFont="1" applyBorder="1" applyAlignment="1">
      <alignment horizontal="center" vertical="top"/>
    </xf>
    <xf numFmtId="165" fontId="32" fillId="4" borderId="12" xfId="0" applyNumberFormat="1" applyFont="1" applyFill="1" applyBorder="1" applyAlignment="1">
      <alignment horizontal="center" vertical="center"/>
    </xf>
    <xf numFmtId="2" fontId="12" fillId="0" borderId="50" xfId="0" applyNumberFormat="1" applyFont="1" applyBorder="1" applyAlignment="1">
      <alignment horizontal="center" vertical="center"/>
    </xf>
    <xf numFmtId="49" fontId="32" fillId="2" borderId="31" xfId="0" applyNumberFormat="1" applyFont="1" applyFill="1" applyBorder="1" applyAlignment="1">
      <alignment horizontal="center" vertical="top"/>
    </xf>
    <xf numFmtId="2" fontId="32" fillId="3" borderId="2" xfId="0" applyNumberFormat="1" applyFont="1" applyFill="1" applyBorder="1" applyAlignment="1">
      <alignment horizontal="center" vertical="top"/>
    </xf>
    <xf numFmtId="0" fontId="27" fillId="0" borderId="31" xfId="0" applyFont="1" applyBorder="1" applyAlignment="1">
      <alignment vertical="top"/>
    </xf>
    <xf numFmtId="49" fontId="32" fillId="2" borderId="42" xfId="0" applyNumberFormat="1" applyFont="1" applyFill="1" applyBorder="1" applyAlignment="1">
      <alignment horizontal="center" vertical="top"/>
    </xf>
    <xf numFmtId="165" fontId="32" fillId="2" borderId="37" xfId="0" applyNumberFormat="1" applyFont="1" applyFill="1" applyBorder="1" applyAlignment="1">
      <alignment horizontal="center" vertical="top"/>
    </xf>
    <xf numFmtId="2" fontId="32" fillId="2" borderId="37" xfId="0" applyNumberFormat="1" applyFont="1" applyFill="1" applyBorder="1" applyAlignment="1">
      <alignment horizontal="center" vertical="top"/>
    </xf>
    <xf numFmtId="0" fontId="12" fillId="2" borderId="41" xfId="0" applyFont="1" applyFill="1" applyBorder="1" applyAlignment="1">
      <alignment vertical="top"/>
    </xf>
    <xf numFmtId="9" fontId="12" fillId="0" borderId="13" xfId="0" applyNumberFormat="1" applyFont="1" applyBorder="1" applyAlignment="1">
      <alignment horizontal="center" vertical="top"/>
    </xf>
    <xf numFmtId="9" fontId="29" fillId="0" borderId="15" xfId="0" applyNumberFormat="1" applyFont="1" applyBorder="1" applyAlignment="1">
      <alignment horizontal="center" vertical="top"/>
    </xf>
    <xf numFmtId="165" fontId="12" fillId="0" borderId="53" xfId="0" applyNumberFormat="1" applyFont="1" applyBorder="1" applyAlignment="1">
      <alignment horizontal="center" vertical="center"/>
    </xf>
    <xf numFmtId="0" fontId="31" fillId="0" borderId="14" xfId="0" applyFont="1" applyBorder="1" applyAlignment="1">
      <alignment horizontal="left" vertical="top"/>
    </xf>
    <xf numFmtId="1" fontId="29" fillId="0" borderId="13" xfId="0" applyNumberFormat="1" applyFont="1" applyBorder="1" applyAlignment="1">
      <alignment horizontal="center" vertical="top"/>
    </xf>
    <xf numFmtId="0" fontId="31" fillId="0" borderId="58" xfId="0" applyFont="1" applyBorder="1" applyAlignment="1">
      <alignment horizontal="left" vertical="top"/>
    </xf>
    <xf numFmtId="0" fontId="31" fillId="0" borderId="37" xfId="0" applyFont="1" applyBorder="1" applyAlignment="1">
      <alignment horizontal="left" vertical="top" wrapText="1"/>
    </xf>
    <xf numFmtId="9" fontId="29" fillId="0" borderId="30" xfId="0" applyNumberFormat="1" applyFont="1" applyBorder="1" applyAlignment="1">
      <alignment horizontal="center" vertical="top"/>
    </xf>
    <xf numFmtId="0" fontId="15" fillId="0" borderId="14" xfId="0" applyFont="1" applyBorder="1" applyAlignment="1">
      <alignment horizontal="left" vertical="top"/>
    </xf>
    <xf numFmtId="165" fontId="32" fillId="3" borderId="47" xfId="0" applyNumberFormat="1" applyFont="1" applyFill="1" applyBorder="1" applyAlignment="1">
      <alignment horizontal="center" vertical="top"/>
    </xf>
    <xf numFmtId="0" fontId="12" fillId="3" borderId="31" xfId="0" applyFont="1" applyFill="1" applyBorder="1" applyAlignment="1">
      <alignment horizontal="center" vertical="top" wrapText="1"/>
    </xf>
    <xf numFmtId="0" fontId="29" fillId="3" borderId="22" xfId="0" applyFont="1" applyFill="1" applyBorder="1" applyAlignment="1">
      <alignment horizontal="center" vertical="top" wrapText="1"/>
    </xf>
    <xf numFmtId="49" fontId="32" fillId="2" borderId="56" xfId="0" applyNumberFormat="1" applyFont="1" applyFill="1" applyBorder="1" applyAlignment="1">
      <alignment horizontal="center" vertical="top"/>
    </xf>
    <xf numFmtId="49" fontId="32" fillId="3" borderId="18" xfId="0" applyNumberFormat="1" applyFont="1" applyFill="1" applyBorder="1" applyAlignment="1">
      <alignment horizontal="center" vertical="top"/>
    </xf>
    <xf numFmtId="49" fontId="12" fillId="0" borderId="74" xfId="0" applyNumberFormat="1" applyFont="1" applyBorder="1" applyAlignment="1">
      <alignment horizontal="center" vertical="top"/>
    </xf>
    <xf numFmtId="0" fontId="12" fillId="0" borderId="74" xfId="0" applyFont="1" applyBorder="1" applyAlignment="1">
      <alignment horizontal="center" vertical="top"/>
    </xf>
    <xf numFmtId="9" fontId="12" fillId="0" borderId="38" xfId="0" applyNumberFormat="1" applyFont="1" applyBorder="1" applyAlignment="1">
      <alignment horizontal="center" vertical="top"/>
    </xf>
    <xf numFmtId="0" fontId="15" fillId="0" borderId="44" xfId="0" applyFont="1" applyBorder="1" applyAlignment="1">
      <alignment horizontal="center" vertical="top"/>
    </xf>
    <xf numFmtId="0" fontId="15" fillId="0" borderId="49" xfId="0" applyFont="1" applyBorder="1" applyAlignment="1">
      <alignment horizontal="center" vertical="top"/>
    </xf>
    <xf numFmtId="0" fontId="34" fillId="10" borderId="46" xfId="0" applyFont="1" applyFill="1" applyBorder="1" applyAlignment="1">
      <alignment horizontal="center" vertical="top"/>
    </xf>
    <xf numFmtId="0" fontId="31" fillId="0" borderId="76" xfId="0" applyFont="1" applyBorder="1" applyAlignment="1">
      <alignment horizontal="left" vertical="top"/>
    </xf>
    <xf numFmtId="2" fontId="32" fillId="0" borderId="17" xfId="0" applyNumberFormat="1" applyFont="1" applyBorder="1" applyAlignment="1">
      <alignment horizontal="center" vertical="center" wrapText="1"/>
    </xf>
    <xf numFmtId="2" fontId="32" fillId="0" borderId="17" xfId="0" applyNumberFormat="1" applyFont="1" applyBorder="1" applyAlignment="1">
      <alignment horizontal="center" vertical="center"/>
    </xf>
    <xf numFmtId="49" fontId="12" fillId="0" borderId="15" xfId="0" applyNumberFormat="1" applyFont="1" applyBorder="1" applyAlignment="1">
      <alignment horizontal="center" vertical="top"/>
    </xf>
    <xf numFmtId="165" fontId="32" fillId="3" borderId="31" xfId="0" applyNumberFormat="1" applyFont="1" applyFill="1" applyBorder="1" applyAlignment="1">
      <alignment horizontal="center" vertical="top"/>
    </xf>
    <xf numFmtId="0" fontId="12" fillId="3" borderId="41" xfId="0" applyFont="1" applyFill="1" applyBorder="1" applyAlignment="1">
      <alignment horizontal="center" vertical="top" wrapText="1"/>
    </xf>
    <xf numFmtId="165" fontId="32" fillId="2" borderId="31" xfId="0" applyNumberFormat="1" applyFont="1" applyFill="1" applyBorder="1" applyAlignment="1">
      <alignment horizontal="center" vertical="top"/>
    </xf>
    <xf numFmtId="165" fontId="32" fillId="2" borderId="47" xfId="0" applyNumberFormat="1" applyFont="1" applyFill="1" applyBorder="1" applyAlignment="1">
      <alignment horizontal="center" vertical="top"/>
    </xf>
    <xf numFmtId="49" fontId="32" fillId="6" borderId="2" xfId="0" applyNumberFormat="1" applyFont="1" applyFill="1" applyBorder="1" applyAlignment="1">
      <alignment horizontal="center" vertical="top"/>
    </xf>
    <xf numFmtId="165" fontId="32" fillId="6" borderId="51" xfId="0" applyNumberFormat="1" applyFont="1" applyFill="1" applyBorder="1" applyAlignment="1">
      <alignment horizontal="center" vertical="top"/>
    </xf>
    <xf numFmtId="2" fontId="32" fillId="6" borderId="51" xfId="0" applyNumberFormat="1" applyFont="1" applyFill="1" applyBorder="1" applyAlignment="1">
      <alignment horizontal="center" vertical="top"/>
    </xf>
    <xf numFmtId="165" fontId="32" fillId="6" borderId="11" xfId="0" applyNumberFormat="1" applyFont="1" applyFill="1" applyBorder="1" applyAlignment="1">
      <alignment horizontal="center" vertical="top"/>
    </xf>
    <xf numFmtId="49" fontId="12" fillId="0" borderId="0" xfId="0" applyNumberFormat="1" applyFont="1" applyAlignment="1">
      <alignment vertical="top"/>
    </xf>
    <xf numFmtId="49" fontId="12" fillId="0" borderId="0" xfId="0" applyNumberFormat="1" applyFont="1" applyAlignment="1">
      <alignment horizontal="right" vertical="top"/>
    </xf>
    <xf numFmtId="0" fontId="12" fillId="5" borderId="0" xfId="0" applyFont="1" applyFill="1" applyAlignment="1">
      <alignment vertical="top"/>
    </xf>
    <xf numFmtId="2" fontId="12" fillId="5" borderId="0" xfId="0" applyNumberFormat="1" applyFont="1" applyFill="1" applyAlignment="1">
      <alignment vertical="top"/>
    </xf>
    <xf numFmtId="0" fontId="12" fillId="0" borderId="0" xfId="0" applyFont="1" applyAlignment="1">
      <alignment horizontal="center" vertical="top"/>
    </xf>
    <xf numFmtId="0" fontId="12" fillId="0" borderId="0" xfId="0" applyFont="1" applyAlignment="1">
      <alignment vertical="top"/>
    </xf>
    <xf numFmtId="2" fontId="29" fillId="5" borderId="0" xfId="0" applyNumberFormat="1" applyFont="1" applyFill="1" applyAlignment="1">
      <alignment vertical="top"/>
    </xf>
    <xf numFmtId="0" fontId="32" fillId="0" borderId="0" xfId="0" applyFont="1" applyAlignment="1">
      <alignment horizontal="right" vertical="top" wrapText="1"/>
    </xf>
    <xf numFmtId="0" fontId="8" fillId="0" borderId="0" xfId="0" applyFont="1" applyAlignment="1">
      <alignment horizontal="right" vertical="top" wrapText="1"/>
    </xf>
    <xf numFmtId="0" fontId="29" fillId="0" borderId="0" xfId="0" applyFont="1" applyAlignment="1">
      <alignment vertical="top"/>
    </xf>
    <xf numFmtId="0" fontId="15" fillId="0" borderId="63" xfId="0" applyFont="1" applyBorder="1" applyAlignment="1">
      <alignment horizontal="center" vertical="center" wrapText="1"/>
    </xf>
    <xf numFmtId="0" fontId="15" fillId="0" borderId="48" xfId="0" applyFont="1" applyBorder="1" applyAlignment="1">
      <alignment horizontal="center" vertical="center" wrapText="1"/>
    </xf>
    <xf numFmtId="165" fontId="32" fillId="0" borderId="31" xfId="0" applyNumberFormat="1" applyFont="1" applyBorder="1" applyAlignment="1">
      <alignment horizontal="center" vertical="center"/>
    </xf>
    <xf numFmtId="2" fontId="32" fillId="0" borderId="31" xfId="0" applyNumberFormat="1" applyFont="1" applyBorder="1" applyAlignment="1">
      <alignment horizontal="center" vertical="center"/>
    </xf>
    <xf numFmtId="165" fontId="32" fillId="0" borderId="47" xfId="0" applyNumberFormat="1" applyFont="1" applyBorder="1" applyAlignment="1">
      <alignment horizontal="center" vertical="center"/>
    </xf>
    <xf numFmtId="165" fontId="12" fillId="0" borderId="0" xfId="0" applyNumberFormat="1" applyFont="1" applyAlignment="1">
      <alignment vertical="top"/>
    </xf>
    <xf numFmtId="165" fontId="12" fillId="0" borderId="65" xfId="0" applyNumberFormat="1" applyFont="1" applyBorder="1" applyAlignment="1">
      <alignment horizontal="center" vertical="top"/>
    </xf>
    <xf numFmtId="165" fontId="12" fillId="0" borderId="53" xfId="0" applyNumberFormat="1" applyFont="1" applyBorder="1" applyAlignment="1">
      <alignment horizontal="center" vertical="top"/>
    </xf>
    <xf numFmtId="2" fontId="12" fillId="0" borderId="0" xfId="0" applyNumberFormat="1" applyFont="1" applyAlignment="1">
      <alignment vertical="top"/>
    </xf>
    <xf numFmtId="165" fontId="12" fillId="0" borderId="52" xfId="0" applyNumberFormat="1" applyFont="1" applyBorder="1" applyAlignment="1">
      <alignment horizontal="center" vertical="top"/>
    </xf>
    <xf numFmtId="165" fontId="12" fillId="0" borderId="49" xfId="0" applyNumberFormat="1" applyFont="1" applyBorder="1" applyAlignment="1">
      <alignment horizontal="center" vertical="top"/>
    </xf>
    <xf numFmtId="165" fontId="12" fillId="0" borderId="70" xfId="0" applyNumberFormat="1" applyFont="1" applyBorder="1" applyAlignment="1">
      <alignment horizontal="center" vertical="top"/>
    </xf>
    <xf numFmtId="165" fontId="12" fillId="0" borderId="7" xfId="0" applyNumberFormat="1" applyFont="1" applyBorder="1" applyAlignment="1">
      <alignment horizontal="center" vertical="top"/>
    </xf>
    <xf numFmtId="2" fontId="12" fillId="0" borderId="49" xfId="0" applyNumberFormat="1" applyFont="1" applyBorder="1" applyAlignment="1">
      <alignment horizontal="center" vertical="top"/>
    </xf>
    <xf numFmtId="2" fontId="12" fillId="0" borderId="52" xfId="0" applyNumberFormat="1" applyFont="1" applyBorder="1" applyAlignment="1">
      <alignment horizontal="center" vertical="top"/>
    </xf>
    <xf numFmtId="165" fontId="32" fillId="7" borderId="31" xfId="0" applyNumberFormat="1" applyFont="1" applyFill="1" applyBorder="1" applyAlignment="1">
      <alignment horizontal="center" vertical="top"/>
    </xf>
    <xf numFmtId="165" fontId="32" fillId="7" borderId="47" xfId="0" applyNumberFormat="1" applyFont="1" applyFill="1" applyBorder="1" applyAlignment="1">
      <alignment horizontal="center" vertical="top"/>
    </xf>
    <xf numFmtId="165" fontId="32" fillId="4" borderId="31" xfId="0" applyNumberFormat="1" applyFont="1" applyFill="1" applyBorder="1" applyAlignment="1">
      <alignment horizontal="center" vertical="top"/>
    </xf>
    <xf numFmtId="165" fontId="32" fillId="4" borderId="47" xfId="0" applyNumberFormat="1" applyFont="1" applyFill="1" applyBorder="1" applyAlignment="1">
      <alignment horizontal="center" vertical="top"/>
    </xf>
    <xf numFmtId="0" fontId="32" fillId="0" borderId="0" xfId="0" applyFont="1" applyAlignment="1">
      <alignment vertical="top"/>
    </xf>
    <xf numFmtId="0" fontId="12" fillId="0" borderId="0" xfId="0" applyFont="1" applyAlignment="1">
      <alignment horizontal="left"/>
    </xf>
    <xf numFmtId="0" fontId="15" fillId="0" borderId="1" xfId="0" applyFont="1" applyBorder="1" applyAlignment="1">
      <alignment horizontal="center" vertical="center" textRotation="90"/>
    </xf>
    <xf numFmtId="0" fontId="15" fillId="0" borderId="60" xfId="0" applyFont="1" applyBorder="1" applyAlignment="1">
      <alignment horizontal="center" vertical="center" textRotation="90"/>
    </xf>
    <xf numFmtId="49" fontId="17" fillId="7" borderId="33" xfId="0" applyNumberFormat="1" applyFont="1" applyFill="1" applyBorder="1" applyAlignment="1">
      <alignment horizontal="center" vertical="top"/>
    </xf>
    <xf numFmtId="49" fontId="17" fillId="7" borderId="34" xfId="0" applyNumberFormat="1" applyFont="1" applyFill="1" applyBorder="1" applyAlignment="1">
      <alignment horizontal="center" vertical="top"/>
    </xf>
    <xf numFmtId="0" fontId="17" fillId="7" borderId="34" xfId="0" applyFont="1" applyFill="1" applyBorder="1" applyAlignment="1">
      <alignment horizontal="left" vertical="top" wrapText="1"/>
    </xf>
    <xf numFmtId="0" fontId="17" fillId="7" borderId="64" xfId="0" applyFont="1" applyFill="1" applyBorder="1" applyAlignment="1">
      <alignment horizontal="left" vertical="top" wrapText="1"/>
    </xf>
    <xf numFmtId="0" fontId="12" fillId="7" borderId="47" xfId="0" applyFont="1" applyFill="1" applyBorder="1" applyAlignment="1">
      <alignment horizontal="left" vertical="top" wrapText="1"/>
    </xf>
    <xf numFmtId="0" fontId="3" fillId="7" borderId="62" xfId="0" applyFont="1" applyFill="1" applyBorder="1" applyAlignment="1">
      <alignment horizontal="left" vertical="top" wrapText="1"/>
    </xf>
    <xf numFmtId="0" fontId="3" fillId="7" borderId="34" xfId="0" applyFont="1" applyFill="1" applyBorder="1" applyAlignment="1">
      <alignment horizontal="left" vertical="top" wrapText="1"/>
    </xf>
    <xf numFmtId="49" fontId="17" fillId="0" borderId="26" xfId="0" applyNumberFormat="1" applyFont="1" applyBorder="1" applyAlignment="1">
      <alignment horizontal="center" vertical="top"/>
    </xf>
    <xf numFmtId="0" fontId="15" fillId="0" borderId="13" xfId="0" applyFont="1" applyBorder="1" applyAlignment="1">
      <alignment horizontal="center" vertical="top" wrapText="1"/>
    </xf>
    <xf numFmtId="165" fontId="15" fillId="0" borderId="13" xfId="0" applyNumberFormat="1" applyFont="1" applyBorder="1" applyAlignment="1">
      <alignment horizontal="center" vertical="center"/>
    </xf>
    <xf numFmtId="165" fontId="15" fillId="0" borderId="24" xfId="0" applyNumberFormat="1" applyFont="1" applyBorder="1" applyAlignment="1">
      <alignment horizontal="center" vertical="center" wrapText="1"/>
    </xf>
    <xf numFmtId="165" fontId="15" fillId="0" borderId="15" xfId="0" applyNumberFormat="1" applyFont="1" applyBorder="1" applyAlignment="1">
      <alignment horizontal="center" vertical="top"/>
    </xf>
    <xf numFmtId="0" fontId="12" fillId="0" borderId="14" xfId="0" applyFont="1" applyBorder="1" applyAlignment="1">
      <alignment vertical="top" wrapText="1"/>
    </xf>
    <xf numFmtId="0" fontId="3" fillId="0" borderId="13" xfId="0" applyFont="1" applyBorder="1" applyAlignment="1">
      <alignment horizontal="center" vertical="top" wrapText="1"/>
    </xf>
    <xf numFmtId="0" fontId="24" fillId="0" borderId="15" xfId="0" applyFont="1" applyBorder="1" applyAlignment="1">
      <alignment horizontal="center" vertical="top" wrapText="1"/>
    </xf>
    <xf numFmtId="49" fontId="17" fillId="3" borderId="0" xfId="0" applyNumberFormat="1" applyFont="1" applyFill="1" applyAlignment="1">
      <alignment horizontal="center" vertical="top"/>
    </xf>
    <xf numFmtId="49" fontId="3" fillId="0" borderId="52" xfId="0" applyNumberFormat="1" applyFont="1" applyBorder="1" applyAlignment="1">
      <alignment vertical="top"/>
    </xf>
    <xf numFmtId="0" fontId="15" fillId="7" borderId="54" xfId="0" applyFont="1" applyFill="1" applyBorder="1" applyAlignment="1">
      <alignment horizontal="center" vertical="top"/>
    </xf>
    <xf numFmtId="165" fontId="15" fillId="0" borderId="54" xfId="0" applyNumberFormat="1" applyFont="1" applyBorder="1" applyAlignment="1">
      <alignment horizontal="center" vertical="top"/>
    </xf>
    <xf numFmtId="0" fontId="15" fillId="0" borderId="74" xfId="0" applyFont="1" applyBorder="1" applyAlignment="1">
      <alignment horizontal="center"/>
    </xf>
    <xf numFmtId="0" fontId="12" fillId="0" borderId="9" xfId="0" applyFont="1" applyBorder="1" applyAlignment="1">
      <alignment vertical="top" wrapText="1"/>
    </xf>
    <xf numFmtId="0" fontId="3" fillId="0" borderId="54" xfId="0" applyFont="1" applyBorder="1" applyAlignment="1">
      <alignment horizontal="center" vertical="top"/>
    </xf>
    <xf numFmtId="0" fontId="24" fillId="0" borderId="74" xfId="0" applyFont="1" applyBorder="1" applyAlignment="1">
      <alignment horizontal="center" vertical="top"/>
    </xf>
    <xf numFmtId="0" fontId="12" fillId="0" borderId="75" xfId="3" applyFont="1" applyBorder="1" applyAlignment="1">
      <alignment vertical="top" wrapText="1"/>
    </xf>
    <xf numFmtId="0" fontId="15" fillId="0" borderId="35" xfId="3" applyFont="1" applyBorder="1" applyAlignment="1">
      <alignment horizontal="center" vertical="top" wrapText="1"/>
    </xf>
    <xf numFmtId="0" fontId="15" fillId="0" borderId="73" xfId="0" applyFont="1" applyBorder="1" applyAlignment="1">
      <alignment horizontal="center" vertical="top"/>
    </xf>
    <xf numFmtId="0" fontId="15" fillId="0" borderId="54" xfId="3" applyFont="1" applyBorder="1" applyAlignment="1">
      <alignment horizontal="center" vertical="top" wrapText="1"/>
    </xf>
    <xf numFmtId="0" fontId="12" fillId="0" borderId="65" xfId="0" applyFont="1" applyBorder="1" applyAlignment="1">
      <alignment horizontal="left" vertical="top" wrapText="1"/>
    </xf>
    <xf numFmtId="0" fontId="12" fillId="0" borderId="49" xfId="0" applyFont="1" applyBorder="1" applyAlignment="1">
      <alignment vertical="top"/>
    </xf>
    <xf numFmtId="0" fontId="12" fillId="0" borderId="52" xfId="3" applyFont="1" applyBorder="1" applyAlignment="1">
      <alignment vertical="top"/>
    </xf>
    <xf numFmtId="0" fontId="12" fillId="0" borderId="67" xfId="0" applyFont="1" applyBorder="1" applyAlignment="1">
      <alignment vertical="top" wrapText="1"/>
    </xf>
    <xf numFmtId="0" fontId="12" fillId="0" borderId="75" xfId="3" applyFont="1" applyBorder="1" applyAlignment="1">
      <alignment horizontal="left" vertical="top" wrapText="1"/>
    </xf>
    <xf numFmtId="0" fontId="15" fillId="0" borderId="74" xfId="0" applyFont="1" applyBorder="1" applyAlignment="1">
      <alignment vertical="top"/>
    </xf>
    <xf numFmtId="0" fontId="12" fillId="0" borderId="67" xfId="3" applyFont="1" applyBorder="1" applyAlignment="1">
      <alignment vertical="top" wrapText="1"/>
    </xf>
    <xf numFmtId="0" fontId="15" fillId="0" borderId="73" xfId="0" applyFont="1" applyBorder="1" applyAlignment="1">
      <alignment vertical="top"/>
    </xf>
    <xf numFmtId="0" fontId="12" fillId="0" borderId="52" xfId="0" applyFont="1" applyBorder="1" applyAlignment="1">
      <alignment vertical="top" wrapText="1"/>
    </xf>
    <xf numFmtId="0" fontId="12" fillId="0" borderId="59" xfId="3" applyFont="1" applyBorder="1" applyAlignment="1">
      <alignment vertical="top" wrapText="1"/>
    </xf>
    <xf numFmtId="165" fontId="15" fillId="0" borderId="54" xfId="3" applyNumberFormat="1" applyFont="1" applyBorder="1" applyAlignment="1">
      <alignment horizontal="center" vertical="top" wrapText="1"/>
    </xf>
    <xf numFmtId="49" fontId="37" fillId="2" borderId="42" xfId="0" applyNumberFormat="1" applyFont="1" applyFill="1" applyBorder="1" applyAlignment="1">
      <alignment horizontal="center" vertical="top"/>
    </xf>
    <xf numFmtId="49" fontId="30" fillId="3" borderId="41" xfId="0" applyNumberFormat="1" applyFont="1" applyFill="1" applyBorder="1" applyAlignment="1">
      <alignment horizontal="center" vertical="top"/>
    </xf>
    <xf numFmtId="49" fontId="30" fillId="0" borderId="43" xfId="0" applyNumberFormat="1" applyFont="1" applyBorder="1" applyAlignment="1">
      <alignment horizontal="center" vertical="top"/>
    </xf>
    <xf numFmtId="0" fontId="29" fillId="0" borderId="36" xfId="0" applyFont="1" applyBorder="1" applyAlignment="1">
      <alignment vertical="top" wrapText="1"/>
    </xf>
    <xf numFmtId="49" fontId="36" fillId="0" borderId="40" xfId="0" applyNumberFormat="1" applyFont="1" applyBorder="1" applyAlignment="1">
      <alignment horizontal="center" vertical="top"/>
    </xf>
    <xf numFmtId="49" fontId="24" fillId="0" borderId="42" xfId="0" applyNumberFormat="1" applyFont="1" applyBorder="1" applyAlignment="1">
      <alignment horizontal="center" vertical="top"/>
    </xf>
    <xf numFmtId="0" fontId="34" fillId="4" borderId="43" xfId="0" applyFont="1" applyFill="1" applyBorder="1" applyAlignment="1">
      <alignment horizontal="center" vertical="top"/>
    </xf>
    <xf numFmtId="165" fontId="17" fillId="4" borderId="42" xfId="0" applyNumberFormat="1" applyFont="1" applyFill="1" applyBorder="1" applyAlignment="1">
      <alignment horizontal="center" vertical="center"/>
    </xf>
    <xf numFmtId="0" fontId="29" fillId="0" borderId="75" xfId="3" applyFont="1" applyBorder="1" applyAlignment="1">
      <alignment vertical="top" wrapText="1"/>
    </xf>
    <xf numFmtId="0" fontId="31" fillId="0" borderId="54" xfId="3" applyFont="1" applyBorder="1" applyAlignment="1">
      <alignment horizontal="center" vertical="top" wrapText="1"/>
    </xf>
    <xf numFmtId="0" fontId="31" fillId="0" borderId="30" xfId="0" applyFont="1" applyBorder="1" applyAlignment="1">
      <alignment horizontal="center" vertical="top"/>
    </xf>
    <xf numFmtId="49" fontId="17" fillId="3" borderId="50" xfId="0" applyNumberFormat="1" applyFont="1" applyFill="1" applyBorder="1" applyAlignment="1">
      <alignment horizontal="center" vertical="top"/>
    </xf>
    <xf numFmtId="49" fontId="17" fillId="0" borderId="24" xfId="0" applyNumberFormat="1" applyFont="1" applyBorder="1" applyAlignment="1">
      <alignment horizontal="center" vertical="top"/>
    </xf>
    <xf numFmtId="0" fontId="32" fillId="0" borderId="4" xfId="0" applyFont="1" applyBorder="1" applyAlignment="1">
      <alignment horizontal="left" vertical="top" wrapText="1"/>
    </xf>
    <xf numFmtId="0" fontId="15" fillId="0" borderId="44" xfId="0" applyFont="1" applyBorder="1" applyAlignment="1">
      <alignment horizontal="center" vertical="top" wrapText="1"/>
    </xf>
    <xf numFmtId="165" fontId="15" fillId="0" borderId="50" xfId="0" applyNumberFormat="1" applyFont="1" applyBorder="1" applyAlignment="1">
      <alignment horizontal="center" vertical="center"/>
    </xf>
    <xf numFmtId="165" fontId="15" fillId="0" borderId="4" xfId="0" applyNumberFormat="1" applyFont="1" applyBorder="1" applyAlignment="1">
      <alignment horizontal="center" vertical="center" wrapText="1"/>
    </xf>
    <xf numFmtId="165" fontId="15" fillId="0" borderId="4" xfId="0" applyNumberFormat="1" applyFont="1" applyBorder="1" applyAlignment="1">
      <alignment horizontal="center" vertical="center"/>
    </xf>
    <xf numFmtId="0" fontId="12" fillId="0" borderId="33"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49" fontId="17" fillId="3" borderId="56" xfId="0" applyNumberFormat="1" applyFont="1" applyFill="1" applyBorder="1" applyAlignment="1">
      <alignment horizontal="center" vertical="top"/>
    </xf>
    <xf numFmtId="0" fontId="12" fillId="0" borderId="75" xfId="0" applyFont="1" applyBorder="1" applyAlignment="1">
      <alignment wrapText="1"/>
    </xf>
    <xf numFmtId="0" fontId="15" fillId="0" borderId="54" xfId="0" applyFont="1" applyBorder="1" applyAlignment="1">
      <alignment horizontal="center" vertical="top"/>
    </xf>
    <xf numFmtId="0" fontId="12" fillId="0" borderId="75" xfId="0" applyFont="1" applyBorder="1" applyAlignment="1">
      <alignment vertical="top" wrapText="1"/>
    </xf>
    <xf numFmtId="0" fontId="3" fillId="0" borderId="35" xfId="0" applyFont="1" applyBorder="1" applyAlignment="1">
      <alignment horizontal="center" vertical="top"/>
    </xf>
    <xf numFmtId="0" fontId="3" fillId="0" borderId="73" xfId="0" applyFont="1" applyBorder="1" applyAlignment="1">
      <alignment horizontal="center" vertical="top"/>
    </xf>
    <xf numFmtId="0" fontId="3" fillId="0" borderId="74" xfId="0" applyFont="1" applyBorder="1" applyAlignment="1">
      <alignment horizontal="center" vertical="top"/>
    </xf>
    <xf numFmtId="49" fontId="17" fillId="3" borderId="42" xfId="0" applyNumberFormat="1" applyFont="1" applyFill="1" applyBorder="1" applyAlignment="1">
      <alignment horizontal="center" vertical="top"/>
    </xf>
    <xf numFmtId="49" fontId="17" fillId="0" borderId="41" xfId="0" applyNumberFormat="1" applyFont="1" applyBorder="1" applyAlignment="1">
      <alignment horizontal="center" vertical="top"/>
    </xf>
    <xf numFmtId="0" fontId="12" fillId="0" borderId="40" xfId="0" applyFont="1" applyBorder="1" applyAlignment="1">
      <alignment horizontal="left" vertical="top" wrapText="1"/>
    </xf>
    <xf numFmtId="49" fontId="3" fillId="0" borderId="41" xfId="0" applyNumberFormat="1" applyFont="1" applyBorder="1" applyAlignment="1">
      <alignment horizontal="center" vertical="top"/>
    </xf>
    <xf numFmtId="0" fontId="12" fillId="0" borderId="42" xfId="0" applyFont="1" applyBorder="1" applyAlignment="1">
      <alignment vertical="top"/>
    </xf>
    <xf numFmtId="0" fontId="3" fillId="0" borderId="29" xfId="0" applyFont="1" applyBorder="1" applyAlignment="1">
      <alignment horizontal="center" vertical="top"/>
    </xf>
    <xf numFmtId="0" fontId="3" fillId="0" borderId="38" xfId="0" applyFont="1" applyBorder="1" applyAlignment="1">
      <alignment horizontal="center" vertical="top"/>
    </xf>
    <xf numFmtId="0" fontId="7" fillId="0" borderId="44" xfId="0" applyFont="1" applyBorder="1" applyAlignment="1">
      <alignment horizontal="center" vertical="top"/>
    </xf>
    <xf numFmtId="165" fontId="7" fillId="0" borderId="50" xfId="0" applyNumberFormat="1" applyFont="1" applyBorder="1" applyAlignment="1">
      <alignment horizontal="center" vertical="top"/>
    </xf>
    <xf numFmtId="165" fontId="7" fillId="0" borderId="4" xfId="0" applyNumberFormat="1" applyFont="1" applyBorder="1" applyAlignment="1">
      <alignment horizontal="center" vertical="top"/>
    </xf>
    <xf numFmtId="49" fontId="6" fillId="0" borderId="14" xfId="0" applyNumberFormat="1" applyFont="1" applyBorder="1" applyAlignment="1">
      <alignment horizontal="left" vertical="top" wrapText="1"/>
    </xf>
    <xf numFmtId="49" fontId="2" fillId="0" borderId="13" xfId="0" applyNumberFormat="1" applyFont="1" applyBorder="1" applyAlignment="1">
      <alignment horizontal="center" vertical="top"/>
    </xf>
    <xf numFmtId="49" fontId="24" fillId="0" borderId="24" xfId="0" applyNumberFormat="1" applyFont="1" applyBorder="1" applyAlignment="1">
      <alignment horizontal="center" vertical="top"/>
    </xf>
    <xf numFmtId="0" fontId="7" fillId="0" borderId="45" xfId="0" applyFont="1" applyBorder="1" applyAlignment="1">
      <alignment horizontal="center" vertical="top"/>
    </xf>
    <xf numFmtId="165" fontId="7" fillId="0" borderId="56" xfId="0" applyNumberFormat="1" applyFont="1" applyBorder="1" applyAlignment="1">
      <alignment horizontal="center" vertical="top"/>
    </xf>
    <xf numFmtId="165" fontId="7" fillId="0" borderId="17" xfId="0" applyNumberFormat="1" applyFont="1" applyBorder="1" applyAlignment="1">
      <alignment horizontal="center" vertical="top"/>
    </xf>
    <xf numFmtId="0" fontId="6" fillId="0" borderId="58" xfId="0" applyFont="1" applyBorder="1" applyAlignment="1">
      <alignment vertical="top" wrapText="1"/>
    </xf>
    <xf numFmtId="49" fontId="2" fillId="0" borderId="35" xfId="0" applyNumberFormat="1" applyFont="1" applyBorder="1" applyAlignment="1">
      <alignment horizontal="center" vertical="top"/>
    </xf>
    <xf numFmtId="49" fontId="3" fillId="0" borderId="73" xfId="0" applyNumberFormat="1" applyFont="1" applyBorder="1" applyAlignment="1">
      <alignment horizontal="center" vertical="top"/>
    </xf>
    <xf numFmtId="0" fontId="40" fillId="4" borderId="46" xfId="0" applyFont="1" applyFill="1" applyBorder="1" applyAlignment="1">
      <alignment horizontal="center" vertical="top"/>
    </xf>
    <xf numFmtId="165" fontId="38" fillId="4" borderId="51" xfId="0" applyNumberFormat="1" applyFont="1" applyFill="1" applyBorder="1" applyAlignment="1">
      <alignment horizontal="center" vertical="top"/>
    </xf>
    <xf numFmtId="165" fontId="38" fillId="4" borderId="11" xfId="0" applyNumberFormat="1" applyFont="1" applyFill="1" applyBorder="1" applyAlignment="1">
      <alignment horizontal="center" vertical="top"/>
    </xf>
    <xf numFmtId="0" fontId="6" fillId="0" borderId="12" xfId="0" applyFont="1" applyBorder="1" applyAlignment="1">
      <alignment vertical="top" wrapText="1"/>
    </xf>
    <xf numFmtId="49" fontId="2" fillId="0" borderId="29" xfId="0" applyNumberFormat="1" applyFont="1" applyBorder="1" applyAlignment="1">
      <alignment horizontal="center" vertical="top"/>
    </xf>
    <xf numFmtId="49" fontId="3" fillId="0" borderId="38" xfId="0" applyNumberFormat="1" applyFont="1" applyBorder="1" applyAlignment="1">
      <alignment horizontal="center" vertical="top"/>
    </xf>
    <xf numFmtId="49" fontId="38" fillId="2" borderId="2" xfId="0" applyNumberFormat="1" applyFont="1" applyFill="1" applyBorder="1" applyAlignment="1">
      <alignment horizontal="center" vertical="top"/>
    </xf>
    <xf numFmtId="49" fontId="38" fillId="3" borderId="21" xfId="0" applyNumberFormat="1" applyFont="1" applyFill="1" applyBorder="1" applyAlignment="1">
      <alignment horizontal="center" vertical="top"/>
    </xf>
    <xf numFmtId="165" fontId="38" fillId="3" borderId="31" xfId="0" applyNumberFormat="1" applyFont="1" applyFill="1" applyBorder="1" applyAlignment="1">
      <alignment horizontal="center" vertical="center"/>
    </xf>
    <xf numFmtId="165" fontId="38" fillId="3" borderId="47" xfId="0" applyNumberFormat="1" applyFont="1" applyFill="1" applyBorder="1" applyAlignment="1">
      <alignment horizontal="center" vertical="center"/>
    </xf>
    <xf numFmtId="0" fontId="7" fillId="3" borderId="22" xfId="0" applyFont="1" applyFill="1" applyBorder="1" applyAlignment="1">
      <alignment vertical="top" wrapText="1"/>
    </xf>
    <xf numFmtId="0" fontId="2" fillId="3" borderId="22" xfId="0" applyFont="1" applyFill="1" applyBorder="1" applyAlignment="1">
      <alignment horizontal="center" vertical="top" wrapText="1"/>
    </xf>
    <xf numFmtId="49" fontId="38" fillId="2" borderId="37"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2" fillId="2" borderId="33" xfId="0" applyNumberFormat="1" applyFont="1" applyFill="1" applyBorder="1" applyAlignment="1">
      <alignment horizontal="center" vertical="top"/>
    </xf>
    <xf numFmtId="49" fontId="32" fillId="3" borderId="25" xfId="0" applyNumberFormat="1" applyFont="1" applyFill="1" applyBorder="1" applyAlignment="1">
      <alignment horizontal="center" vertical="top"/>
    </xf>
    <xf numFmtId="0" fontId="32" fillId="0" borderId="13" xfId="0" applyFont="1" applyBorder="1" applyAlignment="1">
      <alignment vertical="top" wrapText="1"/>
    </xf>
    <xf numFmtId="0" fontId="29" fillId="0" borderId="14" xfId="0" applyFont="1" applyBorder="1"/>
    <xf numFmtId="1" fontId="24" fillId="0" borderId="13" xfId="0" applyNumberFormat="1" applyFont="1" applyBorder="1" applyAlignment="1">
      <alignment horizontal="center"/>
    </xf>
    <xf numFmtId="1" fontId="24" fillId="0" borderId="24" xfId="0" applyNumberFormat="1" applyFont="1" applyBorder="1" applyAlignment="1">
      <alignment horizontal="center"/>
    </xf>
    <xf numFmtId="49" fontId="32" fillId="2" borderId="5" xfId="0" applyNumberFormat="1" applyFont="1" applyFill="1" applyBorder="1" applyAlignment="1">
      <alignment horizontal="center" vertical="top"/>
    </xf>
    <xf numFmtId="0" fontId="12" fillId="0" borderId="73" xfId="0" applyFont="1" applyBorder="1" applyAlignment="1">
      <alignment vertical="top" wrapText="1"/>
    </xf>
    <xf numFmtId="0" fontId="15" fillId="0" borderId="17" xfId="0" applyFont="1" applyBorder="1" applyAlignment="1">
      <alignment horizontal="center" vertical="top" wrapText="1"/>
    </xf>
    <xf numFmtId="0" fontId="12" fillId="0" borderId="56" xfId="0" applyFont="1" applyBorder="1" applyAlignment="1">
      <alignment vertical="top"/>
    </xf>
    <xf numFmtId="1" fontId="15" fillId="0" borderId="35" xfId="0" applyNumberFormat="1" applyFont="1" applyBorder="1" applyAlignment="1">
      <alignment horizontal="center" vertical="top" wrapText="1"/>
    </xf>
    <xf numFmtId="1" fontId="15" fillId="0" borderId="36" xfId="0" applyNumberFormat="1" applyFont="1" applyBorder="1" applyAlignment="1">
      <alignment horizontal="center" vertical="top" wrapText="1"/>
    </xf>
    <xf numFmtId="0" fontId="12" fillId="0" borderId="58" xfId="0" applyFont="1" applyBorder="1" applyAlignment="1">
      <alignment vertical="top" wrapText="1"/>
    </xf>
    <xf numFmtId="1" fontId="15" fillId="0" borderId="35" xfId="0" applyNumberFormat="1" applyFont="1" applyBorder="1" applyAlignment="1">
      <alignment horizontal="center" vertical="top"/>
    </xf>
    <xf numFmtId="1" fontId="15" fillId="0" borderId="36" xfId="0" applyNumberFormat="1" applyFont="1" applyBorder="1" applyAlignment="1">
      <alignment horizontal="center" vertical="top"/>
    </xf>
    <xf numFmtId="0" fontId="12" fillId="0" borderId="74" xfId="0" applyFont="1" applyBorder="1" applyAlignment="1">
      <alignment vertical="top" wrapText="1"/>
    </xf>
    <xf numFmtId="1" fontId="15" fillId="0" borderId="67" xfId="0" applyNumberFormat="1" applyFont="1" applyBorder="1" applyAlignment="1">
      <alignment horizontal="center" vertical="top"/>
    </xf>
    <xf numFmtId="49" fontId="32" fillId="2" borderId="37" xfId="0" applyNumberFormat="1" applyFont="1" applyFill="1" applyBorder="1" applyAlignment="1">
      <alignment horizontal="center" vertical="top"/>
    </xf>
    <xf numFmtId="49" fontId="32" fillId="3" borderId="29" xfId="0" applyNumberFormat="1" applyFont="1" applyFill="1" applyBorder="1" applyAlignment="1">
      <alignment horizontal="center" vertical="top"/>
    </xf>
    <xf numFmtId="0" fontId="12" fillId="0" borderId="78" xfId="0" applyFont="1" applyBorder="1" applyAlignment="1">
      <alignment vertical="top" wrapText="1"/>
    </xf>
    <xf numFmtId="9" fontId="29" fillId="0" borderId="37" xfId="0" applyNumberFormat="1" applyFont="1" applyBorder="1" applyAlignment="1">
      <alignment horizontal="left" vertical="top" wrapText="1"/>
    </xf>
    <xf numFmtId="9" fontId="24" fillId="0" borderId="29" xfId="0" applyNumberFormat="1" applyFont="1" applyBorder="1" applyAlignment="1">
      <alignment horizontal="center" vertical="top"/>
    </xf>
    <xf numFmtId="9" fontId="24" fillId="0" borderId="38" xfId="0" applyNumberFormat="1" applyFont="1" applyBorder="1" applyAlignment="1">
      <alignment horizontal="center" vertical="top"/>
    </xf>
    <xf numFmtId="0" fontId="3" fillId="3" borderId="23" xfId="0" applyFont="1" applyFill="1" applyBorder="1" applyAlignment="1">
      <alignment horizontal="center" vertical="top" wrapText="1"/>
    </xf>
    <xf numFmtId="0" fontId="3" fillId="2" borderId="23" xfId="0" applyFont="1" applyFill="1" applyBorder="1" applyAlignment="1">
      <alignment vertical="top"/>
    </xf>
    <xf numFmtId="165" fontId="17" fillId="6" borderId="31" xfId="0" applyNumberFormat="1" applyFont="1" applyFill="1" applyBorder="1" applyAlignment="1">
      <alignment horizontal="center" vertical="top"/>
    </xf>
    <xf numFmtId="165" fontId="17" fillId="6" borderId="47" xfId="0" applyNumberFormat="1" applyFont="1" applyFill="1" applyBorder="1" applyAlignment="1">
      <alignment horizontal="center" vertical="top"/>
    </xf>
    <xf numFmtId="0" fontId="30" fillId="0" borderId="0" xfId="0" applyFont="1" applyAlignment="1">
      <alignment horizontal="right" vertical="top" wrapText="1"/>
    </xf>
    <xf numFmtId="0" fontId="27" fillId="0" borderId="0" xfId="0" applyFont="1" applyAlignment="1">
      <alignment horizontal="right" vertical="top" wrapText="1"/>
    </xf>
    <xf numFmtId="0" fontId="3" fillId="0" borderId="48" xfId="0" applyFont="1" applyBorder="1" applyAlignment="1">
      <alignment horizontal="center" vertical="center" wrapText="1"/>
    </xf>
    <xf numFmtId="165" fontId="17" fillId="0" borderId="31" xfId="0" applyNumberFormat="1" applyFont="1" applyBorder="1" applyAlignment="1">
      <alignment horizontal="center" vertical="center"/>
    </xf>
    <xf numFmtId="165" fontId="17" fillId="0" borderId="47" xfId="0" applyNumberFormat="1" applyFont="1" applyBorder="1" applyAlignment="1">
      <alignment horizontal="center" vertical="center"/>
    </xf>
    <xf numFmtId="165" fontId="15" fillId="0" borderId="70" xfId="0" applyNumberFormat="1" applyFont="1" applyBorder="1" applyAlignment="1">
      <alignment horizontal="center" vertical="top"/>
    </xf>
    <xf numFmtId="165" fontId="15" fillId="0" borderId="7" xfId="0" applyNumberFormat="1" applyFont="1" applyBorder="1" applyAlignment="1">
      <alignment horizontal="center" vertical="top"/>
    </xf>
    <xf numFmtId="165" fontId="17" fillId="4" borderId="31" xfId="0" applyNumberFormat="1" applyFont="1" applyFill="1" applyBorder="1" applyAlignment="1">
      <alignment horizontal="center" vertical="top"/>
    </xf>
    <xf numFmtId="165" fontId="17" fillId="4" borderId="47" xfId="0" applyNumberFormat="1" applyFont="1" applyFill="1" applyBorder="1" applyAlignment="1">
      <alignment horizontal="center" vertical="top"/>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1" fontId="12" fillId="0" borderId="25" xfId="0" applyNumberFormat="1" applyFont="1" applyBorder="1" applyAlignment="1">
      <alignment horizontal="center" vertical="top"/>
    </xf>
    <xf numFmtId="1" fontId="12" fillId="0" borderId="18" xfId="0" applyNumberFormat="1" applyFont="1" applyBorder="1" applyAlignment="1">
      <alignment horizontal="center" vertical="top"/>
    </xf>
    <xf numFmtId="49" fontId="32" fillId="2" borderId="33" xfId="0" applyNumberFormat="1" applyFont="1" applyFill="1" applyBorder="1" applyAlignment="1">
      <alignment horizontal="center" vertical="top"/>
    </xf>
    <xf numFmtId="49" fontId="32" fillId="2" borderId="37" xfId="0" applyNumberFormat="1" applyFont="1" applyFill="1" applyBorder="1" applyAlignment="1">
      <alignment horizontal="center" vertical="top"/>
    </xf>
    <xf numFmtId="0" fontId="32" fillId="0" borderId="0" xfId="0" applyFont="1" applyAlignment="1">
      <alignment horizontal="center" vertical="top"/>
    </xf>
    <xf numFmtId="0" fontId="12"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horizontal="left"/>
    </xf>
    <xf numFmtId="49" fontId="32" fillId="2" borderId="2" xfId="0" applyNumberFormat="1" applyFont="1" applyFill="1" applyBorder="1" applyAlignment="1">
      <alignment horizontal="center" vertical="top" wrapText="1"/>
    </xf>
    <xf numFmtId="49" fontId="32" fillId="3" borderId="34" xfId="0" applyNumberFormat="1" applyFont="1" applyFill="1" applyBorder="1" applyAlignment="1">
      <alignment horizontal="center" vertical="top"/>
    </xf>
    <xf numFmtId="0" fontId="12" fillId="0" borderId="4" xfId="0" applyFont="1" applyBorder="1" applyAlignment="1">
      <alignment horizontal="center" vertical="top" wrapText="1"/>
    </xf>
    <xf numFmtId="165" fontId="12" fillId="0" borderId="4" xfId="0" applyNumberFormat="1" applyFont="1" applyBorder="1" applyAlignment="1">
      <alignment horizontal="center" vertical="top" wrapText="1"/>
    </xf>
    <xf numFmtId="49" fontId="32" fillId="3" borderId="38" xfId="0" applyNumberFormat="1" applyFont="1" applyFill="1" applyBorder="1" applyAlignment="1">
      <alignment horizontal="center" vertical="top"/>
    </xf>
    <xf numFmtId="0" fontId="32" fillId="4" borderId="11" xfId="0" applyFont="1" applyFill="1" applyBorder="1" applyAlignment="1">
      <alignment horizontal="center" vertical="top"/>
    </xf>
    <xf numFmtId="165" fontId="32" fillId="8" borderId="51" xfId="0" applyNumberFormat="1" applyFont="1" applyFill="1" applyBorder="1" applyAlignment="1">
      <alignment horizontal="center" vertical="top"/>
    </xf>
    <xf numFmtId="165" fontId="32" fillId="8" borderId="11" xfId="0" applyNumberFormat="1" applyFont="1" applyFill="1" applyBorder="1" applyAlignment="1">
      <alignment horizontal="center" vertical="top"/>
    </xf>
    <xf numFmtId="49" fontId="32" fillId="3" borderId="6" xfId="0" applyNumberFormat="1" applyFont="1" applyFill="1" applyBorder="1" applyAlignment="1">
      <alignment horizontal="center" vertical="top"/>
    </xf>
    <xf numFmtId="165" fontId="12" fillId="0" borderId="56" xfId="0" applyNumberFormat="1" applyFont="1" applyBorder="1" applyAlignment="1">
      <alignment horizontal="center" vertical="top" wrapText="1"/>
    </xf>
    <xf numFmtId="165" fontId="32" fillId="3" borderId="37" xfId="0" applyNumberFormat="1" applyFont="1" applyFill="1" applyBorder="1" applyAlignment="1">
      <alignment horizontal="center" vertical="top"/>
    </xf>
    <xf numFmtId="0" fontId="12" fillId="3" borderId="41" xfId="0" applyFont="1" applyFill="1" applyBorder="1" applyAlignment="1">
      <alignment vertical="top" wrapText="1"/>
    </xf>
    <xf numFmtId="165" fontId="12" fillId="5" borderId="4" xfId="0" applyNumberFormat="1" applyFont="1" applyFill="1" applyBorder="1" applyAlignment="1">
      <alignment horizontal="center" vertical="top"/>
    </xf>
    <xf numFmtId="0" fontId="12" fillId="0" borderId="4" xfId="0" applyFont="1" applyBorder="1" applyAlignment="1">
      <alignment horizontal="left" vertical="top" wrapText="1"/>
    </xf>
    <xf numFmtId="49" fontId="12" fillId="0" borderId="76" xfId="0" applyNumberFormat="1" applyFont="1" applyBorder="1" applyAlignment="1">
      <alignment horizontal="center" vertical="top"/>
    </xf>
    <xf numFmtId="49" fontId="12" fillId="0" borderId="24" xfId="0" applyNumberFormat="1" applyFont="1" applyBorder="1" applyAlignment="1">
      <alignment horizontal="center" vertical="top"/>
    </xf>
    <xf numFmtId="0" fontId="12" fillId="0" borderId="49" xfId="0" applyFont="1" applyBorder="1" applyAlignment="1">
      <alignment vertical="top" wrapText="1"/>
    </xf>
    <xf numFmtId="49" fontId="12" fillId="0" borderId="75" xfId="0" applyNumberFormat="1" applyFont="1" applyBorder="1" applyAlignment="1">
      <alignment horizontal="center" vertical="top" wrapText="1"/>
    </xf>
    <xf numFmtId="0" fontId="12" fillId="0" borderId="39" xfId="0" applyFont="1" applyBorder="1" applyAlignment="1">
      <alignment horizontal="center" vertical="top" wrapText="1"/>
    </xf>
    <xf numFmtId="49" fontId="12" fillId="0" borderId="58" xfId="0" applyNumberFormat="1" applyFont="1" applyBorder="1" applyAlignment="1">
      <alignment horizontal="center" vertical="top" wrapText="1"/>
    </xf>
    <xf numFmtId="49" fontId="12" fillId="0" borderId="74" xfId="0" applyNumberFormat="1" applyFont="1" applyBorder="1" applyAlignment="1">
      <alignment vertical="top" wrapText="1"/>
    </xf>
    <xf numFmtId="49" fontId="12" fillId="0" borderId="30" xfId="0" applyNumberFormat="1" applyFont="1" applyBorder="1" applyAlignment="1">
      <alignment vertical="top" wrapText="1"/>
    </xf>
    <xf numFmtId="49" fontId="12" fillId="0" borderId="14" xfId="0" applyNumberFormat="1" applyFont="1" applyBorder="1" applyAlignment="1">
      <alignment horizontal="center" vertical="top"/>
    </xf>
    <xf numFmtId="49" fontId="12" fillId="0" borderId="74" xfId="0" applyNumberFormat="1" applyFont="1" applyBorder="1" applyAlignment="1">
      <alignment vertical="top"/>
    </xf>
    <xf numFmtId="49" fontId="12" fillId="0" borderId="30" xfId="0" applyNumberFormat="1" applyFont="1" applyBorder="1" applyAlignment="1">
      <alignment vertical="top"/>
    </xf>
    <xf numFmtId="49" fontId="32" fillId="3" borderId="21" xfId="0" applyNumberFormat="1" applyFont="1" applyFill="1" applyBorder="1" applyAlignment="1">
      <alignment vertical="top"/>
    </xf>
    <xf numFmtId="49" fontId="32" fillId="3" borderId="22" xfId="0" applyNumberFormat="1" applyFont="1" applyFill="1" applyBorder="1" applyAlignment="1">
      <alignment vertical="top"/>
    </xf>
    <xf numFmtId="49" fontId="35" fillId="3" borderId="22" xfId="0" applyNumberFormat="1" applyFont="1" applyFill="1" applyBorder="1" applyAlignment="1">
      <alignment vertical="top"/>
    </xf>
    <xf numFmtId="49" fontId="35" fillId="3" borderId="23" xfId="0" applyNumberFormat="1" applyFont="1" applyFill="1" applyBorder="1" applyAlignment="1">
      <alignment vertical="top"/>
    </xf>
    <xf numFmtId="0" fontId="12" fillId="0" borderId="64" xfId="0" applyFont="1" applyBorder="1" applyAlignment="1">
      <alignment horizontal="center" vertical="top" wrapText="1"/>
    </xf>
    <xf numFmtId="165" fontId="12" fillId="0" borderId="48" xfId="0" applyNumberFormat="1" applyFont="1" applyBorder="1" applyAlignment="1">
      <alignment horizontal="center" vertical="top" wrapText="1"/>
    </xf>
    <xf numFmtId="165" fontId="12" fillId="5" borderId="48" xfId="0" applyNumberFormat="1" applyFont="1" applyFill="1" applyBorder="1" applyAlignment="1">
      <alignment horizontal="center" vertical="top" wrapText="1"/>
    </xf>
    <xf numFmtId="165" fontId="12" fillId="5" borderId="71" xfId="0" applyNumberFormat="1" applyFont="1" applyFill="1" applyBorder="1" applyAlignment="1">
      <alignment horizontal="center" vertical="top" wrapText="1"/>
    </xf>
    <xf numFmtId="0" fontId="12" fillId="0" borderId="4" xfId="0" applyFont="1" applyBorder="1" applyAlignment="1">
      <alignment vertical="justify" wrapText="1"/>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32" fillId="4" borderId="20" xfId="0" applyFont="1" applyFill="1" applyBorder="1" applyAlignment="1">
      <alignment horizontal="center" vertical="top"/>
    </xf>
    <xf numFmtId="165" fontId="32" fillId="4" borderId="46" xfId="0" applyNumberFormat="1" applyFont="1" applyFill="1" applyBorder="1" applyAlignment="1">
      <alignment horizontal="center" vertical="top"/>
    </xf>
    <xf numFmtId="0" fontId="12" fillId="0" borderId="40" xfId="0" applyFont="1" applyBorder="1" applyAlignment="1">
      <alignment vertical="justify" wrapText="1"/>
    </xf>
    <xf numFmtId="0" fontId="12" fillId="0" borderId="37" xfId="0" applyFont="1" applyBorder="1" applyAlignment="1">
      <alignment horizontal="center" vertical="top"/>
    </xf>
    <xf numFmtId="0" fontId="12" fillId="0" borderId="30" xfId="0" applyFont="1" applyBorder="1" applyAlignment="1">
      <alignment horizontal="center" vertical="top"/>
    </xf>
    <xf numFmtId="0" fontId="12" fillId="0" borderId="50" xfId="0" applyFont="1" applyBorder="1" applyAlignment="1">
      <alignment horizontal="center" vertical="top" wrapText="1"/>
    </xf>
    <xf numFmtId="165" fontId="12" fillId="7" borderId="4" xfId="0" applyNumberFormat="1" applyFont="1" applyFill="1" applyBorder="1" applyAlignment="1">
      <alignment horizontal="center" vertical="top"/>
    </xf>
    <xf numFmtId="165" fontId="12" fillId="7" borderId="44" xfId="0" applyNumberFormat="1" applyFont="1" applyFill="1" applyBorder="1" applyAlignment="1">
      <alignment horizontal="center" vertical="top"/>
    </xf>
    <xf numFmtId="0" fontId="12" fillId="0" borderId="0" xfId="0" applyFont="1" applyAlignment="1">
      <alignment horizontal="center" vertical="top" wrapText="1"/>
    </xf>
    <xf numFmtId="165" fontId="12" fillId="7" borderId="17" xfId="0" applyNumberFormat="1" applyFont="1" applyFill="1" applyBorder="1" applyAlignment="1">
      <alignment horizontal="center" vertical="top"/>
    </xf>
    <xf numFmtId="165" fontId="12" fillId="7" borderId="0" xfId="0" applyNumberFormat="1" applyFont="1" applyFill="1" applyAlignment="1">
      <alignment horizontal="center" vertical="top"/>
    </xf>
    <xf numFmtId="2" fontId="12" fillId="0" borderId="17" xfId="0" applyNumberFormat="1" applyFont="1" applyBorder="1" applyAlignment="1">
      <alignment horizontal="center" vertical="top" wrapText="1"/>
    </xf>
    <xf numFmtId="2" fontId="12" fillId="5" borderId="17" xfId="0" applyNumberFormat="1" applyFont="1" applyFill="1" applyBorder="1" applyAlignment="1">
      <alignment horizontal="center" vertical="top" wrapText="1"/>
    </xf>
    <xf numFmtId="2" fontId="12" fillId="5" borderId="45" xfId="0" applyNumberFormat="1" applyFont="1" applyFill="1" applyBorder="1" applyAlignment="1">
      <alignment horizontal="center" vertical="top" wrapText="1"/>
    </xf>
    <xf numFmtId="2" fontId="32" fillId="4" borderId="46" xfId="0" applyNumberFormat="1" applyFont="1" applyFill="1" applyBorder="1" applyAlignment="1">
      <alignment horizontal="center" vertical="top"/>
    </xf>
    <xf numFmtId="165" fontId="32" fillId="3" borderId="40" xfId="0" applyNumberFormat="1" applyFont="1" applyFill="1" applyBorder="1" applyAlignment="1">
      <alignment horizontal="center" vertical="top"/>
    </xf>
    <xf numFmtId="2" fontId="32" fillId="3" borderId="40" xfId="0" applyNumberFormat="1" applyFont="1" applyFill="1" applyBorder="1" applyAlignment="1">
      <alignment horizontal="center" vertical="top"/>
    </xf>
    <xf numFmtId="0" fontId="12" fillId="3" borderId="42" xfId="0" applyFont="1" applyFill="1" applyBorder="1" applyAlignment="1">
      <alignment horizontal="center" vertical="top" wrapText="1"/>
    </xf>
    <xf numFmtId="0" fontId="12" fillId="3" borderId="30" xfId="0" applyFont="1" applyFill="1" applyBorder="1" applyAlignment="1">
      <alignment horizontal="center" vertical="top" wrapText="1"/>
    </xf>
    <xf numFmtId="165" fontId="12" fillId="0" borderId="16" xfId="0" applyNumberFormat="1" applyFont="1" applyBorder="1" applyAlignment="1">
      <alignment horizontal="center" vertical="top" wrapText="1"/>
    </xf>
    <xf numFmtId="165" fontId="12" fillId="5" borderId="4" xfId="0" applyNumberFormat="1" applyFont="1" applyFill="1" applyBorder="1" applyAlignment="1">
      <alignment horizontal="center" vertical="top" wrapText="1"/>
    </xf>
    <xf numFmtId="165" fontId="12" fillId="5" borderId="44" xfId="0" applyNumberFormat="1" applyFont="1" applyFill="1" applyBorder="1" applyAlignment="1">
      <alignment horizontal="center" vertical="top" wrapText="1"/>
    </xf>
    <xf numFmtId="2" fontId="12" fillId="0" borderId="0" xfId="0" applyNumberFormat="1" applyFont="1" applyAlignment="1">
      <alignment horizontal="center" vertical="top" wrapText="1"/>
    </xf>
    <xf numFmtId="2" fontId="32" fillId="4" borderId="20" xfId="0" applyNumberFormat="1" applyFont="1" applyFill="1" applyBorder="1" applyAlignment="1">
      <alignment horizontal="center" vertical="top"/>
    </xf>
    <xf numFmtId="2" fontId="12" fillId="0" borderId="64" xfId="0" applyNumberFormat="1" applyFont="1" applyBorder="1" applyAlignment="1">
      <alignment horizontal="center" vertical="top" wrapText="1"/>
    </xf>
    <xf numFmtId="2" fontId="12" fillId="5" borderId="48" xfId="0" applyNumberFormat="1" applyFont="1" applyFill="1" applyBorder="1" applyAlignment="1">
      <alignment horizontal="center" vertical="top" wrapText="1"/>
    </xf>
    <xf numFmtId="2" fontId="12" fillId="5" borderId="71" xfId="0" applyNumberFormat="1" applyFont="1" applyFill="1" applyBorder="1" applyAlignment="1">
      <alignment horizontal="center" vertical="top" wrapText="1"/>
    </xf>
    <xf numFmtId="2" fontId="12" fillId="0" borderId="16" xfId="0" applyNumberFormat="1" applyFont="1" applyBorder="1" applyAlignment="1">
      <alignment horizontal="center" vertical="top" wrapText="1"/>
    </xf>
    <xf numFmtId="2" fontId="12" fillId="5" borderId="50" xfId="0" applyNumberFormat="1" applyFont="1" applyFill="1" applyBorder="1" applyAlignment="1">
      <alignment horizontal="center" vertical="top" wrapText="1"/>
    </xf>
    <xf numFmtId="2" fontId="12" fillId="5" borderId="4" xfId="0" applyNumberFormat="1" applyFont="1" applyFill="1" applyBorder="1" applyAlignment="1">
      <alignment horizontal="center" vertical="top" wrapText="1"/>
    </xf>
    <xf numFmtId="2" fontId="12" fillId="5" borderId="56" xfId="0" applyNumberFormat="1" applyFont="1" applyFill="1" applyBorder="1" applyAlignment="1">
      <alignment horizontal="center" vertical="top" wrapText="1"/>
    </xf>
    <xf numFmtId="49" fontId="32" fillId="3" borderId="32" xfId="0" applyNumberFormat="1" applyFont="1" applyFill="1" applyBorder="1" applyAlignment="1">
      <alignment vertical="top"/>
    </xf>
    <xf numFmtId="2" fontId="32" fillId="3" borderId="38" xfId="0" applyNumberFormat="1" applyFont="1" applyFill="1" applyBorder="1" applyAlignment="1">
      <alignment horizontal="center" vertical="top"/>
    </xf>
    <xf numFmtId="0" fontId="29" fillId="3" borderId="41" xfId="0" applyFont="1" applyFill="1" applyBorder="1" applyAlignment="1">
      <alignment horizontal="center" vertical="top" wrapText="1"/>
    </xf>
    <xf numFmtId="0" fontId="12" fillId="0" borderId="50" xfId="0" applyFont="1" applyBorder="1" applyAlignment="1">
      <alignment horizontal="center" vertical="top"/>
    </xf>
    <xf numFmtId="165" fontId="12" fillId="5" borderId="17" xfId="0" applyNumberFormat="1" applyFont="1" applyFill="1" applyBorder="1" applyAlignment="1">
      <alignment horizontal="center" vertical="top" wrapText="1"/>
    </xf>
    <xf numFmtId="165" fontId="12" fillId="5" borderId="0" xfId="0" applyNumberFormat="1" applyFont="1" applyFill="1" applyAlignment="1">
      <alignment horizontal="center" vertical="top" wrapText="1"/>
    </xf>
    <xf numFmtId="2" fontId="32" fillId="2" borderId="47" xfId="0" applyNumberFormat="1" applyFont="1" applyFill="1" applyBorder="1" applyAlignment="1">
      <alignment horizontal="center" vertical="top"/>
    </xf>
    <xf numFmtId="2" fontId="32" fillId="2" borderId="22" xfId="0" applyNumberFormat="1" applyFont="1" applyFill="1" applyBorder="1" applyAlignment="1">
      <alignment horizontal="center" vertical="top"/>
    </xf>
    <xf numFmtId="0" fontId="12" fillId="11" borderId="31" xfId="0" applyFont="1" applyFill="1" applyBorder="1" applyAlignment="1">
      <alignment vertical="top"/>
    </xf>
    <xf numFmtId="0" fontId="12" fillId="11" borderId="22" xfId="0" applyFont="1" applyFill="1" applyBorder="1" applyAlignment="1">
      <alignment vertical="top"/>
    </xf>
    <xf numFmtId="0" fontId="29" fillId="11" borderId="22" xfId="0" applyFont="1" applyFill="1" applyBorder="1" applyAlignment="1">
      <alignment vertical="top"/>
    </xf>
    <xf numFmtId="0" fontId="27" fillId="12" borderId="31" xfId="0" applyFont="1" applyFill="1" applyBorder="1" applyAlignment="1">
      <alignment vertical="top" wrapText="1"/>
    </xf>
    <xf numFmtId="0" fontId="27" fillId="12" borderId="23" xfId="0" applyFont="1" applyFill="1" applyBorder="1" applyAlignment="1">
      <alignment vertical="top" wrapText="1"/>
    </xf>
    <xf numFmtId="2" fontId="32" fillId="6" borderId="20" xfId="0" applyNumberFormat="1" applyFont="1" applyFill="1" applyBorder="1" applyAlignment="1">
      <alignment horizontal="center" vertical="top"/>
    </xf>
    <xf numFmtId="2" fontId="32" fillId="6" borderId="11" xfId="0" applyNumberFormat="1" applyFont="1" applyFill="1" applyBorder="1" applyAlignment="1">
      <alignment horizontal="center" vertical="top"/>
    </xf>
    <xf numFmtId="0" fontId="12" fillId="6" borderId="31" xfId="0" applyFont="1" applyFill="1" applyBorder="1" applyAlignment="1">
      <alignment horizontal="center" vertical="top"/>
    </xf>
    <xf numFmtId="0" fontId="12" fillId="6" borderId="22" xfId="0" applyFont="1" applyFill="1" applyBorder="1" applyAlignment="1">
      <alignment horizontal="center" vertical="top"/>
    </xf>
    <xf numFmtId="0" fontId="29" fillId="6" borderId="22" xfId="0" applyFont="1" applyFill="1" applyBorder="1" applyAlignment="1">
      <alignment horizontal="center" vertical="top"/>
    </xf>
    <xf numFmtId="0" fontId="27" fillId="13" borderId="42" xfId="0" applyFont="1" applyFill="1" applyBorder="1" applyAlignment="1">
      <alignment vertical="top" wrapText="1"/>
    </xf>
    <xf numFmtId="0" fontId="27" fillId="13" borderId="43" xfId="0" applyFont="1" applyFill="1" applyBorder="1" applyAlignment="1">
      <alignment vertical="top" wrapText="1"/>
    </xf>
    <xf numFmtId="49" fontId="29" fillId="0" borderId="0" xfId="0" applyNumberFormat="1" applyFont="1" applyAlignment="1">
      <alignment vertical="top"/>
    </xf>
    <xf numFmtId="49" fontId="29" fillId="0" borderId="0" xfId="0" applyNumberFormat="1" applyFont="1" applyAlignment="1">
      <alignment horizontal="right" vertical="top"/>
    </xf>
    <xf numFmtId="0" fontId="29" fillId="0" borderId="0" xfId="0" applyFont="1" applyAlignment="1">
      <alignment horizontal="center" vertical="top"/>
    </xf>
    <xf numFmtId="0" fontId="29" fillId="0" borderId="0" xfId="0" applyFont="1" applyAlignment="1">
      <alignment horizontal="left" vertical="top"/>
    </xf>
    <xf numFmtId="0" fontId="12" fillId="0" borderId="63" xfId="0" applyFont="1" applyBorder="1" applyAlignment="1">
      <alignment horizontal="center" vertical="center" wrapText="1"/>
    </xf>
    <xf numFmtId="0" fontId="12" fillId="0" borderId="48" xfId="0" applyFont="1" applyBorder="1" applyAlignment="1">
      <alignment horizontal="center" vertical="center" wrapText="1"/>
    </xf>
    <xf numFmtId="2" fontId="32" fillId="0" borderId="47" xfId="0" applyNumberFormat="1" applyFont="1" applyBorder="1" applyAlignment="1">
      <alignment horizontal="center" vertical="center"/>
    </xf>
    <xf numFmtId="2" fontId="12" fillId="0" borderId="65" xfId="0" applyNumberFormat="1" applyFont="1" applyBorder="1" applyAlignment="1">
      <alignment horizontal="center" vertical="top"/>
    </xf>
    <xf numFmtId="2" fontId="12" fillId="0" borderId="53" xfId="0" applyNumberFormat="1" applyFont="1" applyBorder="1" applyAlignment="1">
      <alignment horizontal="center" vertical="top"/>
    </xf>
    <xf numFmtId="2" fontId="12" fillId="0" borderId="70" xfId="0" applyNumberFormat="1" applyFont="1" applyBorder="1" applyAlignment="1">
      <alignment horizontal="center" vertical="top"/>
    </xf>
    <xf numFmtId="2" fontId="12" fillId="0" borderId="7" xfId="0" applyNumberFormat="1" applyFont="1" applyBorder="1" applyAlignment="1">
      <alignment horizontal="center" vertical="top"/>
    </xf>
    <xf numFmtId="2" fontId="32" fillId="7" borderId="31" xfId="0" applyNumberFormat="1" applyFont="1" applyFill="1" applyBorder="1" applyAlignment="1">
      <alignment horizontal="center" vertical="top"/>
    </xf>
    <xf numFmtId="2" fontId="32" fillId="7" borderId="47" xfId="0" applyNumberFormat="1" applyFont="1" applyFill="1" applyBorder="1" applyAlignment="1">
      <alignment horizontal="center" vertical="top"/>
    </xf>
    <xf numFmtId="2" fontId="32" fillId="4" borderId="31" xfId="0" applyNumberFormat="1" applyFont="1" applyFill="1" applyBorder="1" applyAlignment="1">
      <alignment horizontal="center" vertical="top"/>
    </xf>
    <xf numFmtId="2" fontId="32" fillId="4" borderId="47" xfId="0" applyNumberFormat="1" applyFont="1" applyFill="1" applyBorder="1" applyAlignment="1">
      <alignment horizontal="center" vertical="top"/>
    </xf>
    <xf numFmtId="0" fontId="21" fillId="0" borderId="41" xfId="0" applyFont="1" applyBorder="1" applyAlignment="1">
      <alignment horizontal="left"/>
    </xf>
    <xf numFmtId="49" fontId="30" fillId="2" borderId="63" xfId="0" applyNumberFormat="1" applyFont="1" applyFill="1" applyBorder="1" applyAlignment="1">
      <alignment horizontal="center" vertical="top"/>
    </xf>
    <xf numFmtId="49" fontId="30" fillId="3" borderId="25" xfId="0" applyNumberFormat="1" applyFont="1" applyFill="1" applyBorder="1" applyAlignment="1">
      <alignment horizontal="center" vertical="top"/>
    </xf>
    <xf numFmtId="0" fontId="30" fillId="3" borderId="34" xfId="0" applyFont="1" applyFill="1" applyBorder="1" applyAlignment="1">
      <alignment horizontal="left" vertical="top" wrapText="1"/>
    </xf>
    <xf numFmtId="0" fontId="30" fillId="7" borderId="34" xfId="0" applyFont="1" applyFill="1" applyBorder="1" applyAlignment="1">
      <alignment horizontal="left" vertical="top" wrapText="1"/>
    </xf>
    <xf numFmtId="0" fontId="30" fillId="7" borderId="64" xfId="0" applyFont="1" applyFill="1" applyBorder="1" applyAlignment="1">
      <alignment horizontal="left" vertical="top" wrapText="1"/>
    </xf>
    <xf numFmtId="0" fontId="30" fillId="7" borderId="62" xfId="0" applyFont="1" applyFill="1" applyBorder="1" applyAlignment="1">
      <alignment horizontal="left" vertical="top" wrapText="1"/>
    </xf>
    <xf numFmtId="165" fontId="15" fillId="7" borderId="62" xfId="0" applyNumberFormat="1" applyFont="1" applyFill="1" applyBorder="1" applyAlignment="1">
      <alignment horizontal="center" vertical="top" wrapText="1"/>
    </xf>
    <xf numFmtId="165" fontId="12" fillId="0" borderId="14" xfId="0" applyNumberFormat="1" applyFont="1" applyBorder="1" applyAlignment="1">
      <alignment horizontal="center" vertical="top"/>
    </xf>
    <xf numFmtId="165" fontId="12" fillId="5" borderId="16" xfId="0" applyNumberFormat="1" applyFont="1" applyFill="1" applyBorder="1" applyAlignment="1">
      <alignment horizontal="center" vertical="top"/>
    </xf>
    <xf numFmtId="0" fontId="12" fillId="0" borderId="13" xfId="0" applyFont="1" applyBorder="1" applyAlignment="1">
      <alignment horizontal="center" vertical="top"/>
    </xf>
    <xf numFmtId="0" fontId="29" fillId="0" borderId="24" xfId="0" applyFont="1" applyBorder="1" applyAlignment="1">
      <alignment horizontal="center" vertical="top"/>
    </xf>
    <xf numFmtId="0" fontId="17" fillId="4" borderId="46" xfId="0" applyFont="1" applyFill="1" applyBorder="1" applyAlignment="1">
      <alignment horizontal="center" vertical="top"/>
    </xf>
    <xf numFmtId="165" fontId="32" fillId="4" borderId="20" xfId="0" applyNumberFormat="1" applyFont="1" applyFill="1" applyBorder="1" applyAlignment="1">
      <alignment horizontal="center" vertical="top"/>
    </xf>
    <xf numFmtId="0" fontId="12" fillId="0" borderId="39" xfId="0" applyFont="1" applyBorder="1" applyAlignment="1">
      <alignment vertical="top" wrapText="1"/>
    </xf>
    <xf numFmtId="1" fontId="12" fillId="0" borderId="29" xfId="0" applyNumberFormat="1" applyFont="1" applyBorder="1" applyAlignment="1">
      <alignment horizontal="center" vertical="top"/>
    </xf>
    <xf numFmtId="1" fontId="29" fillId="0" borderId="38" xfId="0" applyNumberFormat="1" applyFont="1" applyBorder="1" applyAlignment="1">
      <alignment horizontal="center" vertical="top"/>
    </xf>
    <xf numFmtId="165" fontId="12" fillId="0" borderId="50" xfId="0" applyNumberFormat="1" applyFont="1" applyBorder="1" applyAlignment="1">
      <alignment horizontal="left" vertical="top" wrapText="1"/>
    </xf>
    <xf numFmtId="0" fontId="15" fillId="0" borderId="45" xfId="0" applyFont="1" applyBorder="1" applyAlignment="1">
      <alignment horizontal="center" vertical="top"/>
    </xf>
    <xf numFmtId="165" fontId="12" fillId="0" borderId="5" xfId="0" applyNumberFormat="1" applyFont="1" applyBorder="1" applyAlignment="1">
      <alignment horizontal="center" vertical="top"/>
    </xf>
    <xf numFmtId="165" fontId="12" fillId="5" borderId="0" xfId="0" applyNumberFormat="1" applyFont="1" applyFill="1" applyAlignment="1">
      <alignment horizontal="center" vertical="top"/>
    </xf>
    <xf numFmtId="0" fontId="12" fillId="0" borderId="18" xfId="0" applyFont="1" applyBorder="1" applyAlignment="1">
      <alignment horizontal="center" vertical="top"/>
    </xf>
    <xf numFmtId="0" fontId="29" fillId="0" borderId="6" xfId="0" applyFont="1" applyBorder="1" applyAlignment="1">
      <alignment horizontal="center" vertical="top"/>
    </xf>
    <xf numFmtId="165" fontId="32" fillId="4" borderId="1" xfId="0" applyNumberFormat="1" applyFont="1" applyFill="1" applyBorder="1" applyAlignment="1">
      <alignment horizontal="center" vertical="top"/>
    </xf>
    <xf numFmtId="0" fontId="12" fillId="0" borderId="29" xfId="0" applyFont="1" applyBorder="1" applyAlignment="1">
      <alignment horizontal="center" vertical="top"/>
    </xf>
    <xf numFmtId="0" fontId="29" fillId="0" borderId="38" xfId="0" applyFont="1" applyBorder="1" applyAlignment="1">
      <alignment horizontal="center" vertical="top"/>
    </xf>
    <xf numFmtId="49" fontId="17" fillId="2" borderId="63" xfId="0" applyNumberFormat="1" applyFont="1" applyFill="1" applyBorder="1" applyAlignment="1">
      <alignment horizontal="center" vertical="top"/>
    </xf>
    <xf numFmtId="49" fontId="32" fillId="2" borderId="25" xfId="0" applyNumberFormat="1" applyFont="1" applyFill="1" applyBorder="1" applyAlignment="1">
      <alignment horizontal="center" vertical="top"/>
    </xf>
    <xf numFmtId="0" fontId="12" fillId="0" borderId="25" xfId="0" applyFont="1" applyBorder="1" applyAlignment="1">
      <alignment horizontal="center" vertical="top"/>
    </xf>
    <xf numFmtId="49" fontId="32" fillId="2" borderId="29" xfId="0" applyNumberFormat="1" applyFont="1" applyFill="1" applyBorder="1" applyAlignment="1">
      <alignment horizontal="center" vertical="top"/>
    </xf>
    <xf numFmtId="9" fontId="29" fillId="0" borderId="6" xfId="0" applyNumberFormat="1" applyFont="1" applyBorder="1" applyAlignment="1">
      <alignment horizontal="center" vertical="top"/>
    </xf>
    <xf numFmtId="2" fontId="12" fillId="5" borderId="16" xfId="0" applyNumberFormat="1" applyFont="1" applyFill="1" applyBorder="1" applyAlignment="1">
      <alignment horizontal="center" vertical="top"/>
    </xf>
    <xf numFmtId="165" fontId="12" fillId="0" borderId="27" xfId="0" applyNumberFormat="1" applyFont="1" applyBorder="1" applyAlignment="1">
      <alignment horizontal="center" vertical="top"/>
    </xf>
    <xf numFmtId="2" fontId="12" fillId="5" borderId="0" xfId="0" applyNumberFormat="1" applyFont="1" applyFill="1" applyAlignment="1">
      <alignment horizontal="center" vertical="top"/>
    </xf>
    <xf numFmtId="0" fontId="12" fillId="0" borderId="6" xfId="0" applyFont="1" applyBorder="1" applyAlignment="1">
      <alignment horizontal="center" vertical="top"/>
    </xf>
    <xf numFmtId="2" fontId="32" fillId="4" borderId="60" xfId="0" applyNumberFormat="1" applyFont="1" applyFill="1" applyBorder="1" applyAlignment="1">
      <alignment horizontal="center" vertical="top"/>
    </xf>
    <xf numFmtId="165" fontId="32" fillId="4" borderId="78" xfId="0" applyNumberFormat="1" applyFont="1" applyFill="1" applyBorder="1" applyAlignment="1">
      <alignment horizontal="center" vertical="top"/>
    </xf>
    <xf numFmtId="165" fontId="32" fillId="3" borderId="2" xfId="0" applyNumberFormat="1" applyFont="1" applyFill="1" applyBorder="1" applyAlignment="1">
      <alignment horizontal="center" vertical="center"/>
    </xf>
    <xf numFmtId="49" fontId="17" fillId="2" borderId="37" xfId="0" applyNumberFormat="1" applyFont="1" applyFill="1" applyBorder="1" applyAlignment="1">
      <alignment horizontal="center" vertical="top" wrapText="1"/>
    </xf>
    <xf numFmtId="49" fontId="30" fillId="2" borderId="31" xfId="0" applyNumberFormat="1" applyFont="1" applyFill="1" applyBorder="1" applyAlignment="1">
      <alignment horizontal="center" vertical="top"/>
    </xf>
    <xf numFmtId="49" fontId="32" fillId="7" borderId="22" xfId="0" applyNumberFormat="1" applyFont="1" applyFill="1" applyBorder="1" applyAlignment="1">
      <alignment horizontal="left" vertical="top"/>
    </xf>
    <xf numFmtId="49" fontId="12" fillId="7" borderId="31" xfId="0" applyNumberFormat="1" applyFont="1" applyFill="1" applyBorder="1" applyAlignment="1">
      <alignment horizontal="left" vertical="top" wrapText="1"/>
    </xf>
    <xf numFmtId="49" fontId="15" fillId="7" borderId="21" xfId="0" applyNumberFormat="1" applyFont="1" applyFill="1" applyBorder="1" applyAlignment="1">
      <alignment horizontal="left" vertical="top"/>
    </xf>
    <xf numFmtId="49" fontId="15" fillId="7" borderId="57" xfId="0" applyNumberFormat="1" applyFont="1" applyFill="1" applyBorder="1" applyAlignment="1">
      <alignment horizontal="left" vertical="top"/>
    </xf>
    <xf numFmtId="0" fontId="12" fillId="0" borderId="44" xfId="0" applyFont="1" applyBorder="1" applyAlignment="1">
      <alignment horizontal="center" vertical="top"/>
    </xf>
    <xf numFmtId="165" fontId="12" fillId="5" borderId="15" xfId="0" applyNumberFormat="1" applyFont="1" applyFill="1" applyBorder="1" applyAlignment="1">
      <alignment horizontal="center" vertical="top"/>
    </xf>
    <xf numFmtId="1" fontId="12" fillId="0" borderId="13" xfId="0" applyNumberFormat="1" applyFont="1" applyBorder="1" applyAlignment="1">
      <alignment vertical="top" wrapText="1"/>
    </xf>
    <xf numFmtId="0" fontId="32" fillId="4" borderId="46" xfId="0" applyFont="1" applyFill="1" applyBorder="1" applyAlignment="1">
      <alignment horizontal="center" vertical="top"/>
    </xf>
    <xf numFmtId="0" fontId="8" fillId="0" borderId="29" xfId="0" applyFont="1" applyBorder="1" applyAlignment="1">
      <alignment vertical="top" wrapText="1"/>
    </xf>
    <xf numFmtId="1" fontId="12" fillId="0" borderId="13" xfId="0" applyNumberFormat="1" applyFont="1" applyBorder="1" applyAlignment="1">
      <alignment horizontal="center" vertical="top" wrapText="1"/>
    </xf>
    <xf numFmtId="49" fontId="12" fillId="0" borderId="15" xfId="0" applyNumberFormat="1" applyFont="1" applyBorder="1" applyAlignment="1">
      <alignment vertical="top" wrapText="1"/>
    </xf>
    <xf numFmtId="165" fontId="12" fillId="5" borderId="49" xfId="0" applyNumberFormat="1" applyFont="1" applyFill="1" applyBorder="1" applyAlignment="1">
      <alignment horizontal="center" vertical="top"/>
    </xf>
    <xf numFmtId="1" fontId="12" fillId="0" borderId="54" xfId="0" applyNumberFormat="1" applyFont="1" applyBorder="1" applyAlignment="1">
      <alignment vertical="top" wrapText="1"/>
    </xf>
    <xf numFmtId="0" fontId="12" fillId="7" borderId="58" xfId="0" applyFont="1" applyFill="1" applyBorder="1" applyAlignment="1">
      <alignment vertical="top" wrapText="1"/>
    </xf>
    <xf numFmtId="0" fontId="32" fillId="4" borderId="43" xfId="0" applyFont="1" applyFill="1" applyBorder="1" applyAlignment="1">
      <alignment horizontal="center" vertical="top"/>
    </xf>
    <xf numFmtId="165" fontId="32" fillId="4" borderId="42" xfId="0" applyNumberFormat="1" applyFont="1" applyFill="1" applyBorder="1" applyAlignment="1">
      <alignment horizontal="center" vertical="top"/>
    </xf>
    <xf numFmtId="0" fontId="12" fillId="7" borderId="37" xfId="0" applyFont="1" applyFill="1" applyBorder="1" applyAlignment="1">
      <alignment vertical="top" wrapText="1"/>
    </xf>
    <xf numFmtId="49" fontId="32" fillId="3" borderId="34" xfId="0" applyNumberFormat="1" applyFont="1" applyFill="1" applyBorder="1" applyAlignment="1">
      <alignment horizontal="center" vertical="top"/>
    </xf>
    <xf numFmtId="165" fontId="12" fillId="5" borderId="50" xfId="0" applyNumberFormat="1" applyFont="1" applyFill="1" applyBorder="1" applyAlignment="1">
      <alignment horizontal="center" vertical="top"/>
    </xf>
    <xf numFmtId="0" fontId="12" fillId="5" borderId="47" xfId="0" applyFont="1" applyFill="1" applyBorder="1" applyAlignment="1">
      <alignment horizontal="left" vertical="top" wrapText="1"/>
    </xf>
    <xf numFmtId="0" fontId="3" fillId="0" borderId="76" xfId="0" applyFont="1" applyBorder="1" applyAlignment="1">
      <alignment horizontal="center" vertical="top" wrapText="1"/>
    </xf>
    <xf numFmtId="165" fontId="12" fillId="5" borderId="52" xfId="0" applyNumberFormat="1" applyFont="1" applyFill="1" applyBorder="1" applyAlignment="1">
      <alignment horizontal="center" vertical="top"/>
    </xf>
    <xf numFmtId="0" fontId="12" fillId="5" borderId="40" xfId="0" applyFont="1" applyFill="1" applyBorder="1" applyAlignment="1">
      <alignment horizontal="left" vertical="top" wrapText="1"/>
    </xf>
    <xf numFmtId="0" fontId="3" fillId="7" borderId="62" xfId="0" applyFont="1" applyFill="1" applyBorder="1" applyAlignment="1">
      <alignment horizontal="center" vertical="top" wrapText="1"/>
    </xf>
    <xf numFmtId="165" fontId="12" fillId="5" borderId="56" xfId="0" applyNumberFormat="1" applyFont="1" applyFill="1" applyBorder="1" applyAlignment="1">
      <alignment horizontal="center" vertical="top"/>
    </xf>
    <xf numFmtId="49" fontId="32" fillId="3" borderId="38" xfId="0" applyNumberFormat="1" applyFont="1" applyFill="1" applyBorder="1" applyAlignment="1">
      <alignment horizontal="center" vertical="top"/>
    </xf>
    <xf numFmtId="0" fontId="3" fillId="0" borderId="32" xfId="0" applyFont="1" applyBorder="1" applyAlignment="1">
      <alignment horizontal="center" vertical="top" wrapText="1"/>
    </xf>
    <xf numFmtId="0" fontId="32" fillId="4" borderId="72" xfId="0" applyFont="1" applyFill="1" applyBorder="1" applyAlignment="1">
      <alignment horizontal="center" vertical="top"/>
    </xf>
    <xf numFmtId="165" fontId="32" fillId="4" borderId="70" xfId="0" applyNumberFormat="1" applyFont="1" applyFill="1" applyBorder="1" applyAlignment="1">
      <alignment horizontal="center" vertical="top"/>
    </xf>
    <xf numFmtId="165" fontId="32" fillId="4" borderId="7" xfId="0" applyNumberFormat="1" applyFont="1" applyFill="1" applyBorder="1" applyAlignment="1">
      <alignment horizontal="center" vertical="top"/>
    </xf>
    <xf numFmtId="2" fontId="17" fillId="3" borderId="2" xfId="0" applyNumberFormat="1" applyFont="1" applyFill="1" applyBorder="1" applyAlignment="1">
      <alignment horizontal="center" vertical="top"/>
    </xf>
    <xf numFmtId="2" fontId="17" fillId="3" borderId="31" xfId="0" applyNumberFormat="1" applyFont="1" applyFill="1" applyBorder="1" applyAlignment="1">
      <alignment horizontal="center" vertical="top"/>
    </xf>
    <xf numFmtId="0" fontId="12" fillId="3" borderId="47" xfId="0" applyFont="1" applyFill="1" applyBorder="1" applyAlignment="1">
      <alignment vertical="top" wrapText="1"/>
    </xf>
    <xf numFmtId="165" fontId="17" fillId="6" borderId="32" xfId="0" applyNumberFormat="1" applyFont="1" applyFill="1" applyBorder="1" applyAlignment="1">
      <alignment horizontal="center" vertical="top"/>
    </xf>
    <xf numFmtId="165" fontId="24" fillId="0" borderId="0" xfId="0" applyNumberFormat="1" applyFont="1" applyAlignment="1">
      <alignment vertical="top"/>
    </xf>
    <xf numFmtId="165" fontId="24" fillId="0" borderId="0" xfId="0" applyNumberFormat="1" applyFont="1" applyAlignment="1">
      <alignment horizontal="center" vertical="top"/>
    </xf>
    <xf numFmtId="165" fontId="3" fillId="0" borderId="0" xfId="0" applyNumberFormat="1" applyFont="1" applyAlignment="1">
      <alignment vertical="top"/>
    </xf>
    <xf numFmtId="165" fontId="17" fillId="0" borderId="0" xfId="0" applyNumberFormat="1" applyFont="1" applyAlignment="1">
      <alignment horizontal="right" vertical="top" wrapText="1"/>
    </xf>
    <xf numFmtId="165" fontId="8" fillId="0" borderId="0" xfId="0" applyNumberFormat="1" applyFont="1" applyAlignment="1">
      <alignment horizontal="right" vertical="top" wrapText="1"/>
    </xf>
    <xf numFmtId="165" fontId="15" fillId="0" borderId="63" xfId="0" applyNumberFormat="1" applyFont="1" applyBorder="1" applyAlignment="1">
      <alignment horizontal="center" vertical="center" wrapText="1"/>
    </xf>
    <xf numFmtId="165" fontId="15" fillId="0" borderId="48" xfId="0" applyNumberFormat="1" applyFont="1" applyBorder="1" applyAlignment="1">
      <alignment horizontal="center" vertical="center" wrapText="1"/>
    </xf>
    <xf numFmtId="1" fontId="3" fillId="0" borderId="0" xfId="0" applyNumberFormat="1" applyFont="1" applyAlignment="1">
      <alignment vertical="top"/>
    </xf>
    <xf numFmtId="1" fontId="8" fillId="0" borderId="0" xfId="0" applyNumberFormat="1" applyFont="1" applyAlignment="1">
      <alignment horizontal="center" vertical="top"/>
    </xf>
    <xf numFmtId="1" fontId="8" fillId="0" borderId="0" xfId="0" applyNumberFormat="1" applyFont="1" applyAlignment="1">
      <alignment horizontal="left"/>
    </xf>
    <xf numFmtId="49" fontId="17" fillId="2" borderId="33" xfId="0" applyNumberFormat="1" applyFont="1" applyFill="1" applyBorder="1" applyAlignment="1">
      <alignment horizontal="center" vertical="top" wrapText="1"/>
    </xf>
    <xf numFmtId="1" fontId="17" fillId="3" borderId="3" xfId="0" applyNumberFormat="1" applyFont="1" applyFill="1" applyBorder="1" applyAlignment="1">
      <alignment horizontal="center" vertical="top"/>
    </xf>
    <xf numFmtId="1" fontId="15" fillId="0" borderId="4" xfId="0" applyNumberFormat="1" applyFont="1" applyBorder="1" applyAlignment="1">
      <alignment horizontal="center" vertical="top"/>
    </xf>
    <xf numFmtId="165" fontId="15" fillId="5" borderId="4" xfId="0" applyNumberFormat="1" applyFont="1" applyFill="1" applyBorder="1" applyAlignment="1">
      <alignment horizontal="center" vertical="center" wrapText="1"/>
    </xf>
    <xf numFmtId="165" fontId="15" fillId="5" borderId="50" xfId="0" applyNumberFormat="1" applyFont="1" applyFill="1" applyBorder="1" applyAlignment="1">
      <alignment horizontal="center" vertical="center" wrapText="1"/>
    </xf>
    <xf numFmtId="1" fontId="12" fillId="5" borderId="14" xfId="0" applyNumberFormat="1" applyFont="1" applyFill="1" applyBorder="1" applyAlignment="1">
      <alignment vertical="top" wrapText="1"/>
    </xf>
    <xf numFmtId="1" fontId="12" fillId="5" borderId="13" xfId="0" applyNumberFormat="1" applyFont="1" applyFill="1" applyBorder="1" applyAlignment="1">
      <alignment horizontal="center" vertical="top"/>
    </xf>
    <xf numFmtId="1" fontId="12" fillId="5" borderId="15" xfId="0" applyNumberFormat="1" applyFont="1" applyFill="1" applyBorder="1" applyAlignment="1">
      <alignment horizontal="center" vertical="top"/>
    </xf>
    <xf numFmtId="1" fontId="34" fillId="4" borderId="11" xfId="0" applyNumberFormat="1" applyFont="1" applyFill="1" applyBorder="1" applyAlignment="1">
      <alignment horizontal="center" vertical="top"/>
    </xf>
    <xf numFmtId="1" fontId="12" fillId="5" borderId="37" xfId="0" applyNumberFormat="1" applyFont="1" applyFill="1" applyBorder="1" applyAlignment="1">
      <alignment vertical="top" wrapText="1"/>
    </xf>
    <xf numFmtId="1" fontId="12" fillId="0" borderId="38" xfId="0" applyNumberFormat="1" applyFont="1" applyBorder="1" applyAlignment="1">
      <alignment horizontal="center" vertical="top"/>
    </xf>
    <xf numFmtId="1" fontId="12" fillId="0" borderId="30" xfId="0" applyNumberFormat="1" applyFont="1" applyBorder="1" applyAlignment="1">
      <alignment horizontal="center" vertical="top"/>
    </xf>
    <xf numFmtId="165" fontId="15" fillId="0" borderId="50" xfId="0" applyNumberFormat="1" applyFont="1" applyBorder="1" applyAlignment="1">
      <alignment horizontal="center" vertical="top"/>
    </xf>
    <xf numFmtId="165" fontId="15" fillId="5" borderId="4" xfId="0" applyNumberFormat="1" applyFont="1" applyFill="1" applyBorder="1" applyAlignment="1">
      <alignment horizontal="center" vertical="top"/>
    </xf>
    <xf numFmtId="1" fontId="15" fillId="0" borderId="17" xfId="0" applyNumberFormat="1" applyFont="1" applyBorder="1" applyAlignment="1">
      <alignment horizontal="center" vertical="top"/>
    </xf>
    <xf numFmtId="165" fontId="15" fillId="0" borderId="56" xfId="0" applyNumberFormat="1" applyFont="1" applyBorder="1" applyAlignment="1">
      <alignment horizontal="center" vertical="top"/>
    </xf>
    <xf numFmtId="165" fontId="15" fillId="5" borderId="17" xfId="0" applyNumberFormat="1" applyFont="1" applyFill="1" applyBorder="1" applyAlignment="1">
      <alignment horizontal="center" vertical="top"/>
    </xf>
    <xf numFmtId="1" fontId="12" fillId="0" borderId="37" xfId="0" applyNumberFormat="1" applyFont="1" applyBorder="1" applyAlignment="1">
      <alignment vertical="top" wrapText="1"/>
    </xf>
    <xf numFmtId="1" fontId="12" fillId="0" borderId="41" xfId="0" applyNumberFormat="1" applyFont="1" applyBorder="1" applyAlignment="1">
      <alignment horizontal="center" vertical="top"/>
    </xf>
    <xf numFmtId="1" fontId="12" fillId="0" borderId="34" xfId="0" applyNumberFormat="1" applyFont="1" applyBorder="1" applyAlignment="1">
      <alignment horizontal="center" vertical="top" wrapText="1"/>
    </xf>
    <xf numFmtId="1" fontId="12" fillId="0" borderId="26" xfId="0" applyNumberFormat="1" applyFont="1" applyBorder="1" applyAlignment="1">
      <alignment horizontal="center" vertical="top" wrapText="1"/>
    </xf>
    <xf numFmtId="1" fontId="15" fillId="3" borderId="22" xfId="0" applyNumberFormat="1" applyFont="1" applyFill="1" applyBorder="1" applyAlignment="1">
      <alignment vertical="top" wrapText="1"/>
    </xf>
    <xf numFmtId="1" fontId="3" fillId="3" borderId="22" xfId="0" applyNumberFormat="1" applyFont="1" applyFill="1" applyBorder="1" applyAlignment="1">
      <alignment horizontal="center" vertical="top" wrapText="1"/>
    </xf>
    <xf numFmtId="1" fontId="17" fillId="3" borderId="21" xfId="0" applyNumberFormat="1" applyFont="1" applyFill="1" applyBorder="1" applyAlignment="1">
      <alignment vertical="top"/>
    </xf>
    <xf numFmtId="1" fontId="17" fillId="3" borderId="22" xfId="0" applyNumberFormat="1" applyFont="1" applyFill="1" applyBorder="1" applyAlignment="1">
      <alignment vertical="top"/>
    </xf>
    <xf numFmtId="1" fontId="17" fillId="3" borderId="64" xfId="0" applyNumberFormat="1" applyFont="1" applyFill="1" applyBorder="1" applyAlignment="1">
      <alignment vertical="top"/>
    </xf>
    <xf numFmtId="1" fontId="15" fillId="3" borderId="3" xfId="0" applyNumberFormat="1" applyFont="1" applyFill="1" applyBorder="1" applyAlignment="1">
      <alignment vertical="top" wrapText="1"/>
    </xf>
    <xf numFmtId="1" fontId="15" fillId="3" borderId="21" xfId="0" applyNumberFormat="1" applyFont="1" applyFill="1" applyBorder="1" applyAlignment="1">
      <alignment horizontal="center" vertical="top"/>
    </xf>
    <xf numFmtId="1" fontId="15" fillId="3" borderId="57" xfId="0" applyNumberFormat="1" applyFont="1" applyFill="1" applyBorder="1" applyAlignment="1">
      <alignment horizontal="center" vertical="top"/>
    </xf>
    <xf numFmtId="165" fontId="15" fillId="0" borderId="4" xfId="0" applyNumberFormat="1" applyFont="1" applyBorder="1" applyAlignment="1">
      <alignment horizontal="center" vertical="top"/>
    </xf>
    <xf numFmtId="1" fontId="12" fillId="0" borderId="14" xfId="0" applyNumberFormat="1" applyFont="1" applyBorder="1" applyAlignment="1">
      <alignment horizontal="left" vertical="top" wrapText="1"/>
    </xf>
    <xf numFmtId="1" fontId="12" fillId="0" borderId="24" xfId="0" applyNumberFormat="1" applyFont="1" applyBorder="1" applyAlignment="1">
      <alignment horizontal="center" vertical="top"/>
    </xf>
    <xf numFmtId="1" fontId="12" fillId="0" borderId="5" xfId="0" applyNumberFormat="1" applyFont="1" applyBorder="1" applyAlignment="1">
      <alignment horizontal="left" vertical="top" wrapText="1"/>
    </xf>
    <xf numFmtId="1" fontId="29" fillId="0" borderId="6" xfId="0" applyNumberFormat="1" applyFont="1" applyBorder="1" applyAlignment="1">
      <alignment horizontal="center" vertical="top"/>
    </xf>
    <xf numFmtId="1" fontId="8" fillId="0" borderId="37" xfId="0" applyNumberFormat="1" applyFont="1" applyBorder="1" applyAlignment="1">
      <alignment horizontal="left" vertical="top"/>
    </xf>
    <xf numFmtId="1" fontId="7" fillId="0" borderId="4" xfId="0" applyNumberFormat="1" applyFont="1" applyBorder="1" applyAlignment="1">
      <alignment horizontal="center" vertical="top"/>
    </xf>
    <xf numFmtId="1" fontId="29" fillId="0" borderId="25" xfId="0" applyNumberFormat="1" applyFont="1" applyBorder="1" applyAlignment="1">
      <alignment horizontal="center" vertical="top"/>
    </xf>
    <xf numFmtId="1" fontId="29" fillId="0" borderId="34" xfId="0" applyNumberFormat="1" applyFont="1" applyBorder="1" applyAlignment="1">
      <alignment horizontal="center" vertical="top"/>
    </xf>
    <xf numFmtId="1" fontId="40" fillId="4" borderId="11" xfId="0" applyNumberFormat="1" applyFont="1" applyFill="1" applyBorder="1" applyAlignment="1">
      <alignment horizontal="center" vertical="top"/>
    </xf>
    <xf numFmtId="1" fontId="29" fillId="0" borderId="29" xfId="0" applyNumberFormat="1" applyFont="1" applyBorder="1" applyAlignment="1">
      <alignment horizontal="center" vertical="top"/>
    </xf>
    <xf numFmtId="1" fontId="12" fillId="0" borderId="34" xfId="0" applyNumberFormat="1" applyFont="1" applyBorder="1" applyAlignment="1">
      <alignment horizontal="center" vertical="top"/>
    </xf>
    <xf numFmtId="1" fontId="12" fillId="0" borderId="6" xfId="0" applyNumberFormat="1" applyFont="1" applyBorder="1" applyAlignment="1">
      <alignment horizontal="center" vertical="top"/>
    </xf>
    <xf numFmtId="49" fontId="17" fillId="2" borderId="63" xfId="7" applyNumberFormat="1" applyFont="1" applyFill="1" applyBorder="1" applyAlignment="1">
      <alignment horizontal="center" vertical="top"/>
    </xf>
    <xf numFmtId="1" fontId="17" fillId="3" borderId="25" xfId="7" applyNumberFormat="1" applyFont="1" applyFill="1" applyBorder="1" applyAlignment="1">
      <alignment horizontal="center" vertical="top"/>
    </xf>
    <xf numFmtId="49" fontId="17" fillId="0" borderId="25" xfId="8" applyNumberFormat="1" applyFont="1" applyBorder="1" applyAlignment="1">
      <alignment horizontal="center" vertical="top"/>
    </xf>
    <xf numFmtId="49" fontId="17" fillId="2" borderId="42" xfId="7" applyNumberFormat="1" applyFont="1" applyFill="1" applyBorder="1" applyAlignment="1">
      <alignment horizontal="center" vertical="top"/>
    </xf>
    <xf numFmtId="1" fontId="17" fillId="3" borderId="29" xfId="7" applyNumberFormat="1" applyFont="1" applyFill="1" applyBorder="1" applyAlignment="1">
      <alignment horizontal="center" vertical="top"/>
    </xf>
    <xf numFmtId="49" fontId="17" fillId="0" borderId="29" xfId="7" applyNumberFormat="1" applyFont="1" applyBorder="1" applyAlignment="1">
      <alignment horizontal="center" vertical="top"/>
    </xf>
    <xf numFmtId="49" fontId="17" fillId="0" borderId="18" xfId="8" applyNumberFormat="1" applyFont="1" applyBorder="1" applyAlignment="1">
      <alignment horizontal="center" vertical="top"/>
    </xf>
    <xf numFmtId="2" fontId="15" fillId="0" borderId="56" xfId="0" applyNumberFormat="1" applyFont="1" applyBorder="1" applyAlignment="1">
      <alignment horizontal="center" vertical="top"/>
    </xf>
    <xf numFmtId="2" fontId="15" fillId="5" borderId="17" xfId="0" applyNumberFormat="1" applyFont="1" applyFill="1" applyBorder="1" applyAlignment="1">
      <alignment horizontal="center" vertical="top"/>
    </xf>
    <xf numFmtId="2" fontId="17" fillId="4" borderId="51" xfId="0" applyNumberFormat="1" applyFont="1" applyFill="1" applyBorder="1" applyAlignment="1">
      <alignment horizontal="center" vertical="top"/>
    </xf>
    <xf numFmtId="2" fontId="29" fillId="0" borderId="13" xfId="0" applyNumberFormat="1" applyFont="1" applyBorder="1" applyAlignment="1">
      <alignment horizontal="center" vertical="top"/>
    </xf>
    <xf numFmtId="2" fontId="29" fillId="0" borderId="24" xfId="0" applyNumberFormat="1" applyFont="1" applyBorder="1" applyAlignment="1">
      <alignment horizontal="center" vertical="top"/>
    </xf>
    <xf numFmtId="2" fontId="29" fillId="0" borderId="29" xfId="0" applyNumberFormat="1" applyFont="1" applyBorder="1" applyAlignment="1">
      <alignment horizontal="center" vertical="top"/>
    </xf>
    <xf numFmtId="2" fontId="29" fillId="0" borderId="38" xfId="0" applyNumberFormat="1" applyFont="1" applyBorder="1" applyAlignment="1">
      <alignment horizontal="center" vertical="top"/>
    </xf>
    <xf numFmtId="49" fontId="17" fillId="2" borderId="56" xfId="7" applyNumberFormat="1" applyFont="1" applyFill="1" applyBorder="1" applyAlignment="1">
      <alignment horizontal="center" vertical="top"/>
    </xf>
    <xf numFmtId="1" fontId="17" fillId="3" borderId="18" xfId="7" applyNumberFormat="1" applyFont="1" applyFill="1" applyBorder="1" applyAlignment="1">
      <alignment horizontal="center" vertical="top"/>
    </xf>
    <xf numFmtId="165" fontId="15" fillId="0" borderId="17" xfId="0" applyNumberFormat="1" applyFont="1" applyBorder="1" applyAlignment="1">
      <alignment horizontal="center" vertical="top"/>
    </xf>
    <xf numFmtId="2" fontId="12" fillId="0" borderId="29" xfId="0" applyNumberFormat="1" applyFont="1" applyBorder="1" applyAlignment="1">
      <alignment horizontal="center" vertical="top"/>
    </xf>
    <xf numFmtId="2" fontId="15" fillId="0" borderId="4" xfId="0" applyNumberFormat="1" applyFont="1" applyBorder="1" applyAlignment="1">
      <alignment horizontal="center" vertical="top"/>
    </xf>
    <xf numFmtId="2" fontId="15" fillId="0" borderId="50" xfId="0" applyNumberFormat="1" applyFont="1" applyBorder="1" applyAlignment="1">
      <alignment horizontal="center" vertical="top"/>
    </xf>
    <xf numFmtId="0" fontId="12" fillId="0" borderId="50" xfId="0" applyFont="1" applyBorder="1" applyAlignment="1">
      <alignment horizontal="left" vertical="top" wrapText="1"/>
    </xf>
    <xf numFmtId="1" fontId="12" fillId="0" borderId="15" xfId="0" applyNumberFormat="1" applyFont="1" applyBorder="1" applyAlignment="1">
      <alignment horizontal="center" vertical="top"/>
    </xf>
    <xf numFmtId="2" fontId="15" fillId="0" borderId="17" xfId="0" applyNumberFormat="1" applyFont="1" applyBorder="1" applyAlignment="1">
      <alignment horizontal="center" vertical="top"/>
    </xf>
    <xf numFmtId="1" fontId="12" fillId="0" borderId="74" xfId="0" applyNumberFormat="1" applyFont="1" applyBorder="1" applyAlignment="1">
      <alignment horizontal="center" vertical="top"/>
    </xf>
    <xf numFmtId="2" fontId="34" fillId="4" borderId="11" xfId="0" applyNumberFormat="1" applyFont="1" applyFill="1" applyBorder="1" applyAlignment="1">
      <alignment horizontal="center" vertical="top"/>
    </xf>
    <xf numFmtId="0" fontId="12" fillId="0" borderId="42" xfId="0" applyFont="1" applyBorder="1" applyAlignment="1">
      <alignment horizontal="left" vertical="top"/>
    </xf>
    <xf numFmtId="2" fontId="17" fillId="3" borderId="21" xfId="0" applyNumberFormat="1" applyFont="1" applyFill="1" applyBorder="1" applyAlignment="1">
      <alignment horizontal="center" vertical="top"/>
    </xf>
    <xf numFmtId="1" fontId="15" fillId="3" borderId="31" xfId="0" applyNumberFormat="1" applyFont="1" applyFill="1" applyBorder="1" applyAlignment="1">
      <alignment vertical="top" wrapText="1"/>
    </xf>
    <xf numFmtId="2" fontId="17" fillId="2" borderId="2" xfId="0" applyNumberFormat="1" applyFont="1" applyFill="1" applyBorder="1" applyAlignment="1">
      <alignment horizontal="center" vertical="top"/>
    </xf>
    <xf numFmtId="1" fontId="3" fillId="2" borderId="31" xfId="0" applyNumberFormat="1" applyFont="1" applyFill="1" applyBorder="1" applyAlignment="1">
      <alignment vertical="top"/>
    </xf>
    <xf numFmtId="1" fontId="3" fillId="2" borderId="22" xfId="0" applyNumberFormat="1" applyFont="1" applyFill="1" applyBorder="1" applyAlignment="1">
      <alignment vertical="top"/>
    </xf>
    <xf numFmtId="2" fontId="17" fillId="6" borderId="12" xfId="0" applyNumberFormat="1" applyFont="1" applyFill="1" applyBorder="1" applyAlignment="1">
      <alignment horizontal="center" vertical="top"/>
    </xf>
    <xf numFmtId="49" fontId="10" fillId="0" borderId="0" xfId="0" applyNumberFormat="1" applyFont="1" applyAlignment="1">
      <alignment horizontal="center" vertical="top" wrapText="1"/>
    </xf>
    <xf numFmtId="0" fontId="15" fillId="0" borderId="0" xfId="0" applyFont="1" applyAlignment="1">
      <alignment vertical="top"/>
    </xf>
    <xf numFmtId="49" fontId="43" fillId="0" borderId="0" xfId="0" applyNumberFormat="1" applyFont="1" applyAlignment="1">
      <alignment horizontal="center" vertical="top" wrapText="1"/>
    </xf>
    <xf numFmtId="0" fontId="27" fillId="0" borderId="0" xfId="0" applyFont="1" applyAlignment="1">
      <alignment vertical="top" wrapText="1"/>
    </xf>
    <xf numFmtId="0" fontId="31" fillId="0" borderId="0" xfId="0" applyFont="1" applyAlignment="1">
      <alignment vertical="top"/>
    </xf>
    <xf numFmtId="0" fontId="17" fillId="0" borderId="0" xfId="0" applyFont="1" applyAlignment="1">
      <alignment horizontal="right" vertical="top" wrapText="1"/>
    </xf>
    <xf numFmtId="0" fontId="12" fillId="0" borderId="42" xfId="0" applyFont="1" applyBorder="1" applyAlignment="1">
      <alignment horizontal="left" vertical="top" wrapText="1"/>
    </xf>
    <xf numFmtId="0" fontId="8" fillId="0" borderId="37" xfId="0" applyFont="1" applyBorder="1" applyAlignment="1">
      <alignment horizontal="left" vertical="top" wrapText="1"/>
    </xf>
    <xf numFmtId="0" fontId="19" fillId="0" borderId="0" xfId="0" applyFont="1" applyAlignment="1">
      <alignment horizontal="left"/>
    </xf>
    <xf numFmtId="0" fontId="3" fillId="0" borderId="0" xfId="0" applyFont="1" applyAlignment="1">
      <alignment horizontal="center" vertical="top"/>
    </xf>
    <xf numFmtId="0" fontId="10" fillId="0" borderId="0" xfId="0" applyFont="1" applyAlignment="1">
      <alignment vertical="top"/>
    </xf>
    <xf numFmtId="49" fontId="30" fillId="2" borderId="33" xfId="0" applyNumberFormat="1" applyFont="1" applyFill="1" applyBorder="1" applyAlignment="1">
      <alignment horizontal="center" vertical="top"/>
    </xf>
    <xf numFmtId="49" fontId="30" fillId="3" borderId="34" xfId="0" applyNumberFormat="1" applyFont="1" applyFill="1" applyBorder="1" applyAlignment="1">
      <alignment horizontal="center" vertical="top"/>
    </xf>
    <xf numFmtId="0" fontId="30" fillId="3" borderId="25" xfId="0" applyFont="1" applyFill="1" applyBorder="1" applyAlignment="1">
      <alignment horizontal="left" vertical="top" wrapText="1"/>
    </xf>
    <xf numFmtId="0" fontId="12" fillId="7" borderId="3" xfId="0" applyFont="1" applyFill="1" applyBorder="1" applyAlignment="1">
      <alignment horizontal="left" vertical="top" wrapText="1"/>
    </xf>
    <xf numFmtId="165" fontId="29" fillId="7" borderId="25" xfId="0" applyNumberFormat="1" applyFont="1" applyFill="1" applyBorder="1" applyAlignment="1">
      <alignment horizontal="center" vertical="top" wrapText="1"/>
    </xf>
    <xf numFmtId="165" fontId="12" fillId="7" borderId="34" xfId="0" applyNumberFormat="1" applyFont="1" applyFill="1" applyBorder="1" applyAlignment="1">
      <alignment horizontal="center" vertical="top" wrapText="1"/>
    </xf>
    <xf numFmtId="0" fontId="12" fillId="7" borderId="25" xfId="0" applyFont="1" applyFill="1" applyBorder="1" applyAlignment="1">
      <alignment horizontal="left" vertical="top" wrapText="1"/>
    </xf>
    <xf numFmtId="0" fontId="12" fillId="7" borderId="34" xfId="0" applyFont="1" applyFill="1" applyBorder="1" applyAlignment="1">
      <alignment horizontal="left" vertical="top" wrapText="1"/>
    </xf>
    <xf numFmtId="165" fontId="15" fillId="5" borderId="24" xfId="0" applyNumberFormat="1" applyFont="1" applyFill="1" applyBorder="1" applyAlignment="1">
      <alignment horizontal="center" vertical="center" wrapText="1"/>
    </xf>
    <xf numFmtId="2" fontId="15" fillId="5" borderId="15" xfId="0" applyNumberFormat="1" applyFont="1" applyFill="1" applyBorder="1" applyAlignment="1">
      <alignment horizontal="center" vertical="center" wrapText="1"/>
    </xf>
    <xf numFmtId="0" fontId="15" fillId="0" borderId="7" xfId="0" applyFont="1" applyBorder="1" applyAlignment="1">
      <alignment horizontal="center" vertical="top" wrapText="1"/>
    </xf>
    <xf numFmtId="165" fontId="15" fillId="0" borderId="70" xfId="0" applyNumberFormat="1" applyFont="1" applyBorder="1" applyAlignment="1">
      <alignment horizontal="center" vertical="center"/>
    </xf>
    <xf numFmtId="165" fontId="15" fillId="0" borderId="69" xfId="0" applyNumberFormat="1" applyFont="1" applyBorder="1" applyAlignment="1">
      <alignment horizontal="center" vertical="center"/>
    </xf>
    <xf numFmtId="165" fontId="15" fillId="0" borderId="10" xfId="0" applyNumberFormat="1" applyFont="1" applyBorder="1" applyAlignment="1">
      <alignment horizontal="center" vertical="center"/>
    </xf>
    <xf numFmtId="2" fontId="15" fillId="0" borderId="69" xfId="0" applyNumberFormat="1" applyFont="1" applyBorder="1" applyAlignment="1">
      <alignment horizontal="center" vertical="center"/>
    </xf>
    <xf numFmtId="2" fontId="15" fillId="0" borderId="10" xfId="0" applyNumberFormat="1" applyFont="1" applyBorder="1" applyAlignment="1">
      <alignment horizontal="center" vertical="center"/>
    </xf>
    <xf numFmtId="2" fontId="17" fillId="4" borderId="60" xfId="0" applyNumberFormat="1" applyFont="1" applyFill="1" applyBorder="1" applyAlignment="1">
      <alignment horizontal="center" vertical="center"/>
    </xf>
    <xf numFmtId="2" fontId="17" fillId="4" borderId="78" xfId="0" applyNumberFormat="1" applyFont="1" applyFill="1" applyBorder="1" applyAlignment="1">
      <alignment horizontal="center" vertical="center"/>
    </xf>
    <xf numFmtId="0" fontId="12" fillId="0" borderId="37" xfId="0" applyFont="1" applyBorder="1" applyAlignment="1">
      <alignment horizontal="left" vertical="top" wrapText="1"/>
    </xf>
    <xf numFmtId="0" fontId="12" fillId="0" borderId="29" xfId="0" applyFont="1" applyBorder="1" applyAlignment="1">
      <alignment horizontal="center" vertical="top" wrapText="1"/>
    </xf>
    <xf numFmtId="165" fontId="15" fillId="5" borderId="50" xfId="0" applyNumberFormat="1" applyFont="1" applyFill="1" applyBorder="1" applyAlignment="1">
      <alignment horizontal="center" vertical="center"/>
    </xf>
    <xf numFmtId="165" fontId="15" fillId="5" borderId="24" xfId="0" applyNumberFormat="1" applyFont="1" applyFill="1" applyBorder="1" applyAlignment="1">
      <alignment horizontal="center" vertical="center"/>
    </xf>
    <xf numFmtId="165" fontId="15" fillId="5" borderId="15" xfId="0" applyNumberFormat="1" applyFont="1" applyFill="1" applyBorder="1" applyAlignment="1">
      <alignment horizontal="center" vertical="center"/>
    </xf>
    <xf numFmtId="165" fontId="17" fillId="4" borderId="38" xfId="0" applyNumberFormat="1" applyFont="1" applyFill="1" applyBorder="1" applyAlignment="1">
      <alignment horizontal="center" vertical="center"/>
    </xf>
    <xf numFmtId="165" fontId="17" fillId="4" borderId="30" xfId="0" applyNumberFormat="1" applyFont="1" applyFill="1" applyBorder="1" applyAlignment="1">
      <alignment horizontal="center" vertical="center"/>
    </xf>
    <xf numFmtId="0" fontId="15" fillId="0" borderId="4" xfId="0" applyFont="1" applyBorder="1" applyAlignment="1">
      <alignment horizontal="center" vertical="top" wrapText="1"/>
    </xf>
    <xf numFmtId="165" fontId="15" fillId="0" borderId="15" xfId="0" applyNumberFormat="1" applyFont="1" applyBorder="1" applyAlignment="1">
      <alignment horizontal="center" vertical="center"/>
    </xf>
    <xf numFmtId="2" fontId="15" fillId="0" borderId="6" xfId="0" applyNumberFormat="1" applyFont="1" applyBorder="1" applyAlignment="1">
      <alignment horizontal="center" vertical="center" wrapText="1"/>
    </xf>
    <xf numFmtId="165" fontId="15" fillId="0" borderId="19" xfId="0" applyNumberFormat="1" applyFont="1" applyBorder="1" applyAlignment="1">
      <alignment horizontal="center" vertical="center"/>
    </xf>
    <xf numFmtId="0" fontId="12" fillId="0" borderId="18" xfId="0" applyFont="1" applyBorder="1" applyAlignment="1">
      <alignment horizontal="center" vertical="top" wrapText="1"/>
    </xf>
    <xf numFmtId="0" fontId="29" fillId="0" borderId="6" xfId="0" applyFont="1" applyBorder="1" applyAlignment="1">
      <alignment horizontal="center" vertical="top" wrapText="1"/>
    </xf>
    <xf numFmtId="165" fontId="17" fillId="4" borderId="60" xfId="0" applyNumberFormat="1" applyFont="1" applyFill="1" applyBorder="1" applyAlignment="1">
      <alignment horizontal="center" vertical="center"/>
    </xf>
    <xf numFmtId="165" fontId="17" fillId="3" borderId="2" xfId="0" applyNumberFormat="1" applyFont="1" applyFill="1" applyBorder="1" applyAlignment="1">
      <alignment horizontal="center" vertical="center"/>
    </xf>
    <xf numFmtId="2" fontId="17" fillId="3" borderId="2" xfId="0" applyNumberFormat="1" applyFont="1" applyFill="1" applyBorder="1" applyAlignment="1">
      <alignment horizontal="center" vertical="center"/>
    </xf>
    <xf numFmtId="0" fontId="17" fillId="3" borderId="22" xfId="0" applyFont="1" applyFill="1" applyBorder="1" applyAlignment="1">
      <alignment vertical="top" wrapText="1"/>
    </xf>
    <xf numFmtId="0" fontId="34" fillId="3" borderId="22" xfId="0" applyFont="1" applyFill="1" applyBorder="1" applyAlignment="1">
      <alignment horizontal="center" vertical="top" wrapText="1"/>
    </xf>
    <xf numFmtId="165" fontId="15" fillId="0" borderId="14" xfId="0" applyNumberFormat="1" applyFont="1" applyBorder="1" applyAlignment="1">
      <alignment horizontal="center" vertical="top"/>
    </xf>
    <xf numFmtId="165" fontId="15" fillId="5" borderId="16" xfId="0" applyNumberFormat="1" applyFont="1" applyFill="1" applyBorder="1" applyAlignment="1">
      <alignment horizontal="center" vertical="top"/>
    </xf>
    <xf numFmtId="2" fontId="15" fillId="0" borderId="15" xfId="0" applyNumberFormat="1" applyFont="1" applyBorder="1" applyAlignment="1">
      <alignment horizontal="center" vertical="top"/>
    </xf>
    <xf numFmtId="165" fontId="15" fillId="0" borderId="5" xfId="0" applyNumberFormat="1" applyFont="1" applyBorder="1" applyAlignment="1">
      <alignment horizontal="center" vertical="top"/>
    </xf>
    <xf numFmtId="165" fontId="15" fillId="5" borderId="0" xfId="0" applyNumberFormat="1" applyFont="1" applyFill="1" applyAlignment="1">
      <alignment horizontal="center" vertical="top"/>
    </xf>
    <xf numFmtId="165" fontId="15" fillId="0" borderId="19" xfId="0" applyNumberFormat="1" applyFont="1" applyBorder="1" applyAlignment="1">
      <alignment horizontal="center" vertical="top"/>
    </xf>
    <xf numFmtId="0" fontId="12" fillId="0" borderId="68" xfId="0" applyFont="1" applyBorder="1" applyAlignment="1">
      <alignment vertical="top" wrapText="1"/>
    </xf>
    <xf numFmtId="0" fontId="12" fillId="0" borderId="54" xfId="0" applyFont="1" applyBorder="1" applyAlignment="1">
      <alignment horizontal="center" vertical="top"/>
    </xf>
    <xf numFmtId="165" fontId="15" fillId="0" borderId="73" xfId="0" applyNumberFormat="1" applyFont="1" applyBorder="1" applyAlignment="1">
      <alignment horizontal="center" vertical="top"/>
    </xf>
    <xf numFmtId="165" fontId="17" fillId="4" borderId="12" xfId="0" applyNumberFormat="1" applyFont="1" applyFill="1" applyBorder="1" applyAlignment="1">
      <alignment horizontal="center" vertical="top"/>
    </xf>
    <xf numFmtId="2" fontId="17" fillId="4" borderId="12" xfId="0" applyNumberFormat="1" applyFont="1" applyFill="1" applyBorder="1" applyAlignment="1">
      <alignment horizontal="center" vertical="top"/>
    </xf>
    <xf numFmtId="0" fontId="29" fillId="0" borderId="41" xfId="0" applyFont="1" applyBorder="1" applyAlignment="1">
      <alignment horizontal="center" vertical="top"/>
    </xf>
    <xf numFmtId="165" fontId="15" fillId="0" borderId="16" xfId="0" applyNumberFormat="1" applyFont="1" applyBorder="1" applyAlignment="1">
      <alignment horizontal="center" vertical="top"/>
    </xf>
    <xf numFmtId="0" fontId="12" fillId="0" borderId="14" xfId="0" applyFont="1" applyBorder="1" applyAlignment="1">
      <alignment wrapText="1"/>
    </xf>
    <xf numFmtId="165" fontId="17" fillId="4" borderId="1" xfId="0" applyNumberFormat="1" applyFont="1" applyFill="1" applyBorder="1" applyAlignment="1">
      <alignment horizontal="center" vertical="top"/>
    </xf>
    <xf numFmtId="165" fontId="17" fillId="4" borderId="78" xfId="0" applyNumberFormat="1" applyFont="1" applyFill="1" applyBorder="1" applyAlignment="1">
      <alignment horizontal="center" vertical="top"/>
    </xf>
    <xf numFmtId="165" fontId="15" fillId="0" borderId="13" xfId="0" applyNumberFormat="1" applyFont="1" applyBorder="1" applyAlignment="1">
      <alignment horizontal="center" vertical="top"/>
    </xf>
    <xf numFmtId="0" fontId="12" fillId="0" borderId="63" xfId="0" applyFont="1" applyBorder="1"/>
    <xf numFmtId="0" fontId="8" fillId="0" borderId="55" xfId="0" applyFont="1" applyBorder="1"/>
    <xf numFmtId="0" fontId="8" fillId="0" borderId="35" xfId="0" applyFont="1" applyBorder="1"/>
    <xf numFmtId="0" fontId="8" fillId="0" borderId="73" xfId="0" applyFont="1" applyBorder="1"/>
    <xf numFmtId="165" fontId="17" fillId="4" borderId="29" xfId="0" applyNumberFormat="1" applyFont="1" applyFill="1" applyBorder="1" applyAlignment="1">
      <alignment horizontal="center" vertical="top"/>
    </xf>
    <xf numFmtId="165" fontId="17" fillId="4" borderId="30" xfId="0" applyNumberFormat="1" applyFont="1" applyFill="1" applyBorder="1" applyAlignment="1">
      <alignment horizontal="center" vertical="top"/>
    </xf>
    <xf numFmtId="0" fontId="12" fillId="0" borderId="13" xfId="0" applyFont="1" applyBorder="1" applyAlignment="1">
      <alignment horizontal="center" vertical="top" wrapText="1"/>
    </xf>
    <xf numFmtId="2" fontId="17" fillId="4" borderId="29" xfId="0" applyNumberFormat="1" applyFont="1" applyFill="1" applyBorder="1" applyAlignment="1">
      <alignment horizontal="center" vertical="top"/>
    </xf>
    <xf numFmtId="0" fontId="44" fillId="0" borderId="37" xfId="0" applyFont="1" applyBorder="1" applyAlignment="1">
      <alignment horizontal="left" vertical="top" wrapText="1"/>
    </xf>
    <xf numFmtId="0" fontId="12" fillId="0" borderId="63" xfId="0" applyFont="1" applyBorder="1" applyAlignment="1">
      <alignment wrapText="1"/>
    </xf>
    <xf numFmtId="0" fontId="15" fillId="0" borderId="24" xfId="0" applyFont="1" applyBorder="1" applyAlignment="1">
      <alignment horizontal="center" vertical="top" wrapText="1"/>
    </xf>
    <xf numFmtId="0" fontId="15" fillId="0" borderId="29" xfId="0" applyFont="1" applyBorder="1" applyAlignment="1">
      <alignment horizontal="center" vertical="top" wrapText="1"/>
    </xf>
    <xf numFmtId="0" fontId="15" fillId="0" borderId="38" xfId="0" applyFont="1" applyBorder="1" applyAlignment="1">
      <alignment horizontal="center" vertical="top" wrapText="1"/>
    </xf>
    <xf numFmtId="0" fontId="12" fillId="0" borderId="54" xfId="0" applyFont="1" applyBorder="1" applyAlignment="1">
      <alignment horizontal="center" vertical="top" wrapText="1"/>
    </xf>
    <xf numFmtId="0" fontId="8" fillId="0" borderId="0" xfId="0" applyFont="1" applyAlignment="1">
      <alignment horizontal="center" vertical="top" wrapText="1"/>
    </xf>
    <xf numFmtId="49" fontId="31" fillId="2" borderId="37" xfId="0" applyNumberFormat="1" applyFont="1" applyFill="1" applyBorder="1" applyAlignment="1">
      <alignment horizontal="center" vertical="top"/>
    </xf>
    <xf numFmtId="2" fontId="17" fillId="3" borderId="32" xfId="0" applyNumberFormat="1" applyFont="1" applyFill="1" applyBorder="1" applyAlignment="1">
      <alignment horizontal="center" vertical="top"/>
    </xf>
    <xf numFmtId="0" fontId="3" fillId="3" borderId="31" xfId="0" applyFont="1" applyFill="1" applyBorder="1" applyAlignment="1">
      <alignment horizontal="center" vertical="top" wrapText="1"/>
    </xf>
    <xf numFmtId="0" fontId="15" fillId="3" borderId="22" xfId="0" applyFont="1" applyFill="1" applyBorder="1" applyAlignment="1">
      <alignment horizontal="center" vertical="top" wrapText="1"/>
    </xf>
    <xf numFmtId="2" fontId="17" fillId="2" borderId="47" xfId="0" applyNumberFormat="1" applyFont="1" applyFill="1" applyBorder="1" applyAlignment="1">
      <alignment horizontal="center" vertical="top"/>
    </xf>
    <xf numFmtId="2" fontId="17" fillId="6" borderId="23" xfId="0" applyNumberFormat="1" applyFont="1" applyFill="1" applyBorder="1" applyAlignment="1">
      <alignment horizontal="center" vertical="top"/>
    </xf>
    <xf numFmtId="49" fontId="17" fillId="0" borderId="0" xfId="0" applyNumberFormat="1" applyFont="1" applyAlignment="1">
      <alignment horizontal="right" vertical="top"/>
    </xf>
    <xf numFmtId="165" fontId="17" fillId="0" borderId="0" xfId="0" applyNumberFormat="1" applyFont="1" applyAlignment="1">
      <alignment horizontal="center" vertical="top"/>
    </xf>
    <xf numFmtId="0" fontId="19" fillId="0" borderId="0" xfId="0" applyFont="1" applyAlignment="1">
      <alignment vertical="top"/>
    </xf>
    <xf numFmtId="0" fontId="19" fillId="0" borderId="0" xfId="0" applyFont="1" applyAlignment="1">
      <alignment horizontal="center" vertical="top"/>
    </xf>
    <xf numFmtId="0" fontId="23" fillId="0" borderId="0" xfId="0" applyFont="1" applyAlignment="1">
      <alignment horizontal="center" vertical="top"/>
    </xf>
    <xf numFmtId="0" fontId="21" fillId="0" borderId="0" xfId="0" applyFont="1" applyAlignment="1">
      <alignment vertical="top"/>
    </xf>
    <xf numFmtId="0" fontId="12" fillId="0" borderId="33" xfId="0" applyFont="1" applyBorder="1" applyAlignment="1">
      <alignment vertical="top"/>
    </xf>
    <xf numFmtId="0" fontId="29" fillId="0" borderId="71" xfId="0" applyFont="1" applyBorder="1" applyAlignment="1">
      <alignment vertical="top"/>
    </xf>
    <xf numFmtId="0" fontId="12" fillId="0" borderId="37" xfId="0" applyFont="1" applyBorder="1" applyAlignment="1">
      <alignment vertical="top"/>
    </xf>
    <xf numFmtId="0" fontId="29" fillId="0" borderId="43" xfId="0" applyFont="1" applyBorder="1" applyAlignment="1">
      <alignment vertical="top"/>
    </xf>
    <xf numFmtId="0" fontId="35" fillId="3" borderId="25" xfId="0" applyFont="1" applyFill="1" applyBorder="1" applyAlignment="1">
      <alignment horizontal="left" vertical="top" wrapText="1"/>
    </xf>
    <xf numFmtId="0" fontId="35" fillId="7" borderId="34" xfId="0" applyFont="1" applyFill="1" applyBorder="1" applyAlignment="1">
      <alignment horizontal="left" vertical="top" wrapText="1"/>
    </xf>
    <xf numFmtId="0" fontId="35" fillId="7" borderId="64" xfId="0" applyFont="1" applyFill="1" applyBorder="1" applyAlignment="1">
      <alignment horizontal="left" vertical="top" wrapText="1"/>
    </xf>
    <xf numFmtId="0" fontId="12" fillId="7" borderId="63" xfId="0" applyFont="1" applyFill="1" applyBorder="1" applyAlignment="1">
      <alignment horizontal="left" vertical="top" wrapText="1"/>
    </xf>
    <xf numFmtId="0" fontId="12" fillId="7" borderId="25" xfId="0" applyFont="1" applyFill="1" applyBorder="1" applyAlignment="1">
      <alignment horizontal="center" vertical="top" wrapText="1"/>
    </xf>
    <xf numFmtId="0" fontId="12" fillId="7" borderId="34" xfId="0" applyFont="1" applyFill="1" applyBorder="1" applyAlignment="1">
      <alignment horizontal="center" vertical="top" wrapText="1"/>
    </xf>
    <xf numFmtId="0" fontId="6" fillId="0" borderId="14" xfId="0" applyFont="1" applyBorder="1" applyAlignment="1">
      <alignment horizontal="left" vertical="top" wrapText="1"/>
    </xf>
    <xf numFmtId="0" fontId="12" fillId="0" borderId="24" xfId="0" applyFont="1" applyBorder="1" applyAlignment="1">
      <alignment horizontal="center" vertical="top" wrapText="1"/>
    </xf>
    <xf numFmtId="0" fontId="12" fillId="0" borderId="15" xfId="0" applyFont="1" applyBorder="1" applyAlignment="1">
      <alignment horizontal="center" vertical="top" wrapText="1"/>
    </xf>
    <xf numFmtId="165" fontId="12" fillId="0" borderId="45" xfId="0" applyNumberFormat="1" applyFont="1" applyBorder="1" applyAlignment="1">
      <alignment horizontal="center" vertical="center"/>
    </xf>
    <xf numFmtId="0" fontId="6" fillId="0" borderId="58" xfId="0" applyFont="1" applyBorder="1" applyAlignment="1">
      <alignment horizontal="left" vertical="top" wrapText="1"/>
    </xf>
    <xf numFmtId="0" fontId="12" fillId="0" borderId="67" xfId="0" applyFont="1" applyBorder="1" applyAlignment="1">
      <alignment horizontal="center" vertical="top" wrapText="1"/>
    </xf>
    <xf numFmtId="0" fontId="12" fillId="0" borderId="74" xfId="0" applyFont="1" applyBorder="1" applyAlignment="1">
      <alignment horizontal="center" vertical="top" wrapText="1"/>
    </xf>
    <xf numFmtId="165" fontId="32" fillId="4" borderId="78" xfId="0" applyNumberFormat="1" applyFont="1" applyFill="1" applyBorder="1" applyAlignment="1">
      <alignment horizontal="center" vertical="center"/>
    </xf>
    <xf numFmtId="0" fontId="6" fillId="0" borderId="42" xfId="0" applyFont="1" applyBorder="1" applyAlignment="1">
      <alignment horizontal="left" vertical="top" wrapText="1"/>
    </xf>
    <xf numFmtId="1" fontId="12" fillId="0" borderId="38" xfId="0" applyNumberFormat="1" applyFont="1" applyBorder="1" applyAlignment="1">
      <alignment horizontal="center" vertical="top" wrapText="1"/>
    </xf>
    <xf numFmtId="1" fontId="29" fillId="0" borderId="38" xfId="0" applyNumberFormat="1" applyFont="1" applyBorder="1" applyAlignment="1">
      <alignment horizontal="center" vertical="top" wrapText="1"/>
    </xf>
    <xf numFmtId="165" fontId="32" fillId="3" borderId="31" xfId="0" applyNumberFormat="1" applyFont="1" applyFill="1" applyBorder="1" applyAlignment="1">
      <alignment horizontal="center" vertical="center"/>
    </xf>
    <xf numFmtId="165" fontId="32" fillId="3" borderId="47" xfId="0" applyNumberFormat="1" applyFont="1" applyFill="1" applyBorder="1" applyAlignment="1">
      <alignment horizontal="center" vertical="center"/>
    </xf>
    <xf numFmtId="165" fontId="12" fillId="0" borderId="16" xfId="0" applyNumberFormat="1" applyFont="1" applyBorder="1" applyAlignment="1">
      <alignment horizontal="center" vertical="top"/>
    </xf>
    <xf numFmtId="165" fontId="12" fillId="0" borderId="55" xfId="0" applyNumberFormat="1" applyFont="1" applyBorder="1" applyAlignment="1">
      <alignment horizontal="center" vertical="top"/>
    </xf>
    <xf numFmtId="49" fontId="12" fillId="2" borderId="37" xfId="0" applyNumberFormat="1" applyFont="1" applyFill="1" applyBorder="1" applyAlignment="1">
      <alignment horizontal="center" vertical="top"/>
    </xf>
    <xf numFmtId="165" fontId="32" fillId="4" borderId="40" xfId="0" applyNumberFormat="1" applyFont="1" applyFill="1" applyBorder="1" applyAlignment="1">
      <alignment horizontal="center" vertical="top"/>
    </xf>
    <xf numFmtId="0" fontId="32" fillId="4" borderId="40" xfId="0" applyFont="1" applyFill="1" applyBorder="1" applyAlignment="1">
      <alignment horizontal="center" vertical="top"/>
    </xf>
    <xf numFmtId="0" fontId="29" fillId="0" borderId="29" xfId="0" applyFont="1" applyBorder="1" applyAlignment="1">
      <alignment horizontal="center" vertical="top"/>
    </xf>
    <xf numFmtId="165" fontId="12" fillId="0" borderId="0" xfId="0" applyNumberFormat="1" applyFont="1" applyAlignment="1">
      <alignment horizontal="center" vertical="top"/>
    </xf>
    <xf numFmtId="0" fontId="12" fillId="0" borderId="66" xfId="0" applyFont="1" applyBorder="1" applyAlignment="1">
      <alignment horizontal="center" vertical="top"/>
    </xf>
    <xf numFmtId="0" fontId="12" fillId="0" borderId="43" xfId="0" applyFont="1" applyBorder="1" applyAlignment="1">
      <alignment horizontal="center" vertical="top" wrapText="1"/>
    </xf>
    <xf numFmtId="165" fontId="32" fillId="3" borderId="37" xfId="0" applyNumberFormat="1" applyFont="1" applyFill="1" applyBorder="1" applyAlignment="1">
      <alignment horizontal="center" vertical="center"/>
    </xf>
    <xf numFmtId="165" fontId="32" fillId="3" borderId="42" xfId="0" applyNumberFormat="1" applyFont="1" applyFill="1" applyBorder="1" applyAlignment="1">
      <alignment horizontal="center" vertical="center"/>
    </xf>
    <xf numFmtId="0" fontId="12" fillId="3" borderId="42" xfId="0" applyFont="1" applyFill="1" applyBorder="1" applyAlignment="1">
      <alignment vertical="top" wrapText="1"/>
    </xf>
    <xf numFmtId="0" fontId="12" fillId="3" borderId="43" xfId="0" applyFont="1" applyFill="1" applyBorder="1" applyAlignment="1">
      <alignment horizontal="center" vertical="top" wrapText="1"/>
    </xf>
    <xf numFmtId="165" fontId="32" fillId="3" borderId="42" xfId="0" applyNumberFormat="1" applyFont="1" applyFill="1" applyBorder="1" applyAlignment="1">
      <alignment horizontal="center" vertical="top"/>
    </xf>
    <xf numFmtId="0" fontId="24" fillId="0" borderId="0" xfId="0" applyFont="1" applyAlignment="1">
      <alignment horizontal="center" vertical="top"/>
    </xf>
    <xf numFmtId="0" fontId="16" fillId="0" borderId="0" xfId="0" applyFont="1" applyAlignment="1">
      <alignment horizontal="center" vertical="top"/>
    </xf>
    <xf numFmtId="0" fontId="32" fillId="2" borderId="22" xfId="0" applyFont="1" applyFill="1" applyBorder="1" applyAlignment="1">
      <alignment vertical="top"/>
    </xf>
    <xf numFmtId="49" fontId="5" fillId="2" borderId="2" xfId="0" applyNumberFormat="1" applyFont="1" applyFill="1" applyBorder="1" applyAlignment="1">
      <alignment horizontal="center" vertical="top"/>
    </xf>
    <xf numFmtId="49" fontId="12" fillId="3" borderId="3" xfId="0" applyNumberFormat="1" applyFont="1" applyFill="1" applyBorder="1" applyAlignment="1">
      <alignment horizontal="center" vertical="top"/>
    </xf>
    <xf numFmtId="0" fontId="12" fillId="3" borderId="21" xfId="0" applyFont="1" applyFill="1" applyBorder="1" applyAlignment="1">
      <alignment horizontal="center" vertical="top" wrapText="1"/>
    </xf>
    <xf numFmtId="0" fontId="12" fillId="3" borderId="57" xfId="0" applyFont="1" applyFill="1" applyBorder="1" applyAlignment="1">
      <alignment horizontal="center" vertical="top" wrapText="1"/>
    </xf>
    <xf numFmtId="0" fontId="6" fillId="0" borderId="4" xfId="0" applyFont="1" applyBorder="1" applyAlignment="1">
      <alignment horizontal="center" vertical="top"/>
    </xf>
    <xf numFmtId="165" fontId="6" fillId="0" borderId="4" xfId="0" applyNumberFormat="1" applyFont="1" applyBorder="1" applyAlignment="1">
      <alignment horizontal="center" vertical="center"/>
    </xf>
    <xf numFmtId="165" fontId="6" fillId="5" borderId="4" xfId="0" applyNumberFormat="1" applyFont="1" applyFill="1" applyBorder="1" applyAlignment="1">
      <alignment horizontal="center" vertical="center" wrapText="1"/>
    </xf>
    <xf numFmtId="165" fontId="6" fillId="5" borderId="16" xfId="0" applyNumberFormat="1" applyFont="1" applyFill="1" applyBorder="1" applyAlignment="1">
      <alignment horizontal="center" vertical="center" wrapText="1"/>
    </xf>
    <xf numFmtId="0" fontId="45" fillId="0" borderId="24" xfId="0" applyFont="1" applyBorder="1" applyAlignment="1">
      <alignment horizontal="left" vertical="top" wrapText="1"/>
    </xf>
    <xf numFmtId="0" fontId="45" fillId="0" borderId="15" xfId="0" applyFont="1" applyBorder="1" applyAlignment="1">
      <alignment horizontal="center" vertical="center" wrapText="1"/>
    </xf>
    <xf numFmtId="0" fontId="6" fillId="0" borderId="53" xfId="0" applyFont="1" applyBorder="1" applyAlignment="1">
      <alignment horizontal="center" vertical="top"/>
    </xf>
    <xf numFmtId="165" fontId="6" fillId="0" borderId="49" xfId="0" applyNumberFormat="1" applyFont="1" applyBorder="1" applyAlignment="1">
      <alignment horizontal="center" vertical="center"/>
    </xf>
    <xf numFmtId="165" fontId="6" fillId="5" borderId="49" xfId="0" applyNumberFormat="1" applyFont="1" applyFill="1" applyBorder="1" applyAlignment="1">
      <alignment horizontal="center" vertical="center" wrapText="1"/>
    </xf>
    <xf numFmtId="165" fontId="6" fillId="5" borderId="66" xfId="0" applyNumberFormat="1" applyFont="1" applyFill="1" applyBorder="1" applyAlignment="1">
      <alignment horizontal="center" vertical="center" wrapText="1"/>
    </xf>
    <xf numFmtId="0" fontId="45" fillId="0" borderId="36" xfId="0" applyFont="1" applyBorder="1" applyAlignment="1">
      <alignment horizontal="left" vertical="top" wrapText="1"/>
    </xf>
    <xf numFmtId="0" fontId="45" fillId="0" borderId="73" xfId="0" applyFont="1" applyBorder="1" applyAlignment="1">
      <alignment horizontal="center" vertical="center" wrapText="1"/>
    </xf>
    <xf numFmtId="0" fontId="7" fillId="0" borderId="49" xfId="0" applyFont="1" applyBorder="1" applyAlignment="1">
      <alignment horizontal="center" vertical="top"/>
    </xf>
    <xf numFmtId="2" fontId="6" fillId="0" borderId="52" xfId="0" applyNumberFormat="1" applyFont="1" applyBorder="1" applyAlignment="1">
      <alignment horizontal="center" vertical="top"/>
    </xf>
    <xf numFmtId="2" fontId="6" fillId="5" borderId="49" xfId="0" applyNumberFormat="1" applyFont="1" applyFill="1" applyBorder="1" applyAlignment="1">
      <alignment horizontal="center" vertical="top" wrapText="1"/>
    </xf>
    <xf numFmtId="2" fontId="6" fillId="5" borderId="66" xfId="0" applyNumberFormat="1" applyFont="1" applyFill="1" applyBorder="1" applyAlignment="1">
      <alignment horizontal="center" vertical="top" wrapText="1"/>
    </xf>
    <xf numFmtId="0" fontId="6" fillId="17" borderId="58" xfId="0" applyFont="1" applyFill="1" applyBorder="1" applyAlignment="1">
      <alignment vertical="top" wrapText="1"/>
    </xf>
    <xf numFmtId="0" fontId="6" fillId="0" borderId="67" xfId="0" applyFont="1" applyBorder="1" applyAlignment="1">
      <alignment horizontal="center" vertical="center" wrapText="1"/>
    </xf>
    <xf numFmtId="165" fontId="45" fillId="5" borderId="17" xfId="0" applyNumberFormat="1" applyFont="1" applyFill="1" applyBorder="1" applyAlignment="1">
      <alignment horizontal="center" vertical="center" wrapText="1"/>
    </xf>
    <xf numFmtId="0" fontId="6" fillId="0" borderId="67" xfId="0" applyFont="1" applyBorder="1" applyAlignment="1">
      <alignment horizontal="center" vertical="center"/>
    </xf>
    <xf numFmtId="0" fontId="6" fillId="17" borderId="56" xfId="0" applyFont="1" applyFill="1" applyBorder="1" applyAlignment="1">
      <alignment vertical="top" wrapText="1"/>
    </xf>
    <xf numFmtId="0" fontId="6" fillId="0" borderId="6" xfId="0" applyFont="1" applyBorder="1" applyAlignment="1">
      <alignment horizontal="center" vertical="center"/>
    </xf>
    <xf numFmtId="0" fontId="6" fillId="17" borderId="58" xfId="0" applyFont="1" applyFill="1" applyBorder="1" applyAlignment="1">
      <alignment horizontal="left" vertical="top" wrapText="1"/>
    </xf>
    <xf numFmtId="0" fontId="6" fillId="0" borderId="67" xfId="0" applyFont="1" applyBorder="1" applyAlignment="1">
      <alignment horizontal="center" vertical="top" wrapText="1"/>
    </xf>
    <xf numFmtId="0" fontId="6" fillId="17" borderId="65" xfId="0" applyFont="1" applyFill="1" applyBorder="1" applyAlignment="1">
      <alignment horizontal="left" vertical="top" wrapText="1"/>
    </xf>
    <xf numFmtId="0" fontId="45" fillId="0" borderId="40" xfId="0" applyFont="1" applyBorder="1" applyAlignment="1">
      <alignment vertical="top" wrapText="1"/>
    </xf>
    <xf numFmtId="0" fontId="38" fillId="4" borderId="11" xfId="0" applyFont="1" applyFill="1" applyBorder="1" applyAlignment="1">
      <alignment horizontal="center" vertical="top"/>
    </xf>
    <xf numFmtId="165" fontId="5" fillId="4" borderId="51" xfId="0" applyNumberFormat="1" applyFont="1" applyFill="1" applyBorder="1" applyAlignment="1">
      <alignment horizontal="center" vertical="center"/>
    </xf>
    <xf numFmtId="0" fontId="45" fillId="17" borderId="37" xfId="0" applyFont="1" applyFill="1" applyBorder="1" applyAlignment="1">
      <alignment horizontal="center" vertical="top" wrapText="1"/>
    </xf>
    <xf numFmtId="0" fontId="45" fillId="0" borderId="38" xfId="0" applyFont="1" applyBorder="1" applyAlignment="1">
      <alignment horizontal="center" vertical="top" wrapText="1"/>
    </xf>
    <xf numFmtId="0" fontId="45" fillId="0" borderId="78" xfId="0" applyFont="1" applyBorder="1" applyAlignment="1">
      <alignment vertical="center"/>
    </xf>
    <xf numFmtId="165" fontId="19" fillId="0" borderId="64" xfId="0" applyNumberFormat="1" applyFont="1" applyBorder="1" applyAlignment="1">
      <alignment horizontal="center" vertical="center"/>
    </xf>
    <xf numFmtId="165" fontId="12" fillId="0" borderId="48" xfId="0" applyNumberFormat="1" applyFont="1" applyBorder="1" applyAlignment="1">
      <alignment horizontal="center" vertical="center"/>
    </xf>
    <xf numFmtId="165" fontId="12" fillId="0" borderId="64" xfId="0" applyNumberFormat="1" applyFont="1" applyBorder="1" applyAlignment="1">
      <alignment horizontal="center" vertical="center"/>
    </xf>
    <xf numFmtId="0" fontId="15" fillId="0" borderId="26" xfId="0" applyFont="1" applyBorder="1" applyAlignment="1">
      <alignment horizontal="center" vertical="center" wrapText="1"/>
    </xf>
    <xf numFmtId="0" fontId="12" fillId="0" borderId="17" xfId="0" applyFont="1" applyBorder="1" applyAlignment="1">
      <alignment horizontal="center" vertical="center" wrapText="1"/>
    </xf>
    <xf numFmtId="2" fontId="12" fillId="0" borderId="0" xfId="0" applyNumberFormat="1" applyFont="1" applyAlignment="1">
      <alignment horizontal="center" vertical="center"/>
    </xf>
    <xf numFmtId="0" fontId="12" fillId="0" borderId="73" xfId="0" applyFont="1" applyBorder="1" applyAlignment="1">
      <alignment horizontal="center" vertical="center" wrapText="1"/>
    </xf>
    <xf numFmtId="0" fontId="6" fillId="0" borderId="49" xfId="0" applyFont="1" applyBorder="1" applyAlignment="1">
      <alignment vertical="top" wrapText="1"/>
    </xf>
    <xf numFmtId="165" fontId="12" fillId="0" borderId="17" xfId="0" applyNumberFormat="1" applyFont="1" applyBorder="1" applyAlignment="1">
      <alignment horizontal="right" vertical="center"/>
    </xf>
    <xf numFmtId="49" fontId="5" fillId="15" borderId="37" xfId="0" applyNumberFormat="1" applyFont="1" applyFill="1" applyBorder="1" applyAlignment="1">
      <alignment vertical="top"/>
    </xf>
    <xf numFmtId="49" fontId="5" fillId="16" borderId="38" xfId="0" applyNumberFormat="1" applyFont="1" applyFill="1" applyBorder="1" applyAlignment="1">
      <alignment vertical="top"/>
    </xf>
    <xf numFmtId="0" fontId="32" fillId="10" borderId="31" xfId="0" applyFont="1" applyFill="1" applyBorder="1" applyAlignment="1">
      <alignment horizontal="center" vertical="center"/>
    </xf>
    <xf numFmtId="2" fontId="32" fillId="10" borderId="21" xfId="0" applyNumberFormat="1" applyFont="1" applyFill="1" applyBorder="1" applyAlignment="1">
      <alignment horizontal="center" vertical="center"/>
    </xf>
    <xf numFmtId="2" fontId="32" fillId="10" borderId="47" xfId="0" applyNumberFormat="1" applyFont="1" applyFill="1" applyBorder="1" applyAlignment="1">
      <alignment horizontal="center" vertical="center"/>
    </xf>
    <xf numFmtId="0" fontId="8" fillId="0" borderId="51" xfId="0" applyFont="1" applyBorder="1" applyAlignment="1">
      <alignment vertical="top" wrapText="1"/>
    </xf>
    <xf numFmtId="0" fontId="12" fillId="0" borderId="1" xfId="0" applyFont="1" applyBorder="1" applyAlignment="1">
      <alignment vertical="top" wrapText="1"/>
    </xf>
    <xf numFmtId="0" fontId="12" fillId="0" borderId="41" xfId="0" applyFont="1" applyBorder="1" applyAlignment="1">
      <alignment vertical="center" wrapText="1"/>
    </xf>
    <xf numFmtId="0" fontId="31" fillId="0" borderId="42" xfId="0" applyFont="1" applyBorder="1" applyAlignment="1">
      <alignment vertical="center" wrapText="1"/>
    </xf>
    <xf numFmtId="0" fontId="31" fillId="0" borderId="43" xfId="0" applyFont="1" applyBorder="1" applyAlignment="1">
      <alignment vertical="center" wrapText="1"/>
    </xf>
    <xf numFmtId="49" fontId="5" fillId="3" borderId="21" xfId="0" applyNumberFormat="1" applyFont="1" applyFill="1" applyBorder="1" applyAlignment="1">
      <alignment horizontal="center" vertical="top"/>
    </xf>
    <xf numFmtId="2" fontId="5" fillId="3" borderId="31" xfId="0" applyNumberFormat="1" applyFont="1" applyFill="1" applyBorder="1" applyAlignment="1">
      <alignment horizontal="center" vertical="center"/>
    </xf>
    <xf numFmtId="2" fontId="5" fillId="3" borderId="47" xfId="0" applyNumberFormat="1" applyFont="1" applyFill="1" applyBorder="1" applyAlignment="1">
      <alignment horizontal="center" vertical="center"/>
    </xf>
    <xf numFmtId="2" fontId="5" fillId="3" borderId="22" xfId="0" applyNumberFormat="1" applyFont="1" applyFill="1" applyBorder="1" applyAlignment="1">
      <alignment horizontal="center" vertical="center"/>
    </xf>
    <xf numFmtId="0" fontId="6" fillId="3" borderId="31" xfId="0" applyFont="1" applyFill="1" applyBorder="1" applyAlignment="1">
      <alignment vertical="top" wrapText="1"/>
    </xf>
    <xf numFmtId="0" fontId="6" fillId="3" borderId="21" xfId="0" applyFont="1" applyFill="1" applyBorder="1" applyAlignment="1">
      <alignment horizontal="center" vertical="top" wrapText="1"/>
    </xf>
    <xf numFmtId="0" fontId="6" fillId="3" borderId="22" xfId="0" applyFont="1" applyFill="1" applyBorder="1" applyAlignment="1">
      <alignment horizontal="center" vertical="center" wrapText="1"/>
    </xf>
    <xf numFmtId="49" fontId="5" fillId="3" borderId="3" xfId="0" applyNumberFormat="1" applyFont="1" applyFill="1" applyBorder="1" applyAlignment="1">
      <alignment horizontal="center" vertical="top"/>
    </xf>
    <xf numFmtId="165" fontId="6" fillId="0" borderId="50" xfId="0" applyNumberFormat="1" applyFont="1" applyBorder="1" applyAlignment="1">
      <alignment horizontal="center" vertical="top"/>
    </xf>
    <xf numFmtId="165" fontId="6" fillId="5" borderId="4" xfId="0" applyNumberFormat="1" applyFont="1" applyFill="1" applyBorder="1" applyAlignment="1">
      <alignment horizontal="center" vertical="top"/>
    </xf>
    <xf numFmtId="165" fontId="6" fillId="0" borderId="4" xfId="0" applyNumberFormat="1" applyFont="1" applyBorder="1" applyAlignment="1">
      <alignment horizontal="center" vertical="top"/>
    </xf>
    <xf numFmtId="0" fontId="6" fillId="0" borderId="76" xfId="0" applyFont="1" applyBorder="1" applyAlignment="1">
      <alignment vertical="top" wrapText="1"/>
    </xf>
    <xf numFmtId="1" fontId="6" fillId="0" borderId="13" xfId="0" applyNumberFormat="1" applyFont="1" applyBorder="1" applyAlignment="1">
      <alignment horizontal="center" vertical="top"/>
    </xf>
    <xf numFmtId="2" fontId="6" fillId="0" borderId="56" xfId="0" applyNumberFormat="1" applyFont="1" applyBorder="1" applyAlignment="1">
      <alignment horizontal="center" vertical="top"/>
    </xf>
    <xf numFmtId="2" fontId="6" fillId="5" borderId="17" xfId="0" applyNumberFormat="1" applyFont="1" applyFill="1" applyBorder="1" applyAlignment="1">
      <alignment horizontal="center" vertical="top"/>
    </xf>
    <xf numFmtId="2" fontId="6" fillId="0" borderId="17" xfId="0" applyNumberFormat="1" applyFont="1" applyBorder="1" applyAlignment="1">
      <alignment horizontal="center" vertical="top"/>
    </xf>
    <xf numFmtId="0" fontId="6" fillId="0" borderId="75" xfId="0" applyFont="1" applyBorder="1" applyAlignment="1">
      <alignment vertical="top" wrapText="1"/>
    </xf>
    <xf numFmtId="1" fontId="6" fillId="0" borderId="54" xfId="0" applyNumberFormat="1" applyFont="1" applyBorder="1" applyAlignment="1">
      <alignment horizontal="center" vertical="top"/>
    </xf>
    <xf numFmtId="0" fontId="38" fillId="4" borderId="46" xfId="0" applyFont="1" applyFill="1" applyBorder="1" applyAlignment="1">
      <alignment horizontal="center" vertical="top"/>
    </xf>
    <xf numFmtId="165" fontId="5" fillId="4" borderId="51" xfId="0" applyNumberFormat="1" applyFont="1" applyFill="1" applyBorder="1" applyAlignment="1">
      <alignment horizontal="center" vertical="top"/>
    </xf>
    <xf numFmtId="2" fontId="5" fillId="4" borderId="11" xfId="0" applyNumberFormat="1" applyFont="1" applyFill="1" applyBorder="1" applyAlignment="1">
      <alignment horizontal="center" vertical="top"/>
    </xf>
    <xf numFmtId="0" fontId="6" fillId="0" borderId="39" xfId="0" applyFont="1" applyBorder="1" applyAlignment="1">
      <alignment vertical="top" wrapText="1"/>
    </xf>
    <xf numFmtId="9" fontId="6" fillId="0" borderId="18" xfId="0" applyNumberFormat="1" applyFont="1" applyBorder="1" applyAlignment="1">
      <alignment horizontal="center" vertical="top"/>
    </xf>
    <xf numFmtId="49" fontId="2" fillId="0" borderId="48" xfId="0" applyNumberFormat="1" applyFont="1" applyBorder="1" applyAlignment="1">
      <alignment vertical="top"/>
    </xf>
    <xf numFmtId="49" fontId="7" fillId="0" borderId="48" xfId="0" applyNumberFormat="1" applyFont="1" applyBorder="1" applyAlignment="1">
      <alignment vertical="top"/>
    </xf>
    <xf numFmtId="0" fontId="6" fillId="0" borderId="44" xfId="0" applyFont="1" applyBorder="1" applyAlignment="1">
      <alignment horizontal="center" vertical="top"/>
    </xf>
    <xf numFmtId="49" fontId="2" fillId="0" borderId="17" xfId="0" applyNumberFormat="1" applyFont="1" applyBorder="1" applyAlignment="1">
      <alignment vertical="top"/>
    </xf>
    <xf numFmtId="49" fontId="7" fillId="0" borderId="17" xfId="0" applyNumberFormat="1" applyFont="1" applyBorder="1" applyAlignment="1">
      <alignment vertical="top"/>
    </xf>
    <xf numFmtId="0" fontId="6" fillId="0" borderId="49" xfId="0" applyFont="1" applyBorder="1" applyAlignment="1">
      <alignment horizontal="center" vertical="top"/>
    </xf>
    <xf numFmtId="165" fontId="6" fillId="0" borderId="65" xfId="0" applyNumberFormat="1" applyFont="1" applyBorder="1" applyAlignment="1">
      <alignment horizontal="center" vertical="top"/>
    </xf>
    <xf numFmtId="165" fontId="6" fillId="0" borderId="53" xfId="0" applyNumberFormat="1" applyFont="1" applyBorder="1" applyAlignment="1">
      <alignment horizontal="center" vertical="top"/>
    </xf>
    <xf numFmtId="0" fontId="7" fillId="0" borderId="49" xfId="0" applyFont="1" applyBorder="1" applyAlignment="1">
      <alignment horizontal="center" vertical="top" wrapText="1"/>
    </xf>
    <xf numFmtId="2" fontId="6" fillId="0" borderId="49" xfId="0" applyNumberFormat="1" applyFont="1" applyBorder="1" applyAlignment="1">
      <alignment horizontal="center" vertical="top"/>
    </xf>
    <xf numFmtId="0" fontId="6" fillId="0" borderId="52" xfId="6" applyFont="1" applyBorder="1" applyAlignment="1">
      <alignment horizontal="left" vertical="top" wrapText="1"/>
    </xf>
    <xf numFmtId="49" fontId="29" fillId="0" borderId="74" xfId="0" applyNumberFormat="1" applyFont="1" applyBorder="1" applyAlignment="1">
      <alignment horizontal="center" vertical="center"/>
    </xf>
    <xf numFmtId="0" fontId="7" fillId="0" borderId="17" xfId="0" applyFont="1" applyBorder="1" applyAlignment="1">
      <alignment vertical="top" wrapText="1"/>
    </xf>
    <xf numFmtId="165" fontId="6" fillId="0" borderId="17" xfId="0" applyNumberFormat="1" applyFont="1" applyBorder="1" applyAlignment="1">
      <alignment vertical="top"/>
    </xf>
    <xf numFmtId="0" fontId="6" fillId="0" borderId="68" xfId="6" applyFont="1" applyBorder="1" applyAlignment="1">
      <alignment horizontal="left" vertical="center" wrapText="1"/>
    </xf>
    <xf numFmtId="0" fontId="6" fillId="0" borderId="58" xfId="6" applyFont="1" applyBorder="1" applyAlignment="1">
      <alignment horizontal="left" vertical="top" wrapText="1"/>
    </xf>
    <xf numFmtId="0" fontId="6" fillId="0" borderId="68" xfId="0" applyFont="1" applyBorder="1" applyAlignment="1">
      <alignment horizontal="left" vertical="center" wrapText="1"/>
    </xf>
    <xf numFmtId="1" fontId="6" fillId="0" borderId="54" xfId="0" applyNumberFormat="1" applyFont="1" applyBorder="1" applyAlignment="1">
      <alignment horizontal="center" vertical="top" wrapText="1"/>
    </xf>
    <xf numFmtId="0" fontId="6" fillId="0" borderId="49" xfId="0" applyFont="1" applyBorder="1" applyAlignment="1">
      <alignment vertical="center" wrapText="1"/>
    </xf>
    <xf numFmtId="165" fontId="6" fillId="0" borderId="53" xfId="0" applyNumberFormat="1" applyFont="1" applyBorder="1" applyAlignment="1">
      <alignment vertical="top"/>
    </xf>
    <xf numFmtId="0" fontId="6" fillId="0" borderId="40" xfId="0" applyFont="1" applyBorder="1" applyAlignment="1">
      <alignment vertical="top"/>
    </xf>
    <xf numFmtId="49" fontId="2" fillId="0" borderId="40" xfId="0" applyNumberFormat="1" applyFont="1" applyBorder="1" applyAlignment="1">
      <alignment vertical="top"/>
    </xf>
    <xf numFmtId="49" fontId="7" fillId="0" borderId="40" xfId="0" applyNumberFormat="1" applyFont="1" applyBorder="1" applyAlignment="1">
      <alignment vertical="top"/>
    </xf>
    <xf numFmtId="0" fontId="6" fillId="17" borderId="12" xfId="0" applyFont="1" applyFill="1" applyBorder="1" applyAlignment="1">
      <alignment horizontal="center" vertical="top" wrapText="1"/>
    </xf>
    <xf numFmtId="0" fontId="6" fillId="0" borderId="1" xfId="0" applyFont="1" applyBorder="1" applyAlignment="1">
      <alignment horizontal="center" vertical="top" wrapText="1"/>
    </xf>
    <xf numFmtId="0" fontId="31" fillId="0" borderId="56" xfId="0" applyFont="1" applyBorder="1" applyAlignment="1">
      <alignment vertical="center" wrapText="1"/>
    </xf>
    <xf numFmtId="0" fontId="31" fillId="0" borderId="45" xfId="0" applyFont="1" applyBorder="1" applyAlignment="1">
      <alignment vertical="center" wrapText="1"/>
    </xf>
    <xf numFmtId="0" fontId="6" fillId="0" borderId="13" xfId="0" applyFont="1" applyBorder="1" applyAlignment="1">
      <alignment vertical="top" wrapText="1"/>
    </xf>
    <xf numFmtId="49" fontId="45" fillId="0" borderId="24" xfId="0" applyNumberFormat="1" applyFont="1" applyBorder="1" applyAlignment="1">
      <alignment horizontal="center" vertical="center"/>
    </xf>
    <xf numFmtId="0" fontId="2" fillId="0" borderId="61" xfId="0" applyFont="1" applyBorder="1" applyAlignment="1">
      <alignment horizontal="center" vertical="top"/>
    </xf>
    <xf numFmtId="165" fontId="6" fillId="5" borderId="53" xfId="0" applyNumberFormat="1" applyFont="1" applyFill="1" applyBorder="1" applyAlignment="1">
      <alignment horizontal="center" vertical="top"/>
    </xf>
    <xf numFmtId="0" fontId="6" fillId="0" borderId="54" xfId="0" applyFont="1" applyBorder="1" applyAlignment="1">
      <alignment vertical="top" wrapText="1"/>
    </xf>
    <xf numFmtId="1" fontId="6" fillId="0" borderId="35" xfId="0" applyNumberFormat="1" applyFont="1" applyBorder="1" applyAlignment="1">
      <alignment horizontal="center" vertical="top"/>
    </xf>
    <xf numFmtId="49" fontId="45" fillId="0" borderId="36" xfId="0" applyNumberFormat="1" applyFont="1" applyBorder="1" applyAlignment="1">
      <alignment horizontal="center" vertical="center"/>
    </xf>
    <xf numFmtId="0" fontId="12" fillId="0" borderId="36" xfId="0" applyFont="1" applyBorder="1" applyAlignment="1">
      <alignment horizontal="left" vertical="top" wrapText="1"/>
    </xf>
    <xf numFmtId="0" fontId="12" fillId="0" borderId="74" xfId="0" applyFont="1" applyBorder="1" applyAlignment="1">
      <alignment horizontal="left" vertical="top" wrapText="1"/>
    </xf>
    <xf numFmtId="0" fontId="6" fillId="0" borderId="49" xfId="6" applyFont="1" applyBorder="1" applyAlignment="1">
      <alignment vertical="top" wrapText="1"/>
    </xf>
    <xf numFmtId="49" fontId="2" fillId="0" borderId="49" xfId="0" applyNumberFormat="1" applyFont="1" applyBorder="1" applyAlignment="1">
      <alignment vertical="top"/>
    </xf>
    <xf numFmtId="49" fontId="7" fillId="0" borderId="49" xfId="0" applyNumberFormat="1" applyFont="1" applyBorder="1" applyAlignment="1">
      <alignment vertical="top"/>
    </xf>
    <xf numFmtId="0" fontId="7" fillId="0" borderId="66" xfId="0" applyFont="1" applyBorder="1" applyAlignment="1">
      <alignment horizontal="center" vertical="top"/>
    </xf>
    <xf numFmtId="165" fontId="6" fillId="0" borderId="52" xfId="0" applyNumberFormat="1" applyFont="1" applyBorder="1" applyAlignment="1">
      <alignment horizontal="center" vertical="top"/>
    </xf>
    <xf numFmtId="165" fontId="6" fillId="5" borderId="49" xfId="0" applyNumberFormat="1" applyFont="1" applyFill="1" applyBorder="1" applyAlignment="1">
      <alignment horizontal="center" vertical="top"/>
    </xf>
    <xf numFmtId="0" fontId="6" fillId="0" borderId="52" xfId="6" applyFont="1" applyBorder="1" applyAlignment="1">
      <alignment horizontal="left" vertical="center" wrapText="1"/>
    </xf>
    <xf numFmtId="49" fontId="45" fillId="0" borderId="67" xfId="0" applyNumberFormat="1" applyFont="1" applyBorder="1" applyAlignment="1">
      <alignment horizontal="center" vertical="center"/>
    </xf>
    <xf numFmtId="49" fontId="2" fillId="0" borderId="53" xfId="0" applyNumberFormat="1" applyFont="1" applyBorder="1" applyAlignment="1">
      <alignment vertical="top"/>
    </xf>
    <xf numFmtId="49" fontId="7" fillId="0" borderId="53" xfId="0" applyNumberFormat="1" applyFont="1" applyBorder="1" applyAlignment="1">
      <alignment vertical="top"/>
    </xf>
    <xf numFmtId="0" fontId="7" fillId="0" borderId="61" xfId="0" applyFont="1" applyBorder="1" applyAlignment="1">
      <alignment horizontal="center" vertical="top"/>
    </xf>
    <xf numFmtId="0" fontId="6" fillId="0" borderId="65" xfId="6" applyFont="1" applyBorder="1" applyAlignment="1">
      <alignment horizontal="left" vertical="center" wrapText="1"/>
    </xf>
    <xf numFmtId="0" fontId="6" fillId="0" borderId="7" xfId="6" applyFont="1" applyBorder="1" applyAlignment="1">
      <alignment vertical="top" wrapText="1"/>
    </xf>
    <xf numFmtId="165" fontId="6" fillId="0" borderId="49" xfId="0" applyNumberFormat="1" applyFont="1" applyBorder="1" applyAlignment="1">
      <alignment horizontal="center" vertical="top"/>
    </xf>
    <xf numFmtId="0" fontId="6" fillId="0" borderId="4" xfId="6" applyFont="1" applyBorder="1" applyAlignment="1">
      <alignment vertical="top" wrapText="1"/>
    </xf>
    <xf numFmtId="165" fontId="6" fillId="5" borderId="52" xfId="0" applyNumberFormat="1" applyFont="1" applyFill="1" applyBorder="1" applyAlignment="1">
      <alignment horizontal="center" vertical="top"/>
    </xf>
    <xf numFmtId="0" fontId="6" fillId="0" borderId="59" xfId="6" applyFont="1" applyBorder="1" applyAlignment="1">
      <alignment horizontal="left" vertical="center" wrapText="1"/>
    </xf>
    <xf numFmtId="165" fontId="6" fillId="0" borderId="54" xfId="0" applyNumberFormat="1" applyFont="1" applyBorder="1" applyAlignment="1">
      <alignment horizontal="center" vertical="top"/>
    </xf>
    <xf numFmtId="0" fontId="38" fillId="4" borderId="43" xfId="0" applyFont="1" applyFill="1" applyBorder="1" applyAlignment="1">
      <alignment horizontal="center" vertical="top"/>
    </xf>
    <xf numFmtId="165" fontId="5" fillId="4" borderId="42" xfId="0" applyNumberFormat="1" applyFont="1" applyFill="1" applyBorder="1" applyAlignment="1">
      <alignment horizontal="center" vertical="top"/>
    </xf>
    <xf numFmtId="0" fontId="6" fillId="0" borderId="29" xfId="0" applyFont="1" applyBorder="1" applyAlignment="1">
      <alignment vertical="top" wrapText="1"/>
    </xf>
    <xf numFmtId="49" fontId="5" fillId="2" borderId="31" xfId="0" applyNumberFormat="1" applyFont="1" applyFill="1" applyBorder="1" applyAlignment="1">
      <alignment horizontal="center" vertical="top"/>
    </xf>
    <xf numFmtId="165" fontId="5" fillId="3" borderId="2" xfId="0" applyNumberFormat="1" applyFont="1" applyFill="1" applyBorder="1" applyAlignment="1">
      <alignment horizontal="center" vertical="top"/>
    </xf>
    <xf numFmtId="0" fontId="6" fillId="3" borderId="22" xfId="0" applyFont="1" applyFill="1" applyBorder="1" applyAlignment="1">
      <alignment vertical="top" wrapText="1"/>
    </xf>
    <xf numFmtId="0" fontId="6" fillId="3" borderId="22" xfId="0" applyFont="1" applyFill="1" applyBorder="1" applyAlignment="1">
      <alignment horizontal="center" vertical="top" wrapText="1"/>
    </xf>
    <xf numFmtId="0" fontId="45" fillId="3" borderId="22" xfId="0" applyFont="1" applyFill="1" applyBorder="1" applyAlignment="1">
      <alignment horizontal="center" vertical="center" wrapText="1"/>
    </xf>
    <xf numFmtId="0" fontId="29" fillId="0" borderId="31" xfId="0" applyFont="1" applyBorder="1" applyAlignment="1">
      <alignment horizontal="center" vertical="center"/>
    </xf>
    <xf numFmtId="0" fontId="29" fillId="0" borderId="23" xfId="0" applyFont="1" applyBorder="1" applyAlignment="1">
      <alignment horizontal="center" vertical="center"/>
    </xf>
    <xf numFmtId="0" fontId="2" fillId="0" borderId="4" xfId="0" applyFont="1" applyBorder="1" applyAlignment="1">
      <alignment horizontal="center" vertical="top"/>
    </xf>
    <xf numFmtId="0" fontId="29" fillId="0" borderId="63" xfId="0" applyFont="1" applyBorder="1" applyAlignment="1">
      <alignment horizontal="center" vertical="center"/>
    </xf>
    <xf numFmtId="0" fontId="29" fillId="0" borderId="71" xfId="0" applyFont="1" applyBorder="1" applyAlignment="1">
      <alignment horizontal="center" vertical="center"/>
    </xf>
    <xf numFmtId="0" fontId="29" fillId="0" borderId="65" xfId="0" applyFont="1" applyBorder="1" applyAlignment="1">
      <alignment horizontal="center" vertical="center"/>
    </xf>
    <xf numFmtId="0" fontId="29" fillId="0" borderId="61" xfId="0" applyFont="1" applyBorder="1" applyAlignment="1">
      <alignment horizontal="center" vertical="center"/>
    </xf>
    <xf numFmtId="0" fontId="6" fillId="0" borderId="65" xfId="0" applyFont="1" applyBorder="1" applyAlignment="1">
      <alignment horizontal="left" vertical="center" wrapText="1"/>
    </xf>
    <xf numFmtId="0" fontId="6" fillId="0" borderId="52" xfId="0" applyFont="1" applyBorder="1" applyAlignment="1">
      <alignment horizontal="left" vertical="center"/>
    </xf>
    <xf numFmtId="0" fontId="6" fillId="0" borderId="65" xfId="0" applyFont="1" applyBorder="1" applyAlignment="1">
      <alignment horizontal="left" vertical="center"/>
    </xf>
    <xf numFmtId="1" fontId="6" fillId="0" borderId="54" xfId="0" applyNumberFormat="1" applyFont="1" applyBorder="1" applyAlignment="1">
      <alignment horizontal="center" vertical="center"/>
    </xf>
    <xf numFmtId="1" fontId="6" fillId="0" borderId="18" xfId="0" applyNumberFormat="1" applyFont="1" applyBorder="1" applyAlignment="1">
      <alignment horizontal="center" vertical="center"/>
    </xf>
    <xf numFmtId="1" fontId="6" fillId="0" borderId="18" xfId="0" applyNumberFormat="1" applyFont="1" applyBorder="1" applyAlignment="1">
      <alignment horizontal="center" vertical="top"/>
    </xf>
    <xf numFmtId="0" fontId="6" fillId="0" borderId="58" xfId="0" applyFont="1" applyBorder="1" applyAlignment="1">
      <alignment horizontal="left" vertical="center" wrapText="1"/>
    </xf>
    <xf numFmtId="1" fontId="6" fillId="7" borderId="54" xfId="0" applyNumberFormat="1" applyFont="1" applyFill="1" applyBorder="1" applyAlignment="1">
      <alignment horizontal="center" vertical="top"/>
    </xf>
    <xf numFmtId="0" fontId="6" fillId="0" borderId="68" xfId="0" applyFont="1" applyBorder="1" applyAlignment="1">
      <alignment vertical="top" wrapText="1"/>
    </xf>
    <xf numFmtId="1" fontId="6" fillId="7" borderId="35" xfId="0" applyNumberFormat="1" applyFont="1" applyFill="1" applyBorder="1" applyAlignment="1">
      <alignment horizontal="center" vertical="top" wrapText="1"/>
    </xf>
    <xf numFmtId="0" fontId="6" fillId="17" borderId="68" xfId="0" applyFont="1" applyFill="1" applyBorder="1" applyAlignment="1">
      <alignment horizontal="left" vertical="center" wrapText="1"/>
    </xf>
    <xf numFmtId="1" fontId="6" fillId="7" borderId="36" xfId="0" applyNumberFormat="1" applyFont="1" applyFill="1" applyBorder="1" applyAlignment="1">
      <alignment horizontal="center" vertical="top" wrapText="1"/>
    </xf>
    <xf numFmtId="1" fontId="6" fillId="7" borderId="67" xfId="0" applyNumberFormat="1" applyFont="1" applyFill="1" applyBorder="1" applyAlignment="1">
      <alignment horizontal="center" vertical="top" wrapText="1"/>
    </xf>
    <xf numFmtId="0" fontId="6" fillId="0" borderId="7" xfId="0" applyFont="1" applyBorder="1" applyAlignment="1">
      <alignment vertical="top" wrapText="1"/>
    </xf>
    <xf numFmtId="0" fontId="45" fillId="0" borderId="11" xfId="0" applyFont="1" applyBorder="1" applyAlignment="1">
      <alignment vertical="top" wrapText="1"/>
    </xf>
    <xf numFmtId="0" fontId="5" fillId="10" borderId="47" xfId="0" applyFont="1" applyFill="1" applyBorder="1" applyAlignment="1">
      <alignment horizontal="center" vertical="top"/>
    </xf>
    <xf numFmtId="2" fontId="32" fillId="8" borderId="2" xfId="0" applyNumberFormat="1" applyFont="1" applyFill="1" applyBorder="1" applyAlignment="1">
      <alignment horizontal="center" vertical="top"/>
    </xf>
    <xf numFmtId="0" fontId="45" fillId="0" borderId="12" xfId="0" applyFont="1" applyBorder="1" applyAlignment="1">
      <alignment vertical="top" wrapText="1"/>
    </xf>
    <xf numFmtId="9" fontId="45" fillId="0" borderId="60" xfId="0" applyNumberFormat="1" applyFont="1" applyBorder="1" applyAlignment="1">
      <alignment horizontal="center" vertical="top" wrapText="1"/>
    </xf>
    <xf numFmtId="9" fontId="29" fillId="0" borderId="60" xfId="0" applyNumberFormat="1" applyFont="1" applyBorder="1" applyAlignment="1">
      <alignment horizontal="center" vertical="center" wrapText="1"/>
    </xf>
    <xf numFmtId="0" fontId="6" fillId="0" borderId="71" xfId="0" applyFont="1" applyBorder="1" applyAlignment="1">
      <alignment horizontal="center" vertical="top"/>
    </xf>
    <xf numFmtId="165" fontId="6" fillId="0" borderId="63" xfId="0" applyNumberFormat="1" applyFont="1" applyBorder="1" applyAlignment="1">
      <alignment horizontal="center" vertical="top"/>
    </xf>
    <xf numFmtId="165" fontId="6" fillId="7" borderId="47" xfId="0" applyNumberFormat="1" applyFont="1" applyFill="1" applyBorder="1" applyAlignment="1">
      <alignment horizontal="center" vertical="top"/>
    </xf>
    <xf numFmtId="165" fontId="6" fillId="7" borderId="22" xfId="0" applyNumberFormat="1" applyFont="1" applyFill="1" applyBorder="1" applyAlignment="1">
      <alignment horizontal="center" vertical="top"/>
    </xf>
    <xf numFmtId="0" fontId="5" fillId="19" borderId="47" xfId="0" applyFont="1" applyFill="1" applyBorder="1" applyAlignment="1">
      <alignment horizontal="center" vertical="top"/>
    </xf>
    <xf numFmtId="165" fontId="5" fillId="19" borderId="22" xfId="0" applyNumberFormat="1" applyFont="1" applyFill="1" applyBorder="1" applyAlignment="1">
      <alignment horizontal="center" vertical="top"/>
    </xf>
    <xf numFmtId="165" fontId="5" fillId="19" borderId="47" xfId="0" applyNumberFormat="1" applyFont="1" applyFill="1" applyBorder="1" applyAlignment="1">
      <alignment horizontal="center" vertical="top"/>
    </xf>
    <xf numFmtId="165" fontId="6" fillId="7" borderId="4" xfId="0" applyNumberFormat="1" applyFont="1" applyFill="1" applyBorder="1" applyAlignment="1">
      <alignment horizontal="center" vertical="top"/>
    </xf>
    <xf numFmtId="165" fontId="6" fillId="7" borderId="44" xfId="0" applyNumberFormat="1" applyFont="1" applyFill="1" applyBorder="1" applyAlignment="1">
      <alignment horizontal="center" vertical="top"/>
    </xf>
    <xf numFmtId="2" fontId="6" fillId="0" borderId="59" xfId="0" applyNumberFormat="1" applyFont="1" applyBorder="1" applyAlignment="1">
      <alignment horizontal="center" vertical="top"/>
    </xf>
    <xf numFmtId="2" fontId="6" fillId="7" borderId="49" xfId="0" applyNumberFormat="1" applyFont="1" applyFill="1" applyBorder="1" applyAlignment="1">
      <alignment horizontal="center" vertical="top"/>
    </xf>
    <xf numFmtId="2" fontId="6" fillId="7" borderId="66" xfId="0" applyNumberFormat="1" applyFont="1" applyFill="1" applyBorder="1" applyAlignment="1">
      <alignment horizontal="center" vertical="top"/>
    </xf>
    <xf numFmtId="0" fontId="5" fillId="19" borderId="40" xfId="0" applyFont="1" applyFill="1" applyBorder="1" applyAlignment="1">
      <alignment horizontal="center" vertical="top"/>
    </xf>
    <xf numFmtId="2" fontId="5" fillId="19" borderId="41" xfId="0" applyNumberFormat="1" applyFont="1" applyFill="1" applyBorder="1" applyAlignment="1">
      <alignment horizontal="center" vertical="top"/>
    </xf>
    <xf numFmtId="2" fontId="5" fillId="19" borderId="40" xfId="0" applyNumberFormat="1" applyFont="1" applyFill="1" applyBorder="1" applyAlignment="1">
      <alignment horizontal="center" vertical="top"/>
    </xf>
    <xf numFmtId="0" fontId="6" fillId="0" borderId="45" xfId="0" applyFont="1" applyBorder="1" applyAlignment="1">
      <alignment horizontal="center" vertical="top"/>
    </xf>
    <xf numFmtId="165" fontId="6" fillId="0" borderId="56" xfId="0" applyNumberFormat="1" applyFont="1" applyBorder="1" applyAlignment="1">
      <alignment horizontal="center" vertical="top"/>
    </xf>
    <xf numFmtId="165" fontId="6" fillId="7" borderId="40" xfId="0" applyNumberFormat="1" applyFont="1" applyFill="1" applyBorder="1" applyAlignment="1">
      <alignment horizontal="center" vertical="top"/>
    </xf>
    <xf numFmtId="165" fontId="6" fillId="7" borderId="41" xfId="0" applyNumberFormat="1" applyFont="1" applyFill="1" applyBorder="1" applyAlignment="1">
      <alignment horizontal="center" vertical="top"/>
    </xf>
    <xf numFmtId="165" fontId="5" fillId="19" borderId="31" xfId="0" applyNumberFormat="1" applyFont="1" applyFill="1" applyBorder="1" applyAlignment="1">
      <alignment horizontal="center" vertical="top"/>
    </xf>
    <xf numFmtId="165" fontId="5" fillId="19" borderId="23" xfId="0" applyNumberFormat="1" applyFont="1" applyFill="1" applyBorder="1" applyAlignment="1">
      <alignment horizontal="center" vertical="top"/>
    </xf>
    <xf numFmtId="2" fontId="6" fillId="7" borderId="17" xfId="0" applyNumberFormat="1" applyFont="1" applyFill="1" applyBorder="1" applyAlignment="1">
      <alignment horizontal="center" vertical="top"/>
    </xf>
    <xf numFmtId="2" fontId="6" fillId="7" borderId="0" xfId="0" applyNumberFormat="1" applyFont="1" applyFill="1" applyAlignment="1">
      <alignment horizontal="center" vertical="top"/>
    </xf>
    <xf numFmtId="2" fontId="5" fillId="19" borderId="63" xfId="0" applyNumberFormat="1" applyFont="1" applyFill="1" applyBorder="1" applyAlignment="1">
      <alignment horizontal="center" vertical="top"/>
    </xf>
    <xf numFmtId="2" fontId="5" fillId="19" borderId="48" xfId="0" applyNumberFormat="1" applyFont="1" applyFill="1" applyBorder="1" applyAlignment="1">
      <alignment horizontal="center" vertical="top"/>
    </xf>
    <xf numFmtId="2" fontId="5" fillId="3" borderId="31" xfId="0" applyNumberFormat="1" applyFont="1" applyFill="1" applyBorder="1" applyAlignment="1">
      <alignment horizontal="center" vertical="top"/>
    </xf>
    <xf numFmtId="0" fontId="12" fillId="0" borderId="76" xfId="0" applyFont="1" applyBorder="1" applyAlignment="1">
      <alignment vertical="center" wrapText="1"/>
    </xf>
    <xf numFmtId="0" fontId="32" fillId="10" borderId="47" xfId="0" applyFont="1" applyFill="1" applyBorder="1" applyAlignment="1">
      <alignment horizontal="center" vertical="top"/>
    </xf>
    <xf numFmtId="165" fontId="32" fillId="0" borderId="42" xfId="0" applyNumberFormat="1" applyFont="1" applyBorder="1" applyAlignment="1">
      <alignment horizontal="center" vertical="center"/>
    </xf>
    <xf numFmtId="165" fontId="32" fillId="0" borderId="40" xfId="0" applyNumberFormat="1" applyFont="1" applyBorder="1" applyAlignment="1">
      <alignment horizontal="center" vertical="center"/>
    </xf>
    <xf numFmtId="0" fontId="8" fillId="0" borderId="28" xfId="0" applyFont="1" applyBorder="1" applyAlignment="1">
      <alignment vertical="top" wrapText="1"/>
    </xf>
    <xf numFmtId="0" fontId="12" fillId="0" borderId="77" xfId="0" applyFont="1" applyBorder="1" applyAlignment="1">
      <alignment vertical="top" wrapText="1"/>
    </xf>
    <xf numFmtId="0" fontId="12" fillId="0" borderId="45" xfId="0" applyFont="1" applyBorder="1" applyAlignment="1">
      <alignment horizontal="center" vertical="top"/>
    </xf>
    <xf numFmtId="0" fontId="12" fillId="10" borderId="46" xfId="0" applyFont="1" applyFill="1" applyBorder="1" applyAlignment="1">
      <alignment horizontal="center" vertical="top"/>
    </xf>
    <xf numFmtId="165" fontId="32" fillId="4" borderId="60" xfId="0" applyNumberFormat="1" applyFont="1" applyFill="1" applyBorder="1" applyAlignment="1">
      <alignment horizontal="center" vertical="top"/>
    </xf>
    <xf numFmtId="0" fontId="32" fillId="19" borderId="46" xfId="0" applyFont="1" applyFill="1" applyBorder="1" applyAlignment="1">
      <alignment horizontal="center" vertical="top"/>
    </xf>
    <xf numFmtId="165" fontId="32" fillId="8" borderId="41" xfId="0" applyNumberFormat="1" applyFont="1" applyFill="1" applyBorder="1" applyAlignment="1">
      <alignment horizontal="center" vertical="top"/>
    </xf>
    <xf numFmtId="165" fontId="32" fillId="8" borderId="40" xfId="0" applyNumberFormat="1" applyFont="1" applyFill="1" applyBorder="1" applyAlignment="1">
      <alignment horizontal="center" vertical="top"/>
    </xf>
    <xf numFmtId="0" fontId="32" fillId="17" borderId="63" xfId="0" applyFont="1" applyFill="1" applyBorder="1" applyAlignment="1">
      <alignment vertical="center" wrapText="1"/>
    </xf>
    <xf numFmtId="2" fontId="6" fillId="0" borderId="50" xfId="0" applyNumberFormat="1" applyFont="1" applyBorder="1" applyAlignment="1">
      <alignment horizontal="center" vertical="top"/>
    </xf>
    <xf numFmtId="0" fontId="29" fillId="17" borderId="4" xfId="0" applyFont="1" applyFill="1" applyBorder="1" applyAlignment="1">
      <alignment vertical="center" wrapText="1"/>
    </xf>
    <xf numFmtId="0" fontId="45" fillId="0" borderId="76" xfId="0" applyFont="1" applyBorder="1" applyAlignment="1">
      <alignment horizontal="center" vertical="center" wrapText="1"/>
    </xf>
    <xf numFmtId="0" fontId="29" fillId="0" borderId="13" xfId="0" applyFont="1" applyBorder="1" applyAlignment="1">
      <alignment horizontal="center" vertical="center" wrapText="1"/>
    </xf>
    <xf numFmtId="0" fontId="6" fillId="0" borderId="49" xfId="6" applyFont="1" applyBorder="1" applyAlignment="1">
      <alignment wrapText="1"/>
    </xf>
    <xf numFmtId="0" fontId="6" fillId="17" borderId="53" xfId="6" applyFont="1" applyFill="1" applyBorder="1" applyAlignment="1">
      <alignment horizontal="left" vertical="center" wrapText="1"/>
    </xf>
    <xf numFmtId="49" fontId="6" fillId="0" borderId="75" xfId="6" applyNumberFormat="1" applyFont="1" applyBorder="1" applyAlignment="1">
      <alignment horizontal="center" vertical="center" wrapText="1"/>
    </xf>
    <xf numFmtId="0" fontId="6" fillId="0" borderId="49" xfId="6" applyFont="1" applyBorder="1" applyAlignment="1">
      <alignment horizontal="left" vertical="top" wrapText="1"/>
    </xf>
    <xf numFmtId="165" fontId="32" fillId="0" borderId="52" xfId="0" applyNumberFormat="1" applyFont="1" applyBorder="1" applyAlignment="1">
      <alignment horizontal="center" vertical="top"/>
    </xf>
    <xf numFmtId="165" fontId="47" fillId="0" borderId="49" xfId="0" applyNumberFormat="1" applyFont="1" applyBorder="1" applyAlignment="1">
      <alignment horizontal="center" vertical="top"/>
    </xf>
    <xf numFmtId="165" fontId="47" fillId="0" borderId="52" xfId="0" applyNumberFormat="1" applyFont="1" applyBorder="1" applyAlignment="1">
      <alignment horizontal="center" vertical="top"/>
    </xf>
    <xf numFmtId="0" fontId="6" fillId="17" borderId="49" xfId="6" applyFont="1" applyFill="1" applyBorder="1" applyAlignment="1">
      <alignment horizontal="left" vertical="center" wrapText="1"/>
    </xf>
    <xf numFmtId="165" fontId="45" fillId="0" borderId="17" xfId="0" applyNumberFormat="1" applyFont="1" applyBorder="1" applyAlignment="1">
      <alignment horizontal="center" vertical="top"/>
    </xf>
    <xf numFmtId="165" fontId="45" fillId="0" borderId="56" xfId="0" applyNumberFormat="1" applyFont="1" applyBorder="1" applyAlignment="1">
      <alignment horizontal="center" vertical="top"/>
    </xf>
    <xf numFmtId="165" fontId="45" fillId="0" borderId="53" xfId="0" applyNumberFormat="1" applyFont="1" applyBorder="1" applyAlignment="1">
      <alignment horizontal="center" vertical="top"/>
    </xf>
    <xf numFmtId="165" fontId="45" fillId="0" borderId="0" xfId="0" applyNumberFormat="1" applyFont="1" applyAlignment="1">
      <alignment horizontal="center" vertical="top"/>
    </xf>
    <xf numFmtId="0" fontId="6" fillId="0" borderId="49" xfId="6" applyFont="1" applyBorder="1" applyAlignment="1">
      <alignment horizontal="left" vertical="center" wrapText="1"/>
    </xf>
    <xf numFmtId="165" fontId="47" fillId="0" borderId="59" xfId="0" applyNumberFormat="1" applyFont="1" applyBorder="1" applyAlignment="1">
      <alignment horizontal="center" vertical="top"/>
    </xf>
    <xf numFmtId="0" fontId="6" fillId="0" borderId="49" xfId="6" applyFont="1" applyBorder="1" applyAlignment="1">
      <alignment vertical="center" wrapText="1"/>
    </xf>
    <xf numFmtId="49" fontId="6" fillId="0" borderId="77" xfId="6" applyNumberFormat="1" applyFont="1" applyBorder="1" applyAlignment="1">
      <alignment horizontal="center" vertical="center" wrapText="1"/>
    </xf>
    <xf numFmtId="165" fontId="32" fillId="0" borderId="65" xfId="0" applyNumberFormat="1" applyFont="1" applyBorder="1" applyAlignment="1">
      <alignment horizontal="center" vertical="top"/>
    </xf>
    <xf numFmtId="165" fontId="47" fillId="0" borderId="53" xfId="0" applyNumberFormat="1" applyFont="1" applyBorder="1" applyAlignment="1">
      <alignment horizontal="center" vertical="top"/>
    </xf>
    <xf numFmtId="165" fontId="47" fillId="0" borderId="55" xfId="0" applyNumberFormat="1" applyFont="1" applyBorder="1" applyAlignment="1">
      <alignment horizontal="center" vertical="top"/>
    </xf>
    <xf numFmtId="49" fontId="45" fillId="0" borderId="73" xfId="0" applyNumberFormat="1" applyFont="1" applyBorder="1" applyAlignment="1">
      <alignment horizontal="center" vertical="center" wrapText="1"/>
    </xf>
    <xf numFmtId="0" fontId="6" fillId="0" borderId="53" xfId="6" applyFont="1" applyBorder="1" applyAlignment="1">
      <alignment vertical="center" wrapText="1"/>
    </xf>
    <xf numFmtId="165" fontId="32" fillId="0" borderId="56" xfId="0" applyNumberFormat="1" applyFont="1" applyBorder="1" applyAlignment="1">
      <alignment horizontal="center" vertical="top"/>
    </xf>
    <xf numFmtId="165" fontId="47" fillId="0" borderId="0" xfId="0" applyNumberFormat="1" applyFont="1" applyAlignment="1">
      <alignment horizontal="center" vertical="top"/>
    </xf>
    <xf numFmtId="0" fontId="45" fillId="0" borderId="56" xfId="0" applyFont="1" applyBorder="1" applyAlignment="1">
      <alignment vertical="top" wrapText="1"/>
    </xf>
    <xf numFmtId="0" fontId="32" fillId="19" borderId="48" xfId="0" applyFont="1" applyFill="1" applyBorder="1" applyAlignment="1">
      <alignment horizontal="center" vertical="top"/>
    </xf>
    <xf numFmtId="165" fontId="32" fillId="8" borderId="63" xfId="0" applyNumberFormat="1" applyFont="1" applyFill="1" applyBorder="1" applyAlignment="1">
      <alignment horizontal="center" vertical="top"/>
    </xf>
    <xf numFmtId="165" fontId="5" fillId="8" borderId="48" xfId="0" applyNumberFormat="1" applyFont="1" applyFill="1" applyBorder="1" applyAlignment="1">
      <alignment horizontal="center" vertical="top"/>
    </xf>
    <xf numFmtId="165" fontId="5" fillId="8" borderId="63" xfId="0" applyNumberFormat="1" applyFont="1" applyFill="1" applyBorder="1" applyAlignment="1">
      <alignment horizontal="center" vertical="top"/>
    </xf>
    <xf numFmtId="49" fontId="45" fillId="0" borderId="40" xfId="0" applyNumberFormat="1" applyFont="1" applyBorder="1" applyAlignment="1">
      <alignment horizontal="left" vertical="center" wrapText="1"/>
    </xf>
    <xf numFmtId="49" fontId="45" fillId="0" borderId="39" xfId="0" applyNumberFormat="1" applyFont="1" applyBorder="1" applyAlignment="1">
      <alignment horizontal="center" vertical="center" wrapText="1"/>
    </xf>
    <xf numFmtId="49" fontId="29" fillId="0" borderId="19" xfId="0" applyNumberFormat="1" applyFont="1" applyBorder="1" applyAlignment="1">
      <alignment horizontal="center" vertical="center" wrapText="1"/>
    </xf>
    <xf numFmtId="0" fontId="29" fillId="0" borderId="56" xfId="0" applyFont="1" applyBorder="1" applyAlignment="1">
      <alignment vertical="center" wrapText="1"/>
    </xf>
    <xf numFmtId="0" fontId="29" fillId="0" borderId="45" xfId="0" applyFont="1" applyBorder="1" applyAlignment="1">
      <alignment vertical="center" wrapText="1"/>
    </xf>
    <xf numFmtId="0" fontId="12" fillId="3" borderId="23" xfId="0" applyFont="1" applyFill="1" applyBorder="1" applyAlignment="1">
      <alignment horizontal="center" vertical="center" wrapText="1"/>
    </xf>
    <xf numFmtId="0" fontId="12" fillId="2" borderId="31" xfId="0" applyFont="1" applyFill="1" applyBorder="1" applyAlignment="1">
      <alignment vertical="top"/>
    </xf>
    <xf numFmtId="0" fontId="12" fillId="2" borderId="23" xfId="0" applyFont="1" applyFill="1" applyBorder="1" applyAlignment="1">
      <alignment vertical="center"/>
    </xf>
    <xf numFmtId="0" fontId="24" fillId="0" borderId="0" xfId="0" applyFont="1" applyAlignment="1">
      <alignment vertical="center"/>
    </xf>
    <xf numFmtId="2" fontId="16" fillId="0" borderId="0" xfId="0" applyNumberFormat="1" applyFont="1" applyAlignment="1">
      <alignment vertical="top"/>
    </xf>
    <xf numFmtId="165" fontId="16" fillId="0" borderId="0" xfId="0" applyNumberFormat="1" applyFont="1" applyAlignment="1">
      <alignment vertical="top"/>
    </xf>
    <xf numFmtId="165" fontId="29" fillId="0" borderId="52" xfId="0" applyNumberFormat="1" applyFont="1" applyBorder="1" applyAlignment="1">
      <alignment horizontal="center" vertical="top"/>
    </xf>
    <xf numFmtId="167" fontId="32" fillId="4" borderId="31" xfId="0" applyNumberFormat="1" applyFont="1" applyFill="1" applyBorder="1" applyAlignment="1">
      <alignment horizontal="center" vertical="top"/>
    </xf>
    <xf numFmtId="167" fontId="32" fillId="4" borderId="47" xfId="0" applyNumberFormat="1" applyFont="1" applyFill="1" applyBorder="1" applyAlignment="1">
      <alignment horizontal="center" vertical="top"/>
    </xf>
    <xf numFmtId="49" fontId="17" fillId="2" borderId="33" xfId="0" applyNumberFormat="1" applyFont="1" applyFill="1" applyBorder="1" applyAlignment="1">
      <alignment horizontal="center" vertical="top"/>
    </xf>
    <xf numFmtId="49" fontId="12" fillId="5" borderId="4" xfId="0" applyNumberFormat="1" applyFont="1" applyFill="1" applyBorder="1" applyAlignment="1">
      <alignment vertical="top"/>
    </xf>
    <xf numFmtId="49" fontId="12" fillId="0" borderId="49" xfId="0" applyNumberFormat="1" applyFont="1" applyBorder="1" applyAlignment="1">
      <alignment vertical="top" wrapText="1"/>
    </xf>
    <xf numFmtId="49" fontId="12" fillId="0" borderId="17" xfId="0" applyNumberFormat="1" applyFont="1" applyBorder="1" applyAlignment="1">
      <alignment vertical="top" wrapText="1"/>
    </xf>
    <xf numFmtId="49" fontId="17" fillId="2" borderId="37" xfId="0" applyNumberFormat="1" applyFont="1" applyFill="1" applyBorder="1" applyAlignment="1">
      <alignment horizontal="center" vertical="top"/>
    </xf>
    <xf numFmtId="49" fontId="12" fillId="5" borderId="76" xfId="0" applyNumberFormat="1" applyFont="1" applyFill="1" applyBorder="1" applyAlignment="1">
      <alignment vertical="top"/>
    </xf>
    <xf numFmtId="0" fontId="12" fillId="0" borderId="58" xfId="0" applyFont="1" applyBorder="1" applyAlignment="1">
      <alignment vertical="top"/>
    </xf>
    <xf numFmtId="49" fontId="12" fillId="5" borderId="77" xfId="0" applyNumberFormat="1" applyFont="1" applyFill="1" applyBorder="1" applyAlignment="1">
      <alignment vertical="top"/>
    </xf>
    <xf numFmtId="49" fontId="12" fillId="0" borderId="77" xfId="0" applyNumberFormat="1" applyFont="1" applyBorder="1" applyAlignment="1">
      <alignment vertical="top" wrapText="1"/>
    </xf>
    <xf numFmtId="49" fontId="12" fillId="0" borderId="28" xfId="0" applyNumberFormat="1" applyFont="1" applyBorder="1" applyAlignment="1">
      <alignment vertical="top" wrapText="1"/>
    </xf>
    <xf numFmtId="49" fontId="12" fillId="0" borderId="62" xfId="0" applyNumberFormat="1" applyFont="1" applyBorder="1" applyAlignment="1">
      <alignment vertical="top" wrapText="1"/>
    </xf>
    <xf numFmtId="49" fontId="12" fillId="0" borderId="80" xfId="0" applyNumberFormat="1" applyFont="1" applyBorder="1" applyAlignment="1">
      <alignment vertical="top" wrapText="1"/>
    </xf>
    <xf numFmtId="49" fontId="12" fillId="0" borderId="76" xfId="0" applyNumberFormat="1" applyFont="1" applyBorder="1" applyAlignment="1">
      <alignment vertical="top" wrapText="1"/>
    </xf>
    <xf numFmtId="49" fontId="12" fillId="0" borderId="75" xfId="0" applyNumberFormat="1" applyFont="1" applyBorder="1" applyAlignment="1">
      <alignment vertical="top" wrapText="1"/>
    </xf>
    <xf numFmtId="49" fontId="12" fillId="0" borderId="58" xfId="0" applyNumberFormat="1" applyFont="1" applyBorder="1" applyAlignment="1">
      <alignment vertical="top" wrapText="1"/>
    </xf>
    <xf numFmtId="165" fontId="17" fillId="4" borderId="11" xfId="0" applyNumberFormat="1" applyFont="1" applyFill="1" applyBorder="1" applyAlignment="1">
      <alignment horizontal="center" vertical="center"/>
    </xf>
    <xf numFmtId="0" fontId="12" fillId="0" borderId="76" xfId="0" applyFont="1" applyBorder="1" applyAlignment="1">
      <alignment vertical="top" wrapText="1"/>
    </xf>
    <xf numFmtId="49" fontId="12" fillId="0" borderId="9" xfId="3" applyNumberFormat="1" applyFont="1" applyBorder="1" applyAlignment="1">
      <alignment vertical="top" wrapText="1"/>
    </xf>
    <xf numFmtId="49" fontId="12" fillId="0" borderId="58" xfId="3" applyNumberFormat="1" applyFont="1" applyBorder="1" applyAlignment="1">
      <alignment vertical="top" wrapText="1"/>
    </xf>
    <xf numFmtId="0" fontId="12" fillId="0" borderId="64" xfId="0" applyFont="1" applyBorder="1" applyAlignment="1">
      <alignment horizontal="left" wrapText="1"/>
    </xf>
    <xf numFmtId="0" fontId="12" fillId="0" borderId="59" xfId="0" applyFont="1" applyBorder="1" applyAlignment="1">
      <alignment horizontal="left"/>
    </xf>
    <xf numFmtId="0" fontId="12" fillId="0" borderId="55" xfId="0" applyFont="1" applyBorder="1" applyAlignment="1">
      <alignment horizontal="left" vertical="center" wrapText="1"/>
    </xf>
    <xf numFmtId="0" fontId="12" fillId="0" borderId="0" xfId="0" applyFont="1" applyAlignment="1">
      <alignment horizontal="left" vertical="center" wrapText="1"/>
    </xf>
    <xf numFmtId="0" fontId="12" fillId="0" borderId="28" xfId="0" applyFont="1" applyBorder="1" applyAlignment="1">
      <alignment horizontal="left" vertical="top" wrapText="1"/>
    </xf>
    <xf numFmtId="0" fontId="12" fillId="7" borderId="77" xfId="0" applyFont="1" applyFill="1" applyBorder="1" applyAlignment="1">
      <alignment vertical="top" wrapText="1"/>
    </xf>
    <xf numFmtId="0" fontId="15" fillId="0" borderId="41" xfId="0" applyFont="1" applyBorder="1" applyAlignment="1">
      <alignment vertical="top"/>
    </xf>
    <xf numFmtId="0" fontId="12" fillId="0" borderId="16" xfId="0" applyFont="1" applyBorder="1" applyAlignment="1">
      <alignment wrapText="1"/>
    </xf>
    <xf numFmtId="0" fontId="12" fillId="0" borderId="55" xfId="0" applyFont="1" applyBorder="1" applyAlignment="1">
      <alignment wrapText="1"/>
    </xf>
    <xf numFmtId="0" fontId="12" fillId="0" borderId="59" xfId="0" applyFont="1" applyBorder="1" applyAlignment="1">
      <alignment wrapText="1"/>
    </xf>
    <xf numFmtId="0" fontId="12" fillId="0" borderId="0" xfId="0" applyFont="1" applyAlignment="1">
      <alignment wrapText="1"/>
    </xf>
    <xf numFmtId="9" fontId="12" fillId="0" borderId="39" xfId="0" applyNumberFormat="1" applyFont="1" applyBorder="1" applyAlignment="1">
      <alignment horizontal="left" vertical="top" wrapText="1"/>
    </xf>
    <xf numFmtId="0" fontId="27" fillId="0" borderId="31" xfId="0" applyFont="1" applyBorder="1" applyAlignment="1">
      <alignment vertical="top" wrapText="1"/>
    </xf>
    <xf numFmtId="49" fontId="12" fillId="5" borderId="14" xfId="0" applyNumberFormat="1" applyFont="1" applyFill="1" applyBorder="1" applyAlignment="1">
      <alignment vertical="top" wrapText="1"/>
    </xf>
    <xf numFmtId="49" fontId="12" fillId="5" borderId="68" xfId="0" applyNumberFormat="1" applyFont="1" applyFill="1" applyBorder="1" applyAlignment="1">
      <alignment vertical="top" wrapText="1"/>
    </xf>
    <xf numFmtId="49" fontId="32" fillId="2" borderId="63" xfId="0" applyNumberFormat="1" applyFont="1" applyFill="1" applyBorder="1" applyAlignment="1">
      <alignment horizontal="center" vertical="top"/>
    </xf>
    <xf numFmtId="0" fontId="32" fillId="7" borderId="34" xfId="0" applyFont="1" applyFill="1" applyBorder="1" applyAlignment="1">
      <alignment horizontal="left" vertical="top" wrapText="1"/>
    </xf>
    <xf numFmtId="0" fontId="32" fillId="7" borderId="64" xfId="0" applyFont="1" applyFill="1" applyBorder="1" applyAlignment="1">
      <alignment horizontal="left" vertical="top" wrapText="1"/>
    </xf>
    <xf numFmtId="0" fontId="12" fillId="7" borderId="31" xfId="0" applyFont="1" applyFill="1" applyBorder="1" applyAlignment="1">
      <alignment horizontal="left" vertical="top" wrapText="1"/>
    </xf>
    <xf numFmtId="0" fontId="15" fillId="0" borderId="53" xfId="0" applyFont="1" applyBorder="1" applyAlignment="1">
      <alignment horizontal="center" vertical="top"/>
    </xf>
    <xf numFmtId="0" fontId="15" fillId="0" borderId="53" xfId="0" applyFont="1" applyBorder="1" applyAlignment="1">
      <alignment horizontal="center" vertical="top" wrapText="1"/>
    </xf>
    <xf numFmtId="49" fontId="35" fillId="0" borderId="38" xfId="0" applyNumberFormat="1" applyFont="1" applyBorder="1" applyAlignment="1">
      <alignment horizontal="center" vertical="top"/>
    </xf>
    <xf numFmtId="0" fontId="29" fillId="0" borderId="38" xfId="0" applyFont="1" applyBorder="1" applyAlignment="1">
      <alignment horizontal="left" vertical="top" wrapText="1"/>
    </xf>
    <xf numFmtId="49" fontId="29" fillId="0" borderId="40" xfId="0" applyNumberFormat="1" applyFont="1" applyBorder="1" applyAlignment="1">
      <alignment horizontal="center" vertical="top"/>
    </xf>
    <xf numFmtId="0" fontId="29" fillId="0" borderId="37" xfId="0" applyFont="1" applyBorder="1" applyAlignment="1">
      <alignment horizontal="left" vertical="top" wrapText="1"/>
    </xf>
    <xf numFmtId="165" fontId="15" fillId="0" borderId="76" xfId="0" applyNumberFormat="1" applyFont="1" applyBorder="1" applyAlignment="1">
      <alignment horizontal="center" vertical="top"/>
    </xf>
    <xf numFmtId="0" fontId="32" fillId="0" borderId="17" xfId="0" applyFont="1" applyBorder="1" applyAlignment="1">
      <alignment horizontal="center" vertical="top"/>
    </xf>
    <xf numFmtId="49" fontId="29" fillId="0" borderId="41" xfId="0" applyNumberFormat="1" applyFont="1" applyBorder="1" applyAlignment="1">
      <alignment horizontal="center" vertical="top"/>
    </xf>
    <xf numFmtId="0" fontId="12" fillId="0" borderId="63" xfId="0" applyFont="1" applyBorder="1" applyAlignment="1">
      <alignment horizontal="center" vertical="top"/>
    </xf>
    <xf numFmtId="0" fontId="12" fillId="0" borderId="76" xfId="0" applyFont="1" applyBorder="1" applyAlignment="1">
      <alignment horizontal="left" vertical="top" wrapText="1"/>
    </xf>
    <xf numFmtId="0" fontId="12" fillId="0" borderId="56" xfId="0" applyFont="1" applyBorder="1" applyAlignment="1">
      <alignment horizontal="center" vertical="top" wrapText="1"/>
    </xf>
    <xf numFmtId="165" fontId="15" fillId="0" borderId="17" xfId="0" applyNumberFormat="1" applyFont="1" applyBorder="1" applyAlignment="1">
      <alignment horizontal="center" vertical="center"/>
    </xf>
    <xf numFmtId="49" fontId="32" fillId="0" borderId="38" xfId="0" applyNumberFormat="1" applyFont="1" applyBorder="1" applyAlignment="1">
      <alignment horizontal="center" vertical="top"/>
    </xf>
    <xf numFmtId="0" fontId="34" fillId="4" borderId="51" xfId="0" applyFont="1" applyFill="1" applyBorder="1" applyAlignment="1">
      <alignment horizontal="center" vertical="top"/>
    </xf>
    <xf numFmtId="0" fontId="29" fillId="0" borderId="39" xfId="0" applyFont="1" applyBorder="1" applyAlignment="1">
      <alignment horizontal="left" vertical="top" wrapText="1"/>
    </xf>
    <xf numFmtId="0" fontId="29" fillId="0" borderId="29" xfId="0" applyFont="1" applyBorder="1" applyAlignment="1">
      <alignment horizontal="center" vertical="top" wrapText="1"/>
    </xf>
    <xf numFmtId="49" fontId="12" fillId="0" borderId="0" xfId="0" applyNumberFormat="1" applyFont="1" applyAlignment="1">
      <alignment horizontal="center" vertical="top"/>
    </xf>
    <xf numFmtId="0" fontId="12" fillId="0" borderId="56" xfId="0" applyFont="1" applyBorder="1" applyAlignment="1">
      <alignment horizontal="center"/>
    </xf>
    <xf numFmtId="49" fontId="12" fillId="0" borderId="41" xfId="0" applyNumberFormat="1" applyFont="1" applyBorder="1" applyAlignment="1">
      <alignment horizontal="center" vertical="top"/>
    </xf>
    <xf numFmtId="0" fontId="34" fillId="4" borderId="51" xfId="0" applyFont="1" applyFill="1" applyBorder="1" applyAlignment="1">
      <alignment horizontal="center"/>
    </xf>
    <xf numFmtId="0" fontId="12" fillId="5" borderId="29" xfId="0" applyFont="1" applyFill="1" applyBorder="1" applyAlignment="1">
      <alignment horizontal="center" vertical="top" wrapText="1"/>
    </xf>
    <xf numFmtId="0" fontId="12" fillId="0" borderId="38" xfId="0" applyFont="1" applyBorder="1" applyAlignment="1">
      <alignment horizontal="center" vertical="top" wrapText="1"/>
    </xf>
    <xf numFmtId="165" fontId="29" fillId="0" borderId="0" xfId="0" applyNumberFormat="1" applyFont="1" applyAlignment="1">
      <alignment vertical="top"/>
    </xf>
    <xf numFmtId="165" fontId="29" fillId="0" borderId="0" xfId="0" applyNumberFormat="1" applyFont="1" applyAlignment="1">
      <alignment horizontal="center" vertical="top"/>
    </xf>
    <xf numFmtId="165" fontId="32" fillId="0" borderId="0" xfId="0" applyNumberFormat="1" applyFont="1" applyAlignment="1">
      <alignment horizontal="right" vertical="top" wrapText="1"/>
    </xf>
    <xf numFmtId="49" fontId="32" fillId="2" borderId="2" xfId="1" applyNumberFormat="1" applyFont="1" applyFill="1" applyBorder="1" applyAlignment="1">
      <alignment horizontal="center" vertical="top"/>
    </xf>
    <xf numFmtId="0" fontId="12" fillId="0" borderId="33" xfId="1" applyFont="1" applyBorder="1" applyAlignment="1">
      <alignment vertical="top"/>
    </xf>
    <xf numFmtId="0" fontId="12" fillId="0" borderId="71" xfId="1" applyFont="1" applyBorder="1" applyAlignment="1">
      <alignment vertical="top"/>
    </xf>
    <xf numFmtId="49" fontId="32" fillId="3" borderId="3" xfId="1" applyNumberFormat="1" applyFont="1" applyFill="1" applyBorder="1" applyAlignment="1">
      <alignment horizontal="center" vertical="top"/>
    </xf>
    <xf numFmtId="0" fontId="12" fillId="0" borderId="37" xfId="1" applyFont="1" applyBorder="1" applyAlignment="1">
      <alignment vertical="top"/>
    </xf>
    <xf numFmtId="0" fontId="12" fillId="0" borderId="43" xfId="1" applyFont="1" applyBorder="1" applyAlignment="1">
      <alignment vertical="top"/>
    </xf>
    <xf numFmtId="49" fontId="35" fillId="2" borderId="63" xfId="1" applyNumberFormat="1" applyFont="1" applyFill="1" applyBorder="1" applyAlignment="1">
      <alignment horizontal="center" vertical="top"/>
    </xf>
    <xf numFmtId="49" fontId="35" fillId="3" borderId="63" xfId="1" applyNumberFormat="1" applyFont="1" applyFill="1" applyBorder="1" applyAlignment="1">
      <alignment horizontal="center" vertical="top"/>
    </xf>
    <xf numFmtId="0" fontId="35" fillId="3" borderId="34" xfId="1" applyFont="1" applyFill="1" applyBorder="1" applyAlignment="1">
      <alignment horizontal="left" vertical="top" wrapText="1"/>
    </xf>
    <xf numFmtId="0" fontId="35" fillId="7" borderId="64" xfId="1" applyFont="1" applyFill="1" applyBorder="1" applyAlignment="1">
      <alignment horizontal="left" vertical="top" wrapText="1"/>
    </xf>
    <xf numFmtId="0" fontId="12" fillId="5" borderId="14" xfId="1" applyFont="1" applyFill="1" applyBorder="1" applyAlignment="1">
      <alignment vertical="top" wrapText="1"/>
    </xf>
    <xf numFmtId="0" fontId="12" fillId="0" borderId="13" xfId="1" applyFont="1" applyBorder="1" applyAlignment="1">
      <alignment horizontal="center" vertical="top"/>
    </xf>
    <xf numFmtId="0" fontId="12" fillId="7" borderId="15" xfId="1" applyFont="1" applyFill="1" applyBorder="1" applyAlignment="1">
      <alignment horizontal="center" vertical="top" wrapText="1"/>
    </xf>
    <xf numFmtId="0" fontId="12" fillId="5" borderId="68" xfId="1" applyFont="1" applyFill="1" applyBorder="1" applyAlignment="1">
      <alignment vertical="top" wrapText="1"/>
    </xf>
    <xf numFmtId="0" fontId="12" fillId="0" borderId="35" xfId="1" applyFont="1" applyBorder="1" applyAlignment="1">
      <alignment horizontal="center" vertical="top"/>
    </xf>
    <xf numFmtId="0" fontId="12" fillId="7" borderId="30" xfId="1" applyFont="1" applyFill="1" applyBorder="1" applyAlignment="1">
      <alignment horizontal="center" vertical="top" wrapText="1"/>
    </xf>
    <xf numFmtId="0" fontId="12" fillId="0" borderId="4" xfId="1" applyFont="1" applyBorder="1" applyAlignment="1">
      <alignment horizontal="center" vertical="top"/>
    </xf>
    <xf numFmtId="165" fontId="12" fillId="0" borderId="50" xfId="1" applyNumberFormat="1" applyFont="1" applyBorder="1" applyAlignment="1">
      <alignment horizontal="center" vertical="top"/>
    </xf>
    <xf numFmtId="165" fontId="12" fillId="5" borderId="4" xfId="1" applyNumberFormat="1" applyFont="1" applyFill="1" applyBorder="1" applyAlignment="1">
      <alignment horizontal="center" vertical="top"/>
    </xf>
    <xf numFmtId="165" fontId="12" fillId="0" borderId="44" xfId="1" applyNumberFormat="1" applyFont="1" applyBorder="1" applyAlignment="1">
      <alignment horizontal="center" vertical="top"/>
    </xf>
    <xf numFmtId="0" fontId="12" fillId="7" borderId="24" xfId="1" applyFont="1" applyFill="1" applyBorder="1" applyAlignment="1">
      <alignment horizontal="center" vertical="top"/>
    </xf>
    <xf numFmtId="0" fontId="12" fillId="0" borderId="49" xfId="1" applyFont="1" applyBorder="1" applyAlignment="1">
      <alignment horizontal="center" vertical="top"/>
    </xf>
    <xf numFmtId="165" fontId="12" fillId="0" borderId="59" xfId="1" applyNumberFormat="1" applyFont="1" applyBorder="1" applyAlignment="1">
      <alignment horizontal="center" vertical="top"/>
    </xf>
    <xf numFmtId="165" fontId="12" fillId="5" borderId="49" xfId="1" applyNumberFormat="1" applyFont="1" applyFill="1" applyBorder="1" applyAlignment="1">
      <alignment horizontal="center" vertical="top"/>
    </xf>
    <xf numFmtId="165" fontId="12" fillId="0" borderId="66" xfId="1" applyNumberFormat="1" applyFont="1" applyBorder="1" applyAlignment="1">
      <alignment horizontal="center" vertical="top"/>
    </xf>
    <xf numFmtId="0" fontId="12" fillId="0" borderId="40" xfId="1" applyFont="1" applyBorder="1" applyAlignment="1">
      <alignment horizontal="center" vertical="top"/>
    </xf>
    <xf numFmtId="165" fontId="12" fillId="0" borderId="41" xfId="1" applyNumberFormat="1" applyFont="1" applyBorder="1" applyAlignment="1">
      <alignment horizontal="center" vertical="top"/>
    </xf>
    <xf numFmtId="2" fontId="12" fillId="5" borderId="40" xfId="1" applyNumberFormat="1" applyFont="1" applyFill="1" applyBorder="1" applyAlignment="1">
      <alignment horizontal="center" vertical="top"/>
    </xf>
    <xf numFmtId="2" fontId="12" fillId="0" borderId="41" xfId="1" applyNumberFormat="1" applyFont="1" applyBorder="1" applyAlignment="1">
      <alignment horizontal="center" vertical="top"/>
    </xf>
    <xf numFmtId="0" fontId="32" fillId="4" borderId="40" xfId="1" applyFont="1" applyFill="1" applyBorder="1" applyAlignment="1">
      <alignment horizontal="center" vertical="top"/>
    </xf>
    <xf numFmtId="165" fontId="32" fillId="4" borderId="38" xfId="1" applyNumberFormat="1" applyFont="1" applyFill="1" applyBorder="1" applyAlignment="1">
      <alignment horizontal="center" vertical="top"/>
    </xf>
    <xf numFmtId="2" fontId="32" fillId="4" borderId="40" xfId="1" applyNumberFormat="1" applyFont="1" applyFill="1" applyBorder="1" applyAlignment="1">
      <alignment horizontal="center" vertical="top"/>
    </xf>
    <xf numFmtId="2" fontId="32" fillId="4" borderId="41" xfId="1" applyNumberFormat="1" applyFont="1" applyFill="1" applyBorder="1" applyAlignment="1">
      <alignment horizontal="center" vertical="top"/>
    </xf>
    <xf numFmtId="0" fontId="12" fillId="0" borderId="4" xfId="1" applyFont="1" applyBorder="1" applyAlignment="1">
      <alignment horizontal="center" vertical="top" wrapText="1"/>
    </xf>
    <xf numFmtId="165" fontId="12" fillId="0" borderId="14" xfId="1" applyNumberFormat="1" applyFont="1" applyBorder="1" applyAlignment="1">
      <alignment horizontal="center" vertical="top"/>
    </xf>
    <xf numFmtId="0" fontId="12" fillId="0" borderId="14" xfId="1" applyFont="1" applyBorder="1" applyAlignment="1" applyProtection="1">
      <alignment vertical="top" wrapText="1"/>
      <protection locked="0"/>
    </xf>
    <xf numFmtId="0" fontId="12" fillId="7" borderId="13" xfId="1" applyFont="1" applyFill="1" applyBorder="1" applyAlignment="1">
      <alignment horizontal="center" vertical="top"/>
    </xf>
    <xf numFmtId="0" fontId="12" fillId="0" borderId="17" xfId="1" applyFont="1" applyBorder="1" applyAlignment="1">
      <alignment horizontal="center" vertical="top" wrapText="1"/>
    </xf>
    <xf numFmtId="165" fontId="12" fillId="0" borderId="27" xfId="1" applyNumberFormat="1" applyFont="1" applyBorder="1" applyAlignment="1">
      <alignment horizontal="center" vertical="top"/>
    </xf>
    <xf numFmtId="165" fontId="12" fillId="5" borderId="17" xfId="1" applyNumberFormat="1" applyFont="1" applyFill="1" applyBorder="1" applyAlignment="1">
      <alignment horizontal="center" vertical="top"/>
    </xf>
    <xf numFmtId="165" fontId="12" fillId="0" borderId="0" xfId="1" applyNumberFormat="1" applyFont="1" applyAlignment="1">
      <alignment horizontal="center" vertical="top"/>
    </xf>
    <xf numFmtId="0" fontId="12" fillId="0" borderId="68" xfId="1" applyFont="1" applyBorder="1" applyAlignment="1" applyProtection="1">
      <alignment vertical="top" wrapText="1"/>
      <protection locked="0"/>
    </xf>
    <xf numFmtId="0" fontId="12" fillId="7" borderId="36" xfId="1" applyFont="1" applyFill="1" applyBorder="1" applyAlignment="1">
      <alignment horizontal="center" vertical="top"/>
    </xf>
    <xf numFmtId="0" fontId="32" fillId="4" borderId="11" xfId="1" applyFont="1" applyFill="1" applyBorder="1" applyAlignment="1">
      <alignment horizontal="center"/>
    </xf>
    <xf numFmtId="165" fontId="32" fillId="4" borderId="1" xfId="1" applyNumberFormat="1" applyFont="1" applyFill="1" applyBorder="1" applyAlignment="1">
      <alignment horizontal="center"/>
    </xf>
    <xf numFmtId="0" fontId="12" fillId="0" borderId="12" xfId="1" applyFont="1" applyBorder="1" applyAlignment="1" applyProtection="1">
      <alignment vertical="top" wrapText="1"/>
      <protection locked="0"/>
    </xf>
    <xf numFmtId="3" fontId="12" fillId="0" borderId="1" xfId="1" applyNumberFormat="1" applyFont="1" applyBorder="1" applyAlignment="1">
      <alignment horizontal="center" vertical="top" wrapText="1"/>
    </xf>
    <xf numFmtId="0" fontId="12" fillId="7" borderId="60" xfId="1" applyFont="1" applyFill="1" applyBorder="1" applyAlignment="1">
      <alignment horizontal="center" vertical="top" wrapText="1"/>
    </xf>
    <xf numFmtId="0" fontId="32" fillId="4" borderId="11" xfId="1" applyFont="1" applyFill="1" applyBorder="1" applyAlignment="1">
      <alignment horizontal="center" vertical="top"/>
    </xf>
    <xf numFmtId="165" fontId="32" fillId="4" borderId="1" xfId="1" applyNumberFormat="1" applyFont="1" applyFill="1" applyBorder="1" applyAlignment="1">
      <alignment horizontal="center" vertical="top"/>
    </xf>
    <xf numFmtId="165" fontId="32" fillId="4" borderId="40" xfId="1" applyNumberFormat="1" applyFont="1" applyFill="1" applyBorder="1" applyAlignment="1">
      <alignment horizontal="center" vertical="top"/>
    </xf>
    <xf numFmtId="165" fontId="32" fillId="4" borderId="28" xfId="1" applyNumberFormat="1" applyFont="1" applyFill="1" applyBorder="1" applyAlignment="1">
      <alignment horizontal="center" vertical="top"/>
    </xf>
    <xf numFmtId="0" fontId="12" fillId="0" borderId="58" xfId="1" applyFont="1" applyBorder="1" applyAlignment="1" applyProtection="1">
      <alignment vertical="top" wrapText="1"/>
      <protection locked="0"/>
    </xf>
    <xf numFmtId="0" fontId="12" fillId="0" borderId="54" xfId="1" applyFont="1" applyBorder="1" applyAlignment="1">
      <alignment horizontal="center" vertical="top" wrapText="1"/>
    </xf>
    <xf numFmtId="0" fontId="12" fillId="7" borderId="67" xfId="1" applyFont="1" applyFill="1" applyBorder="1" applyAlignment="1">
      <alignment horizontal="center" vertical="top" wrapText="1"/>
    </xf>
    <xf numFmtId="49" fontId="32" fillId="2" borderId="31" xfId="1" applyNumberFormat="1" applyFont="1" applyFill="1" applyBorder="1" applyAlignment="1">
      <alignment horizontal="center" vertical="top"/>
    </xf>
    <xf numFmtId="49" fontId="32" fillId="3" borderId="31" xfId="1" applyNumberFormat="1" applyFont="1" applyFill="1" applyBorder="1" applyAlignment="1">
      <alignment horizontal="center" vertical="top"/>
    </xf>
    <xf numFmtId="165" fontId="32" fillId="3" borderId="2" xfId="1" applyNumberFormat="1" applyFont="1" applyFill="1" applyBorder="1" applyAlignment="1">
      <alignment horizontal="center" vertical="top"/>
    </xf>
    <xf numFmtId="0" fontId="12" fillId="3" borderId="22" xfId="1" applyFont="1" applyFill="1" applyBorder="1" applyAlignment="1">
      <alignment vertical="top" wrapText="1"/>
    </xf>
    <xf numFmtId="0" fontId="12" fillId="3" borderId="22" xfId="1" applyFont="1" applyFill="1" applyBorder="1" applyAlignment="1">
      <alignment horizontal="center" vertical="top" wrapText="1"/>
    </xf>
    <xf numFmtId="0" fontId="12" fillId="3" borderId="23" xfId="1" applyFont="1" applyFill="1" applyBorder="1" applyAlignment="1">
      <alignment horizontal="center" vertical="top" wrapText="1"/>
    </xf>
    <xf numFmtId="49" fontId="32" fillId="3" borderId="2" xfId="1" applyNumberFormat="1" applyFont="1" applyFill="1" applyBorder="1" applyAlignment="1">
      <alignment horizontal="center" vertical="top"/>
    </xf>
    <xf numFmtId="165" fontId="12" fillId="5" borderId="16" xfId="1" applyNumberFormat="1" applyFont="1" applyFill="1" applyBorder="1" applyAlignment="1">
      <alignment horizontal="center" vertical="top"/>
    </xf>
    <xf numFmtId="49" fontId="12" fillId="0" borderId="25" xfId="1" applyNumberFormat="1" applyFont="1" applyBorder="1" applyAlignment="1">
      <alignment horizontal="center" vertical="top"/>
    </xf>
    <xf numFmtId="49" fontId="12" fillId="7" borderId="26" xfId="1" applyNumberFormat="1" applyFont="1" applyFill="1" applyBorder="1" applyAlignment="1">
      <alignment horizontal="center" vertical="top"/>
    </xf>
    <xf numFmtId="49" fontId="12" fillId="0" borderId="35" xfId="1" applyNumberFormat="1" applyFont="1" applyBorder="1" applyAlignment="1">
      <alignment horizontal="center" vertical="top"/>
    </xf>
    <xf numFmtId="49" fontId="12" fillId="7" borderId="73" xfId="1" applyNumberFormat="1" applyFont="1" applyFill="1" applyBorder="1" applyAlignment="1">
      <alignment horizontal="center" vertical="top"/>
    </xf>
    <xf numFmtId="2" fontId="12" fillId="5" borderId="49" xfId="1" applyNumberFormat="1" applyFont="1" applyFill="1" applyBorder="1" applyAlignment="1">
      <alignment horizontal="center" vertical="top"/>
    </xf>
    <xf numFmtId="2" fontId="12" fillId="0" borderId="66" xfId="1" applyNumberFormat="1" applyFont="1" applyBorder="1" applyAlignment="1">
      <alignment horizontal="center" vertical="top"/>
    </xf>
    <xf numFmtId="49" fontId="12" fillId="0" borderId="54" xfId="1" applyNumberFormat="1" applyFont="1" applyBorder="1" applyAlignment="1">
      <alignment horizontal="center" vertical="top"/>
    </xf>
    <xf numFmtId="49" fontId="12" fillId="7" borderId="74" xfId="1" applyNumberFormat="1" applyFont="1" applyFill="1" applyBorder="1" applyAlignment="1">
      <alignment horizontal="center" vertical="top"/>
    </xf>
    <xf numFmtId="0" fontId="12" fillId="0" borderId="7" xfId="1" applyFont="1" applyBorder="1" applyAlignment="1">
      <alignment horizontal="center" vertical="top"/>
    </xf>
    <xf numFmtId="165" fontId="12" fillId="0" borderId="52" xfId="1" applyNumberFormat="1" applyFont="1" applyBorder="1" applyAlignment="1">
      <alignment horizontal="center" vertical="top"/>
    </xf>
    <xf numFmtId="49" fontId="29" fillId="0" borderId="74" xfId="1" applyNumberFormat="1" applyFont="1" applyBorder="1" applyAlignment="1">
      <alignment horizontal="center" vertical="top"/>
    </xf>
    <xf numFmtId="49" fontId="12" fillId="0" borderId="42" xfId="1" applyNumberFormat="1" applyFont="1" applyBorder="1" applyAlignment="1">
      <alignment vertical="top" wrapText="1"/>
    </xf>
    <xf numFmtId="49" fontId="12" fillId="0" borderId="29" xfId="1" applyNumberFormat="1" applyFont="1" applyBorder="1" applyAlignment="1">
      <alignment horizontal="center" vertical="top"/>
    </xf>
    <xf numFmtId="49" fontId="12" fillId="7" borderId="30" xfId="1" applyNumberFormat="1" applyFont="1" applyFill="1" applyBorder="1" applyAlignment="1">
      <alignment horizontal="center" vertical="top"/>
    </xf>
    <xf numFmtId="165" fontId="12" fillId="0" borderId="16" xfId="1" applyNumberFormat="1" applyFont="1" applyBorder="1" applyAlignment="1">
      <alignment horizontal="center" vertical="top"/>
    </xf>
    <xf numFmtId="49" fontId="12" fillId="0" borderId="14" xfId="1" applyNumberFormat="1" applyFont="1" applyBorder="1" applyAlignment="1">
      <alignment vertical="top"/>
    </xf>
    <xf numFmtId="49" fontId="12" fillId="0" borderId="13" xfId="1" applyNumberFormat="1" applyFont="1" applyBorder="1" applyAlignment="1">
      <alignment horizontal="center" vertical="top"/>
    </xf>
    <xf numFmtId="49" fontId="12" fillId="7" borderId="24" xfId="1" applyNumberFormat="1" applyFont="1" applyFill="1" applyBorder="1" applyAlignment="1">
      <alignment horizontal="center" vertical="top"/>
    </xf>
    <xf numFmtId="0" fontId="12" fillId="0" borderId="49" xfId="1" applyFont="1" applyBorder="1" applyAlignment="1">
      <alignment horizontal="center" vertical="top" wrapText="1"/>
    </xf>
    <xf numFmtId="49" fontId="12" fillId="0" borderId="5" xfId="1" applyNumberFormat="1" applyFont="1" applyBorder="1" applyAlignment="1">
      <alignment vertical="top"/>
    </xf>
    <xf numFmtId="49" fontId="12" fillId="0" borderId="18" xfId="1" applyNumberFormat="1" applyFont="1" applyBorder="1" applyAlignment="1">
      <alignment horizontal="center" vertical="top"/>
    </xf>
    <xf numFmtId="49" fontId="12" fillId="7" borderId="6" xfId="1" applyNumberFormat="1" applyFont="1" applyFill="1" applyBorder="1" applyAlignment="1">
      <alignment horizontal="center" vertical="top"/>
    </xf>
    <xf numFmtId="165" fontId="32" fillId="4" borderId="41" xfId="1" applyNumberFormat="1" applyFont="1" applyFill="1" applyBorder="1" applyAlignment="1">
      <alignment horizontal="center" vertical="top"/>
    </xf>
    <xf numFmtId="49" fontId="12" fillId="0" borderId="37" xfId="1" applyNumberFormat="1" applyFont="1" applyBorder="1" applyAlignment="1">
      <alignment horizontal="center" vertical="top"/>
    </xf>
    <xf numFmtId="49" fontId="12" fillId="7" borderId="38" xfId="1" applyNumberFormat="1" applyFont="1" applyFill="1" applyBorder="1" applyAlignment="1">
      <alignment horizontal="center" vertical="top"/>
    </xf>
    <xf numFmtId="2" fontId="12" fillId="5" borderId="4" xfId="1" applyNumberFormat="1" applyFont="1" applyFill="1" applyBorder="1" applyAlignment="1">
      <alignment horizontal="center" vertical="top"/>
    </xf>
    <xf numFmtId="49" fontId="12" fillId="7" borderId="34" xfId="1" applyNumberFormat="1" applyFont="1" applyFill="1" applyBorder="1" applyAlignment="1">
      <alignment horizontal="center" vertical="top"/>
    </xf>
    <xf numFmtId="165" fontId="32" fillId="4" borderId="60" xfId="1" applyNumberFormat="1" applyFont="1" applyFill="1" applyBorder="1" applyAlignment="1">
      <alignment horizontal="center" vertical="top"/>
    </xf>
    <xf numFmtId="2" fontId="32" fillId="4" borderId="11" xfId="1" applyNumberFormat="1" applyFont="1" applyFill="1" applyBorder="1" applyAlignment="1">
      <alignment horizontal="center" vertical="top"/>
    </xf>
    <xf numFmtId="165" fontId="32" fillId="4" borderId="20" xfId="1" applyNumberFormat="1" applyFont="1" applyFill="1" applyBorder="1" applyAlignment="1">
      <alignment horizontal="center" vertical="top"/>
    </xf>
    <xf numFmtId="0" fontId="12" fillId="0" borderId="40" xfId="1" applyFont="1" applyBorder="1" applyAlignment="1">
      <alignment horizontal="center" vertical="top" wrapText="1"/>
    </xf>
    <xf numFmtId="165" fontId="12" fillId="0" borderId="45" xfId="1" applyNumberFormat="1" applyFont="1" applyBorder="1" applyAlignment="1">
      <alignment horizontal="center" vertical="top"/>
    </xf>
    <xf numFmtId="0" fontId="12" fillId="0" borderId="27" xfId="1" applyFont="1" applyBorder="1" applyAlignment="1">
      <alignment horizontal="left" vertical="top"/>
    </xf>
    <xf numFmtId="0" fontId="32" fillId="4" borderId="43" xfId="1" applyFont="1" applyFill="1" applyBorder="1" applyAlignment="1">
      <alignment horizontal="center" vertical="top"/>
    </xf>
    <xf numFmtId="165" fontId="32" fillId="4" borderId="11" xfId="1" applyNumberFormat="1" applyFont="1" applyFill="1" applyBorder="1" applyAlignment="1">
      <alignment horizontal="center" vertical="top"/>
    </xf>
    <xf numFmtId="0" fontId="12" fillId="0" borderId="39" xfId="1" applyFont="1" applyBorder="1" applyAlignment="1">
      <alignment horizontal="left" vertical="top"/>
    </xf>
    <xf numFmtId="49" fontId="12" fillId="0" borderId="38" xfId="1" applyNumberFormat="1" applyFont="1" applyBorder="1" applyAlignment="1">
      <alignment horizontal="center" vertical="top"/>
    </xf>
    <xf numFmtId="49" fontId="32" fillId="3" borderId="21" xfId="1" applyNumberFormat="1" applyFont="1" applyFill="1" applyBorder="1" applyAlignment="1">
      <alignment horizontal="center" vertical="top"/>
    </xf>
    <xf numFmtId="165" fontId="32" fillId="3" borderId="31" xfId="1" applyNumberFormat="1" applyFont="1" applyFill="1" applyBorder="1" applyAlignment="1">
      <alignment horizontal="center" vertical="top"/>
    </xf>
    <xf numFmtId="0" fontId="12" fillId="0" borderId="44" xfId="1" applyFont="1" applyBorder="1" applyAlignment="1">
      <alignment horizontal="center" vertical="top"/>
    </xf>
    <xf numFmtId="1" fontId="12" fillId="0" borderId="62" xfId="1" applyNumberFormat="1" applyFont="1" applyBorder="1" applyAlignment="1">
      <alignment horizontal="center" vertical="top"/>
    </xf>
    <xf numFmtId="1" fontId="12" fillId="0" borderId="27" xfId="1" applyNumberFormat="1" applyFont="1" applyBorder="1" applyAlignment="1">
      <alignment horizontal="center" vertical="top"/>
    </xf>
    <xf numFmtId="0" fontId="12" fillId="0" borderId="72" xfId="1" applyFont="1" applyBorder="1" applyAlignment="1">
      <alignment horizontal="center" vertical="top"/>
    </xf>
    <xf numFmtId="165" fontId="12" fillId="0" borderId="79" xfId="1" applyNumberFormat="1" applyFont="1" applyBorder="1" applyAlignment="1">
      <alignment horizontal="center" vertical="top"/>
    </xf>
    <xf numFmtId="165" fontId="12" fillId="5" borderId="7" xfId="1" applyNumberFormat="1" applyFont="1" applyFill="1" applyBorder="1" applyAlignment="1">
      <alignment horizontal="center" vertical="top"/>
    </xf>
    <xf numFmtId="0" fontId="32" fillId="4" borderId="46" xfId="1" applyFont="1" applyFill="1" applyBorder="1" applyAlignment="1">
      <alignment horizontal="center" vertical="top"/>
    </xf>
    <xf numFmtId="9" fontId="12" fillId="0" borderId="39" xfId="1" applyNumberFormat="1" applyFont="1" applyBorder="1" applyAlignment="1">
      <alignment horizontal="center" vertical="top"/>
    </xf>
    <xf numFmtId="9" fontId="12" fillId="7" borderId="38" xfId="1" applyNumberFormat="1" applyFont="1" applyFill="1" applyBorder="1" applyAlignment="1">
      <alignment horizontal="center" vertical="top"/>
    </xf>
    <xf numFmtId="0" fontId="12" fillId="0" borderId="44" xfId="1" applyFont="1" applyBorder="1" applyAlignment="1">
      <alignment horizontal="center" vertical="top" wrapText="1"/>
    </xf>
    <xf numFmtId="1" fontId="12" fillId="0" borderId="76" xfId="1" applyNumberFormat="1" applyFont="1" applyBorder="1" applyAlignment="1">
      <alignment horizontal="center" vertical="top"/>
    </xf>
    <xf numFmtId="49" fontId="12" fillId="7" borderId="15" xfId="1" applyNumberFormat="1" applyFont="1" applyFill="1" applyBorder="1" applyAlignment="1">
      <alignment horizontal="center" vertical="top"/>
    </xf>
    <xf numFmtId="0" fontId="12" fillId="0" borderId="61" xfId="1" applyFont="1" applyBorder="1" applyAlignment="1">
      <alignment horizontal="center" vertical="top" wrapText="1"/>
    </xf>
    <xf numFmtId="165" fontId="12" fillId="0" borderId="77" xfId="1" applyNumberFormat="1" applyFont="1" applyBorder="1" applyAlignment="1">
      <alignment horizontal="center" vertical="top"/>
    </xf>
    <xf numFmtId="165" fontId="12" fillId="5" borderId="53" xfId="1" applyNumberFormat="1" applyFont="1" applyFill="1" applyBorder="1" applyAlignment="1">
      <alignment horizontal="center" vertical="top"/>
    </xf>
    <xf numFmtId="165" fontId="12" fillId="0" borderId="55" xfId="1" applyNumberFormat="1" applyFont="1" applyBorder="1" applyAlignment="1">
      <alignment horizontal="center" vertical="top"/>
    </xf>
    <xf numFmtId="1" fontId="12" fillId="0" borderId="58" xfId="1" applyNumberFormat="1" applyFont="1" applyBorder="1" applyAlignment="1">
      <alignment horizontal="center" vertical="top"/>
    </xf>
    <xf numFmtId="0" fontId="12" fillId="0" borderId="66" xfId="1" applyFont="1" applyBorder="1" applyAlignment="1">
      <alignment horizontal="center" vertical="top" wrapText="1"/>
    </xf>
    <xf numFmtId="165" fontId="12" fillId="0" borderId="75" xfId="1" applyNumberFormat="1" applyFont="1" applyBorder="1" applyAlignment="1">
      <alignment horizontal="center" vertical="top"/>
    </xf>
    <xf numFmtId="1" fontId="12" fillId="0" borderId="77" xfId="1" applyNumberFormat="1" applyFont="1" applyBorder="1" applyAlignment="1">
      <alignment horizontal="center" vertical="top"/>
    </xf>
    <xf numFmtId="0" fontId="12" fillId="0" borderId="45" xfId="1" applyFont="1" applyBorder="1" applyAlignment="1">
      <alignment horizontal="center" vertical="top"/>
    </xf>
    <xf numFmtId="0" fontId="12" fillId="0" borderId="53" xfId="1" applyFont="1" applyBorder="1" applyAlignment="1">
      <alignment horizontal="left" vertical="top" wrapText="1"/>
    </xf>
    <xf numFmtId="49" fontId="12" fillId="0" borderId="39" xfId="1" applyNumberFormat="1" applyFont="1" applyBorder="1" applyAlignment="1">
      <alignment horizontal="center" vertical="top"/>
    </xf>
    <xf numFmtId="1" fontId="12" fillId="7" borderId="38" xfId="1" applyNumberFormat="1" applyFont="1" applyFill="1" applyBorder="1" applyAlignment="1">
      <alignment horizontal="center" vertical="top"/>
    </xf>
    <xf numFmtId="0" fontId="12" fillId="0" borderId="4" xfId="1" applyFont="1" applyBorder="1" applyAlignment="1">
      <alignment horizontal="left" vertical="top" wrapText="1"/>
    </xf>
    <xf numFmtId="165" fontId="12" fillId="0" borderId="4" xfId="1" applyNumberFormat="1" applyFont="1" applyBorder="1" applyAlignment="1">
      <alignment horizontal="center" vertical="top"/>
    </xf>
    <xf numFmtId="165" fontId="12" fillId="0" borderId="58" xfId="1" applyNumberFormat="1" applyFont="1" applyBorder="1" applyAlignment="1">
      <alignment horizontal="center" vertical="top"/>
    </xf>
    <xf numFmtId="2" fontId="12" fillId="0" borderId="49" xfId="1" applyNumberFormat="1" applyFont="1" applyBorder="1" applyAlignment="1">
      <alignment horizontal="center" vertical="top"/>
    </xf>
    <xf numFmtId="165" fontId="12" fillId="0" borderId="5" xfId="1" applyNumberFormat="1" applyFont="1" applyBorder="1" applyAlignment="1">
      <alignment horizontal="center" vertical="top"/>
    </xf>
    <xf numFmtId="2" fontId="12" fillId="5" borderId="56" xfId="1" applyNumberFormat="1" applyFont="1" applyFill="1" applyBorder="1" applyAlignment="1">
      <alignment horizontal="center" vertical="top"/>
    </xf>
    <xf numFmtId="2" fontId="12" fillId="0" borderId="17" xfId="1" applyNumberFormat="1" applyFont="1" applyBorder="1" applyAlignment="1">
      <alignment horizontal="center" vertical="top"/>
    </xf>
    <xf numFmtId="165" fontId="32" fillId="4" borderId="12" xfId="1" applyNumberFormat="1" applyFont="1" applyFill="1" applyBorder="1" applyAlignment="1">
      <alignment horizontal="center" vertical="top"/>
    </xf>
    <xf numFmtId="2" fontId="32" fillId="4" borderId="12" xfId="1" applyNumberFormat="1" applyFont="1" applyFill="1" applyBorder="1" applyAlignment="1">
      <alignment horizontal="center" vertical="top"/>
    </xf>
    <xf numFmtId="0" fontId="12" fillId="0" borderId="61" xfId="1" applyFont="1" applyBorder="1" applyAlignment="1">
      <alignment horizontal="center" vertical="top"/>
    </xf>
    <xf numFmtId="165" fontId="12" fillId="0" borderId="49" xfId="1" applyNumberFormat="1" applyFont="1" applyBorder="1" applyAlignment="1">
      <alignment horizontal="center" vertical="top"/>
    </xf>
    <xf numFmtId="49" fontId="12" fillId="0" borderId="6" xfId="1" applyNumberFormat="1" applyFont="1" applyBorder="1" applyAlignment="1">
      <alignment horizontal="center" vertical="top"/>
    </xf>
    <xf numFmtId="2" fontId="12" fillId="0" borderId="7" xfId="1" applyNumberFormat="1" applyFont="1" applyBorder="1" applyAlignment="1">
      <alignment horizontal="center" vertical="top"/>
    </xf>
    <xf numFmtId="165" fontId="32" fillId="3" borderId="47" xfId="1" applyNumberFormat="1" applyFont="1" applyFill="1" applyBorder="1" applyAlignment="1">
      <alignment horizontal="center" vertical="top"/>
    </xf>
    <xf numFmtId="165" fontId="32" fillId="2" borderId="31" xfId="1" applyNumberFormat="1" applyFont="1" applyFill="1" applyBorder="1" applyAlignment="1">
      <alignment horizontal="center" vertical="top"/>
    </xf>
    <xf numFmtId="0" fontId="12" fillId="2" borderId="22" xfId="1" applyFont="1" applyFill="1" applyBorder="1" applyAlignment="1">
      <alignment vertical="top"/>
    </xf>
    <xf numFmtId="0" fontId="12" fillId="0" borderId="48" xfId="1" applyFont="1" applyBorder="1" applyAlignment="1">
      <alignment vertical="top" wrapText="1"/>
    </xf>
    <xf numFmtId="165" fontId="12" fillId="0" borderId="76" xfId="1" applyNumberFormat="1" applyFont="1" applyBorder="1" applyAlignment="1">
      <alignment horizontal="center" vertical="top"/>
    </xf>
    <xf numFmtId="165" fontId="32" fillId="4" borderId="39" xfId="1" applyNumberFormat="1" applyFont="1" applyFill="1" applyBorder="1" applyAlignment="1">
      <alignment horizontal="center" vertical="top"/>
    </xf>
    <xf numFmtId="165" fontId="32" fillId="3" borderId="32" xfId="1" applyNumberFormat="1" applyFont="1" applyFill="1" applyBorder="1" applyAlignment="1">
      <alignment horizontal="center" vertical="top"/>
    </xf>
    <xf numFmtId="0" fontId="12" fillId="3" borderId="31" xfId="1" applyFont="1" applyFill="1" applyBorder="1" applyAlignment="1">
      <alignment horizontal="center" vertical="top" wrapText="1"/>
    </xf>
    <xf numFmtId="0" fontId="29" fillId="3" borderId="22" xfId="1" applyFont="1" applyFill="1" applyBorder="1" applyAlignment="1">
      <alignment horizontal="center" vertical="top" wrapText="1"/>
    </xf>
    <xf numFmtId="0" fontId="12" fillId="0" borderId="4" xfId="1" applyFont="1" applyBorder="1" applyAlignment="1">
      <alignment vertical="top" wrapText="1"/>
    </xf>
    <xf numFmtId="0" fontId="12" fillId="0" borderId="34" xfId="1" applyFont="1" applyBorder="1" applyAlignment="1">
      <alignment horizontal="center" vertical="top"/>
    </xf>
    <xf numFmtId="0" fontId="12" fillId="0" borderId="49" xfId="1" applyFont="1" applyBorder="1" applyAlignment="1">
      <alignment vertical="top" wrapText="1"/>
    </xf>
    <xf numFmtId="0" fontId="12" fillId="0" borderId="18" xfId="1" applyFont="1" applyBorder="1" applyAlignment="1">
      <alignment horizontal="center" vertical="top"/>
    </xf>
    <xf numFmtId="0" fontId="12" fillId="0" borderId="6" xfId="1" applyFont="1" applyBorder="1" applyAlignment="1">
      <alignment horizontal="center" vertical="top"/>
    </xf>
    <xf numFmtId="0" fontId="32" fillId="4" borderId="40" xfId="1" applyFont="1" applyFill="1" applyBorder="1" applyAlignment="1">
      <alignment horizontal="center"/>
    </xf>
    <xf numFmtId="165" fontId="32" fillId="4" borderId="41" xfId="1" applyNumberFormat="1" applyFont="1" applyFill="1" applyBorder="1" applyAlignment="1">
      <alignment horizontal="center"/>
    </xf>
    <xf numFmtId="165" fontId="32" fillId="4" borderId="40" xfId="1" applyNumberFormat="1" applyFont="1" applyFill="1" applyBorder="1" applyAlignment="1">
      <alignment horizontal="center"/>
    </xf>
    <xf numFmtId="0" fontId="12" fillId="0" borderId="38" xfId="1" applyFont="1" applyBorder="1" applyAlignment="1">
      <alignment horizontal="center" vertical="top"/>
    </xf>
    <xf numFmtId="49" fontId="35" fillId="2" borderId="33" xfId="1" applyNumberFormat="1" applyFont="1" applyFill="1" applyBorder="1" applyAlignment="1">
      <alignment horizontal="center" vertical="top" wrapText="1"/>
    </xf>
    <xf numFmtId="49" fontId="35" fillId="3" borderId="34" xfId="1" applyNumberFormat="1" applyFont="1" applyFill="1" applyBorder="1" applyAlignment="1">
      <alignment horizontal="center" vertical="top" wrapText="1"/>
    </xf>
    <xf numFmtId="49" fontId="35" fillId="0" borderId="25" xfId="1" applyNumberFormat="1" applyFont="1" applyBorder="1" applyAlignment="1">
      <alignment horizontal="center" vertical="top" wrapText="1"/>
    </xf>
    <xf numFmtId="0" fontId="12" fillId="7" borderId="25" xfId="1" applyFont="1" applyFill="1" applyBorder="1" applyAlignment="1">
      <alignment horizontal="center" vertical="top"/>
    </xf>
    <xf numFmtId="49" fontId="35" fillId="2" borderId="33" xfId="1" applyNumberFormat="1" applyFont="1" applyFill="1" applyBorder="1" applyAlignment="1">
      <alignment horizontal="center" vertical="top"/>
    </xf>
    <xf numFmtId="49" fontId="35" fillId="3" borderId="34" xfId="1" applyNumberFormat="1" applyFont="1" applyFill="1" applyBorder="1" applyAlignment="1">
      <alignment horizontal="center" vertical="top"/>
    </xf>
    <xf numFmtId="0" fontId="12" fillId="0" borderId="26" xfId="1" applyFont="1" applyBorder="1" applyAlignment="1">
      <alignment horizontal="left" vertical="top" wrapText="1"/>
    </xf>
    <xf numFmtId="0" fontId="12" fillId="7" borderId="48" xfId="1" applyFont="1" applyFill="1" applyBorder="1" applyAlignment="1">
      <alignment vertical="top" wrapText="1"/>
    </xf>
    <xf numFmtId="165" fontId="12" fillId="7" borderId="50" xfId="1" applyNumberFormat="1" applyFont="1" applyFill="1" applyBorder="1" applyAlignment="1">
      <alignment horizontal="center" vertical="top"/>
    </xf>
    <xf numFmtId="165" fontId="12" fillId="7" borderId="4" xfId="1" applyNumberFormat="1" applyFont="1" applyFill="1" applyBorder="1" applyAlignment="1">
      <alignment horizontal="center" vertical="top"/>
    </xf>
    <xf numFmtId="165" fontId="12" fillId="7" borderId="44" xfId="1" applyNumberFormat="1" applyFont="1" applyFill="1" applyBorder="1" applyAlignment="1">
      <alignment horizontal="center" vertical="top"/>
    </xf>
    <xf numFmtId="0" fontId="12" fillId="7" borderId="34" xfId="1" applyFont="1" applyFill="1" applyBorder="1" applyAlignment="1">
      <alignment horizontal="center" vertical="top"/>
    </xf>
    <xf numFmtId="165" fontId="12" fillId="7" borderId="16" xfId="1" applyNumberFormat="1" applyFont="1" applyFill="1" applyBorder="1" applyAlignment="1">
      <alignment horizontal="center" vertical="top"/>
    </xf>
    <xf numFmtId="0" fontId="12" fillId="0" borderId="62" xfId="1" applyFont="1" applyBorder="1" applyAlignment="1">
      <alignment vertical="top" wrapText="1"/>
    </xf>
    <xf numFmtId="49" fontId="32" fillId="3" borderId="34" xfId="1" applyNumberFormat="1" applyFont="1" applyFill="1" applyBorder="1" applyAlignment="1">
      <alignment horizontal="center" vertical="top"/>
    </xf>
    <xf numFmtId="167" fontId="32" fillId="3" borderId="47" xfId="1" applyNumberFormat="1" applyFont="1" applyFill="1" applyBorder="1" applyAlignment="1">
      <alignment horizontal="center" vertical="top"/>
    </xf>
    <xf numFmtId="165" fontId="32" fillId="2" borderId="47" xfId="1" applyNumberFormat="1" applyFont="1" applyFill="1" applyBorder="1" applyAlignment="1">
      <alignment horizontal="center" vertical="top"/>
    </xf>
    <xf numFmtId="167" fontId="32" fillId="2" borderId="47" xfId="1" applyNumberFormat="1" applyFont="1" applyFill="1" applyBorder="1" applyAlignment="1">
      <alignment horizontal="center" vertical="top"/>
    </xf>
    <xf numFmtId="2" fontId="32" fillId="2" borderId="47" xfId="1" applyNumberFormat="1" applyFont="1" applyFill="1" applyBorder="1" applyAlignment="1">
      <alignment horizontal="center" vertical="top"/>
    </xf>
    <xf numFmtId="165" fontId="32" fillId="6" borderId="2" xfId="1" applyNumberFormat="1" applyFont="1" applyFill="1" applyBorder="1" applyAlignment="1">
      <alignment horizontal="center" vertical="top"/>
    </xf>
    <xf numFmtId="2" fontId="32" fillId="6" borderId="47" xfId="1" applyNumberFormat="1" applyFont="1" applyFill="1" applyBorder="1" applyAlignment="1">
      <alignment horizontal="center" vertical="top"/>
    </xf>
    <xf numFmtId="165" fontId="29" fillId="0" borderId="0" xfId="1" applyNumberFormat="1" applyFont="1" applyAlignment="1">
      <alignment vertical="top"/>
    </xf>
    <xf numFmtId="0" fontId="29" fillId="0" borderId="0" xfId="1" applyFont="1" applyAlignment="1">
      <alignment vertical="top"/>
    </xf>
    <xf numFmtId="165" fontId="12" fillId="0" borderId="0" xfId="1" applyNumberFormat="1" applyFont="1" applyAlignment="1">
      <alignment vertical="top"/>
    </xf>
    <xf numFmtId="165" fontId="12" fillId="0" borderId="63" xfId="0" applyNumberFormat="1" applyFont="1" applyBorder="1" applyAlignment="1">
      <alignment horizontal="center" vertical="center" wrapText="1"/>
    </xf>
    <xf numFmtId="165" fontId="12" fillId="0" borderId="48" xfId="0" applyNumberFormat="1" applyFont="1" applyBorder="1" applyAlignment="1">
      <alignment horizontal="center" vertical="center" wrapText="1"/>
    </xf>
    <xf numFmtId="0" fontId="12" fillId="3" borderId="3" xfId="0" applyFont="1" applyFill="1" applyBorder="1" applyAlignment="1">
      <alignment vertical="top" wrapText="1"/>
    </xf>
    <xf numFmtId="0" fontId="12" fillId="3" borderId="3" xfId="0" applyFont="1" applyFill="1" applyBorder="1" applyAlignment="1">
      <alignment horizontal="center" vertical="top" wrapText="1"/>
    </xf>
    <xf numFmtId="0" fontId="12" fillId="7" borderId="25" xfId="3" applyFont="1" applyFill="1" applyBorder="1" applyAlignment="1">
      <alignment horizontal="left" vertical="top" wrapText="1"/>
    </xf>
    <xf numFmtId="0" fontId="12" fillId="7" borderId="25" xfId="3" applyFont="1" applyFill="1" applyBorder="1" applyAlignment="1">
      <alignment horizontal="center" vertical="top"/>
    </xf>
    <xf numFmtId="0" fontId="12" fillId="5" borderId="24" xfId="0" applyFont="1" applyFill="1" applyBorder="1" applyAlignment="1">
      <alignment horizontal="center" vertical="top"/>
    </xf>
    <xf numFmtId="165" fontId="12" fillId="0" borderId="59" xfId="0" applyNumberFormat="1" applyFont="1" applyBorder="1" applyAlignment="1">
      <alignment horizontal="center" vertical="center"/>
    </xf>
    <xf numFmtId="165" fontId="29" fillId="0" borderId="49" xfId="0" applyNumberFormat="1" applyFont="1" applyBorder="1" applyAlignment="1">
      <alignment horizontal="center" vertical="center"/>
    </xf>
    <xf numFmtId="0" fontId="12" fillId="7" borderId="54" xfId="3" applyFont="1" applyFill="1" applyBorder="1" applyAlignment="1">
      <alignment vertical="top" wrapText="1"/>
    </xf>
    <xf numFmtId="0" fontId="12" fillId="7" borderId="69" xfId="3" applyFont="1" applyFill="1" applyBorder="1" applyAlignment="1">
      <alignment horizontal="center" vertical="top"/>
    </xf>
    <xf numFmtId="0" fontId="12" fillId="0" borderId="67" xfId="0" applyFont="1" applyBorder="1" applyAlignment="1">
      <alignment horizontal="center" vertical="top"/>
    </xf>
    <xf numFmtId="0" fontId="35" fillId="0" borderId="68" xfId="0" applyFont="1" applyBorder="1" applyAlignment="1">
      <alignment horizontal="center" vertical="top"/>
    </xf>
    <xf numFmtId="165" fontId="29" fillId="0" borderId="59" xfId="0" applyNumberFormat="1" applyFont="1" applyBorder="1" applyAlignment="1">
      <alignment horizontal="center" vertical="top"/>
    </xf>
    <xf numFmtId="165" fontId="29" fillId="0" borderId="49" xfId="0" applyNumberFormat="1" applyFont="1" applyBorder="1" applyAlignment="1">
      <alignment horizontal="center" vertical="top"/>
    </xf>
    <xf numFmtId="0" fontId="12" fillId="0" borderId="54" xfId="3" applyFont="1" applyBorder="1" applyAlignment="1">
      <alignment vertical="top" wrapText="1"/>
    </xf>
    <xf numFmtId="0" fontId="12" fillId="7" borderId="54" xfId="3" applyFont="1" applyFill="1" applyBorder="1" applyAlignment="1">
      <alignment horizontal="center" vertical="top"/>
    </xf>
    <xf numFmtId="0" fontId="35" fillId="0" borderId="9" xfId="0" applyFont="1" applyBorder="1" applyAlignment="1">
      <alignment horizontal="center" vertical="top"/>
    </xf>
    <xf numFmtId="165" fontId="29" fillId="0" borderId="79" xfId="0" applyNumberFormat="1" applyFont="1" applyBorder="1" applyAlignment="1">
      <alignment horizontal="center" vertical="top"/>
    </xf>
    <xf numFmtId="165" fontId="29" fillId="0" borderId="7" xfId="0" applyNumberFormat="1" applyFont="1" applyBorder="1" applyAlignment="1">
      <alignment horizontal="center" vertical="top"/>
    </xf>
    <xf numFmtId="0" fontId="35" fillId="0" borderId="9" xfId="0" applyFont="1" applyBorder="1" applyAlignment="1">
      <alignment vertical="top"/>
    </xf>
    <xf numFmtId="165" fontId="29" fillId="0" borderId="10" xfId="0" applyNumberFormat="1" applyFont="1" applyBorder="1" applyAlignment="1">
      <alignment vertical="top"/>
    </xf>
    <xf numFmtId="165" fontId="29" fillId="0" borderId="7" xfId="0" applyNumberFormat="1" applyFont="1" applyBorder="1" applyAlignment="1">
      <alignment vertical="top"/>
    </xf>
    <xf numFmtId="0" fontId="12" fillId="7" borderId="67" xfId="6" applyFont="1" applyFill="1" applyBorder="1" applyAlignment="1">
      <alignment horizontal="center" vertical="top"/>
    </xf>
    <xf numFmtId="0" fontId="35" fillId="0" borderId="5" xfId="0" applyFont="1" applyBorder="1" applyAlignment="1">
      <alignment vertical="top"/>
    </xf>
    <xf numFmtId="165" fontId="29" fillId="0" borderId="19" xfId="0" applyNumberFormat="1" applyFont="1" applyBorder="1" applyAlignment="1">
      <alignment vertical="top"/>
    </xf>
    <xf numFmtId="165" fontId="29" fillId="0" borderId="17" xfId="0" applyNumberFormat="1" applyFont="1" applyBorder="1" applyAlignment="1">
      <alignment vertical="top"/>
    </xf>
    <xf numFmtId="0" fontId="12" fillId="7" borderId="35" xfId="3" applyFont="1" applyFill="1" applyBorder="1" applyAlignment="1">
      <alignment vertical="top" wrapText="1"/>
    </xf>
    <xf numFmtId="49" fontId="12" fillId="7" borderId="35" xfId="3" applyNumberFormat="1" applyFont="1" applyFill="1" applyBorder="1" applyAlignment="1">
      <alignment horizontal="center" vertical="top"/>
    </xf>
    <xf numFmtId="0" fontId="12" fillId="0" borderId="67" xfId="6" applyFont="1" applyBorder="1" applyAlignment="1">
      <alignment horizontal="center" vertical="top"/>
    </xf>
    <xf numFmtId="0" fontId="35" fillId="0" borderId="68" xfId="0" applyFont="1" applyBorder="1" applyAlignment="1">
      <alignment vertical="top"/>
    </xf>
    <xf numFmtId="165" fontId="29" fillId="0" borderId="73" xfId="0" applyNumberFormat="1" applyFont="1" applyBorder="1" applyAlignment="1">
      <alignment vertical="top"/>
    </xf>
    <xf numFmtId="165" fontId="29" fillId="0" borderId="53" xfId="0" applyNumberFormat="1" applyFont="1" applyBorder="1" applyAlignment="1">
      <alignment vertical="top"/>
    </xf>
    <xf numFmtId="0" fontId="32" fillId="20" borderId="37" xfId="0" applyFont="1" applyFill="1" applyBorder="1" applyAlignment="1">
      <alignment vertical="top"/>
    </xf>
    <xf numFmtId="165" fontId="12" fillId="20" borderId="30" xfId="0" applyNumberFormat="1" applyFont="1" applyFill="1" applyBorder="1" applyAlignment="1">
      <alignment horizontal="center" vertical="top"/>
    </xf>
    <xf numFmtId="0" fontId="12" fillId="7" borderId="1" xfId="3" applyFont="1" applyFill="1" applyBorder="1" applyAlignment="1">
      <alignment vertical="top" wrapText="1"/>
    </xf>
    <xf numFmtId="49" fontId="12" fillId="7" borderId="1" xfId="3" applyNumberFormat="1" applyFont="1" applyFill="1" applyBorder="1" applyAlignment="1">
      <alignment horizontal="center" vertical="top"/>
    </xf>
    <xf numFmtId="0" fontId="12" fillId="0" borderId="78" xfId="6" applyFont="1" applyBorder="1" applyAlignment="1">
      <alignment horizontal="center" vertical="top"/>
    </xf>
    <xf numFmtId="0" fontId="12" fillId="0" borderId="13" xfId="0" applyFont="1" applyBorder="1" applyAlignment="1">
      <alignment vertical="top" wrapText="1"/>
    </xf>
    <xf numFmtId="0" fontId="12" fillId="7" borderId="13" xfId="0" applyFont="1" applyFill="1" applyBorder="1" applyAlignment="1">
      <alignment horizontal="center" vertical="top"/>
    </xf>
    <xf numFmtId="165" fontId="12" fillId="5" borderId="53" xfId="0" applyNumberFormat="1" applyFont="1" applyFill="1" applyBorder="1" applyAlignment="1">
      <alignment horizontal="center" vertical="top" wrapText="1"/>
    </xf>
    <xf numFmtId="0" fontId="12" fillId="0" borderId="54" xfId="0" applyFont="1" applyBorder="1" applyAlignment="1">
      <alignment vertical="top" wrapText="1"/>
    </xf>
    <xf numFmtId="0" fontId="12" fillId="7" borderId="54" xfId="0" applyFont="1" applyFill="1" applyBorder="1" applyAlignment="1">
      <alignment horizontal="center" vertical="top"/>
    </xf>
    <xf numFmtId="0" fontId="12" fillId="5" borderId="67" xfId="0" applyFont="1" applyFill="1" applyBorder="1" applyAlignment="1">
      <alignment horizontal="center" vertical="top"/>
    </xf>
    <xf numFmtId="165" fontId="12" fillId="20" borderId="40" xfId="0" applyNumberFormat="1" applyFont="1" applyFill="1" applyBorder="1" applyAlignment="1">
      <alignment horizontal="center" vertical="top"/>
    </xf>
    <xf numFmtId="0" fontId="12" fillId="7" borderId="1" xfId="0" applyFont="1" applyFill="1" applyBorder="1" applyAlignment="1">
      <alignment horizontal="center" vertical="top"/>
    </xf>
    <xf numFmtId="0" fontId="12" fillId="0" borderId="38" xfId="0" applyFont="1" applyBorder="1" applyAlignment="1">
      <alignment horizontal="center" vertical="top"/>
    </xf>
    <xf numFmtId="0" fontId="12" fillId="0" borderId="58" xfId="0" applyFont="1" applyBorder="1" applyAlignment="1">
      <alignment horizontal="center" vertical="top"/>
    </xf>
    <xf numFmtId="165" fontId="12" fillId="0" borderId="59" xfId="0" applyNumberFormat="1" applyFont="1" applyBorder="1" applyAlignment="1">
      <alignment horizontal="center" vertical="top"/>
    </xf>
    <xf numFmtId="165" fontId="12" fillId="5" borderId="49" xfId="0" applyNumberFormat="1" applyFont="1" applyFill="1" applyBorder="1" applyAlignment="1">
      <alignment horizontal="center" vertical="top" wrapText="1"/>
    </xf>
    <xf numFmtId="0" fontId="12" fillId="5" borderId="36" xfId="0" applyFont="1" applyFill="1" applyBorder="1" applyAlignment="1">
      <alignment horizontal="center" vertical="top"/>
    </xf>
    <xf numFmtId="0" fontId="32" fillId="20" borderId="5" xfId="0" applyFont="1" applyFill="1" applyBorder="1" applyAlignment="1">
      <alignment vertical="top"/>
    </xf>
    <xf numFmtId="165" fontId="12" fillId="20" borderId="19" xfId="0" applyNumberFormat="1" applyFont="1" applyFill="1" applyBorder="1" applyAlignment="1">
      <alignment horizontal="center" vertical="top"/>
    </xf>
    <xf numFmtId="165" fontId="12" fillId="20" borderId="17" xfId="0" applyNumberFormat="1" applyFont="1" applyFill="1" applyBorder="1" applyAlignment="1">
      <alignment horizontal="center" vertical="top"/>
    </xf>
    <xf numFmtId="49" fontId="32" fillId="3" borderId="34" xfId="0" applyNumberFormat="1" applyFont="1" applyFill="1" applyBorder="1" applyAlignment="1">
      <alignment horizontal="left" vertical="top"/>
    </xf>
    <xf numFmtId="49" fontId="32" fillId="7" borderId="64" xfId="0" applyNumberFormat="1" applyFont="1" applyFill="1" applyBorder="1" applyAlignment="1">
      <alignment horizontal="left" vertical="top"/>
    </xf>
    <xf numFmtId="49" fontId="12" fillId="7" borderId="3" xfId="0" applyNumberFormat="1" applyFont="1" applyFill="1" applyBorder="1" applyAlignment="1">
      <alignment horizontal="center" vertical="top"/>
    </xf>
    <xf numFmtId="49" fontId="12" fillId="7" borderId="57" xfId="0" applyNumberFormat="1" applyFont="1" applyFill="1" applyBorder="1" applyAlignment="1">
      <alignment horizontal="center" vertical="top"/>
    </xf>
    <xf numFmtId="0" fontId="12" fillId="0" borderId="15" xfId="6" applyFont="1" applyBorder="1" applyAlignment="1">
      <alignment horizontal="center" vertical="top"/>
    </xf>
    <xf numFmtId="49" fontId="12" fillId="2" borderId="56" xfId="0" applyNumberFormat="1" applyFont="1" applyFill="1" applyBorder="1" applyAlignment="1">
      <alignment horizontal="center" vertical="top"/>
    </xf>
    <xf numFmtId="49" fontId="12" fillId="3" borderId="18" xfId="0" applyNumberFormat="1" applyFont="1" applyFill="1" applyBorder="1" applyAlignment="1">
      <alignment horizontal="center" vertical="top"/>
    </xf>
    <xf numFmtId="0" fontId="12" fillId="0" borderId="5" xfId="0" applyFont="1" applyBorder="1" applyAlignment="1">
      <alignment horizontal="center" vertical="top"/>
    </xf>
    <xf numFmtId="165" fontId="12" fillId="5" borderId="17" xfId="0" applyNumberFormat="1" applyFont="1" applyFill="1" applyBorder="1" applyAlignment="1">
      <alignment horizontal="center" vertical="top"/>
    </xf>
    <xf numFmtId="0" fontId="12" fillId="0" borderId="35" xfId="0" applyFont="1" applyBorder="1" applyAlignment="1">
      <alignment vertical="top" wrapText="1"/>
    </xf>
    <xf numFmtId="0" fontId="12" fillId="7" borderId="35" xfId="0" applyFont="1" applyFill="1" applyBorder="1" applyAlignment="1">
      <alignment horizontal="center" vertical="top"/>
    </xf>
    <xf numFmtId="49" fontId="12" fillId="2" borderId="42" xfId="0" applyNumberFormat="1" applyFont="1" applyFill="1" applyBorder="1" applyAlignment="1">
      <alignment horizontal="center" vertical="top"/>
    </xf>
    <xf numFmtId="49" fontId="12" fillId="3" borderId="29" xfId="0" applyNumberFormat="1" applyFont="1" applyFill="1" applyBorder="1" applyAlignment="1">
      <alignment horizontal="center" vertical="top"/>
    </xf>
    <xf numFmtId="0" fontId="12" fillId="4" borderId="37" xfId="0" applyFont="1" applyFill="1" applyBorder="1" applyAlignment="1">
      <alignment horizontal="center"/>
    </xf>
    <xf numFmtId="165" fontId="12" fillId="4" borderId="41" xfId="0" applyNumberFormat="1" applyFont="1" applyFill="1" applyBorder="1" applyAlignment="1">
      <alignment horizontal="center"/>
    </xf>
    <xf numFmtId="165" fontId="12" fillId="4" borderId="40" xfId="0" applyNumberFormat="1" applyFont="1" applyFill="1" applyBorder="1" applyAlignment="1">
      <alignment horizontal="center"/>
    </xf>
    <xf numFmtId="0" fontId="29" fillId="0" borderId="29" xfId="0" applyFont="1" applyBorder="1" applyAlignment="1">
      <alignment horizontal="left" vertical="top" wrapText="1"/>
    </xf>
    <xf numFmtId="0" fontId="12" fillId="7" borderId="29" xfId="0" applyFont="1" applyFill="1" applyBorder="1" applyAlignment="1">
      <alignment horizontal="center" vertical="top"/>
    </xf>
    <xf numFmtId="0" fontId="12" fillId="0" borderId="38" xfId="6" applyFont="1" applyBorder="1" applyAlignment="1">
      <alignment horizontal="center" vertical="top"/>
    </xf>
    <xf numFmtId="0" fontId="12" fillId="0" borderId="5" xfId="0" applyFont="1" applyBorder="1" applyAlignment="1">
      <alignment vertical="top" wrapText="1"/>
    </xf>
    <xf numFmtId="0" fontId="12" fillId="0" borderId="6" xfId="0" applyFont="1" applyBorder="1" applyAlignment="1">
      <alignment horizontal="center" vertical="top" wrapText="1"/>
    </xf>
    <xf numFmtId="0" fontId="12" fillId="0" borderId="6" xfId="6" applyFont="1" applyBorder="1" applyAlignment="1">
      <alignment horizontal="center" vertical="top"/>
    </xf>
    <xf numFmtId="0" fontId="32" fillId="4" borderId="37" xfId="0" applyFont="1" applyFill="1" applyBorder="1" applyAlignment="1">
      <alignment horizontal="center" vertical="top"/>
    </xf>
    <xf numFmtId="165" fontId="32" fillId="4" borderId="41" xfId="0" applyNumberFormat="1" applyFont="1" applyFill="1" applyBorder="1" applyAlignment="1">
      <alignment horizontal="center" vertical="top"/>
    </xf>
    <xf numFmtId="0" fontId="12" fillId="7" borderId="13" xfId="0" applyFont="1" applyFill="1" applyBorder="1" applyAlignment="1">
      <alignment vertical="top" wrapText="1"/>
    </xf>
    <xf numFmtId="0" fontId="12" fillId="7" borderId="1" xfId="0" applyFont="1" applyFill="1" applyBorder="1" applyAlignment="1">
      <alignment vertical="top" wrapText="1"/>
    </xf>
    <xf numFmtId="165" fontId="32" fillId="4" borderId="2" xfId="0" applyNumberFormat="1" applyFont="1" applyFill="1" applyBorder="1" applyAlignment="1">
      <alignment horizontal="center" vertical="top"/>
    </xf>
    <xf numFmtId="165" fontId="12" fillId="0" borderId="34" xfId="0" applyNumberFormat="1" applyFont="1" applyBorder="1" applyAlignment="1">
      <alignment horizontal="center" vertical="top" wrapText="1"/>
    </xf>
    <xf numFmtId="165" fontId="12" fillId="5" borderId="64" xfId="0" applyNumberFormat="1" applyFont="1" applyFill="1" applyBorder="1" applyAlignment="1">
      <alignment horizontal="center" vertical="top" wrapText="1"/>
    </xf>
    <xf numFmtId="0" fontId="32" fillId="4" borderId="79" xfId="0" applyFont="1" applyFill="1" applyBorder="1" applyAlignment="1">
      <alignment horizontal="center" vertical="top"/>
    </xf>
    <xf numFmtId="165" fontId="32" fillId="4" borderId="69" xfId="0" applyNumberFormat="1" applyFont="1" applyFill="1" applyBorder="1" applyAlignment="1">
      <alignment horizontal="center" vertical="top"/>
    </xf>
    <xf numFmtId="165" fontId="32" fillId="4" borderId="79" xfId="0" applyNumberFormat="1" applyFont="1" applyFill="1" applyBorder="1" applyAlignment="1">
      <alignment horizontal="center" vertical="top"/>
    </xf>
    <xf numFmtId="0" fontId="12" fillId="0" borderId="5" xfId="0" applyFont="1" applyBorder="1" applyAlignment="1">
      <alignment horizontal="left" vertical="top" wrapText="1"/>
    </xf>
    <xf numFmtId="49" fontId="32" fillId="2" borderId="42" xfId="0" applyNumberFormat="1" applyFont="1" applyFill="1" applyBorder="1" applyAlignment="1">
      <alignment horizontal="center" vertical="top" wrapText="1"/>
    </xf>
    <xf numFmtId="49" fontId="32" fillId="3" borderId="38" xfId="0" applyNumberFormat="1" applyFont="1" applyFill="1" applyBorder="1" applyAlignment="1">
      <alignment horizontal="center" vertical="top" wrapText="1"/>
    </xf>
    <xf numFmtId="165" fontId="32" fillId="3" borderId="22" xfId="0" applyNumberFormat="1" applyFont="1" applyFill="1" applyBorder="1" applyAlignment="1">
      <alignment horizontal="center" vertical="top"/>
    </xf>
    <xf numFmtId="165" fontId="32" fillId="2" borderId="40" xfId="0" applyNumberFormat="1" applyFont="1" applyFill="1" applyBorder="1" applyAlignment="1">
      <alignment horizontal="center" vertical="top"/>
    </xf>
    <xf numFmtId="165" fontId="32" fillId="2" borderId="41" xfId="0" applyNumberFormat="1" applyFont="1" applyFill="1" applyBorder="1" applyAlignment="1">
      <alignment horizontal="center" vertical="top"/>
    </xf>
    <xf numFmtId="165" fontId="32" fillId="6" borderId="47" xfId="0" applyNumberFormat="1" applyFont="1" applyFill="1" applyBorder="1" applyAlignment="1">
      <alignment horizontal="center" vertical="top"/>
    </xf>
    <xf numFmtId="165" fontId="32" fillId="6" borderId="20" xfId="0" applyNumberFormat="1" applyFont="1" applyFill="1" applyBorder="1" applyAlignment="1">
      <alignment horizontal="center" vertical="top"/>
    </xf>
    <xf numFmtId="0" fontId="3" fillId="0" borderId="63" xfId="0" applyFont="1" applyBorder="1" applyAlignment="1">
      <alignment vertical="top"/>
    </xf>
    <xf numFmtId="0" fontId="3" fillId="0" borderId="71" xfId="0" applyFont="1" applyBorder="1" applyAlignment="1">
      <alignment vertical="top"/>
    </xf>
    <xf numFmtId="0" fontId="3" fillId="0" borderId="42" xfId="0" applyFont="1" applyBorder="1" applyAlignment="1">
      <alignment vertical="top"/>
    </xf>
    <xf numFmtId="0" fontId="3" fillId="0" borderId="43" xfId="0" applyFont="1" applyBorder="1" applyAlignment="1">
      <alignment vertical="top"/>
    </xf>
    <xf numFmtId="165" fontId="15" fillId="0" borderId="14" xfId="0" applyNumberFormat="1" applyFont="1" applyBorder="1" applyAlignment="1">
      <alignment horizontal="center" vertical="center"/>
    </xf>
    <xf numFmtId="165" fontId="15" fillId="0" borderId="44" xfId="0" applyNumberFormat="1" applyFont="1" applyBorder="1" applyAlignment="1">
      <alignment horizontal="center" vertical="center"/>
    </xf>
    <xf numFmtId="0" fontId="15" fillId="5" borderId="25" xfId="0" applyFont="1" applyFill="1" applyBorder="1" applyAlignment="1">
      <alignment horizontal="center" vertical="top"/>
    </xf>
    <xf numFmtId="0" fontId="15" fillId="5" borderId="26" xfId="0" applyFont="1" applyFill="1" applyBorder="1" applyAlignment="1">
      <alignment horizontal="center" vertical="top"/>
    </xf>
    <xf numFmtId="165" fontId="17" fillId="4" borderId="28" xfId="0" applyNumberFormat="1" applyFont="1" applyFill="1" applyBorder="1" applyAlignment="1">
      <alignment horizontal="center" vertical="center"/>
    </xf>
    <xf numFmtId="0" fontId="15" fillId="0" borderId="29" xfId="0" applyFont="1" applyBorder="1" applyAlignment="1">
      <alignment horizontal="center" vertical="top"/>
    </xf>
    <xf numFmtId="0" fontId="15" fillId="0" borderId="30" xfId="0" applyFont="1" applyBorder="1" applyAlignment="1">
      <alignment horizontal="center" vertical="top"/>
    </xf>
    <xf numFmtId="0" fontId="15" fillId="0" borderId="25" xfId="0" applyFont="1" applyBorder="1" applyAlignment="1">
      <alignment horizontal="center" vertical="top" wrapText="1"/>
    </xf>
    <xf numFmtId="0" fontId="15" fillId="0" borderId="26" xfId="0" applyFont="1" applyBorder="1" applyAlignment="1">
      <alignment horizontal="center" vertical="top" wrapText="1"/>
    </xf>
    <xf numFmtId="165" fontId="15" fillId="0" borderId="68" xfId="0" applyNumberFormat="1" applyFont="1" applyBorder="1" applyAlignment="1">
      <alignment horizontal="center" vertical="center"/>
    </xf>
    <xf numFmtId="165" fontId="15" fillId="7" borderId="53" xfId="0" applyNumberFormat="1" applyFont="1" applyFill="1" applyBorder="1" applyAlignment="1">
      <alignment horizontal="center" vertical="center"/>
    </xf>
    <xf numFmtId="0" fontId="15" fillId="0" borderId="18" xfId="0" applyFont="1" applyBorder="1" applyAlignment="1">
      <alignment horizontal="center" vertical="top" wrapText="1"/>
    </xf>
    <xf numFmtId="0" fontId="15" fillId="0" borderId="19" xfId="0" applyFont="1" applyBorder="1" applyAlignment="1">
      <alignment horizontal="center" vertical="top" wrapText="1"/>
    </xf>
    <xf numFmtId="165" fontId="17" fillId="4" borderId="12" xfId="0" applyNumberFormat="1" applyFont="1" applyFill="1" applyBorder="1" applyAlignment="1">
      <alignment horizontal="center" vertical="center"/>
    </xf>
    <xf numFmtId="0" fontId="15" fillId="0" borderId="30" xfId="0" applyFont="1" applyBorder="1" applyAlignment="1">
      <alignment horizontal="center" vertical="top" wrapText="1"/>
    </xf>
    <xf numFmtId="165" fontId="15" fillId="0" borderId="2"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3" fillId="3" borderId="43" xfId="0" applyFont="1" applyFill="1" applyBorder="1" applyAlignment="1">
      <alignment horizontal="center" vertical="top" wrapText="1"/>
    </xf>
    <xf numFmtId="1" fontId="15" fillId="0" borderId="25" xfId="0" applyNumberFormat="1" applyFont="1" applyBorder="1" applyAlignment="1">
      <alignment horizontal="center" vertical="top"/>
    </xf>
    <xf numFmtId="49" fontId="15" fillId="0" borderId="26" xfId="0" applyNumberFormat="1" applyFont="1" applyBorder="1" applyAlignment="1">
      <alignment horizontal="center" vertical="top"/>
    </xf>
    <xf numFmtId="1" fontId="15" fillId="0" borderId="18" xfId="0" applyNumberFormat="1" applyFont="1" applyBorder="1" applyAlignment="1">
      <alignment horizontal="center" vertical="top"/>
    </xf>
    <xf numFmtId="49" fontId="15" fillId="0" borderId="19" xfId="0" applyNumberFormat="1" applyFont="1" applyBorder="1" applyAlignment="1">
      <alignment horizontal="center" vertical="top"/>
    </xf>
    <xf numFmtId="9" fontId="15" fillId="0" borderId="30" xfId="0" applyNumberFormat="1" applyFont="1" applyBorder="1" applyAlignment="1">
      <alignment horizontal="center" vertical="top"/>
    </xf>
    <xf numFmtId="49" fontId="15" fillId="0" borderId="26" xfId="5" applyNumberFormat="1" applyFont="1" applyFill="1" applyBorder="1" applyAlignment="1">
      <alignment horizontal="center" vertical="top"/>
    </xf>
    <xf numFmtId="165" fontId="15" fillId="7" borderId="17" xfId="0" applyNumberFormat="1" applyFont="1" applyFill="1" applyBorder="1" applyAlignment="1">
      <alignment horizontal="center" vertical="top"/>
    </xf>
    <xf numFmtId="49" fontId="15" fillId="0" borderId="29" xfId="0" applyNumberFormat="1" applyFont="1" applyBorder="1" applyAlignment="1">
      <alignment horizontal="center" vertical="top"/>
    </xf>
    <xf numFmtId="165" fontId="17" fillId="4" borderId="2" xfId="0" applyNumberFormat="1" applyFont="1" applyFill="1" applyBorder="1" applyAlignment="1">
      <alignment horizontal="center" vertical="top"/>
    </xf>
    <xf numFmtId="165" fontId="17" fillId="3" borderId="3" xfId="0" applyNumberFormat="1" applyFont="1" applyFill="1" applyBorder="1" applyAlignment="1">
      <alignment horizontal="center" vertical="top"/>
    </xf>
    <xf numFmtId="165" fontId="17" fillId="3" borderId="21" xfId="0" applyNumberFormat="1" applyFont="1" applyFill="1" applyBorder="1" applyAlignment="1">
      <alignment horizontal="center" vertical="top"/>
    </xf>
    <xf numFmtId="165" fontId="17" fillId="2" borderId="3" xfId="0" applyNumberFormat="1" applyFont="1" applyFill="1" applyBorder="1" applyAlignment="1">
      <alignment horizontal="center" vertical="top"/>
    </xf>
    <xf numFmtId="0" fontId="3" fillId="0" borderId="56" xfId="0" applyFont="1" applyBorder="1" applyAlignment="1">
      <alignment vertical="top"/>
    </xf>
    <xf numFmtId="0" fontId="3" fillId="0" borderId="45" xfId="0" applyFont="1" applyBorder="1" applyAlignment="1">
      <alignment vertical="top"/>
    </xf>
    <xf numFmtId="0" fontId="3" fillId="0" borderId="31" xfId="0" applyFont="1" applyBorder="1" applyAlignment="1">
      <alignment vertical="top"/>
    </xf>
    <xf numFmtId="0" fontId="3" fillId="0" borderId="23" xfId="0" applyFont="1" applyBorder="1" applyAlignment="1">
      <alignment vertical="top"/>
    </xf>
    <xf numFmtId="165" fontId="15" fillId="0" borderId="24" xfId="0" applyNumberFormat="1" applyFont="1" applyBorder="1" applyAlignment="1">
      <alignment horizontal="center" vertical="top"/>
    </xf>
    <xf numFmtId="0" fontId="15" fillId="0" borderId="25" xfId="0" applyFont="1" applyBorder="1" applyAlignment="1">
      <alignment horizontal="center" vertical="top"/>
    </xf>
    <xf numFmtId="0" fontId="15" fillId="7" borderId="26" xfId="0" applyFont="1" applyFill="1" applyBorder="1" applyAlignment="1">
      <alignment horizontal="center" vertical="top"/>
    </xf>
    <xf numFmtId="165" fontId="15" fillId="0" borderId="8" xfId="0" applyNumberFormat="1" applyFont="1" applyBorder="1" applyAlignment="1">
      <alignment horizontal="center" vertical="top"/>
    </xf>
    <xf numFmtId="165" fontId="15" fillId="0" borderId="6" xfId="0" applyNumberFormat="1" applyFont="1" applyBorder="1" applyAlignment="1">
      <alignment horizontal="center" vertical="top"/>
    </xf>
    <xf numFmtId="0" fontId="15" fillId="0" borderId="18" xfId="0" applyFont="1" applyBorder="1" applyAlignment="1">
      <alignment horizontal="center" vertical="top"/>
    </xf>
    <xf numFmtId="0" fontId="15" fillId="0" borderId="19" xfId="0" applyFont="1" applyBorder="1" applyAlignment="1">
      <alignment horizontal="center" vertical="top"/>
    </xf>
    <xf numFmtId="165" fontId="15" fillId="0" borderId="67" xfId="0" applyNumberFormat="1" applyFont="1" applyBorder="1" applyAlignment="1">
      <alignment horizontal="center" vertical="top"/>
    </xf>
    <xf numFmtId="0" fontId="15" fillId="0" borderId="5" xfId="0" applyFont="1" applyBorder="1" applyAlignment="1">
      <alignment vertical="top" wrapText="1"/>
    </xf>
    <xf numFmtId="165" fontId="15" fillId="0" borderId="74" xfId="0" applyNumberFormat="1" applyFont="1" applyBorder="1" applyAlignment="1">
      <alignment horizontal="center" vertical="top"/>
    </xf>
    <xf numFmtId="165" fontId="15" fillId="0" borderId="75" xfId="0" applyNumberFormat="1" applyFont="1" applyBorder="1" applyAlignment="1">
      <alignment horizontal="center" vertical="top"/>
    </xf>
    <xf numFmtId="165" fontId="15" fillId="0" borderId="66" xfId="0" applyNumberFormat="1" applyFont="1" applyBorder="1" applyAlignment="1">
      <alignment horizontal="center" vertical="top"/>
    </xf>
    <xf numFmtId="165" fontId="15" fillId="0" borderId="27" xfId="0" applyNumberFormat="1" applyFont="1" applyBorder="1" applyAlignment="1">
      <alignment horizontal="center" vertical="top"/>
    </xf>
    <xf numFmtId="165" fontId="15" fillId="0" borderId="0" xfId="0" applyNumberFormat="1" applyFont="1" applyAlignment="1">
      <alignment horizontal="center" vertical="top"/>
    </xf>
    <xf numFmtId="0" fontId="15" fillId="0" borderId="48" xfId="0" applyFont="1" applyBorder="1" applyAlignment="1">
      <alignment horizontal="center" vertical="top"/>
    </xf>
    <xf numFmtId="165" fontId="15" fillId="0" borderId="25" xfId="0" applyNumberFormat="1" applyFont="1" applyBorder="1" applyAlignment="1">
      <alignment horizontal="center" vertical="top"/>
    </xf>
    <xf numFmtId="165" fontId="15" fillId="0" borderId="34" xfId="0" applyNumberFormat="1" applyFont="1" applyBorder="1" applyAlignment="1">
      <alignment horizontal="center" vertical="top"/>
    </xf>
    <xf numFmtId="165" fontId="15" fillId="0" borderId="77" xfId="0" applyNumberFormat="1" applyFont="1" applyBorder="1" applyAlignment="1">
      <alignment horizontal="center" vertical="top"/>
    </xf>
    <xf numFmtId="165" fontId="15" fillId="0" borderId="55" xfId="0" applyNumberFormat="1" applyFont="1" applyBorder="1" applyAlignment="1">
      <alignment horizontal="center" vertical="top"/>
    </xf>
    <xf numFmtId="49" fontId="15" fillId="2" borderId="5" xfId="0" applyNumberFormat="1" applyFont="1" applyFill="1" applyBorder="1" applyAlignment="1">
      <alignment horizontal="center" vertical="top"/>
    </xf>
    <xf numFmtId="165" fontId="17" fillId="4" borderId="80" xfId="0" applyNumberFormat="1" applyFont="1" applyFill="1" applyBorder="1" applyAlignment="1">
      <alignment horizontal="center" vertical="top"/>
    </xf>
    <xf numFmtId="0" fontId="3" fillId="0" borderId="57" xfId="0" applyFont="1" applyBorder="1" applyAlignment="1">
      <alignment horizontal="center" vertical="top"/>
    </xf>
    <xf numFmtId="49" fontId="15" fillId="0" borderId="34" xfId="0" applyNumberFormat="1" applyFont="1" applyBorder="1" applyAlignment="1">
      <alignment horizontal="center" vertical="top" wrapText="1"/>
    </xf>
    <xf numFmtId="0" fontId="15" fillId="0" borderId="63" xfId="0" applyFont="1" applyBorder="1" applyAlignment="1">
      <alignment horizontal="center" vertical="top"/>
    </xf>
    <xf numFmtId="165" fontId="15" fillId="0" borderId="33" xfId="0" applyNumberFormat="1" applyFont="1" applyBorder="1" applyAlignment="1">
      <alignment horizontal="center" vertical="top"/>
    </xf>
    <xf numFmtId="165" fontId="15" fillId="0" borderId="26" xfId="0" applyNumberFormat="1" applyFont="1" applyBorder="1" applyAlignment="1">
      <alignment horizontal="center" vertical="top"/>
    </xf>
    <xf numFmtId="49" fontId="12" fillId="0" borderId="6" xfId="0" applyNumberFormat="1" applyFont="1" applyBorder="1" applyAlignment="1">
      <alignment horizontal="center" vertical="top" wrapText="1"/>
    </xf>
    <xf numFmtId="165" fontId="15" fillId="0" borderId="58" xfId="0" applyNumberFormat="1" applyFont="1" applyBorder="1" applyAlignment="1">
      <alignment horizontal="center" vertical="top"/>
    </xf>
    <xf numFmtId="0" fontId="15" fillId="0" borderId="27" xfId="0" applyFont="1" applyBorder="1" applyAlignment="1">
      <alignment vertical="top" wrapText="1"/>
    </xf>
    <xf numFmtId="0" fontId="15" fillId="0" borderId="65" xfId="0" applyFont="1" applyBorder="1" applyAlignment="1">
      <alignment horizontal="center" vertical="top"/>
    </xf>
    <xf numFmtId="0" fontId="15" fillId="0" borderId="56" xfId="0" applyFont="1" applyBorder="1" applyAlignment="1">
      <alignment horizontal="center" vertical="top"/>
    </xf>
    <xf numFmtId="0" fontId="15" fillId="0" borderId="50" xfId="0" applyFont="1" applyBorder="1" applyAlignment="1">
      <alignment vertical="top" wrapText="1"/>
    </xf>
    <xf numFmtId="0" fontId="15" fillId="0" borderId="13" xfId="0" applyFont="1" applyBorder="1" applyAlignment="1">
      <alignment horizontal="center" vertical="top"/>
    </xf>
    <xf numFmtId="0" fontId="15" fillId="7" borderId="44" xfId="0" applyFont="1" applyFill="1" applyBorder="1" applyAlignment="1">
      <alignment horizontal="center" vertical="top"/>
    </xf>
    <xf numFmtId="0" fontId="11" fillId="0" borderId="6" xfId="0" applyFont="1" applyBorder="1" applyAlignment="1">
      <alignment horizontal="center" vertical="top" wrapText="1"/>
    </xf>
    <xf numFmtId="165" fontId="15" fillId="0" borderId="68" xfId="0" applyNumberFormat="1" applyFont="1" applyBorder="1" applyAlignment="1">
      <alignment horizontal="center" vertical="top"/>
    </xf>
    <xf numFmtId="165" fontId="15" fillId="0" borderId="35" xfId="0" applyNumberFormat="1" applyFont="1" applyBorder="1" applyAlignment="1">
      <alignment horizontal="center" vertical="top"/>
    </xf>
    <xf numFmtId="0" fontId="11" fillId="0" borderId="38" xfId="0" applyFont="1" applyBorder="1" applyAlignment="1">
      <alignment horizontal="center" vertical="top" wrapText="1"/>
    </xf>
    <xf numFmtId="0" fontId="15" fillId="0" borderId="43" xfId="0" applyFont="1" applyBorder="1" applyAlignment="1">
      <alignment horizontal="center" vertical="top"/>
    </xf>
    <xf numFmtId="49" fontId="17" fillId="3" borderId="47" xfId="0" applyNumberFormat="1" applyFont="1" applyFill="1" applyBorder="1" applyAlignment="1">
      <alignment horizontal="center" vertical="top"/>
    </xf>
    <xf numFmtId="165" fontId="17" fillId="0" borderId="2" xfId="0" applyNumberFormat="1" applyFont="1" applyBorder="1" applyAlignment="1">
      <alignment horizontal="center" vertical="top"/>
    </xf>
    <xf numFmtId="165" fontId="17" fillId="0" borderId="32" xfId="0" applyNumberFormat="1" applyFont="1" applyBorder="1" applyAlignment="1">
      <alignment horizontal="center" vertical="top"/>
    </xf>
    <xf numFmtId="165" fontId="17" fillId="0" borderId="23" xfId="0" applyNumberFormat="1" applyFont="1" applyBorder="1" applyAlignment="1">
      <alignment horizontal="center" vertical="top"/>
    </xf>
    <xf numFmtId="0" fontId="15" fillId="0" borderId="41" xfId="0" applyFont="1" applyBorder="1" applyAlignment="1">
      <alignment vertical="top" wrapText="1"/>
    </xf>
    <xf numFmtId="0" fontId="3" fillId="0" borderId="41" xfId="0" applyFont="1" applyBorder="1" applyAlignment="1">
      <alignment horizontal="center" vertical="top" wrapText="1"/>
    </xf>
    <xf numFmtId="0" fontId="3" fillId="0" borderId="19" xfId="0" applyFont="1" applyBorder="1" applyAlignment="1">
      <alignment horizontal="center" vertical="top"/>
    </xf>
    <xf numFmtId="1" fontId="3" fillId="0" borderId="25" xfId="0" applyNumberFormat="1" applyFont="1" applyBorder="1" applyAlignment="1">
      <alignment horizontal="center" vertical="top"/>
    </xf>
    <xf numFmtId="0" fontId="3" fillId="0" borderId="71" xfId="0" applyFont="1" applyBorder="1" applyAlignment="1">
      <alignment horizontal="center" vertical="top"/>
    </xf>
    <xf numFmtId="165" fontId="17" fillId="0" borderId="42" xfId="0" applyNumberFormat="1" applyFont="1" applyBorder="1" applyAlignment="1">
      <alignment horizontal="center" vertical="top"/>
    </xf>
    <xf numFmtId="165" fontId="17" fillId="0" borderId="29" xfId="0" applyNumberFormat="1" applyFont="1" applyBorder="1" applyAlignment="1">
      <alignment horizontal="center" vertical="top"/>
    </xf>
    <xf numFmtId="9" fontId="3" fillId="0" borderId="29" xfId="0" applyNumberFormat="1" applyFont="1" applyBorder="1" applyAlignment="1">
      <alignment horizontal="center" vertical="top"/>
    </xf>
    <xf numFmtId="0" fontId="3" fillId="0" borderId="43" xfId="0" applyFont="1" applyBorder="1" applyAlignment="1">
      <alignment horizontal="center" vertical="top"/>
    </xf>
    <xf numFmtId="165" fontId="15" fillId="7" borderId="15" xfId="0" applyNumberFormat="1" applyFont="1" applyFill="1" applyBorder="1" applyAlignment="1">
      <alignment horizontal="center" vertical="top"/>
    </xf>
    <xf numFmtId="0" fontId="15" fillId="0" borderId="71" xfId="0" applyFont="1" applyBorder="1" applyAlignment="1">
      <alignment horizontal="center" vertical="top"/>
    </xf>
    <xf numFmtId="165" fontId="17" fillId="0" borderId="37" xfId="0" applyNumberFormat="1" applyFont="1" applyBorder="1" applyAlignment="1">
      <alignment horizontal="center" vertical="top"/>
    </xf>
    <xf numFmtId="165" fontId="17" fillId="0" borderId="41" xfId="0" applyNumberFormat="1" applyFont="1" applyBorder="1" applyAlignment="1">
      <alignment horizontal="center" vertical="top"/>
    </xf>
    <xf numFmtId="165" fontId="17" fillId="0" borderId="30" xfId="0" applyNumberFormat="1" applyFont="1" applyBorder="1" applyAlignment="1">
      <alignment horizontal="center" vertical="top"/>
    </xf>
    <xf numFmtId="165" fontId="17" fillId="0" borderId="39" xfId="0" applyNumberFormat="1" applyFont="1" applyBorder="1" applyAlignment="1">
      <alignment horizontal="center" vertical="top"/>
    </xf>
    <xf numFmtId="165" fontId="17" fillId="21" borderId="39" xfId="0" applyNumberFormat="1" applyFont="1" applyFill="1" applyBorder="1" applyAlignment="1">
      <alignment horizontal="center" vertical="top"/>
    </xf>
    <xf numFmtId="165" fontId="17" fillId="21" borderId="41" xfId="0" applyNumberFormat="1" applyFont="1" applyFill="1" applyBorder="1" applyAlignment="1">
      <alignment horizontal="center" vertical="top"/>
    </xf>
    <xf numFmtId="165" fontId="17" fillId="21" borderId="29" xfId="0" applyNumberFormat="1" applyFont="1" applyFill="1" applyBorder="1" applyAlignment="1">
      <alignment horizontal="center" vertical="top"/>
    </xf>
    <xf numFmtId="165" fontId="17" fillId="2" borderId="21" xfId="0" applyNumberFormat="1" applyFont="1" applyFill="1" applyBorder="1" applyAlignment="1">
      <alignment horizontal="center" vertical="top"/>
    </xf>
    <xf numFmtId="165" fontId="15" fillId="7" borderId="73" xfId="0" applyNumberFormat="1" applyFont="1" applyFill="1" applyBorder="1" applyAlignment="1">
      <alignment horizontal="center" vertical="top"/>
    </xf>
    <xf numFmtId="165" fontId="15" fillId="7" borderId="66" xfId="0" applyNumberFormat="1" applyFont="1" applyFill="1" applyBorder="1" applyAlignment="1">
      <alignment horizontal="center" vertical="top"/>
    </xf>
    <xf numFmtId="165" fontId="17" fillId="4" borderId="37" xfId="0" applyNumberFormat="1" applyFont="1" applyFill="1" applyBorder="1" applyAlignment="1">
      <alignment horizontal="center" vertical="top"/>
    </xf>
    <xf numFmtId="0" fontId="15" fillId="0" borderId="26" xfId="0" applyFont="1" applyBorder="1" applyAlignment="1">
      <alignment horizontal="center" vertical="top"/>
    </xf>
    <xf numFmtId="0" fontId="15" fillId="0" borderId="11" xfId="0" applyFont="1" applyBorder="1" applyAlignment="1">
      <alignment horizontal="center" vertical="top"/>
    </xf>
    <xf numFmtId="165" fontId="15" fillId="0" borderId="12" xfId="0" applyNumberFormat="1" applyFont="1" applyBorder="1" applyAlignment="1">
      <alignment horizontal="center" vertical="top"/>
    </xf>
    <xf numFmtId="165" fontId="15" fillId="0" borderId="1" xfId="0" applyNumberFormat="1" applyFont="1" applyBorder="1" applyAlignment="1">
      <alignment horizontal="center" vertical="top"/>
    </xf>
    <xf numFmtId="165" fontId="15" fillId="7" borderId="78" xfId="0" applyNumberFormat="1" applyFont="1" applyFill="1" applyBorder="1" applyAlignment="1">
      <alignment horizontal="center" vertical="top"/>
    </xf>
    <xf numFmtId="165" fontId="15" fillId="7" borderId="74" xfId="0" applyNumberFormat="1" applyFont="1" applyFill="1" applyBorder="1" applyAlignment="1">
      <alignment horizontal="center" vertical="top"/>
    </xf>
    <xf numFmtId="0" fontId="15" fillId="5" borderId="62" xfId="0" applyFont="1" applyFill="1" applyBorder="1" applyAlignment="1">
      <alignment vertical="top" wrapText="1"/>
    </xf>
    <xf numFmtId="0" fontId="15" fillId="5" borderId="27" xfId="0" applyFont="1" applyFill="1" applyBorder="1" applyAlignment="1">
      <alignment vertical="top" wrapText="1"/>
    </xf>
    <xf numFmtId="165" fontId="15" fillId="0" borderId="80" xfId="0" applyNumberFormat="1" applyFont="1" applyBorder="1" applyAlignment="1">
      <alignment horizontal="center" vertical="top"/>
    </xf>
    <xf numFmtId="165" fontId="15" fillId="7" borderId="10" xfId="0" applyNumberFormat="1" applyFont="1" applyFill="1" applyBorder="1" applyAlignment="1">
      <alignment horizontal="center" vertical="top"/>
    </xf>
    <xf numFmtId="165" fontId="17" fillId="4" borderId="42" xfId="0" applyNumberFormat="1" applyFont="1" applyFill="1" applyBorder="1" applyAlignment="1">
      <alignment horizontal="center" vertical="top"/>
    </xf>
    <xf numFmtId="0" fontId="15" fillId="5" borderId="47" xfId="0" applyFont="1" applyFill="1" applyBorder="1" applyAlignment="1">
      <alignment vertical="top" wrapText="1"/>
    </xf>
    <xf numFmtId="0" fontId="3" fillId="7" borderId="41" xfId="0" applyFont="1" applyFill="1" applyBorder="1" applyAlignment="1">
      <alignment horizontal="center" vertical="top" wrapText="1"/>
    </xf>
    <xf numFmtId="0" fontId="3" fillId="7" borderId="43" xfId="0" applyFont="1" applyFill="1" applyBorder="1" applyAlignment="1">
      <alignment horizontal="center" vertical="top" wrapText="1"/>
    </xf>
    <xf numFmtId="0" fontId="15" fillId="5" borderId="41" xfId="0" applyFont="1" applyFill="1" applyBorder="1" applyAlignment="1">
      <alignment vertical="top" wrapText="1"/>
    </xf>
    <xf numFmtId="0" fontId="3" fillId="7" borderId="31" xfId="0" applyFont="1" applyFill="1" applyBorder="1" applyAlignment="1">
      <alignment vertical="top"/>
    </xf>
    <xf numFmtId="0" fontId="3" fillId="7" borderId="23" xfId="0" applyFont="1" applyFill="1" applyBorder="1" applyAlignment="1">
      <alignment vertical="top"/>
    </xf>
    <xf numFmtId="165" fontId="17" fillId="13" borderId="3" xfId="0" applyNumberFormat="1" applyFont="1" applyFill="1" applyBorder="1" applyAlignment="1">
      <alignment horizontal="center" vertical="top"/>
    </xf>
    <xf numFmtId="49" fontId="30" fillId="7" borderId="0" xfId="0" applyNumberFormat="1" applyFont="1" applyFill="1" applyAlignment="1">
      <alignment horizontal="center" vertical="top"/>
    </xf>
    <xf numFmtId="49" fontId="17" fillId="7" borderId="0" xfId="0" applyNumberFormat="1" applyFont="1" applyFill="1" applyAlignment="1">
      <alignment horizontal="right" vertical="top"/>
    </xf>
    <xf numFmtId="165" fontId="17" fillId="7" borderId="0" xfId="0" applyNumberFormat="1" applyFont="1" applyFill="1" applyAlignment="1">
      <alignment horizontal="center" vertical="top"/>
    </xf>
    <xf numFmtId="0" fontId="3" fillId="7" borderId="0" xfId="0" applyFont="1" applyFill="1" applyAlignment="1">
      <alignment horizontal="center" vertical="top"/>
    </xf>
    <xf numFmtId="0" fontId="7" fillId="7" borderId="24" xfId="0" applyFont="1" applyFill="1" applyBorder="1" applyAlignment="1">
      <alignment vertical="top" wrapText="1"/>
    </xf>
    <xf numFmtId="0" fontId="6" fillId="0" borderId="65" xfId="0" applyFont="1" applyBorder="1" applyAlignment="1">
      <alignment horizontal="left" vertical="top" wrapText="1"/>
    </xf>
    <xf numFmtId="0" fontId="7" fillId="0" borderId="35" xfId="0" applyFont="1" applyBorder="1" applyAlignment="1">
      <alignment horizontal="left" vertical="top" wrapText="1"/>
    </xf>
    <xf numFmtId="165" fontId="12" fillId="5" borderId="4" xfId="0" applyNumberFormat="1" applyFont="1" applyFill="1" applyBorder="1" applyAlignment="1">
      <alignment horizontal="center" vertical="center" wrapText="1"/>
    </xf>
    <xf numFmtId="0" fontId="12" fillId="0" borderId="53" xfId="0" applyFont="1" applyBorder="1" applyAlignment="1">
      <alignment horizontal="center" vertical="top" wrapText="1"/>
    </xf>
    <xf numFmtId="165" fontId="12" fillId="5" borderId="17" xfId="0" applyNumberFormat="1" applyFont="1" applyFill="1" applyBorder="1" applyAlignment="1">
      <alignment horizontal="center" vertical="center" wrapText="1"/>
    </xf>
    <xf numFmtId="0" fontId="15" fillId="0" borderId="35" xfId="0" applyFont="1" applyBorder="1" applyAlignment="1">
      <alignment horizontal="center" vertical="top"/>
    </xf>
    <xf numFmtId="165" fontId="12" fillId="0" borderId="70" xfId="0" applyNumberFormat="1" applyFont="1" applyBorder="1" applyAlignment="1">
      <alignment horizontal="center" vertical="center"/>
    </xf>
    <xf numFmtId="2" fontId="12" fillId="0" borderId="7" xfId="0" applyNumberFormat="1" applyFont="1" applyBorder="1" applyAlignment="1">
      <alignment horizontal="center" vertical="center"/>
    </xf>
    <xf numFmtId="165" fontId="12" fillId="0" borderId="7" xfId="0" applyNumberFormat="1" applyFont="1" applyBorder="1" applyAlignment="1">
      <alignment horizontal="center" vertical="center"/>
    </xf>
    <xf numFmtId="0" fontId="12" fillId="0" borderId="75" xfId="0" applyFont="1" applyBorder="1" applyAlignment="1">
      <alignment horizontal="left" vertical="top" wrapText="1"/>
    </xf>
    <xf numFmtId="2" fontId="32" fillId="4" borderId="11" xfId="0" applyNumberFormat="1" applyFont="1" applyFill="1" applyBorder="1" applyAlignment="1">
      <alignment horizontal="center" vertical="center"/>
    </xf>
    <xf numFmtId="0" fontId="15" fillId="0" borderId="39" xfId="0" applyFont="1" applyBorder="1" applyAlignment="1">
      <alignment vertical="top" wrapText="1"/>
    </xf>
    <xf numFmtId="167" fontId="12" fillId="0" borderId="4" xfId="0" applyNumberFormat="1" applyFont="1" applyBorder="1" applyAlignment="1">
      <alignment horizontal="center" vertical="center" wrapText="1"/>
    </xf>
    <xf numFmtId="165" fontId="12" fillId="0" borderId="44" xfId="0" applyNumberFormat="1" applyFont="1" applyBorder="1" applyAlignment="1">
      <alignment horizontal="center" vertical="center"/>
    </xf>
    <xf numFmtId="0" fontId="6" fillId="0" borderId="50" xfId="0" applyFont="1" applyBorder="1" applyAlignment="1">
      <alignment vertical="top" wrapText="1"/>
    </xf>
    <xf numFmtId="0" fontId="7" fillId="0" borderId="13" xfId="0" applyFont="1" applyBorder="1" applyAlignment="1">
      <alignment horizontal="center" vertical="top"/>
    </xf>
    <xf numFmtId="167" fontId="12" fillId="0" borderId="49" xfId="0" applyNumberFormat="1" applyFont="1" applyBorder="1" applyAlignment="1">
      <alignment horizontal="center" vertical="center" wrapText="1"/>
    </xf>
    <xf numFmtId="165" fontId="12" fillId="0" borderId="66" xfId="0" applyNumberFormat="1" applyFont="1" applyBorder="1" applyAlignment="1">
      <alignment horizontal="center" vertical="center"/>
    </xf>
    <xf numFmtId="0" fontId="6" fillId="0" borderId="52" xfId="0" applyFont="1" applyBorder="1" applyAlignment="1">
      <alignment wrapText="1"/>
    </xf>
    <xf numFmtId="0" fontId="7" fillId="0" borderId="54" xfId="0" applyFont="1" applyBorder="1" applyAlignment="1">
      <alignment horizontal="center" vertical="top"/>
    </xf>
    <xf numFmtId="2" fontId="12" fillId="0" borderId="59" xfId="0" applyNumberFormat="1" applyFont="1" applyBorder="1" applyAlignment="1">
      <alignment horizontal="center" vertical="center"/>
    </xf>
    <xf numFmtId="0" fontId="6" fillId="0" borderId="52" xfId="0" applyFont="1" applyBorder="1" applyAlignment="1">
      <alignment horizontal="left" vertical="top" wrapText="1"/>
    </xf>
    <xf numFmtId="0" fontId="32" fillId="4" borderId="40" xfId="0" applyFont="1" applyFill="1" applyBorder="1" applyAlignment="1">
      <alignment horizontal="center"/>
    </xf>
    <xf numFmtId="2" fontId="32" fillId="4" borderId="41" xfId="0" applyNumberFormat="1" applyFont="1" applyFill="1" applyBorder="1" applyAlignment="1">
      <alignment horizontal="center" wrapText="1"/>
    </xf>
    <xf numFmtId="2" fontId="32" fillId="4" borderId="40" xfId="0" applyNumberFormat="1" applyFont="1" applyFill="1" applyBorder="1" applyAlignment="1">
      <alignment horizontal="center" wrapText="1"/>
    </xf>
    <xf numFmtId="165" fontId="32" fillId="4" borderId="41" xfId="0" applyNumberFormat="1" applyFont="1" applyFill="1" applyBorder="1" applyAlignment="1">
      <alignment horizontal="center" wrapText="1"/>
    </xf>
    <xf numFmtId="0" fontId="6" fillId="0" borderId="42" xfId="0" applyFont="1" applyBorder="1" applyAlignment="1">
      <alignment horizontal="left" vertical="top"/>
    </xf>
    <xf numFmtId="0" fontId="7" fillId="0" borderId="29" xfId="0" applyFont="1" applyBorder="1" applyAlignment="1">
      <alignment horizontal="center" vertical="top"/>
    </xf>
    <xf numFmtId="0" fontId="7" fillId="0" borderId="24" xfId="0" applyFont="1" applyBorder="1" applyAlignment="1">
      <alignment horizontal="center" vertical="top"/>
    </xf>
    <xf numFmtId="165" fontId="12" fillId="0" borderId="55" xfId="0" applyNumberFormat="1" applyFont="1" applyBorder="1" applyAlignment="1">
      <alignment horizontal="center" vertical="center"/>
    </xf>
    <xf numFmtId="2" fontId="12" fillId="0" borderId="53" xfId="0" applyNumberFormat="1" applyFont="1" applyBorder="1" applyAlignment="1">
      <alignment horizontal="center" vertical="center" wrapText="1"/>
    </xf>
    <xf numFmtId="165" fontId="12" fillId="0" borderId="61" xfId="0" applyNumberFormat="1" applyFont="1" applyBorder="1" applyAlignment="1">
      <alignment horizontal="center" vertical="center"/>
    </xf>
    <xf numFmtId="0" fontId="7" fillId="0" borderId="67" xfId="0" applyFont="1" applyBorder="1" applyAlignment="1">
      <alignment horizontal="center" vertical="top"/>
    </xf>
    <xf numFmtId="0" fontId="7" fillId="0" borderId="36" xfId="0" applyFont="1" applyBorder="1" applyAlignment="1">
      <alignment horizontal="center" vertical="top"/>
    </xf>
    <xf numFmtId="165" fontId="32" fillId="4" borderId="40" xfId="0" applyNumberFormat="1" applyFont="1" applyFill="1" applyBorder="1" applyAlignment="1">
      <alignment horizontal="center" wrapText="1"/>
    </xf>
    <xf numFmtId="0" fontId="7" fillId="0" borderId="38" xfId="0" applyFont="1" applyBorder="1" applyAlignment="1">
      <alignment horizontal="center" vertical="top"/>
    </xf>
    <xf numFmtId="0" fontId="12" fillId="3" borderId="31" xfId="0" applyFont="1" applyFill="1" applyBorder="1" applyAlignment="1">
      <alignment vertical="top" wrapText="1"/>
    </xf>
    <xf numFmtId="165" fontId="32" fillId="6" borderId="31" xfId="0" applyNumberFormat="1" applyFont="1" applyFill="1" applyBorder="1" applyAlignment="1">
      <alignment horizontal="center" vertical="top"/>
    </xf>
    <xf numFmtId="165" fontId="12" fillId="0" borderId="11" xfId="0" applyNumberFormat="1" applyFont="1" applyBorder="1" applyAlignment="1">
      <alignment horizontal="center" vertical="top"/>
    </xf>
    <xf numFmtId="165" fontId="32" fillId="3" borderId="2" xfId="0" applyNumberFormat="1" applyFont="1" applyFill="1" applyBorder="1" applyAlignment="1">
      <alignment horizontal="center" vertical="top"/>
    </xf>
    <xf numFmtId="49" fontId="17" fillId="0" borderId="18" xfId="0" applyNumberFormat="1" applyFont="1" applyBorder="1" applyAlignment="1">
      <alignment horizontal="center" vertical="top"/>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49" fontId="17" fillId="0" borderId="25" xfId="0" applyNumberFormat="1" applyFont="1" applyBorder="1" applyAlignment="1">
      <alignment horizontal="center" vertical="top"/>
    </xf>
    <xf numFmtId="49" fontId="17" fillId="0" borderId="25" xfId="0" applyNumberFormat="1" applyFont="1" applyBorder="1" applyAlignment="1">
      <alignment horizontal="center" vertical="top" wrapText="1"/>
    </xf>
    <xf numFmtId="0" fontId="12" fillId="0" borderId="40" xfId="0" applyFont="1" applyBorder="1" applyAlignment="1">
      <alignment horizontal="left" vertical="top" wrapText="1"/>
    </xf>
    <xf numFmtId="49" fontId="32" fillId="2" borderId="37" xfId="0" applyNumberFormat="1" applyFont="1" applyFill="1" applyBorder="1" applyAlignment="1">
      <alignment horizontal="center" vertical="top"/>
    </xf>
    <xf numFmtId="49" fontId="32" fillId="3" borderId="29" xfId="0" applyNumberFormat="1" applyFont="1" applyFill="1" applyBorder="1" applyAlignment="1">
      <alignment horizontal="center" vertical="top"/>
    </xf>
    <xf numFmtId="0" fontId="12" fillId="0" borderId="52" xfId="0" applyFont="1" applyBorder="1" applyAlignment="1">
      <alignment vertical="top" wrapText="1"/>
    </xf>
    <xf numFmtId="0" fontId="12" fillId="0" borderId="38" xfId="0" applyFont="1" applyBorder="1" applyAlignment="1">
      <alignment horizontal="center" vertical="top"/>
    </xf>
    <xf numFmtId="0" fontId="8" fillId="0" borderId="38" xfId="0" applyFont="1" applyBorder="1" applyAlignment="1">
      <alignment horizontal="center" vertical="top" wrapText="1"/>
    </xf>
    <xf numFmtId="0" fontId="12" fillId="0" borderId="68" xfId="0" applyFont="1" applyBorder="1" applyAlignment="1">
      <alignment horizontal="center" vertical="top"/>
    </xf>
    <xf numFmtId="165" fontId="8" fillId="0" borderId="0" xfId="0" applyNumberFormat="1" applyFont="1" applyAlignment="1">
      <alignment vertical="top" wrapText="1"/>
    </xf>
    <xf numFmtId="0" fontId="29" fillId="0" borderId="42" xfId="0" applyFont="1" applyBorder="1" applyAlignment="1">
      <alignment vertical="top" wrapText="1"/>
    </xf>
    <xf numFmtId="0" fontId="29" fillId="0" borderId="43" xfId="0" applyFont="1" applyBorder="1" applyAlignment="1">
      <alignment vertical="top" wrapText="1"/>
    </xf>
    <xf numFmtId="49" fontId="17" fillId="2" borderId="33" xfId="0" applyNumberFormat="1" applyFont="1" applyFill="1" applyBorder="1" applyAlignment="1">
      <alignment horizontal="center" vertical="top"/>
    </xf>
    <xf numFmtId="49" fontId="17" fillId="2" borderId="37" xfId="0" applyNumberFormat="1" applyFont="1" applyFill="1" applyBorder="1" applyAlignment="1">
      <alignment horizontal="center" vertical="top"/>
    </xf>
    <xf numFmtId="0" fontId="15" fillId="0" borderId="25" xfId="0" applyFont="1" applyBorder="1" applyAlignment="1">
      <alignment horizontal="center" vertical="top" wrapText="1"/>
    </xf>
    <xf numFmtId="0" fontId="15" fillId="0" borderId="26" xfId="0" applyFont="1" applyBorder="1" applyAlignment="1">
      <alignment horizontal="center" vertical="top" wrapText="1"/>
    </xf>
    <xf numFmtId="165" fontId="32" fillId="0" borderId="0" xfId="0" applyNumberFormat="1" applyFont="1" applyAlignment="1">
      <alignment horizontal="center" vertical="top" wrapText="1"/>
    </xf>
    <xf numFmtId="49" fontId="32" fillId="2" borderId="22" xfId="1" applyNumberFormat="1" applyFont="1" applyFill="1" applyBorder="1" applyAlignment="1">
      <alignment horizontal="right" vertical="top"/>
    </xf>
    <xf numFmtId="0" fontId="12" fillId="0" borderId="33" xfId="1" applyFont="1" applyBorder="1" applyAlignment="1">
      <alignment vertical="top" wrapText="1"/>
    </xf>
    <xf numFmtId="49" fontId="32" fillId="0" borderId="25" xfId="1" applyNumberFormat="1" applyFont="1" applyBorder="1" applyAlignment="1">
      <alignment horizontal="center" vertical="top" wrapText="1"/>
    </xf>
    <xf numFmtId="0" fontId="12" fillId="5" borderId="26" xfId="1" applyFont="1" applyFill="1" applyBorder="1" applyAlignment="1">
      <alignment horizontal="left" vertical="top" wrapText="1"/>
    </xf>
    <xf numFmtId="49" fontId="12" fillId="0" borderId="48" xfId="1" applyNumberFormat="1" applyFont="1" applyBorder="1" applyAlignment="1">
      <alignment horizontal="center" vertical="top" wrapText="1"/>
    </xf>
    <xf numFmtId="0" fontId="12" fillId="0" borderId="25" xfId="1" applyFont="1" applyBorder="1" applyAlignment="1">
      <alignment horizontal="center" vertical="top"/>
    </xf>
    <xf numFmtId="0" fontId="12" fillId="0" borderId="29" xfId="1" applyFont="1" applyBorder="1" applyAlignment="1">
      <alignment horizontal="center" vertical="top"/>
    </xf>
    <xf numFmtId="0" fontId="12" fillId="7" borderId="42" xfId="0" applyFont="1" applyFill="1" applyBorder="1" applyAlignment="1">
      <alignment vertical="top" wrapText="1"/>
    </xf>
    <xf numFmtId="0" fontId="12" fillId="7" borderId="43" xfId="0" applyFont="1" applyFill="1" applyBorder="1" applyAlignment="1">
      <alignment vertical="top" wrapText="1"/>
    </xf>
    <xf numFmtId="49" fontId="12" fillId="0" borderId="4" xfId="1" applyNumberFormat="1" applyFont="1" applyBorder="1" applyAlignment="1">
      <alignment horizontal="center" vertical="top"/>
    </xf>
    <xf numFmtId="0" fontId="12" fillId="7" borderId="56" xfId="1" applyFont="1" applyFill="1" applyBorder="1" applyAlignment="1">
      <alignment vertical="top" wrapText="1"/>
    </xf>
    <xf numFmtId="0" fontId="12" fillId="7" borderId="45" xfId="0" applyFont="1" applyFill="1" applyBorder="1" applyAlignment="1">
      <alignment vertical="top" wrapText="1"/>
    </xf>
    <xf numFmtId="0" fontId="12" fillId="7" borderId="50" xfId="1" applyFont="1" applyFill="1" applyBorder="1" applyAlignment="1">
      <alignment vertical="top" wrapText="1"/>
    </xf>
    <xf numFmtId="0" fontId="12" fillId="7" borderId="44" xfId="0" applyFont="1" applyFill="1" applyBorder="1" applyAlignment="1">
      <alignment vertical="top" wrapText="1"/>
    </xf>
    <xf numFmtId="0" fontId="8" fillId="0" borderId="6" xfId="0" applyFont="1" applyBorder="1" applyAlignment="1">
      <alignment horizontal="center" vertical="top" wrapText="1"/>
    </xf>
    <xf numFmtId="1" fontId="15" fillId="0" borderId="25" xfId="0" applyNumberFormat="1" applyFont="1" applyBorder="1" applyAlignment="1">
      <alignment horizontal="center" vertical="top"/>
    </xf>
    <xf numFmtId="1" fontId="15" fillId="0" borderId="18" xfId="0" applyNumberFormat="1" applyFont="1" applyBorder="1" applyAlignment="1">
      <alignment horizontal="center" vertical="top"/>
    </xf>
    <xf numFmtId="49" fontId="15" fillId="0" borderId="19" xfId="0" applyNumberFormat="1" applyFont="1" applyBorder="1" applyAlignment="1">
      <alignment horizontal="center" vertical="top"/>
    </xf>
    <xf numFmtId="0" fontId="15" fillId="0" borderId="62" xfId="0" applyFont="1" applyBorder="1" applyAlignment="1">
      <alignment vertical="top" wrapText="1"/>
    </xf>
    <xf numFmtId="49" fontId="15" fillId="0" borderId="34" xfId="0" applyNumberFormat="1" applyFont="1" applyBorder="1" applyAlignment="1">
      <alignment horizontal="center" vertical="top" wrapText="1"/>
    </xf>
    <xf numFmtId="0" fontId="15" fillId="0" borderId="29" xfId="0" applyFont="1" applyBorder="1" applyAlignment="1">
      <alignment horizontal="center" vertical="top" wrapText="1"/>
    </xf>
    <xf numFmtId="0" fontId="31" fillId="0" borderId="56" xfId="0" applyFont="1" applyBorder="1" applyAlignment="1">
      <alignment horizontal="left" wrapText="1"/>
    </xf>
    <xf numFmtId="1" fontId="31" fillId="0" borderId="17" xfId="0" applyNumberFormat="1" applyFont="1" applyFill="1" applyBorder="1" applyAlignment="1">
      <alignment horizontal="center" vertical="center"/>
    </xf>
    <xf numFmtId="165" fontId="31" fillId="0" borderId="56" xfId="0" applyNumberFormat="1" applyFont="1" applyFill="1" applyBorder="1" applyAlignment="1">
      <alignment horizontal="center" vertical="center"/>
    </xf>
    <xf numFmtId="0" fontId="15" fillId="0" borderId="12" xfId="0" applyFont="1" applyFill="1" applyBorder="1" applyAlignment="1">
      <alignment horizontal="center" vertical="top" wrapText="1"/>
    </xf>
    <xf numFmtId="0" fontId="15" fillId="0" borderId="60" xfId="0" applyFont="1" applyFill="1" applyBorder="1" applyAlignment="1">
      <alignment horizontal="center" vertical="top" wrapText="1"/>
    </xf>
    <xf numFmtId="0" fontId="29" fillId="0" borderId="2" xfId="0" applyFont="1" applyBorder="1" applyAlignment="1">
      <alignment vertical="top"/>
    </xf>
    <xf numFmtId="0" fontId="29" fillId="0" borderId="23" xfId="0" applyFont="1" applyBorder="1" applyAlignment="1">
      <alignment vertical="top"/>
    </xf>
    <xf numFmtId="49" fontId="3" fillId="0" borderId="56" xfId="0" applyNumberFormat="1" applyFont="1" applyBorder="1" applyAlignment="1">
      <alignment horizontal="center" vertical="top"/>
    </xf>
    <xf numFmtId="49" fontId="3" fillId="0" borderId="50" xfId="0" applyNumberFormat="1" applyFont="1" applyBorder="1" applyAlignment="1">
      <alignment horizontal="center" vertical="top"/>
    </xf>
    <xf numFmtId="0" fontId="27" fillId="0" borderId="23" xfId="0" applyFont="1" applyBorder="1" applyAlignment="1">
      <alignment vertical="top" wrapText="1"/>
    </xf>
    <xf numFmtId="49" fontId="32" fillId="2" borderId="22" xfId="0" applyNumberFormat="1" applyFont="1" applyFill="1" applyBorder="1" applyAlignment="1">
      <alignment horizontal="right" vertical="top"/>
    </xf>
    <xf numFmtId="0" fontId="12" fillId="2" borderId="22" xfId="0" applyFont="1" applyFill="1" applyBorder="1" applyAlignment="1">
      <alignment vertical="top"/>
    </xf>
    <xf numFmtId="0" fontId="32" fillId="3" borderId="3" xfId="0" applyFont="1" applyFill="1" applyBorder="1" applyAlignment="1">
      <alignment horizontal="left" vertical="top" wrapText="1"/>
    </xf>
    <xf numFmtId="0" fontId="32" fillId="3" borderId="21" xfId="0" applyFont="1" applyFill="1" applyBorder="1" applyAlignment="1">
      <alignment horizontal="left" vertical="top" wrapText="1"/>
    </xf>
    <xf numFmtId="0" fontId="12" fillId="0" borderId="18" xfId="0" applyFont="1" applyBorder="1" applyAlignment="1">
      <alignment horizontal="center" vertical="top"/>
    </xf>
    <xf numFmtId="0" fontId="12" fillId="0" borderId="6" xfId="0" applyFont="1" applyBorder="1" applyAlignment="1">
      <alignment horizontal="center" vertical="top"/>
    </xf>
    <xf numFmtId="49" fontId="32" fillId="3" borderId="34" xfId="0" applyNumberFormat="1" applyFont="1" applyFill="1" applyBorder="1" applyAlignment="1">
      <alignment horizontal="center" vertical="top"/>
    </xf>
    <xf numFmtId="0" fontId="12" fillId="0" borderId="17" xfId="0" applyFont="1" applyBorder="1" applyAlignment="1">
      <alignment horizontal="center" vertical="top"/>
    </xf>
    <xf numFmtId="49" fontId="3" fillId="0" borderId="63" xfId="0" applyNumberFormat="1" applyFont="1" applyBorder="1" applyAlignment="1">
      <alignment horizontal="center" vertical="top" wrapText="1"/>
    </xf>
    <xf numFmtId="0" fontId="1" fillId="0" borderId="42" xfId="0" applyFont="1" applyBorder="1" applyAlignment="1">
      <alignment horizontal="center" vertical="top" wrapText="1"/>
    </xf>
    <xf numFmtId="49" fontId="17" fillId="2" borderId="63" xfId="0" applyNumberFormat="1" applyFont="1" applyFill="1" applyBorder="1" applyAlignment="1">
      <alignment horizontal="center" vertical="top" wrapText="1"/>
    </xf>
    <xf numFmtId="49" fontId="17" fillId="3" borderId="34" xfId="0" applyNumberFormat="1" applyFont="1" applyFill="1" applyBorder="1" applyAlignment="1">
      <alignment horizontal="center" vertical="top" wrapText="1"/>
    </xf>
    <xf numFmtId="49" fontId="32" fillId="3" borderId="33" xfId="0" applyNumberFormat="1" applyFont="1" applyFill="1" applyBorder="1" applyAlignment="1">
      <alignment horizontal="center" vertical="top"/>
    </xf>
    <xf numFmtId="49" fontId="32" fillId="3" borderId="37" xfId="0" applyNumberFormat="1" applyFont="1" applyFill="1" applyBorder="1" applyAlignment="1">
      <alignment horizontal="center" vertical="top"/>
    </xf>
    <xf numFmtId="165" fontId="15" fillId="7" borderId="4" xfId="0" applyNumberFormat="1" applyFont="1" applyFill="1" applyBorder="1" applyAlignment="1">
      <alignment horizontal="center" vertical="top"/>
    </xf>
    <xf numFmtId="49" fontId="15" fillId="7" borderId="26" xfId="0" applyNumberFormat="1" applyFont="1" applyFill="1" applyBorder="1" applyAlignment="1">
      <alignment horizontal="center" vertical="top"/>
    </xf>
    <xf numFmtId="165" fontId="15" fillId="0" borderId="0" xfId="0" applyNumberFormat="1" applyFont="1" applyBorder="1" applyAlignment="1">
      <alignment horizontal="center" vertical="top"/>
    </xf>
    <xf numFmtId="49" fontId="17" fillId="3" borderId="2" xfId="0" applyNumberFormat="1" applyFont="1" applyFill="1" applyBorder="1" applyAlignment="1">
      <alignment horizontal="center" vertical="top"/>
    </xf>
    <xf numFmtId="0" fontId="12" fillId="0" borderId="17" xfId="0" applyFont="1" applyBorder="1" applyAlignment="1">
      <alignment horizontal="center" vertical="top" wrapText="1"/>
    </xf>
    <xf numFmtId="49" fontId="12" fillId="0" borderId="27" xfId="0" applyNumberFormat="1" applyFont="1" applyBorder="1" applyAlignment="1">
      <alignment vertical="top" wrapText="1"/>
    </xf>
    <xf numFmtId="165" fontId="12" fillId="0" borderId="16" xfId="0" applyNumberFormat="1" applyFont="1" applyBorder="1" applyAlignment="1">
      <alignment horizontal="center" vertical="center"/>
    </xf>
    <xf numFmtId="165" fontId="12" fillId="5" borderId="16" xfId="0" applyNumberFormat="1" applyFont="1" applyFill="1" applyBorder="1" applyAlignment="1">
      <alignment horizontal="center" vertical="center" wrapText="1"/>
    </xf>
    <xf numFmtId="165" fontId="12" fillId="0" borderId="79" xfId="0" applyNumberFormat="1" applyFont="1" applyBorder="1" applyAlignment="1">
      <alignment horizontal="center" vertical="center"/>
    </xf>
    <xf numFmtId="2" fontId="12" fillId="0" borderId="79" xfId="0" applyNumberFormat="1" applyFont="1" applyBorder="1" applyAlignment="1">
      <alignment horizontal="center" vertical="center"/>
    </xf>
    <xf numFmtId="49" fontId="12" fillId="0" borderId="6" xfId="0" applyNumberFormat="1" applyFont="1" applyBorder="1" applyAlignment="1">
      <alignment horizontal="center" vertical="top"/>
    </xf>
    <xf numFmtId="2" fontId="32" fillId="4" borderId="20" xfId="0" applyNumberFormat="1" applyFont="1" applyFill="1" applyBorder="1" applyAlignment="1">
      <alignment horizontal="center"/>
    </xf>
    <xf numFmtId="2" fontId="32" fillId="4" borderId="11" xfId="0" applyNumberFormat="1" applyFont="1" applyFill="1" applyBorder="1" applyAlignment="1">
      <alignment horizontal="center"/>
    </xf>
    <xf numFmtId="0" fontId="12" fillId="0" borderId="40" xfId="0" applyFont="1" applyBorder="1" applyAlignment="1">
      <alignment vertical="top"/>
    </xf>
    <xf numFmtId="49" fontId="12" fillId="0" borderId="38" xfId="0" applyNumberFormat="1" applyFont="1" applyBorder="1" applyAlignment="1">
      <alignment horizontal="center" vertical="top"/>
    </xf>
    <xf numFmtId="49" fontId="29" fillId="0" borderId="38" xfId="0" applyNumberFormat="1" applyFont="1" applyBorder="1" applyAlignment="1">
      <alignment horizontal="center" vertical="top"/>
    </xf>
    <xf numFmtId="2" fontId="12" fillId="5" borderId="4" xfId="0" applyNumberFormat="1" applyFont="1" applyFill="1" applyBorder="1" applyAlignment="1">
      <alignment horizontal="center" vertical="center" wrapText="1"/>
    </xf>
    <xf numFmtId="0" fontId="32" fillId="4" borderId="11" xfId="0" applyFont="1" applyFill="1" applyBorder="1" applyAlignment="1">
      <alignment horizontal="center"/>
    </xf>
    <xf numFmtId="165" fontId="32" fillId="4" borderId="11" xfId="0" applyNumberFormat="1" applyFont="1" applyFill="1" applyBorder="1" applyAlignment="1">
      <alignment horizontal="center"/>
    </xf>
    <xf numFmtId="49" fontId="12" fillId="0" borderId="29" xfId="0" applyNumberFormat="1" applyFont="1" applyBorder="1" applyAlignment="1">
      <alignment horizontal="center" vertical="top"/>
    </xf>
    <xf numFmtId="165" fontId="12" fillId="0" borderId="11" xfId="0" applyNumberFormat="1" applyFont="1" applyBorder="1" applyAlignment="1">
      <alignment horizontal="center" vertical="center"/>
    </xf>
    <xf numFmtId="0" fontId="12" fillId="0" borderId="41" xfId="0" applyFont="1" applyBorder="1" applyAlignment="1">
      <alignment vertical="top"/>
    </xf>
    <xf numFmtId="165" fontId="32" fillId="4" borderId="20" xfId="0" applyNumberFormat="1" applyFont="1" applyFill="1" applyBorder="1" applyAlignment="1">
      <alignment horizontal="center"/>
    </xf>
    <xf numFmtId="165" fontId="12" fillId="5" borderId="49" xfId="0" applyNumberFormat="1" applyFont="1" applyFill="1" applyBorder="1" applyAlignment="1">
      <alignment horizontal="center" vertical="center" wrapText="1"/>
    </xf>
    <xf numFmtId="2" fontId="12" fillId="5" borderId="49" xfId="0" applyNumberFormat="1" applyFont="1" applyFill="1" applyBorder="1" applyAlignment="1">
      <alignment horizontal="center" vertical="center" wrapText="1"/>
    </xf>
    <xf numFmtId="49" fontId="12" fillId="0" borderId="54" xfId="3" applyNumberFormat="1" applyFont="1" applyBorder="1" applyAlignment="1">
      <alignment horizontal="center" vertical="top"/>
    </xf>
    <xf numFmtId="2" fontId="32" fillId="4" borderId="41" xfId="0" applyNumberFormat="1" applyFont="1" applyFill="1" applyBorder="1" applyAlignment="1">
      <alignment horizontal="center"/>
    </xf>
    <xf numFmtId="2" fontId="32" fillId="4" borderId="40" xfId="0" applyNumberFormat="1" applyFont="1" applyFill="1" applyBorder="1" applyAlignment="1">
      <alignment horizontal="center"/>
    </xf>
    <xf numFmtId="49" fontId="12" fillId="7" borderId="38" xfId="0" applyNumberFormat="1" applyFont="1" applyFill="1" applyBorder="1" applyAlignment="1">
      <alignment horizontal="center" vertical="top"/>
    </xf>
    <xf numFmtId="49" fontId="12" fillId="0" borderId="18" xfId="0" applyNumberFormat="1" applyFont="1" applyBorder="1" applyAlignment="1">
      <alignment horizontal="center" vertical="top"/>
    </xf>
    <xf numFmtId="165" fontId="32" fillId="4" borderId="20" xfId="0" applyNumberFormat="1" applyFont="1" applyFill="1" applyBorder="1" applyAlignment="1">
      <alignment horizontal="center" vertical="center"/>
    </xf>
    <xf numFmtId="165" fontId="12" fillId="0" borderId="0" xfId="0" applyNumberFormat="1" applyFont="1" applyAlignment="1">
      <alignment horizontal="center" vertical="center"/>
    </xf>
    <xf numFmtId="2" fontId="32" fillId="4" borderId="20" xfId="0" applyNumberFormat="1" applyFont="1" applyFill="1" applyBorder="1" applyAlignment="1">
      <alignment horizontal="center" vertical="center"/>
    </xf>
    <xf numFmtId="2" fontId="32" fillId="3" borderId="31" xfId="0" applyNumberFormat="1" applyFont="1" applyFill="1" applyBorder="1" applyAlignment="1">
      <alignment horizontal="center" vertical="top"/>
    </xf>
    <xf numFmtId="2" fontId="32" fillId="3" borderId="47" xfId="0" applyNumberFormat="1" applyFont="1" applyFill="1" applyBorder="1" applyAlignment="1">
      <alignment horizontal="center" vertical="top"/>
    </xf>
    <xf numFmtId="165" fontId="32" fillId="3" borderId="63" xfId="0" applyNumberFormat="1" applyFont="1" applyFill="1" applyBorder="1" applyAlignment="1">
      <alignment horizontal="center" vertical="top"/>
    </xf>
    <xf numFmtId="165" fontId="32" fillId="3" borderId="48" xfId="0" applyNumberFormat="1" applyFont="1" applyFill="1" applyBorder="1" applyAlignment="1">
      <alignment horizontal="center" vertical="top"/>
    </xf>
    <xf numFmtId="0" fontId="12" fillId="3" borderId="64" xfId="0" applyFont="1" applyFill="1" applyBorder="1" applyAlignment="1">
      <alignment vertical="top" wrapText="1"/>
    </xf>
    <xf numFmtId="0" fontId="12" fillId="3" borderId="64" xfId="0" applyFont="1" applyFill="1" applyBorder="1" applyAlignment="1">
      <alignment horizontal="center" vertical="top" wrapText="1"/>
    </xf>
    <xf numFmtId="2" fontId="12" fillId="5" borderId="44" xfId="0" applyNumberFormat="1" applyFont="1" applyFill="1" applyBorder="1" applyAlignment="1">
      <alignment horizontal="center" vertical="center" wrapText="1"/>
    </xf>
    <xf numFmtId="165" fontId="12" fillId="5" borderId="66" xfId="0" applyNumberFormat="1" applyFont="1" applyFill="1" applyBorder="1" applyAlignment="1">
      <alignment horizontal="center" vertical="center" wrapText="1"/>
    </xf>
    <xf numFmtId="2" fontId="12" fillId="5" borderId="17" xfId="0" applyNumberFormat="1" applyFont="1" applyFill="1" applyBorder="1" applyAlignment="1">
      <alignment horizontal="center" vertical="center" wrapText="1"/>
    </xf>
    <xf numFmtId="2" fontId="12" fillId="5" borderId="0" xfId="0" applyNumberFormat="1" applyFont="1" applyFill="1" applyAlignment="1">
      <alignment horizontal="center" vertical="center" wrapText="1"/>
    </xf>
    <xf numFmtId="2" fontId="32" fillId="4" borderId="28" xfId="0" applyNumberFormat="1" applyFont="1" applyFill="1" applyBorder="1" applyAlignment="1">
      <alignment horizontal="center" vertical="center"/>
    </xf>
    <xf numFmtId="2" fontId="32" fillId="2" borderId="40" xfId="0" applyNumberFormat="1" applyFont="1" applyFill="1" applyBorder="1" applyAlignment="1">
      <alignment horizontal="center" vertical="top"/>
    </xf>
    <xf numFmtId="2" fontId="29" fillId="0" borderId="0" xfId="0" applyNumberFormat="1" applyFont="1" applyAlignment="1">
      <alignment vertical="top"/>
    </xf>
    <xf numFmtId="167" fontId="29" fillId="0" borderId="0" xfId="0" applyNumberFormat="1" applyFont="1" applyAlignment="1">
      <alignment vertical="top"/>
    </xf>
    <xf numFmtId="0" fontId="8" fillId="0" borderId="0" xfId="0" applyFont="1"/>
    <xf numFmtId="49" fontId="15" fillId="0" borderId="76" xfId="0" applyNumberFormat="1" applyFont="1" applyBorder="1" applyAlignment="1">
      <alignment horizontal="center" vertical="top"/>
    </xf>
    <xf numFmtId="49" fontId="15" fillId="0" borderId="24" xfId="0" applyNumberFormat="1" applyFont="1" applyBorder="1" applyAlignment="1">
      <alignment horizontal="center" vertical="top"/>
    </xf>
    <xf numFmtId="49" fontId="15" fillId="0" borderId="75" xfId="0" applyNumberFormat="1" applyFont="1" applyBorder="1" applyAlignment="1">
      <alignment horizontal="center" vertical="top"/>
    </xf>
    <xf numFmtId="49" fontId="15" fillId="0" borderId="67" xfId="0" applyNumberFormat="1" applyFont="1" applyBorder="1" applyAlignment="1">
      <alignment horizontal="center" vertical="top"/>
    </xf>
    <xf numFmtId="49" fontId="15" fillId="0" borderId="27" xfId="0" applyNumberFormat="1" applyFont="1" applyBorder="1" applyAlignment="1">
      <alignment horizontal="center" vertical="top"/>
    </xf>
    <xf numFmtId="49" fontId="15" fillId="0" borderId="6" xfId="0" applyNumberFormat="1" applyFont="1" applyBorder="1" applyAlignment="1">
      <alignment horizontal="center" vertical="top"/>
    </xf>
    <xf numFmtId="49" fontId="15" fillId="0" borderId="39" xfId="0" applyNumberFormat="1" applyFont="1" applyBorder="1" applyAlignment="1">
      <alignment horizontal="center" vertical="top"/>
    </xf>
    <xf numFmtId="49" fontId="15" fillId="0" borderId="38" xfId="0" applyNumberFormat="1" applyFont="1" applyBorder="1" applyAlignment="1">
      <alignment horizontal="center" vertical="top"/>
    </xf>
    <xf numFmtId="0" fontId="15" fillId="0" borderId="76" xfId="0" applyFont="1" applyBorder="1" applyAlignment="1">
      <alignment horizontal="center" vertical="top"/>
    </xf>
    <xf numFmtId="0" fontId="15" fillId="0" borderId="24" xfId="0" applyFont="1" applyBorder="1" applyAlignment="1">
      <alignment horizontal="center" vertical="top"/>
    </xf>
    <xf numFmtId="0" fontId="15" fillId="0" borderId="75" xfId="0" applyFont="1" applyBorder="1" applyAlignment="1">
      <alignment horizontal="center" vertical="top"/>
    </xf>
    <xf numFmtId="49" fontId="31" fillId="0" borderId="6" xfId="0" applyNumberFormat="1" applyFont="1" applyBorder="1" applyAlignment="1">
      <alignment horizontal="center" vertical="top"/>
    </xf>
    <xf numFmtId="49" fontId="31" fillId="0" borderId="38" xfId="0" applyNumberFormat="1" applyFont="1" applyBorder="1" applyAlignment="1">
      <alignment horizontal="center" vertical="top"/>
    </xf>
    <xf numFmtId="49" fontId="15" fillId="0" borderId="13" xfId="0" applyNumberFormat="1" applyFont="1" applyBorder="1" applyAlignment="1">
      <alignment horizontal="center" vertical="top"/>
    </xf>
    <xf numFmtId="49" fontId="15" fillId="0" borderId="54" xfId="0" applyNumberFormat="1" applyFont="1" applyBorder="1" applyAlignment="1">
      <alignment horizontal="center" vertical="top"/>
    </xf>
    <xf numFmtId="49" fontId="15" fillId="0" borderId="35" xfId="0" applyNumberFormat="1" applyFont="1" applyBorder="1" applyAlignment="1">
      <alignment horizontal="center" vertical="top"/>
    </xf>
    <xf numFmtId="49" fontId="15" fillId="0" borderId="73" xfId="0" applyNumberFormat="1" applyFont="1" applyBorder="1" applyAlignment="1">
      <alignment horizontal="center" vertical="top"/>
    </xf>
    <xf numFmtId="49" fontId="15" fillId="0" borderId="1" xfId="0" applyNumberFormat="1" applyFont="1" applyBorder="1" applyAlignment="1">
      <alignment horizontal="center" vertical="top"/>
    </xf>
    <xf numFmtId="49" fontId="15" fillId="0" borderId="78" xfId="0" applyNumberFormat="1" applyFont="1" applyBorder="1" applyAlignment="1">
      <alignment horizontal="center" vertical="top"/>
    </xf>
    <xf numFmtId="49" fontId="15" fillId="0" borderId="36" xfId="0" applyNumberFormat="1" applyFont="1" applyBorder="1" applyAlignment="1">
      <alignment horizontal="center" vertical="top"/>
    </xf>
    <xf numFmtId="49" fontId="15" fillId="0" borderId="13" xfId="0" applyNumberFormat="1" applyFont="1" applyBorder="1" applyAlignment="1">
      <alignment horizontal="center" vertical="top" wrapText="1"/>
    </xf>
    <xf numFmtId="49" fontId="15" fillId="0" borderId="24" xfId="0" applyNumberFormat="1" applyFont="1" applyBorder="1" applyAlignment="1">
      <alignment horizontal="center" vertical="top" wrapText="1"/>
    </xf>
    <xf numFmtId="49" fontId="15" fillId="0" borderId="54" xfId="0" applyNumberFormat="1" applyFont="1" applyBorder="1" applyAlignment="1">
      <alignment horizontal="center" vertical="top" wrapText="1"/>
    </xf>
    <xf numFmtId="49" fontId="15" fillId="0" borderId="67" xfId="0" applyNumberFormat="1" applyFont="1" applyBorder="1" applyAlignment="1">
      <alignment horizontal="center" vertical="top" wrapText="1"/>
    </xf>
    <xf numFmtId="49" fontId="31" fillId="0" borderId="38" xfId="0" applyNumberFormat="1" applyFont="1" applyBorder="1" applyAlignment="1">
      <alignment horizontal="center" vertical="top" wrapText="1"/>
    </xf>
    <xf numFmtId="49" fontId="15" fillId="0" borderId="8" xfId="3" applyNumberFormat="1" applyFont="1" applyBorder="1" applyAlignment="1">
      <alignment horizontal="center" vertical="top"/>
    </xf>
    <xf numFmtId="49" fontId="15" fillId="0" borderId="25" xfId="0" applyNumberFormat="1" applyFont="1" applyBorder="1" applyAlignment="1">
      <alignment horizontal="center" vertical="top"/>
    </xf>
    <xf numFmtId="49" fontId="15" fillId="0" borderId="34" xfId="0" applyNumberFormat="1" applyFont="1" applyBorder="1" applyAlignment="1">
      <alignment horizontal="center" vertical="top"/>
    </xf>
    <xf numFmtId="49" fontId="15" fillId="0" borderId="18" xfId="0" applyNumberFormat="1" applyFont="1" applyBorder="1" applyAlignment="1">
      <alignment horizontal="center" vertical="top"/>
    </xf>
    <xf numFmtId="0" fontId="15" fillId="0" borderId="1" xfId="0" applyFont="1" applyBorder="1" applyAlignment="1">
      <alignment horizontal="center" vertical="top"/>
    </xf>
    <xf numFmtId="0" fontId="31" fillId="0" borderId="60" xfId="0" applyFont="1" applyBorder="1" applyAlignment="1">
      <alignment horizontal="center" vertical="top"/>
    </xf>
    <xf numFmtId="49" fontId="15" fillId="0" borderId="35" xfId="0" applyNumberFormat="1" applyFont="1" applyBorder="1" applyAlignment="1">
      <alignment horizontal="center" vertical="top" wrapText="1"/>
    </xf>
    <xf numFmtId="49" fontId="15" fillId="0" borderId="36" xfId="0" applyNumberFormat="1" applyFont="1" applyBorder="1" applyAlignment="1">
      <alignment horizontal="center" vertical="top" wrapText="1"/>
    </xf>
    <xf numFmtId="49" fontId="12" fillId="0" borderId="14" xfId="3" applyNumberFormat="1" applyFont="1" applyBorder="1" applyAlignment="1">
      <alignment vertical="top" wrapText="1"/>
    </xf>
    <xf numFmtId="49" fontId="15" fillId="0" borderId="13" xfId="3" applyNumberFormat="1" applyFont="1" applyBorder="1" applyAlignment="1">
      <alignment horizontal="center" vertical="top"/>
    </xf>
    <xf numFmtId="49" fontId="12" fillId="0" borderId="12" xfId="3" applyNumberFormat="1" applyFont="1" applyBorder="1" applyAlignment="1">
      <alignment vertical="top" wrapText="1"/>
    </xf>
    <xf numFmtId="165" fontId="12" fillId="0" borderId="51" xfId="0" applyNumberFormat="1" applyFont="1" applyBorder="1" applyAlignment="1">
      <alignment horizontal="center" vertical="top"/>
    </xf>
    <xf numFmtId="0" fontId="15" fillId="7" borderId="15" xfId="0" applyFont="1" applyFill="1" applyBorder="1" applyAlignment="1">
      <alignment vertical="top" wrapText="1"/>
    </xf>
    <xf numFmtId="0" fontId="15" fillId="7" borderId="73" xfId="0" applyFont="1" applyFill="1" applyBorder="1" applyAlignment="1">
      <alignment vertical="top" wrapText="1"/>
    </xf>
    <xf numFmtId="0" fontId="15" fillId="0" borderId="55" xfId="0" applyFont="1" applyBorder="1" applyAlignment="1">
      <alignment horizontal="center" vertical="top"/>
    </xf>
    <xf numFmtId="0" fontId="15" fillId="0" borderId="59" xfId="0" applyFont="1" applyBorder="1" applyAlignment="1">
      <alignment horizontal="center" vertical="top"/>
    </xf>
    <xf numFmtId="0" fontId="15" fillId="0" borderId="66" xfId="0" applyFont="1" applyBorder="1" applyAlignment="1">
      <alignment horizontal="center" vertical="top"/>
    </xf>
    <xf numFmtId="0" fontId="15" fillId="0" borderId="61" xfId="0" applyFont="1" applyBorder="1" applyAlignment="1">
      <alignment horizontal="center" vertical="top"/>
    </xf>
    <xf numFmtId="0" fontId="15" fillId="0" borderId="41" xfId="0" applyFont="1" applyBorder="1" applyAlignment="1">
      <alignment horizontal="center" vertical="top"/>
    </xf>
    <xf numFmtId="0" fontId="15" fillId="0" borderId="15" xfId="0" applyFont="1" applyBorder="1" applyAlignment="1">
      <alignment horizontal="center" vertical="top"/>
    </xf>
    <xf numFmtId="0" fontId="6" fillId="0" borderId="50" xfId="0" applyFont="1" applyBorder="1" applyAlignment="1">
      <alignment horizontal="left" vertical="top" wrapText="1"/>
    </xf>
    <xf numFmtId="0" fontId="6" fillId="0" borderId="52" xfId="0" applyFont="1" applyBorder="1" applyAlignment="1">
      <alignment vertical="top" wrapText="1"/>
    </xf>
    <xf numFmtId="0" fontId="6" fillId="0" borderId="65" xfId="0" applyFont="1" applyBorder="1" applyAlignment="1">
      <alignment vertical="top" wrapText="1"/>
    </xf>
    <xf numFmtId="0" fontId="12" fillId="0" borderId="14" xfId="0" applyFont="1" applyBorder="1" applyAlignment="1">
      <alignment horizontal="left" vertical="top" wrapText="1"/>
    </xf>
    <xf numFmtId="0" fontId="12" fillId="0" borderId="58" xfId="0" applyFont="1" applyBorder="1" applyAlignment="1">
      <alignment horizontal="left" vertical="top" wrapText="1"/>
    </xf>
    <xf numFmtId="49" fontId="17" fillId="2" borderId="5"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49" fontId="35" fillId="0" borderId="18" xfId="0" applyNumberFormat="1" applyFont="1" applyBorder="1" applyAlignment="1">
      <alignment horizontal="center" vertical="top"/>
    </xf>
    <xf numFmtId="0" fontId="27" fillId="0" borderId="18" xfId="0" applyFont="1" applyBorder="1" applyAlignment="1">
      <alignment horizontal="center" vertical="top"/>
    </xf>
    <xf numFmtId="0" fontId="27" fillId="0" borderId="29" xfId="0" applyFont="1" applyBorder="1" applyAlignment="1">
      <alignment horizontal="center" vertical="top"/>
    </xf>
    <xf numFmtId="0" fontId="8" fillId="0" borderId="17" xfId="0" applyFont="1" applyBorder="1" applyAlignment="1">
      <alignment horizontal="center" vertical="top" wrapText="1"/>
    </xf>
    <xf numFmtId="0" fontId="12" fillId="0" borderId="29" xfId="0" applyFont="1" applyBorder="1" applyAlignment="1">
      <alignment horizontal="left" vertical="top" wrapText="1"/>
    </xf>
    <xf numFmtId="49" fontId="35" fillId="2" borderId="56" xfId="0" applyNumberFormat="1" applyFont="1" applyFill="1" applyBorder="1" applyAlignment="1">
      <alignment horizontal="center" vertical="top"/>
    </xf>
    <xf numFmtId="49" fontId="35" fillId="3" borderId="18" xfId="0" applyNumberFormat="1" applyFont="1" applyFill="1" applyBorder="1" applyAlignment="1">
      <alignment horizontal="center" vertical="top"/>
    </xf>
    <xf numFmtId="1" fontId="12" fillId="0" borderId="35" xfId="0" applyNumberFormat="1" applyFont="1" applyBorder="1" applyAlignment="1">
      <alignment horizontal="center" vertical="top"/>
    </xf>
    <xf numFmtId="49" fontId="29" fillId="0" borderId="73" xfId="0" applyNumberFormat="1" applyFont="1" applyBorder="1" applyAlignment="1">
      <alignment horizontal="center" vertical="top"/>
    </xf>
    <xf numFmtId="9" fontId="31" fillId="0" borderId="29" xfId="0" applyNumberFormat="1" applyFont="1" applyBorder="1" applyAlignment="1">
      <alignment horizontal="center" vertical="top"/>
    </xf>
    <xf numFmtId="9" fontId="12" fillId="0" borderId="35" xfId="0" applyNumberFormat="1" applyFont="1" applyBorder="1" applyAlignment="1">
      <alignment horizontal="center" vertical="top"/>
    </xf>
    <xf numFmtId="49" fontId="17" fillId="0" borderId="0" xfId="0" applyNumberFormat="1" applyFont="1" applyAlignment="1">
      <alignment horizontal="center" vertical="top"/>
    </xf>
    <xf numFmtId="0" fontId="12" fillId="0" borderId="40" xfId="0" applyFont="1" applyBorder="1" applyAlignment="1">
      <alignment horizontal="left" vertical="top" wrapText="1"/>
    </xf>
    <xf numFmtId="0" fontId="29" fillId="0" borderId="31" xfId="0" applyFont="1" applyBorder="1" applyAlignment="1">
      <alignment vertical="top"/>
    </xf>
    <xf numFmtId="0" fontId="27" fillId="0" borderId="23" xfId="0" applyFont="1" applyBorder="1" applyAlignment="1">
      <alignment vertical="top"/>
    </xf>
    <xf numFmtId="49" fontId="32" fillId="2" borderId="37" xfId="0" applyNumberFormat="1" applyFont="1" applyFill="1" applyBorder="1" applyAlignment="1">
      <alignment horizontal="center" vertical="top"/>
    </xf>
    <xf numFmtId="49" fontId="32" fillId="3" borderId="29" xfId="0" applyNumberFormat="1" applyFont="1" applyFill="1" applyBorder="1" applyAlignment="1">
      <alignment horizontal="center" vertical="top"/>
    </xf>
    <xf numFmtId="0" fontId="15" fillId="0" borderId="48" xfId="0" applyFont="1" applyBorder="1" applyAlignment="1">
      <alignment horizontal="center" vertical="top" wrapText="1"/>
    </xf>
    <xf numFmtId="0" fontId="15" fillId="0" borderId="17" xfId="0" applyFont="1" applyBorder="1" applyAlignment="1">
      <alignment horizontal="center" vertical="top" wrapText="1"/>
    </xf>
    <xf numFmtId="0" fontId="12" fillId="0" borderId="52" xfId="0" applyFont="1" applyBorder="1" applyAlignment="1">
      <alignment vertical="top" wrapText="1"/>
    </xf>
    <xf numFmtId="0" fontId="12" fillId="0" borderId="25" xfId="0" applyFont="1" applyBorder="1" applyAlignment="1">
      <alignment horizontal="center" vertical="top"/>
    </xf>
    <xf numFmtId="0" fontId="12" fillId="0" borderId="29" xfId="0" applyFont="1" applyBorder="1" applyAlignment="1">
      <alignment horizontal="center" vertical="top"/>
    </xf>
    <xf numFmtId="0" fontId="12" fillId="0" borderId="34" xfId="0" applyFont="1" applyBorder="1" applyAlignment="1">
      <alignment horizontal="center" vertical="top"/>
    </xf>
    <xf numFmtId="0" fontId="12" fillId="0" borderId="38" xfId="0" applyFont="1" applyBorder="1" applyAlignment="1">
      <alignment horizontal="center" vertical="top"/>
    </xf>
    <xf numFmtId="0" fontId="12" fillId="0" borderId="37" xfId="0" applyFont="1" applyBorder="1" applyAlignment="1">
      <alignment horizontal="left" vertical="top" wrapText="1"/>
    </xf>
    <xf numFmtId="0" fontId="12" fillId="0" borderId="68" xfId="0" applyFont="1" applyBorder="1" applyAlignment="1">
      <alignment horizontal="center" vertical="top"/>
    </xf>
    <xf numFmtId="0" fontId="12" fillId="0" borderId="39" xfId="0" applyFont="1" applyBorder="1" applyAlignment="1">
      <alignment horizontal="left" vertical="top" wrapText="1"/>
    </xf>
    <xf numFmtId="0" fontId="8" fillId="0" borderId="18" xfId="0" applyFont="1" applyBorder="1" applyAlignment="1">
      <alignment horizontal="center" vertical="top" wrapText="1"/>
    </xf>
    <xf numFmtId="0" fontId="12" fillId="0" borderId="25" xfId="0" applyFont="1" applyBorder="1" applyAlignment="1">
      <alignment horizontal="center" vertical="top" wrapText="1"/>
    </xf>
    <xf numFmtId="0" fontId="12" fillId="0" borderId="35" xfId="0" applyFont="1" applyBorder="1" applyAlignment="1">
      <alignment horizontal="center" vertical="top" wrapText="1"/>
    </xf>
    <xf numFmtId="0" fontId="12" fillId="0" borderId="35" xfId="0" applyFont="1" applyBorder="1" applyAlignment="1">
      <alignment horizontal="center" vertical="top"/>
    </xf>
    <xf numFmtId="0" fontId="12" fillId="0" borderId="17" xfId="0" applyFont="1" applyBorder="1" applyAlignment="1">
      <alignment horizontal="center" vertical="top" wrapText="1"/>
    </xf>
    <xf numFmtId="0" fontId="12" fillId="0" borderId="17" xfId="0" applyFont="1" applyBorder="1" applyAlignment="1">
      <alignment horizontal="center" vertical="top"/>
    </xf>
    <xf numFmtId="0" fontId="12" fillId="0" borderId="34" xfId="0" applyFont="1" applyBorder="1" applyAlignment="1">
      <alignment horizontal="center" vertical="top" wrapText="1"/>
    </xf>
    <xf numFmtId="0" fontId="12" fillId="0" borderId="53" xfId="0" applyFont="1" applyBorder="1" applyAlignment="1">
      <alignment horizontal="left" vertical="top" wrapText="1"/>
    </xf>
    <xf numFmtId="0" fontId="12" fillId="0" borderId="50" xfId="0" applyFont="1" applyBorder="1" applyAlignment="1">
      <alignment vertical="top" wrapText="1"/>
    </xf>
    <xf numFmtId="49" fontId="17" fillId="2" borderId="33" xfId="0" applyNumberFormat="1" applyFont="1" applyFill="1" applyBorder="1" applyAlignment="1">
      <alignment horizontal="center" vertical="top"/>
    </xf>
    <xf numFmtId="49" fontId="17" fillId="2" borderId="37"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0" fontId="15" fillId="0" borderId="37" xfId="0" applyFont="1" applyBorder="1" applyAlignment="1">
      <alignment horizontal="left" vertical="top" wrapText="1"/>
    </xf>
    <xf numFmtId="0" fontId="15" fillId="0" borderId="29" xfId="0" applyFont="1" applyBorder="1" applyAlignment="1">
      <alignment horizontal="center" vertical="top" wrapText="1"/>
    </xf>
    <xf numFmtId="0" fontId="7" fillId="0" borderId="29" xfId="0" applyFont="1" applyBorder="1" applyAlignment="1">
      <alignment horizontal="left" vertical="top" wrapText="1"/>
    </xf>
    <xf numFmtId="0" fontId="7" fillId="7" borderId="30" xfId="0" applyFont="1" applyFill="1" applyBorder="1" applyAlignment="1">
      <alignment vertical="top" wrapText="1"/>
    </xf>
    <xf numFmtId="0" fontId="12" fillId="2" borderId="22" xfId="0" applyFont="1" applyFill="1" applyBorder="1" applyAlignment="1">
      <alignment vertical="top"/>
    </xf>
    <xf numFmtId="0" fontId="8" fillId="0" borderId="17" xfId="0" applyFont="1" applyBorder="1" applyAlignment="1">
      <alignment horizontal="center" vertical="top" wrapText="1"/>
    </xf>
    <xf numFmtId="0" fontId="12" fillId="0" borderId="44" xfId="0" applyFont="1" applyBorder="1" applyAlignment="1">
      <alignment horizontal="center" vertical="center"/>
    </xf>
    <xf numFmtId="1" fontId="6" fillId="0" borderId="35" xfId="0" applyNumberFormat="1" applyFont="1" applyBorder="1" applyAlignment="1">
      <alignment horizontal="center" vertical="top" wrapText="1"/>
    </xf>
    <xf numFmtId="49" fontId="29" fillId="0" borderId="26" xfId="0" applyNumberFormat="1" applyFont="1" applyBorder="1" applyAlignment="1">
      <alignment horizontal="center" vertical="center"/>
    </xf>
    <xf numFmtId="49" fontId="29" fillId="0" borderId="73" xfId="0" applyNumberFormat="1" applyFont="1" applyBorder="1" applyAlignment="1">
      <alignment horizontal="center" vertical="center"/>
    </xf>
    <xf numFmtId="165" fontId="47" fillId="0" borderId="17" xfId="0" applyNumberFormat="1" applyFont="1" applyBorder="1" applyAlignment="1">
      <alignment horizontal="center" vertical="top"/>
    </xf>
    <xf numFmtId="2" fontId="12" fillId="7" borderId="7" xfId="0" applyNumberFormat="1" applyFont="1" applyFill="1" applyBorder="1" applyAlignment="1">
      <alignment horizontal="center" vertical="center"/>
    </xf>
    <xf numFmtId="2" fontId="32" fillId="8" borderId="47" xfId="0" applyNumberFormat="1" applyFont="1" applyFill="1" applyBorder="1" applyAlignment="1">
      <alignment horizontal="center" vertical="top"/>
    </xf>
    <xf numFmtId="0" fontId="12" fillId="0" borderId="12" xfId="0" applyFont="1" applyBorder="1" applyAlignment="1">
      <alignment horizontal="left" vertical="top"/>
    </xf>
    <xf numFmtId="165" fontId="48" fillId="0" borderId="4" xfId="0" applyNumberFormat="1" applyFont="1" applyBorder="1" applyAlignment="1">
      <alignment horizontal="center" vertical="center"/>
    </xf>
    <xf numFmtId="0" fontId="3" fillId="0" borderId="49" xfId="0" applyFont="1" applyBorder="1" applyAlignment="1">
      <alignment horizontal="center" vertical="top" wrapText="1"/>
    </xf>
    <xf numFmtId="165" fontId="48" fillId="0" borderId="49" xfId="0" applyNumberFormat="1" applyFont="1" applyBorder="1" applyAlignment="1">
      <alignment horizontal="center" vertical="center"/>
    </xf>
    <xf numFmtId="165" fontId="48" fillId="0" borderId="17" xfId="0" applyNumberFormat="1" applyFont="1" applyBorder="1" applyAlignment="1">
      <alignment horizontal="center" vertical="center"/>
    </xf>
    <xf numFmtId="2" fontId="48" fillId="0" borderId="4" xfId="0" applyNumberFormat="1" applyFont="1" applyBorder="1" applyAlignment="1">
      <alignment horizontal="center" vertical="center"/>
    </xf>
    <xf numFmtId="2" fontId="48" fillId="0" borderId="49" xfId="0" applyNumberFormat="1" applyFont="1" applyBorder="1" applyAlignment="1">
      <alignment horizontal="center" vertical="center"/>
    </xf>
    <xf numFmtId="165" fontId="48" fillId="0" borderId="50" xfId="0" applyNumberFormat="1" applyFont="1" applyBorder="1" applyAlignment="1">
      <alignment horizontal="center" vertical="center"/>
    </xf>
    <xf numFmtId="165" fontId="12" fillId="7" borderId="49" xfId="0" applyNumberFormat="1" applyFont="1" applyFill="1" applyBorder="1" applyAlignment="1">
      <alignment horizontal="center" vertical="center"/>
    </xf>
    <xf numFmtId="165" fontId="32" fillId="7" borderId="11" xfId="0" applyNumberFormat="1" applyFont="1" applyFill="1" applyBorder="1" applyAlignment="1">
      <alignment horizontal="center" vertical="top"/>
    </xf>
    <xf numFmtId="2" fontId="48" fillId="0" borderId="17" xfId="0" applyNumberFormat="1" applyFont="1" applyBorder="1" applyAlignment="1">
      <alignment horizontal="center" vertical="center"/>
    </xf>
    <xf numFmtId="0" fontId="29" fillId="0" borderId="49" xfId="0" applyFont="1" applyBorder="1" applyAlignment="1">
      <alignment horizontal="left" vertical="top" wrapText="1"/>
    </xf>
    <xf numFmtId="49" fontId="35" fillId="3" borderId="64" xfId="0" applyNumberFormat="1" applyFont="1" applyFill="1" applyBorder="1" applyAlignment="1">
      <alignment horizontal="center" vertical="top"/>
    </xf>
    <xf numFmtId="0" fontId="27" fillId="0" borderId="25" xfId="0" applyFont="1" applyBorder="1" applyAlignment="1">
      <alignment horizontal="center" vertical="top"/>
    </xf>
    <xf numFmtId="49" fontId="35" fillId="3" borderId="0" xfId="0" applyNumberFormat="1" applyFont="1" applyFill="1" applyBorder="1" applyAlignment="1">
      <alignment horizontal="center" vertical="top"/>
    </xf>
    <xf numFmtId="49" fontId="35" fillId="3" borderId="41" xfId="0" applyNumberFormat="1" applyFont="1" applyFill="1" applyBorder="1" applyAlignment="1">
      <alignment horizontal="center" vertical="top"/>
    </xf>
    <xf numFmtId="0" fontId="12" fillId="0" borderId="49" xfId="0" applyFont="1" applyBorder="1" applyAlignment="1">
      <alignment horizontal="left" vertical="top" wrapText="1"/>
    </xf>
    <xf numFmtId="0" fontId="29" fillId="0" borderId="53" xfId="0" applyFont="1" applyBorder="1" applyAlignment="1">
      <alignment horizontal="left" vertical="top" wrapText="1"/>
    </xf>
    <xf numFmtId="0" fontId="29" fillId="0" borderId="75" xfId="0" applyFont="1" applyBorder="1" applyAlignment="1">
      <alignment horizontal="left" vertical="top"/>
    </xf>
    <xf numFmtId="0" fontId="12" fillId="0" borderId="76" xfId="0" applyFont="1" applyBorder="1" applyAlignment="1">
      <alignment horizontal="left" vertical="top"/>
    </xf>
    <xf numFmtId="0" fontId="12" fillId="0" borderId="58" xfId="0" applyFont="1" applyBorder="1" applyAlignment="1">
      <alignment horizontal="left" vertical="top"/>
    </xf>
    <xf numFmtId="0" fontId="29" fillId="0" borderId="76" xfId="0" applyFont="1" applyBorder="1" applyAlignment="1">
      <alignment horizontal="left" vertical="top"/>
    </xf>
    <xf numFmtId="0" fontId="12" fillId="0" borderId="77" xfId="0" applyFont="1" applyBorder="1" applyAlignment="1">
      <alignment horizontal="left" vertical="top"/>
    </xf>
    <xf numFmtId="165" fontId="12" fillId="0" borderId="49" xfId="0" applyNumberFormat="1" applyFont="1" applyBorder="1" applyAlignment="1">
      <alignment horizontal="center" vertical="top" wrapText="1"/>
    </xf>
    <xf numFmtId="0" fontId="12" fillId="0" borderId="14" xfId="0" applyFont="1" applyBorder="1" applyAlignment="1">
      <alignment horizontal="left" vertical="top"/>
    </xf>
    <xf numFmtId="0" fontId="12" fillId="7" borderId="75" xfId="0" applyFont="1" applyFill="1" applyBorder="1" applyAlignment="1">
      <alignment horizontal="left" vertical="top"/>
    </xf>
    <xf numFmtId="0" fontId="12" fillId="0" borderId="36" xfId="0" applyFont="1" applyBorder="1" applyAlignment="1">
      <alignment horizontal="center" vertical="top"/>
    </xf>
    <xf numFmtId="0" fontId="12" fillId="0" borderId="41" xfId="0" applyFont="1" applyBorder="1" applyAlignment="1">
      <alignment horizontal="center" vertical="top"/>
    </xf>
    <xf numFmtId="0" fontId="17" fillId="4" borderId="49" xfId="0" applyFont="1" applyFill="1" applyBorder="1" applyAlignment="1">
      <alignment horizontal="center" vertical="top"/>
    </xf>
    <xf numFmtId="2" fontId="32" fillId="4" borderId="52" xfId="0" applyNumberFormat="1" applyFont="1" applyFill="1" applyBorder="1" applyAlignment="1">
      <alignment horizontal="center" vertical="top"/>
    </xf>
    <xf numFmtId="2" fontId="32" fillId="4" borderId="49" xfId="0" applyNumberFormat="1" applyFont="1" applyFill="1" applyBorder="1" applyAlignment="1">
      <alignment horizontal="center" vertical="top"/>
    </xf>
    <xf numFmtId="9" fontId="12" fillId="0" borderId="36" xfId="0" applyNumberFormat="1" applyFont="1" applyBorder="1" applyAlignment="1">
      <alignment horizontal="center" vertical="top"/>
    </xf>
    <xf numFmtId="49" fontId="12" fillId="0" borderId="73" xfId="0" applyNumberFormat="1" applyFont="1" applyBorder="1" applyAlignment="1">
      <alignment horizontal="center" vertical="top"/>
    </xf>
    <xf numFmtId="0" fontId="12" fillId="0" borderId="68" xfId="0" applyFont="1" applyBorder="1" applyAlignment="1">
      <alignment horizontal="left" vertical="top"/>
    </xf>
    <xf numFmtId="9" fontId="29" fillId="0" borderId="36" xfId="0" applyNumberFormat="1" applyFont="1" applyBorder="1" applyAlignment="1">
      <alignment horizontal="center" vertical="top"/>
    </xf>
    <xf numFmtId="165" fontId="32" fillId="4" borderId="52" xfId="0" applyNumberFormat="1" applyFont="1" applyFill="1" applyBorder="1" applyAlignment="1">
      <alignment horizontal="center" vertical="top"/>
    </xf>
    <xf numFmtId="165" fontId="32" fillId="4" borderId="49" xfId="0" applyNumberFormat="1" applyFont="1" applyFill="1" applyBorder="1" applyAlignment="1">
      <alignment horizontal="center" vertical="top"/>
    </xf>
    <xf numFmtId="165" fontId="32" fillId="4" borderId="52" xfId="0" applyNumberFormat="1" applyFont="1" applyFill="1" applyBorder="1" applyAlignment="1">
      <alignment horizontal="center" vertical="center"/>
    </xf>
    <xf numFmtId="165" fontId="32" fillId="4" borderId="49" xfId="0" applyNumberFormat="1" applyFont="1" applyFill="1" applyBorder="1" applyAlignment="1">
      <alignment horizontal="center" vertical="center"/>
    </xf>
    <xf numFmtId="0" fontId="45" fillId="5" borderId="14" xfId="0" applyFont="1" applyFill="1" applyBorder="1" applyAlignment="1">
      <alignment horizontal="left" vertical="top" wrapText="1"/>
    </xf>
    <xf numFmtId="0" fontId="45" fillId="5" borderId="68" xfId="0" applyFont="1" applyFill="1" applyBorder="1" applyAlignment="1">
      <alignment horizontal="left" vertical="top" wrapText="1"/>
    </xf>
    <xf numFmtId="0" fontId="6" fillId="0" borderId="36" xfId="0" applyFont="1" applyBorder="1" applyAlignment="1">
      <alignment horizontal="center" vertical="top" wrapText="1"/>
    </xf>
    <xf numFmtId="0" fontId="45" fillId="0" borderId="42" xfId="0" applyFont="1" applyBorder="1" applyAlignment="1">
      <alignment horizontal="left" vertical="center" wrapText="1"/>
    </xf>
    <xf numFmtId="0" fontId="45" fillId="0" borderId="43" xfId="0" applyFont="1" applyBorder="1" applyAlignment="1">
      <alignment horizontal="left" vertical="center" wrapText="1"/>
    </xf>
    <xf numFmtId="0" fontId="6" fillId="0" borderId="73" xfId="0" applyFont="1" applyBorder="1" applyAlignment="1">
      <alignment horizontal="center" vertical="center" wrapText="1"/>
    </xf>
    <xf numFmtId="2" fontId="6" fillId="0" borderId="73" xfId="0" applyNumberFormat="1" applyFont="1" applyBorder="1" applyAlignment="1">
      <alignment horizontal="center" vertical="center" wrapText="1"/>
    </xf>
    <xf numFmtId="0" fontId="6" fillId="0" borderId="54" xfId="0" applyFont="1" applyBorder="1" applyAlignment="1">
      <alignment horizontal="center" vertical="top" wrapText="1"/>
    </xf>
    <xf numFmtId="0" fontId="6" fillId="7" borderId="74" xfId="0" applyFont="1" applyFill="1" applyBorder="1" applyAlignment="1">
      <alignment horizontal="center" vertical="top" wrapText="1"/>
    </xf>
    <xf numFmtId="165" fontId="6" fillId="5" borderId="0" xfId="0" applyNumberFormat="1" applyFont="1" applyFill="1" applyBorder="1" applyAlignment="1">
      <alignment horizontal="center" vertical="center" wrapText="1"/>
    </xf>
    <xf numFmtId="165" fontId="45" fillId="5" borderId="0" xfId="0" applyNumberFormat="1" applyFont="1" applyFill="1" applyBorder="1" applyAlignment="1">
      <alignment horizontal="center" vertical="center" wrapText="1"/>
    </xf>
    <xf numFmtId="165" fontId="6" fillId="0" borderId="54" xfId="0" applyNumberFormat="1" applyFont="1" applyBorder="1" applyAlignment="1">
      <alignment horizontal="center" vertical="top" wrapText="1"/>
    </xf>
    <xf numFmtId="49" fontId="6" fillId="0" borderId="15" xfId="0" applyNumberFormat="1" applyFont="1" applyBorder="1" applyAlignment="1">
      <alignment horizontal="center" vertical="top"/>
    </xf>
    <xf numFmtId="49" fontId="6" fillId="0" borderId="74" xfId="0" applyNumberFormat="1" applyFont="1" applyBorder="1" applyAlignment="1">
      <alignment horizontal="center" vertical="top"/>
    </xf>
    <xf numFmtId="9" fontId="6" fillId="0" borderId="6" xfId="0" applyNumberFormat="1" applyFont="1" applyBorder="1" applyAlignment="1">
      <alignment horizontal="center" vertical="top"/>
    </xf>
    <xf numFmtId="49" fontId="7" fillId="0" borderId="10" xfId="0" applyNumberFormat="1" applyFont="1" applyBorder="1" applyAlignment="1">
      <alignment vertical="top"/>
    </xf>
    <xf numFmtId="49" fontId="6" fillId="0" borderId="73" xfId="0" applyNumberFormat="1" applyFont="1" applyBorder="1" applyAlignment="1">
      <alignment vertical="top"/>
    </xf>
    <xf numFmtId="165" fontId="6" fillId="0" borderId="35" xfId="0" applyNumberFormat="1" applyFont="1" applyBorder="1" applyAlignment="1">
      <alignment horizontal="center" vertical="top" wrapText="1"/>
    </xf>
    <xf numFmtId="49" fontId="6" fillId="0" borderId="73" xfId="0" applyNumberFormat="1" applyFont="1" applyBorder="1" applyAlignment="1">
      <alignment horizontal="center" vertical="top"/>
    </xf>
    <xf numFmtId="49" fontId="6" fillId="0" borderId="17" xfId="0" applyNumberFormat="1" applyFont="1" applyBorder="1" applyAlignment="1">
      <alignment vertical="top"/>
    </xf>
    <xf numFmtId="0" fontId="6" fillId="0" borderId="17" xfId="0" applyFont="1" applyBorder="1" applyAlignment="1">
      <alignment vertical="top" wrapText="1"/>
    </xf>
    <xf numFmtId="0" fontId="6" fillId="0" borderId="53" xfId="0" applyFont="1" applyBorder="1" applyAlignment="1">
      <alignment vertical="top" wrapText="1"/>
    </xf>
    <xf numFmtId="1" fontId="6" fillId="0" borderId="35" xfId="0" applyNumberFormat="1" applyFont="1" applyBorder="1" applyAlignment="1">
      <alignment horizontal="left" vertical="top"/>
    </xf>
    <xf numFmtId="49" fontId="6" fillId="0" borderId="36" xfId="0" applyNumberFormat="1" applyFont="1" applyBorder="1" applyAlignment="1">
      <alignment horizontal="left" vertical="top"/>
    </xf>
    <xf numFmtId="49" fontId="45" fillId="0" borderId="36" xfId="0" applyNumberFormat="1" applyFont="1" applyBorder="1" applyAlignment="1">
      <alignment horizontal="left" vertical="center"/>
    </xf>
    <xf numFmtId="1" fontId="6" fillId="0" borderId="67" xfId="0" applyNumberFormat="1" applyFont="1" applyBorder="1" applyAlignment="1">
      <alignment horizontal="center" vertical="top" wrapText="1"/>
    </xf>
    <xf numFmtId="1" fontId="12" fillId="0" borderId="54" xfId="0" applyNumberFormat="1" applyFont="1" applyBorder="1" applyAlignment="1">
      <alignment horizontal="center" vertical="center" wrapText="1"/>
    </xf>
    <xf numFmtId="1" fontId="12" fillId="0" borderId="67" xfId="0"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69" xfId="0" applyNumberFormat="1" applyFont="1" applyBorder="1" applyAlignment="1">
      <alignment horizontal="center" vertical="center" wrapText="1"/>
    </xf>
    <xf numFmtId="1" fontId="12" fillId="0" borderId="35" xfId="0" applyNumberFormat="1" applyFont="1" applyBorder="1" applyAlignment="1">
      <alignment horizontal="center" vertical="center" wrapText="1"/>
    </xf>
    <xf numFmtId="0" fontId="12" fillId="0" borderId="54" xfId="0" applyFont="1" applyBorder="1" applyAlignment="1">
      <alignment horizontal="center" vertical="center" wrapText="1"/>
    </xf>
    <xf numFmtId="0" fontId="12" fillId="0" borderId="67" xfId="0" applyFont="1" applyBorder="1" applyAlignment="1">
      <alignment horizontal="center" vertical="center" wrapText="1"/>
    </xf>
    <xf numFmtId="1" fontId="12" fillId="0" borderId="54" xfId="0" applyNumberFormat="1" applyFont="1" applyBorder="1" applyAlignment="1">
      <alignment horizontal="center" vertical="center"/>
    </xf>
    <xf numFmtId="1" fontId="12" fillId="0" borderId="67" xfId="0" applyNumberFormat="1" applyFont="1" applyBorder="1" applyAlignment="1">
      <alignment horizontal="center" vertical="center"/>
    </xf>
    <xf numFmtId="1" fontId="6" fillId="0" borderId="67" xfId="0" applyNumberFormat="1" applyFont="1" applyBorder="1" applyAlignment="1">
      <alignment horizontal="center" vertical="center"/>
    </xf>
    <xf numFmtId="1" fontId="6" fillId="0" borderId="6" xfId="0" applyNumberFormat="1" applyFont="1" applyBorder="1" applyAlignment="1">
      <alignment horizontal="center" vertical="center"/>
    </xf>
    <xf numFmtId="1" fontId="6" fillId="0" borderId="6" xfId="0" applyNumberFormat="1" applyFont="1" applyBorder="1" applyAlignment="1">
      <alignment horizontal="center" vertical="top"/>
    </xf>
    <xf numFmtId="0" fontId="50" fillId="0" borderId="67" xfId="0" applyFont="1" applyBorder="1" applyAlignment="1">
      <alignment horizontal="center" vertical="top"/>
    </xf>
    <xf numFmtId="1" fontId="6" fillId="0" borderId="36" xfId="0" applyNumberFormat="1" applyFont="1" applyBorder="1" applyAlignment="1">
      <alignment horizontal="center" vertical="top" wrapText="1"/>
    </xf>
    <xf numFmtId="0" fontId="6" fillId="17" borderId="5" xfId="0" applyFont="1" applyFill="1" applyBorder="1" applyAlignment="1">
      <alignment horizontal="left" vertical="top" wrapText="1"/>
    </xf>
    <xf numFmtId="1" fontId="6" fillId="0" borderId="6" xfId="0" applyNumberFormat="1" applyFont="1" applyBorder="1" applyAlignment="1">
      <alignment horizontal="center" vertical="top" wrapText="1"/>
    </xf>
    <xf numFmtId="1" fontId="6" fillId="0" borderId="74" xfId="0" applyNumberFormat="1" applyFont="1" applyBorder="1" applyAlignment="1">
      <alignment horizontal="center" vertical="top" wrapText="1"/>
    </xf>
    <xf numFmtId="1" fontId="6" fillId="0" borderId="67" xfId="0" applyNumberFormat="1" applyFont="1" applyBorder="1" applyAlignment="1">
      <alignment horizontal="center" vertical="top"/>
    </xf>
    <xf numFmtId="0" fontId="6" fillId="0" borderId="13" xfId="0" applyFont="1" applyBorder="1" applyAlignment="1">
      <alignment horizontal="center" vertical="top" wrapText="1"/>
    </xf>
    <xf numFmtId="49" fontId="6" fillId="0" borderId="1" xfId="0" applyNumberFormat="1" applyFont="1" applyBorder="1" applyAlignment="1">
      <alignment horizontal="center" vertical="top" wrapText="1"/>
    </xf>
    <xf numFmtId="0" fontId="6" fillId="7" borderId="49" xfId="6" applyFont="1" applyFill="1" applyBorder="1" applyAlignment="1">
      <alignment horizontal="left" vertical="center" wrapText="1"/>
    </xf>
    <xf numFmtId="49" fontId="6" fillId="0" borderId="75" xfId="6" applyNumberFormat="1" applyFont="1" applyBorder="1" applyAlignment="1">
      <alignment horizontal="center" vertical="top" wrapText="1"/>
    </xf>
    <xf numFmtId="49" fontId="6" fillId="0" borderId="54" xfId="0" applyNumberFormat="1" applyFont="1" applyBorder="1" applyAlignment="1">
      <alignment horizontal="center" vertical="top" wrapText="1"/>
    </xf>
    <xf numFmtId="49" fontId="6" fillId="0" borderId="74" xfId="0" applyNumberFormat="1" applyFont="1" applyBorder="1" applyAlignment="1">
      <alignment horizontal="center" vertical="center" wrapText="1"/>
    </xf>
    <xf numFmtId="49" fontId="6" fillId="0" borderId="73" xfId="0" applyNumberFormat="1" applyFont="1" applyBorder="1" applyAlignment="1">
      <alignment horizontal="center" vertical="center" wrapText="1"/>
    </xf>
    <xf numFmtId="0" fontId="12" fillId="0" borderId="28" xfId="0" applyFont="1" applyBorder="1" applyAlignment="1">
      <alignment vertical="center" wrapText="1"/>
    </xf>
    <xf numFmtId="0" fontId="12" fillId="0" borderId="52" xfId="0" applyFont="1" applyBorder="1" applyAlignment="1">
      <alignment vertical="top" wrapText="1"/>
    </xf>
    <xf numFmtId="49" fontId="5" fillId="15" borderId="33" xfId="0" applyNumberFormat="1" applyFont="1" applyFill="1" applyBorder="1" applyAlignment="1">
      <alignment horizontal="center" vertical="top"/>
    </xf>
    <xf numFmtId="49" fontId="5" fillId="15" borderId="5" xfId="0" applyNumberFormat="1" applyFont="1" applyFill="1" applyBorder="1" applyAlignment="1">
      <alignment horizontal="center" vertical="top"/>
    </xf>
    <xf numFmtId="1" fontId="6" fillId="0" borderId="35" xfId="0" applyNumberFormat="1" applyFont="1" applyBorder="1" applyAlignment="1">
      <alignment horizontal="center" vertical="top" wrapText="1"/>
    </xf>
    <xf numFmtId="49" fontId="5" fillId="3" borderId="25" xfId="0" applyNumberFormat="1" applyFont="1" applyFill="1" applyBorder="1" applyAlignment="1">
      <alignment horizontal="center" vertical="top"/>
    </xf>
    <xf numFmtId="49" fontId="2" fillId="0" borderId="53" xfId="0" applyNumberFormat="1" applyFont="1" applyBorder="1" applyAlignment="1">
      <alignment horizontal="center" vertical="top"/>
    </xf>
    <xf numFmtId="49" fontId="7" fillId="0" borderId="53" xfId="0" applyNumberFormat="1" applyFont="1" applyBorder="1" applyAlignment="1">
      <alignment horizontal="center" vertical="top"/>
    </xf>
    <xf numFmtId="49" fontId="5" fillId="16" borderId="6" xfId="0" applyNumberFormat="1" applyFont="1" applyFill="1" applyBorder="1" applyAlignment="1">
      <alignment horizontal="center" vertical="top"/>
    </xf>
    <xf numFmtId="0" fontId="45" fillId="0" borderId="17" xfId="0" applyFont="1" applyBorder="1" applyAlignment="1">
      <alignment horizontal="center" vertical="top"/>
    </xf>
    <xf numFmtId="165" fontId="47" fillId="0" borderId="17" xfId="0" applyNumberFormat="1" applyFont="1" applyBorder="1" applyAlignment="1">
      <alignment horizontal="center" vertical="top"/>
    </xf>
    <xf numFmtId="165" fontId="47" fillId="0" borderId="56" xfId="0" applyNumberFormat="1" applyFont="1" applyBorder="1" applyAlignment="1">
      <alignment horizontal="center" vertical="top"/>
    </xf>
    <xf numFmtId="49" fontId="5" fillId="16" borderId="34" xfId="0" applyNumberFormat="1" applyFont="1" applyFill="1" applyBorder="1" applyAlignment="1">
      <alignment horizontal="center" vertical="top"/>
    </xf>
    <xf numFmtId="0" fontId="5" fillId="0" borderId="40" xfId="0" applyFont="1" applyBorder="1" applyAlignment="1">
      <alignment vertical="top" wrapText="1"/>
    </xf>
    <xf numFmtId="0" fontId="6" fillId="0" borderId="56" xfId="0" applyFont="1" applyBorder="1" applyAlignment="1">
      <alignment horizontal="left" vertical="center" wrapText="1"/>
    </xf>
    <xf numFmtId="0" fontId="6" fillId="0" borderId="6" xfId="0" applyFont="1" applyBorder="1" applyAlignment="1">
      <alignment horizontal="center" vertical="top" wrapText="1"/>
    </xf>
    <xf numFmtId="0" fontId="6" fillId="0" borderId="52" xfId="0" applyFont="1" applyBorder="1" applyAlignment="1">
      <alignment horizontal="left" vertical="center" wrapText="1"/>
    </xf>
    <xf numFmtId="0" fontId="29" fillId="0" borderId="42" xfId="0" applyFont="1" applyBorder="1" applyAlignment="1">
      <alignment vertical="top" wrapText="1"/>
    </xf>
    <xf numFmtId="0" fontId="29" fillId="0" borderId="43" xfId="0" applyFont="1" applyBorder="1" applyAlignment="1">
      <alignment vertical="top" wrapText="1"/>
    </xf>
    <xf numFmtId="0" fontId="8" fillId="0" borderId="0" xfId="0" applyFont="1" applyAlignment="1">
      <alignment wrapText="1"/>
    </xf>
    <xf numFmtId="0" fontId="12" fillId="2" borderId="57" xfId="0" applyFont="1" applyFill="1" applyBorder="1" applyAlignment="1">
      <alignment horizontal="center" vertical="top" wrapText="1"/>
    </xf>
    <xf numFmtId="0" fontId="12" fillId="2" borderId="21" xfId="0" applyFont="1" applyFill="1" applyBorder="1" applyAlignment="1">
      <alignment vertical="top" wrapText="1"/>
    </xf>
    <xf numFmtId="0" fontId="12" fillId="2" borderId="21" xfId="0" applyFont="1" applyFill="1" applyBorder="1" applyAlignment="1">
      <alignment horizontal="center" vertical="top"/>
    </xf>
    <xf numFmtId="0" fontId="12" fillId="3" borderId="21" xfId="0" applyFont="1" applyFill="1" applyBorder="1" applyAlignment="1">
      <alignment vertical="top" wrapText="1"/>
    </xf>
    <xf numFmtId="2" fontId="12" fillId="0" borderId="0" xfId="0" applyNumberFormat="1" applyFont="1" applyBorder="1" applyAlignment="1">
      <alignment horizontal="center" vertical="center"/>
    </xf>
    <xf numFmtId="165" fontId="12" fillId="0" borderId="0" xfId="0" applyNumberFormat="1" applyFont="1" applyBorder="1" applyAlignment="1">
      <alignment horizontal="right" vertical="center"/>
    </xf>
    <xf numFmtId="49" fontId="5" fillId="2" borderId="63" xfId="0" applyNumberFormat="1" applyFont="1" applyFill="1" applyBorder="1" applyAlignment="1">
      <alignment horizontal="center" vertical="top"/>
    </xf>
    <xf numFmtId="49" fontId="5" fillId="3" borderId="34" xfId="0" applyNumberFormat="1" applyFont="1" applyFill="1" applyBorder="1" applyAlignment="1">
      <alignment horizontal="left" vertical="top"/>
    </xf>
    <xf numFmtId="49" fontId="5" fillId="7" borderId="64" xfId="0" applyNumberFormat="1" applyFont="1" applyFill="1" applyBorder="1" applyAlignment="1">
      <alignment horizontal="left" vertical="top"/>
    </xf>
    <xf numFmtId="49" fontId="6" fillId="18" borderId="63" xfId="0" applyNumberFormat="1" applyFont="1" applyFill="1" applyBorder="1" applyAlignment="1">
      <alignment horizontal="left" vertical="top" wrapText="1"/>
    </xf>
    <xf numFmtId="49" fontId="6" fillId="18" borderId="25" xfId="0" applyNumberFormat="1" applyFont="1" applyFill="1" applyBorder="1" applyAlignment="1">
      <alignment horizontal="center" vertical="top"/>
    </xf>
    <xf numFmtId="49" fontId="6" fillId="18" borderId="31" xfId="0" applyNumberFormat="1" applyFont="1" applyFill="1" applyBorder="1" applyAlignment="1">
      <alignment horizontal="left" vertical="top"/>
    </xf>
    <xf numFmtId="49" fontId="6" fillId="18" borderId="3" xfId="0" applyNumberFormat="1" applyFont="1" applyFill="1" applyBorder="1" applyAlignment="1">
      <alignment horizontal="center" vertical="top"/>
    </xf>
    <xf numFmtId="49" fontId="6" fillId="18" borderId="57" xfId="0" applyNumberFormat="1" applyFont="1" applyFill="1" applyBorder="1" applyAlignment="1">
      <alignment horizontal="center" vertical="top"/>
    </xf>
    <xf numFmtId="9" fontId="6" fillId="0" borderId="29" xfId="0" applyNumberFormat="1" applyFont="1" applyBorder="1" applyAlignment="1">
      <alignment horizontal="center" vertical="top"/>
    </xf>
    <xf numFmtId="9" fontId="45" fillId="0" borderId="38" xfId="0" applyNumberFormat="1" applyFont="1" applyBorder="1" applyAlignment="1">
      <alignment horizontal="center" vertical="center"/>
    </xf>
    <xf numFmtId="49" fontId="10" fillId="0" borderId="0" xfId="0" applyNumberFormat="1" applyFont="1" applyFill="1" applyBorder="1" applyAlignment="1">
      <alignment horizontal="center" vertical="top" wrapText="1"/>
    </xf>
    <xf numFmtId="0" fontId="8" fillId="0" borderId="0" xfId="0" applyFont="1" applyAlignment="1">
      <alignment vertical="top" wrapText="1"/>
    </xf>
    <xf numFmtId="49" fontId="12" fillId="18" borderId="57" xfId="0" applyNumberFormat="1" applyFont="1" applyFill="1" applyBorder="1" applyAlignment="1">
      <alignment horizontal="center" vertical="top"/>
    </xf>
    <xf numFmtId="0" fontId="8" fillId="0" borderId="30" xfId="0" applyFont="1" applyBorder="1" applyAlignment="1">
      <alignment vertical="top" wrapText="1"/>
    </xf>
    <xf numFmtId="1" fontId="12" fillId="0" borderId="25" xfId="0" applyNumberFormat="1" applyFont="1" applyBorder="1" applyAlignment="1">
      <alignment horizontal="center" vertical="top"/>
    </xf>
    <xf numFmtId="9" fontId="12" fillId="0" borderId="18" xfId="0" applyNumberFormat="1" applyFont="1" applyBorder="1" applyAlignment="1">
      <alignment horizontal="center" vertical="top"/>
    </xf>
    <xf numFmtId="49" fontId="32" fillId="3" borderId="21" xfId="0" applyNumberFormat="1" applyFont="1" applyFill="1" applyBorder="1" applyAlignment="1">
      <alignment horizontal="left" vertical="top"/>
    </xf>
    <xf numFmtId="0" fontId="12" fillId="0" borderId="40" xfId="0" applyFont="1" applyBorder="1" applyAlignment="1">
      <alignment horizontal="left" vertical="top" wrapText="1"/>
    </xf>
    <xf numFmtId="0" fontId="29" fillId="0" borderId="31" xfId="0" applyFont="1" applyBorder="1" applyAlignment="1">
      <alignment vertical="top"/>
    </xf>
    <xf numFmtId="0" fontId="27" fillId="0" borderId="23" xfId="0" applyFont="1" applyBorder="1" applyAlignment="1">
      <alignment vertical="top"/>
    </xf>
    <xf numFmtId="0" fontId="12" fillId="0" borderId="25" xfId="0" applyFont="1" applyBorder="1" applyAlignment="1">
      <alignment horizontal="center" vertical="top"/>
    </xf>
    <xf numFmtId="0" fontId="12" fillId="0" borderId="18" xfId="0" applyFont="1" applyBorder="1" applyAlignment="1">
      <alignment horizontal="center" vertical="top"/>
    </xf>
    <xf numFmtId="0" fontId="12" fillId="0" borderId="29" xfId="0" applyFont="1" applyBorder="1" applyAlignment="1">
      <alignment horizontal="center" vertical="top"/>
    </xf>
    <xf numFmtId="0" fontId="12" fillId="0" borderId="34" xfId="0" applyFont="1" applyBorder="1" applyAlignment="1">
      <alignment horizontal="center" vertical="top"/>
    </xf>
    <xf numFmtId="0" fontId="12" fillId="0" borderId="6" xfId="0" applyFont="1" applyBorder="1" applyAlignment="1">
      <alignment horizontal="center" vertical="top"/>
    </xf>
    <xf numFmtId="49" fontId="32" fillId="3" borderId="34" xfId="0" applyNumberFormat="1" applyFont="1" applyFill="1" applyBorder="1" applyAlignment="1">
      <alignment horizontal="center" vertical="top"/>
    </xf>
    <xf numFmtId="49" fontId="32" fillId="3" borderId="38" xfId="0" applyNumberFormat="1" applyFont="1" applyFill="1" applyBorder="1" applyAlignment="1">
      <alignment horizontal="center" vertical="top"/>
    </xf>
    <xf numFmtId="0" fontId="8" fillId="0" borderId="0" xfId="0" applyFont="1" applyAlignment="1">
      <alignment horizontal="left" wrapText="1"/>
    </xf>
    <xf numFmtId="0" fontId="12" fillId="0" borderId="37" xfId="0" applyFont="1" applyBorder="1" applyAlignment="1">
      <alignment vertical="top" wrapText="1"/>
    </xf>
    <xf numFmtId="2" fontId="17" fillId="6" borderId="20" xfId="0" applyNumberFormat="1" applyFont="1" applyFill="1" applyBorder="1" applyAlignment="1">
      <alignment horizontal="center" vertical="top"/>
    </xf>
    <xf numFmtId="0" fontId="12" fillId="0" borderId="24" xfId="0" applyFont="1" applyBorder="1" applyAlignment="1">
      <alignment horizontal="center" vertical="top"/>
    </xf>
    <xf numFmtId="49" fontId="12" fillId="0" borderId="34" xfId="0" applyNumberFormat="1" applyFont="1" applyBorder="1" applyAlignment="1">
      <alignment horizontal="center" vertical="top"/>
    </xf>
    <xf numFmtId="0" fontId="52" fillId="7" borderId="34" xfId="0" applyFont="1" applyFill="1" applyBorder="1" applyAlignment="1">
      <alignment horizontal="center" vertical="top" wrapText="1"/>
    </xf>
    <xf numFmtId="0" fontId="52" fillId="0" borderId="21" xfId="0" applyFont="1" applyBorder="1" applyAlignment="1">
      <alignment horizontal="center" vertical="top" wrapText="1"/>
    </xf>
    <xf numFmtId="49" fontId="15" fillId="7" borderId="24" xfId="0" applyNumberFormat="1" applyFont="1" applyFill="1" applyBorder="1" applyAlignment="1">
      <alignment horizontal="left" vertical="top"/>
    </xf>
    <xf numFmtId="49" fontId="15" fillId="7" borderId="15" xfId="0" applyNumberFormat="1" applyFont="1" applyFill="1" applyBorder="1" applyAlignment="1">
      <alignment horizontal="left" vertical="top"/>
    </xf>
    <xf numFmtId="0" fontId="12" fillId="0" borderId="14" xfId="0" applyFont="1" applyBorder="1" applyAlignment="1">
      <alignment horizontal="left" vertical="top" wrapText="1"/>
    </xf>
    <xf numFmtId="0" fontId="12" fillId="0" borderId="58" xfId="0" applyFont="1" applyBorder="1" applyAlignment="1">
      <alignment horizontal="left" vertical="top" wrapText="1"/>
    </xf>
    <xf numFmtId="49" fontId="3" fillId="0" borderId="48" xfId="0" applyNumberFormat="1" applyFont="1" applyBorder="1" applyAlignment="1">
      <alignment horizontal="center" vertical="top" wrapText="1"/>
    </xf>
    <xf numFmtId="0" fontId="12" fillId="2" borderId="22" xfId="0" applyFont="1" applyFill="1" applyBorder="1" applyAlignment="1">
      <alignment vertical="top"/>
    </xf>
    <xf numFmtId="49" fontId="32" fillId="2" borderId="33" xfId="0" applyNumberFormat="1" applyFont="1" applyFill="1" applyBorder="1" applyAlignment="1">
      <alignment horizontal="center" vertical="top"/>
    </xf>
    <xf numFmtId="49" fontId="32" fillId="3" borderId="25" xfId="0" applyNumberFormat="1" applyFont="1" applyFill="1" applyBorder="1" applyAlignment="1">
      <alignment horizontal="center" vertical="top"/>
    </xf>
    <xf numFmtId="49" fontId="32" fillId="0" borderId="6" xfId="0" applyNumberFormat="1" applyFont="1" applyBorder="1" applyAlignment="1">
      <alignment horizontal="center" vertical="top"/>
    </xf>
    <xf numFmtId="49" fontId="12" fillId="0" borderId="17" xfId="0" applyNumberFormat="1" applyFont="1" applyBorder="1" applyAlignment="1">
      <alignment horizontal="center" vertical="top"/>
    </xf>
    <xf numFmtId="49" fontId="32" fillId="3" borderId="34" xfId="0" applyNumberFormat="1" applyFont="1" applyFill="1" applyBorder="1" applyAlignment="1">
      <alignment horizontal="center" vertical="top"/>
    </xf>
    <xf numFmtId="49" fontId="32" fillId="3" borderId="6" xfId="0" applyNumberFormat="1" applyFont="1" applyFill="1" applyBorder="1" applyAlignment="1">
      <alignment horizontal="center" vertical="top"/>
    </xf>
    <xf numFmtId="49" fontId="32" fillId="3" borderId="38" xfId="0" applyNumberFormat="1" applyFont="1" applyFill="1" applyBorder="1" applyAlignment="1">
      <alignment horizontal="center" vertical="top"/>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12" xfId="0" applyFont="1" applyBorder="1" applyAlignment="1">
      <alignment horizontal="left" vertical="top" wrapText="1"/>
    </xf>
    <xf numFmtId="49" fontId="32" fillId="0" borderId="34" xfId="0" applyNumberFormat="1" applyFont="1" applyBorder="1" applyAlignment="1">
      <alignment horizontal="center" vertical="top"/>
    </xf>
    <xf numFmtId="0" fontId="32" fillId="3" borderId="34" xfId="0" applyFont="1" applyFill="1" applyBorder="1" applyAlignment="1">
      <alignment horizontal="left" vertical="top" wrapText="1"/>
    </xf>
    <xf numFmtId="49" fontId="12" fillId="0" borderId="40" xfId="0" applyNumberFormat="1" applyFont="1" applyBorder="1" applyAlignment="1">
      <alignment horizontal="center" vertical="top"/>
    </xf>
    <xf numFmtId="0" fontId="12" fillId="0" borderId="41" xfId="0" applyFont="1" applyBorder="1" applyAlignment="1">
      <alignment horizontal="left" vertical="top" wrapText="1"/>
    </xf>
    <xf numFmtId="2" fontId="12" fillId="0" borderId="16" xfId="0" applyNumberFormat="1" applyFont="1" applyBorder="1" applyAlignment="1">
      <alignment horizontal="center" vertical="top"/>
    </xf>
    <xf numFmtId="2" fontId="12" fillId="0" borderId="55" xfId="0" applyNumberFormat="1" applyFont="1" applyBorder="1" applyAlignment="1">
      <alignment horizontal="center" vertical="top"/>
    </xf>
    <xf numFmtId="2" fontId="12" fillId="5" borderId="53" xfId="0" applyNumberFormat="1" applyFont="1" applyFill="1" applyBorder="1" applyAlignment="1">
      <alignment horizontal="center" vertical="top" wrapText="1"/>
    </xf>
    <xf numFmtId="2" fontId="12" fillId="5" borderId="61" xfId="0" applyNumberFormat="1" applyFont="1" applyFill="1" applyBorder="1" applyAlignment="1">
      <alignment horizontal="center" vertical="top" wrapText="1"/>
    </xf>
    <xf numFmtId="2" fontId="12" fillId="0" borderId="61" xfId="0" applyNumberFormat="1" applyFont="1" applyBorder="1" applyAlignment="1">
      <alignment horizontal="center" vertical="top"/>
    </xf>
    <xf numFmtId="2" fontId="12" fillId="0" borderId="59" xfId="0" applyNumberFormat="1" applyFont="1" applyBorder="1" applyAlignment="1">
      <alignment horizontal="center" vertical="top"/>
    </xf>
    <xf numFmtId="2" fontId="12" fillId="0" borderId="66" xfId="0" applyNumberFormat="1" applyFont="1" applyBorder="1" applyAlignment="1">
      <alignment horizontal="center" vertical="top"/>
    </xf>
    <xf numFmtId="165" fontId="32" fillId="4" borderId="41" xfId="0" applyNumberFormat="1" applyFont="1" applyFill="1" applyBorder="1" applyAlignment="1">
      <alignment horizontal="center"/>
    </xf>
    <xf numFmtId="165" fontId="32" fillId="4" borderId="40" xfId="0" applyNumberFormat="1" applyFont="1" applyFill="1" applyBorder="1" applyAlignment="1">
      <alignment horizontal="center"/>
    </xf>
    <xf numFmtId="0" fontId="34" fillId="4" borderId="11" xfId="0" applyFont="1" applyFill="1" applyBorder="1" applyAlignment="1">
      <alignment horizontal="center"/>
    </xf>
    <xf numFmtId="0" fontId="34" fillId="4" borderId="40" xfId="0" applyFont="1" applyFill="1" applyBorder="1" applyAlignment="1">
      <alignment horizontal="center"/>
    </xf>
    <xf numFmtId="165" fontId="12" fillId="7" borderId="34" xfId="0" applyNumberFormat="1" applyFont="1" applyFill="1" applyBorder="1" applyAlignment="1">
      <alignment horizontal="left" vertical="top" wrapText="1"/>
    </xf>
    <xf numFmtId="165" fontId="12" fillId="0" borderId="76" xfId="0" applyNumberFormat="1" applyFont="1" applyBorder="1" applyAlignment="1">
      <alignment horizontal="center" vertical="top"/>
    </xf>
    <xf numFmtId="165" fontId="12" fillId="0" borderId="75" xfId="0" applyNumberFormat="1" applyFont="1" applyBorder="1" applyAlignment="1">
      <alignment horizontal="center" vertical="center"/>
    </xf>
    <xf numFmtId="165" fontId="29" fillId="0" borderId="66" xfId="0" applyNumberFormat="1" applyFont="1" applyBorder="1" applyAlignment="1">
      <alignment horizontal="center" vertical="center"/>
    </xf>
    <xf numFmtId="165" fontId="32" fillId="0" borderId="27" xfId="0" applyNumberFormat="1" applyFont="1" applyBorder="1" applyAlignment="1">
      <alignment horizontal="center" vertical="center"/>
    </xf>
    <xf numFmtId="165" fontId="35" fillId="0" borderId="17" xfId="0" applyNumberFormat="1" applyFont="1" applyBorder="1" applyAlignment="1">
      <alignment horizontal="center" vertical="center"/>
    </xf>
    <xf numFmtId="165" fontId="35" fillId="0" borderId="45"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60" xfId="0" applyFont="1" applyBorder="1" applyAlignment="1">
      <alignment horizontal="center" vertical="top" wrapText="1"/>
    </xf>
    <xf numFmtId="165" fontId="12" fillId="0" borderId="48" xfId="0" applyNumberFormat="1" applyFont="1" applyBorder="1" applyAlignment="1">
      <alignment horizontal="center" vertical="top"/>
    </xf>
    <xf numFmtId="2" fontId="12" fillId="5" borderId="64" xfId="0" applyNumberFormat="1" applyFont="1" applyFill="1" applyBorder="1" applyAlignment="1">
      <alignment horizontal="center" vertical="top" wrapText="1"/>
    </xf>
    <xf numFmtId="0" fontId="12" fillId="7" borderId="24" xfId="0" applyFont="1" applyFill="1" applyBorder="1" applyAlignment="1">
      <alignment horizontal="center" vertical="top" wrapText="1"/>
    </xf>
    <xf numFmtId="0" fontId="12" fillId="7" borderId="74" xfId="0" applyFont="1" applyFill="1" applyBorder="1" applyAlignment="1">
      <alignment horizontal="center" vertical="top" wrapText="1"/>
    </xf>
    <xf numFmtId="165" fontId="12" fillId="0" borderId="17" xfId="0" applyNumberFormat="1" applyFont="1" applyBorder="1" applyAlignment="1">
      <alignment horizontal="center"/>
    </xf>
    <xf numFmtId="165" fontId="12" fillId="5" borderId="17" xfId="0" applyNumberFormat="1" applyFont="1" applyFill="1" applyBorder="1" applyAlignment="1">
      <alignment horizontal="center" wrapText="1"/>
    </xf>
    <xf numFmtId="2" fontId="32" fillId="6" borderId="47" xfId="0" applyNumberFormat="1" applyFont="1" applyFill="1" applyBorder="1" applyAlignment="1">
      <alignment horizontal="center" vertical="center"/>
    </xf>
    <xf numFmtId="49" fontId="3" fillId="0" borderId="64" xfId="0" applyNumberFormat="1" applyFont="1" applyBorder="1" applyAlignment="1">
      <alignment horizontal="center" vertical="top"/>
    </xf>
    <xf numFmtId="165" fontId="12" fillId="5" borderId="53" xfId="0" applyNumberFormat="1" applyFont="1" applyFill="1" applyBorder="1" applyAlignment="1">
      <alignment horizontal="center" vertical="top"/>
    </xf>
    <xf numFmtId="2" fontId="12" fillId="7" borderId="44" xfId="0" applyNumberFormat="1" applyFont="1" applyFill="1" applyBorder="1" applyAlignment="1">
      <alignment horizontal="center" vertical="center"/>
    </xf>
    <xf numFmtId="2" fontId="17" fillId="6" borderId="47" xfId="0" applyNumberFormat="1" applyFont="1" applyFill="1" applyBorder="1" applyAlignment="1">
      <alignment horizontal="center" vertical="top"/>
    </xf>
    <xf numFmtId="0" fontId="15" fillId="0" borderId="33" xfId="0" applyFont="1" applyBorder="1" applyAlignment="1">
      <alignment horizontal="left" vertical="top" wrapText="1"/>
    </xf>
    <xf numFmtId="0" fontId="15" fillId="0" borderId="5" xfId="0" applyFont="1" applyBorder="1" applyAlignment="1">
      <alignment horizontal="left" vertical="top" wrapText="1"/>
    </xf>
    <xf numFmtId="0" fontId="8" fillId="0" borderId="37" xfId="0" applyFont="1" applyBorder="1" applyAlignment="1">
      <alignment vertical="top" wrapText="1"/>
    </xf>
    <xf numFmtId="0" fontId="24" fillId="0" borderId="63" xfId="0" applyFont="1" applyBorder="1" applyAlignment="1">
      <alignment vertical="top" wrapText="1"/>
    </xf>
    <xf numFmtId="0" fontId="27" fillId="0" borderId="71" xfId="0" applyFont="1" applyBorder="1" applyAlignment="1">
      <alignment vertical="top" wrapText="1"/>
    </xf>
    <xf numFmtId="0" fontId="27" fillId="0" borderId="42" xfId="0" applyFont="1" applyBorder="1" applyAlignment="1">
      <alignment vertical="top" wrapText="1"/>
    </xf>
    <xf numFmtId="0" fontId="27" fillId="0" borderId="43" xfId="0" applyFont="1" applyBorder="1" applyAlignment="1">
      <alignment vertical="top" wrapText="1"/>
    </xf>
    <xf numFmtId="0" fontId="16" fillId="0" borderId="0" xfId="0" applyFont="1" applyFill="1" applyBorder="1" applyAlignment="1">
      <alignment horizontal="left" vertical="center" wrapText="1"/>
    </xf>
    <xf numFmtId="0" fontId="25" fillId="0" borderId="0" xfId="0" applyFont="1" applyBorder="1" applyAlignment="1">
      <alignment horizontal="left" wrapText="1"/>
    </xf>
    <xf numFmtId="0" fontId="32" fillId="0" borderId="31" xfId="0" applyFont="1" applyBorder="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49" fontId="10" fillId="0" borderId="0" xfId="0" applyNumberFormat="1" applyFont="1" applyFill="1" applyBorder="1" applyAlignment="1">
      <alignment horizontal="center" vertical="top" wrapText="1"/>
    </xf>
    <xf numFmtId="0" fontId="8" fillId="0" borderId="0" xfId="0" applyFont="1" applyAlignment="1">
      <alignment vertical="top" wrapText="1"/>
    </xf>
    <xf numFmtId="49" fontId="17" fillId="0" borderId="13" xfId="0" applyNumberFormat="1" applyFont="1" applyBorder="1" applyAlignment="1">
      <alignment horizontal="center" vertical="top"/>
    </xf>
    <xf numFmtId="49" fontId="17" fillId="0" borderId="1" xfId="0" applyNumberFormat="1" applyFont="1" applyBorder="1" applyAlignment="1">
      <alignment horizontal="center" vertical="top"/>
    </xf>
    <xf numFmtId="49" fontId="17" fillId="3" borderId="2" xfId="0" applyNumberFormat="1" applyFont="1" applyFill="1" applyBorder="1" applyAlignment="1">
      <alignment horizontal="right" vertical="top"/>
    </xf>
    <xf numFmtId="49" fontId="17" fillId="3" borderId="3" xfId="0" applyNumberFormat="1" applyFont="1" applyFill="1" applyBorder="1" applyAlignment="1">
      <alignment horizontal="right" vertical="top"/>
    </xf>
    <xf numFmtId="49" fontId="17" fillId="3" borderId="29" xfId="0" applyNumberFormat="1" applyFont="1" applyFill="1" applyBorder="1" applyAlignment="1">
      <alignment horizontal="right" vertical="top"/>
    </xf>
    <xf numFmtId="49" fontId="17" fillId="3" borderId="57" xfId="0" applyNumberFormat="1" applyFont="1" applyFill="1" applyBorder="1" applyAlignment="1">
      <alignment horizontal="right" vertical="top"/>
    </xf>
    <xf numFmtId="49" fontId="33" fillId="0" borderId="4"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4" xfId="0" applyNumberFormat="1" applyFont="1" applyBorder="1" applyAlignment="1">
      <alignment horizontal="center" vertical="top"/>
    </xf>
    <xf numFmtId="0" fontId="31" fillId="0" borderId="64" xfId="0" applyFont="1" applyFill="1" applyBorder="1" applyAlignment="1">
      <alignment horizontal="left" vertical="top" wrapText="1"/>
    </xf>
    <xf numFmtId="0" fontId="31" fillId="0" borderId="41" xfId="0" applyFont="1" applyFill="1" applyBorder="1" applyAlignment="1">
      <alignment horizontal="left" vertical="top" wrapText="1"/>
    </xf>
    <xf numFmtId="0" fontId="17" fillId="4" borderId="2" xfId="0" applyFont="1" applyFill="1" applyBorder="1" applyAlignment="1">
      <alignment horizontal="right" vertical="top" wrapText="1"/>
    </xf>
    <xf numFmtId="0" fontId="12" fillId="0" borderId="3" xfId="0" applyFont="1" applyBorder="1" applyAlignment="1">
      <alignment vertical="top" wrapText="1"/>
    </xf>
    <xf numFmtId="0" fontId="12" fillId="0" borderId="57" xfId="0" applyFont="1" applyBorder="1" applyAlignment="1">
      <alignment vertical="top" wrapText="1"/>
    </xf>
    <xf numFmtId="0" fontId="12" fillId="0" borderId="14" xfId="0" applyFont="1" applyBorder="1" applyAlignment="1">
      <alignment horizontal="left" vertical="top" wrapText="1"/>
    </xf>
    <xf numFmtId="0" fontId="8" fillId="0" borderId="13" xfId="0" applyFont="1" applyBorder="1" applyAlignment="1">
      <alignment vertical="top" wrapText="1"/>
    </xf>
    <xf numFmtId="0" fontId="8" fillId="0" borderId="15" xfId="0" applyFont="1" applyBorder="1" applyAlignment="1">
      <alignment vertical="top" wrapText="1"/>
    </xf>
    <xf numFmtId="0" fontId="32" fillId="6" borderId="2" xfId="0" applyFont="1" applyFill="1" applyBorder="1" applyAlignment="1">
      <alignment horizontal="right" vertical="top" wrapText="1"/>
    </xf>
    <xf numFmtId="0" fontId="8" fillId="6" borderId="3" xfId="0" applyFont="1" applyFill="1" applyBorder="1" applyAlignment="1">
      <alignment vertical="top" wrapText="1"/>
    </xf>
    <xf numFmtId="0" fontId="8" fillId="6" borderId="21" xfId="0" applyFont="1" applyFill="1" applyBorder="1" applyAlignment="1">
      <alignment vertical="top" wrapText="1"/>
    </xf>
    <xf numFmtId="0" fontId="12" fillId="0" borderId="52" xfId="0" applyFont="1" applyBorder="1" applyAlignment="1">
      <alignment horizontal="left" vertical="top" wrapText="1"/>
    </xf>
    <xf numFmtId="0" fontId="8" fillId="0" borderId="59" xfId="0" applyFont="1" applyBorder="1" applyAlignment="1">
      <alignment vertical="top" wrapText="1"/>
    </xf>
    <xf numFmtId="0" fontId="8" fillId="0" borderId="66" xfId="0" applyFont="1" applyBorder="1" applyAlignment="1">
      <alignment vertical="top" wrapText="1"/>
    </xf>
    <xf numFmtId="0" fontId="12" fillId="0" borderId="58" xfId="0" applyFont="1" applyBorder="1" applyAlignment="1">
      <alignment horizontal="left" vertical="top" wrapText="1"/>
    </xf>
    <xf numFmtId="0" fontId="8" fillId="0" borderId="54" xfId="0" applyFont="1" applyBorder="1" applyAlignment="1">
      <alignment vertical="top" wrapText="1"/>
    </xf>
    <xf numFmtId="0" fontId="8" fillId="0" borderId="67" xfId="0" applyFont="1" applyBorder="1" applyAlignment="1">
      <alignment vertical="top" wrapText="1"/>
    </xf>
    <xf numFmtId="49" fontId="17" fillId="3" borderId="37" xfId="0" applyNumberFormat="1" applyFont="1" applyFill="1" applyBorder="1" applyAlignment="1">
      <alignment horizontal="right" vertical="top"/>
    </xf>
    <xf numFmtId="49" fontId="17" fillId="3" borderId="30" xfId="0" applyNumberFormat="1" applyFont="1" applyFill="1" applyBorder="1" applyAlignment="1">
      <alignment horizontal="right" vertical="top"/>
    </xf>
    <xf numFmtId="49" fontId="17" fillId="2" borderId="3" xfId="0" applyNumberFormat="1" applyFont="1" applyFill="1" applyBorder="1" applyAlignment="1">
      <alignment horizontal="right" vertical="top"/>
    </xf>
    <xf numFmtId="49" fontId="17" fillId="2" borderId="57" xfId="0" applyNumberFormat="1" applyFont="1" applyFill="1" applyBorder="1" applyAlignment="1">
      <alignment horizontal="right" vertical="top"/>
    </xf>
    <xf numFmtId="49" fontId="17" fillId="6" borderId="22" xfId="0" applyNumberFormat="1" applyFont="1" applyFill="1" applyBorder="1" applyAlignment="1">
      <alignment horizontal="right" vertical="top"/>
    </xf>
    <xf numFmtId="0" fontId="3" fillId="6" borderId="51" xfId="0" applyFont="1" applyFill="1" applyBorder="1" applyAlignment="1">
      <alignment horizontal="center" vertical="top"/>
    </xf>
    <xf numFmtId="0" fontId="3" fillId="6" borderId="20" xfId="0" applyFont="1" applyFill="1" applyBorder="1" applyAlignment="1">
      <alignment horizontal="center" vertical="top"/>
    </xf>
    <xf numFmtId="49" fontId="33" fillId="0" borderId="17" xfId="0" applyNumberFormat="1" applyFont="1" applyBorder="1" applyAlignment="1">
      <alignment horizontal="center" vertical="top"/>
    </xf>
    <xf numFmtId="49" fontId="3" fillId="0" borderId="48"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8" fillId="0" borderId="40" xfId="0" applyFont="1" applyBorder="1" applyAlignment="1">
      <alignment horizontal="center" vertical="top" wrapText="1"/>
    </xf>
    <xf numFmtId="49" fontId="17" fillId="2" borderId="21" xfId="0" applyNumberFormat="1" applyFont="1" applyFill="1" applyBorder="1" applyAlignment="1">
      <alignment horizontal="right" vertical="top"/>
    </xf>
    <xf numFmtId="49" fontId="17" fillId="2" borderId="22" xfId="0" applyNumberFormat="1" applyFont="1" applyFill="1" applyBorder="1" applyAlignment="1">
      <alignment horizontal="right" vertical="top"/>
    </xf>
    <xf numFmtId="0" fontId="12" fillId="0" borderId="26"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30" xfId="0" applyFont="1" applyFill="1" applyBorder="1" applyAlignment="1">
      <alignment horizontal="left" vertical="top" wrapText="1"/>
    </xf>
    <xf numFmtId="49" fontId="17" fillId="0" borderId="18" xfId="0" applyNumberFormat="1" applyFont="1" applyBorder="1" applyAlignment="1">
      <alignment horizontal="center" vertical="top" wrapText="1"/>
    </xf>
    <xf numFmtId="0" fontId="8" fillId="0" borderId="29" xfId="0" applyFont="1" applyBorder="1" applyAlignment="1">
      <alignment horizontal="center" vertical="top" wrapText="1"/>
    </xf>
    <xf numFmtId="49" fontId="17" fillId="2" borderId="65" xfId="0" applyNumberFormat="1" applyFont="1" applyFill="1" applyBorder="1" applyAlignment="1">
      <alignment horizontal="center" vertical="top"/>
    </xf>
    <xf numFmtId="49" fontId="17" fillId="2" borderId="51" xfId="0" applyNumberFormat="1" applyFont="1" applyFill="1" applyBorder="1" applyAlignment="1">
      <alignment horizontal="center" vertical="top"/>
    </xf>
    <xf numFmtId="49" fontId="17" fillId="3" borderId="35" xfId="0" applyNumberFormat="1" applyFont="1" applyFill="1" applyBorder="1" applyAlignment="1">
      <alignment horizontal="center" vertical="top"/>
    </xf>
    <xf numFmtId="49" fontId="17" fillId="3" borderId="1" xfId="0" applyNumberFormat="1" applyFont="1" applyFill="1" applyBorder="1" applyAlignment="1">
      <alignment horizontal="center" vertical="top"/>
    </xf>
    <xf numFmtId="0" fontId="3" fillId="0" borderId="63" xfId="0" applyFont="1" applyBorder="1" applyAlignment="1">
      <alignment vertical="top" wrapText="1"/>
    </xf>
    <xf numFmtId="0" fontId="8" fillId="0" borderId="71" xfId="0" applyFont="1" applyBorder="1" applyAlignment="1">
      <alignment vertical="top" wrapText="1"/>
    </xf>
    <xf numFmtId="0" fontId="8" fillId="0" borderId="42" xfId="0" applyFont="1" applyBorder="1" applyAlignment="1">
      <alignment vertical="top" wrapText="1"/>
    </xf>
    <xf numFmtId="0" fontId="8" fillId="0" borderId="43" xfId="0" applyFont="1" applyBorder="1" applyAlignment="1">
      <alignment vertical="top" wrapText="1"/>
    </xf>
    <xf numFmtId="0" fontId="3" fillId="0" borderId="56" xfId="0" applyFont="1" applyBorder="1" applyAlignment="1">
      <alignment vertical="top" wrapText="1"/>
    </xf>
    <xf numFmtId="0" fontId="8" fillId="0" borderId="45" xfId="0" applyFont="1" applyBorder="1" applyAlignment="1">
      <alignment vertical="top" wrapText="1"/>
    </xf>
    <xf numFmtId="0" fontId="8" fillId="0" borderId="65" xfId="0" applyFont="1" applyBorder="1" applyAlignment="1">
      <alignment vertical="top" wrapText="1"/>
    </xf>
    <xf numFmtId="0" fontId="8" fillId="0" borderId="61" xfId="0" applyFont="1" applyBorder="1" applyAlignment="1">
      <alignment vertical="top" wrapText="1"/>
    </xf>
    <xf numFmtId="0" fontId="3" fillId="0" borderId="70" xfId="0" applyFont="1" applyBorder="1" applyAlignment="1">
      <alignment vertical="top" wrapText="1"/>
    </xf>
    <xf numFmtId="0" fontId="8" fillId="0" borderId="72" xfId="0" applyFont="1" applyBorder="1" applyAlignment="1">
      <alignment vertical="top" wrapText="1"/>
    </xf>
    <xf numFmtId="0" fontId="8" fillId="0" borderId="56" xfId="0" applyFont="1" applyBorder="1" applyAlignment="1">
      <alignment vertical="top" wrapText="1"/>
    </xf>
    <xf numFmtId="0" fontId="24" fillId="0" borderId="31" xfId="0" applyFont="1" applyBorder="1" applyAlignment="1">
      <alignment vertical="top" wrapText="1"/>
    </xf>
    <xf numFmtId="0" fontId="27" fillId="0" borderId="23" xfId="0" applyFont="1" applyBorder="1" applyAlignment="1">
      <alignment vertical="top" wrapText="1"/>
    </xf>
    <xf numFmtId="0" fontId="27" fillId="0" borderId="56" xfId="0" applyFont="1" applyBorder="1" applyAlignment="1">
      <alignment vertical="top" wrapText="1"/>
    </xf>
    <xf numFmtId="0" fontId="27" fillId="0" borderId="45" xfId="0" applyFont="1" applyBorder="1" applyAlignment="1">
      <alignment vertical="top" wrapText="1"/>
    </xf>
    <xf numFmtId="49" fontId="17" fillId="0" borderId="25" xfId="0" applyNumberFormat="1" applyFont="1" applyBorder="1" applyAlignment="1">
      <alignment horizontal="center" vertical="top" wrapText="1"/>
    </xf>
    <xf numFmtId="49" fontId="17" fillId="2" borderId="50" xfId="0" applyNumberFormat="1" applyFont="1" applyFill="1" applyBorder="1" applyAlignment="1">
      <alignment horizontal="center" vertical="top"/>
    </xf>
    <xf numFmtId="49" fontId="17" fillId="0" borderId="35" xfId="0" applyNumberFormat="1" applyFont="1" applyBorder="1" applyAlignment="1">
      <alignment horizontal="center" vertical="top"/>
    </xf>
    <xf numFmtId="0" fontId="12" fillId="0" borderId="36" xfId="0" applyFont="1" applyFill="1" applyBorder="1" applyAlignment="1">
      <alignment vertical="top" wrapText="1"/>
    </xf>
    <xf numFmtId="0" fontId="12" fillId="0" borderId="60" xfId="0" applyFont="1" applyFill="1" applyBorder="1" applyAlignment="1">
      <alignment vertical="top" wrapText="1"/>
    </xf>
    <xf numFmtId="0" fontId="31" fillId="0" borderId="27" xfId="0" applyFont="1" applyFill="1" applyBorder="1" applyAlignment="1">
      <alignment horizontal="left" vertical="top" wrapText="1"/>
    </xf>
    <xf numFmtId="0" fontId="27" fillId="0" borderId="39"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24" fillId="0" borderId="70" xfId="0" applyFont="1" applyBorder="1" applyAlignment="1">
      <alignment vertical="top" wrapText="1"/>
    </xf>
    <xf numFmtId="0" fontId="27" fillId="0" borderId="72" xfId="0" applyFont="1" applyBorder="1" applyAlignment="1">
      <alignment vertical="top" wrapText="1"/>
    </xf>
    <xf numFmtId="49" fontId="3" fillId="0" borderId="7" xfId="0" applyNumberFormat="1" applyFont="1" applyBorder="1" applyAlignment="1">
      <alignment horizontal="center" vertical="top"/>
    </xf>
    <xf numFmtId="49" fontId="3" fillId="0" borderId="44" xfId="0" applyNumberFormat="1" applyFont="1" applyBorder="1" applyAlignment="1">
      <alignment horizontal="center" vertical="top"/>
    </xf>
    <xf numFmtId="49" fontId="3" fillId="0" borderId="46" xfId="0" applyNumberFormat="1" applyFont="1" applyBorder="1" applyAlignment="1">
      <alignment horizontal="center" vertical="top"/>
    </xf>
    <xf numFmtId="0" fontId="12" fillId="0" borderId="24" xfId="0" applyFont="1" applyFill="1" applyBorder="1" applyAlignment="1">
      <alignment vertical="top" wrapText="1"/>
    </xf>
    <xf numFmtId="2" fontId="31" fillId="0" borderId="70" xfId="0" applyNumberFormat="1" applyFont="1" applyBorder="1" applyAlignment="1">
      <alignment vertical="top" wrapText="1"/>
    </xf>
    <xf numFmtId="0" fontId="28" fillId="0" borderId="72" xfId="0" applyFont="1" applyBorder="1" applyAlignment="1">
      <alignment vertical="top" wrapText="1"/>
    </xf>
    <xf numFmtId="0" fontId="28" fillId="0" borderId="65" xfId="0" applyFont="1" applyBorder="1" applyAlignment="1">
      <alignment vertical="top" wrapText="1"/>
    </xf>
    <xf numFmtId="0" fontId="28" fillId="0" borderId="61" xfId="0" applyFont="1" applyBorder="1" applyAlignment="1">
      <alignment vertical="top" wrapText="1"/>
    </xf>
    <xf numFmtId="0" fontId="31" fillId="0" borderId="62" xfId="0" applyFont="1" applyFill="1" applyBorder="1" applyAlignment="1">
      <alignment horizontal="left" vertical="top" wrapText="1"/>
    </xf>
    <xf numFmtId="0" fontId="31" fillId="0" borderId="39" xfId="0" applyFont="1" applyFill="1" applyBorder="1" applyAlignment="1">
      <alignment horizontal="left" vertical="top" wrapText="1"/>
    </xf>
    <xf numFmtId="0" fontId="12" fillId="0" borderId="69" xfId="0" applyFont="1" applyFill="1" applyBorder="1" applyAlignment="1">
      <alignment vertical="top" wrapText="1"/>
    </xf>
    <xf numFmtId="0" fontId="15" fillId="0" borderId="62" xfId="0" applyFont="1" applyFill="1" applyBorder="1" applyAlignment="1">
      <alignment horizontal="left" vertical="top" wrapText="1"/>
    </xf>
    <xf numFmtId="0" fontId="15" fillId="0" borderId="27" xfId="0" applyFont="1" applyFill="1" applyBorder="1" applyAlignment="1">
      <alignment horizontal="left" vertical="top" wrapText="1"/>
    </xf>
    <xf numFmtId="49" fontId="17" fillId="3" borderId="13" xfId="0" applyNumberFormat="1" applyFont="1" applyFill="1" applyBorder="1" applyAlignment="1">
      <alignment horizontal="center" vertical="top"/>
    </xf>
    <xf numFmtId="49" fontId="17" fillId="3" borderId="21" xfId="0" applyNumberFormat="1" applyFont="1" applyFill="1" applyBorder="1" applyAlignment="1">
      <alignment horizontal="left" vertical="top"/>
    </xf>
    <xf numFmtId="49" fontId="17" fillId="3" borderId="22" xfId="0" applyNumberFormat="1" applyFont="1" applyFill="1" applyBorder="1" applyAlignment="1">
      <alignment horizontal="left" vertical="top"/>
    </xf>
    <xf numFmtId="0" fontId="15" fillId="0" borderId="39" xfId="0" applyFont="1" applyFill="1" applyBorder="1" applyAlignment="1">
      <alignment horizontal="left" vertical="top" wrapText="1"/>
    </xf>
    <xf numFmtId="49" fontId="3" fillId="0" borderId="49" xfId="0" applyNumberFormat="1" applyFont="1" applyBorder="1" applyAlignment="1">
      <alignment horizontal="center" vertical="top"/>
    </xf>
    <xf numFmtId="49" fontId="17" fillId="3" borderId="18" xfId="0" applyNumberFormat="1" applyFont="1" applyFill="1" applyBorder="1" applyAlignment="1">
      <alignment horizontal="center" vertical="top"/>
    </xf>
    <xf numFmtId="49" fontId="17" fillId="0" borderId="18" xfId="0" applyNumberFormat="1" applyFont="1" applyBorder="1" applyAlignment="1">
      <alignment horizontal="center" vertical="top"/>
    </xf>
    <xf numFmtId="49" fontId="17" fillId="2" borderId="56" xfId="0" applyNumberFormat="1" applyFont="1" applyFill="1" applyBorder="1" applyAlignment="1">
      <alignment horizontal="center" vertical="top"/>
    </xf>
    <xf numFmtId="0" fontId="27" fillId="0" borderId="65" xfId="0" applyFont="1" applyBorder="1" applyAlignment="1">
      <alignment vertical="top" wrapText="1"/>
    </xf>
    <xf numFmtId="0" fontId="27" fillId="0" borderId="61" xfId="0" applyFont="1" applyBorder="1" applyAlignment="1">
      <alignment vertical="top" wrapText="1"/>
    </xf>
    <xf numFmtId="0" fontId="12" fillId="0" borderId="6" xfId="0" applyFont="1" applyFill="1" applyBorder="1" applyAlignment="1">
      <alignment vertical="top" wrapText="1"/>
    </xf>
    <xf numFmtId="49" fontId="33" fillId="0" borderId="48" xfId="0" applyNumberFormat="1" applyFont="1" applyBorder="1" applyAlignment="1">
      <alignment horizontal="center" vertical="top"/>
    </xf>
    <xf numFmtId="49" fontId="33" fillId="0" borderId="40" xfId="0" applyNumberFormat="1" applyFont="1" applyBorder="1" applyAlignment="1">
      <alignment horizontal="center" vertical="top"/>
    </xf>
    <xf numFmtId="0" fontId="3" fillId="0" borderId="63" xfId="0" applyFont="1" applyFill="1" applyBorder="1" applyAlignment="1">
      <alignment vertical="top" wrapText="1"/>
    </xf>
    <xf numFmtId="0" fontId="3" fillId="0" borderId="56" xfId="0" applyFont="1" applyFill="1" applyBorder="1" applyAlignment="1">
      <alignment vertical="top" wrapText="1"/>
    </xf>
    <xf numFmtId="0" fontId="24" fillId="0" borderId="63" xfId="0" applyFont="1" applyFill="1" applyBorder="1" applyAlignment="1">
      <alignment horizontal="center" vertical="top" wrapText="1"/>
    </xf>
    <xf numFmtId="0" fontId="24" fillId="0" borderId="56" xfId="0" applyFont="1" applyFill="1" applyBorder="1" applyAlignment="1">
      <alignment horizontal="center" vertical="top" wrapText="1"/>
    </xf>
    <xf numFmtId="0" fontId="27" fillId="0" borderId="42" xfId="0" applyFont="1" applyBorder="1" applyAlignment="1">
      <alignment horizontal="center" vertical="top" wrapText="1"/>
    </xf>
    <xf numFmtId="0" fontId="12" fillId="0" borderId="10" xfId="0" applyFont="1" applyFill="1" applyBorder="1" applyAlignment="1">
      <alignment horizontal="center" vertical="center" textRotation="90" wrapText="1"/>
    </xf>
    <xf numFmtId="0" fontId="8" fillId="0" borderId="30" xfId="0" applyFont="1" applyBorder="1"/>
    <xf numFmtId="49" fontId="17" fillId="2" borderId="14" xfId="0" applyNumberFormat="1" applyFont="1" applyFill="1" applyBorder="1" applyAlignment="1">
      <alignment horizontal="center" vertical="top"/>
    </xf>
    <xf numFmtId="49" fontId="17" fillId="2" borderId="5"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4" xfId="0" applyNumberFormat="1" applyFont="1" applyFill="1" applyBorder="1" applyAlignment="1">
      <alignment horizontal="center" vertical="top"/>
    </xf>
    <xf numFmtId="49" fontId="17" fillId="3" borderId="6" xfId="0" applyNumberFormat="1" applyFont="1" applyFill="1" applyBorder="1" applyAlignment="1">
      <alignment horizontal="center" vertical="top"/>
    </xf>
    <xf numFmtId="49" fontId="17" fillId="3" borderId="69" xfId="0" applyNumberFormat="1" applyFont="1" applyFill="1" applyBorder="1" applyAlignment="1">
      <alignment horizontal="center" vertical="top"/>
    </xf>
    <xf numFmtId="49" fontId="17" fillId="0" borderId="8" xfId="0" applyNumberFormat="1" applyFont="1" applyBorder="1" applyAlignment="1">
      <alignment horizontal="center" vertical="top"/>
    </xf>
    <xf numFmtId="0" fontId="12" fillId="0" borderId="34" xfId="0" applyFont="1" applyFill="1" applyBorder="1" applyAlignment="1">
      <alignment horizontal="left" vertical="top" wrapText="1"/>
    </xf>
    <xf numFmtId="0" fontId="12" fillId="0" borderId="6" xfId="0" applyFont="1" applyFill="1" applyBorder="1" applyAlignment="1">
      <alignment horizontal="left" vertical="top" wrapText="1"/>
    </xf>
    <xf numFmtId="0" fontId="32" fillId="0" borderId="1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 xfId="0" applyFont="1" applyBorder="1" applyAlignment="1">
      <alignment horizontal="center" vertical="center" wrapText="1"/>
    </xf>
    <xf numFmtId="0" fontId="17" fillId="3" borderId="29" xfId="0" applyFont="1" applyFill="1" applyBorder="1" applyAlignment="1">
      <alignment horizontal="left" vertical="top" wrapText="1"/>
    </xf>
    <xf numFmtId="0" fontId="17" fillId="3" borderId="18" xfId="0" applyFont="1" applyFill="1" applyBorder="1" applyAlignment="1">
      <alignment horizontal="left" vertical="top" wrapText="1"/>
    </xf>
    <xf numFmtId="0" fontId="17" fillId="3" borderId="38" xfId="0" applyFont="1" applyFill="1" applyBorder="1" applyAlignment="1">
      <alignment horizontal="left" vertical="top" wrapText="1"/>
    </xf>
    <xf numFmtId="0" fontId="12" fillId="0" borderId="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49" fontId="3" fillId="0" borderId="26" xfId="0" applyNumberFormat="1" applyFont="1" applyFill="1" applyBorder="1" applyAlignment="1">
      <alignment horizontal="center" vertical="top" wrapText="1"/>
    </xf>
    <xf numFmtId="0" fontId="8" fillId="0" borderId="19" xfId="0" applyFont="1" applyBorder="1" applyAlignment="1">
      <alignment horizontal="center" vertical="top" wrapText="1"/>
    </xf>
    <xf numFmtId="0" fontId="12" fillId="0" borderId="8" xfId="0" applyFont="1" applyFill="1" applyBorder="1" applyAlignment="1">
      <alignment horizontal="center" vertical="center" textRotation="90" wrapText="1"/>
    </xf>
    <xf numFmtId="0" fontId="8" fillId="0" borderId="29" xfId="0" applyFont="1" applyBorder="1"/>
    <xf numFmtId="49" fontId="3" fillId="0" borderId="48"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40" xfId="0" applyNumberFormat="1" applyFont="1" applyBorder="1" applyAlignment="1">
      <alignment horizontal="center" vertical="top"/>
    </xf>
    <xf numFmtId="49" fontId="17" fillId="0" borderId="25" xfId="0" applyNumberFormat="1" applyFont="1" applyBorder="1" applyAlignment="1">
      <alignment horizontal="center" vertical="top"/>
    </xf>
    <xf numFmtId="49" fontId="17" fillId="0" borderId="29" xfId="0" applyNumberFormat="1" applyFont="1" applyBorder="1" applyAlignment="1">
      <alignment horizontal="center" vertical="top"/>
    </xf>
    <xf numFmtId="49" fontId="3" fillId="0" borderId="63" xfId="0" applyNumberFormat="1" applyFont="1" applyBorder="1" applyAlignment="1">
      <alignment horizontal="center" vertical="top"/>
    </xf>
    <xf numFmtId="49" fontId="3" fillId="0" borderId="42" xfId="0" applyNumberFormat="1" applyFont="1" applyBorder="1" applyAlignment="1">
      <alignment horizontal="center" vertical="top"/>
    </xf>
    <xf numFmtId="49" fontId="17" fillId="3" borderId="8" xfId="0" applyNumberFormat="1" applyFont="1" applyFill="1" applyBorder="1" applyAlignment="1">
      <alignment horizontal="center" vertical="top"/>
    </xf>
    <xf numFmtId="49" fontId="17" fillId="2" borderId="70" xfId="0" applyNumberFormat="1" applyFont="1" applyFill="1" applyBorder="1" applyAlignment="1">
      <alignment horizontal="center" vertical="top"/>
    </xf>
    <xf numFmtId="49" fontId="17" fillId="3" borderId="64" xfId="0" applyNumberFormat="1" applyFont="1" applyFill="1" applyBorder="1" applyAlignment="1">
      <alignment horizontal="left" vertical="top"/>
    </xf>
    <xf numFmtId="49" fontId="17" fillId="3" borderId="14" xfId="0" applyNumberFormat="1" applyFont="1" applyFill="1" applyBorder="1" applyAlignment="1">
      <alignment horizontal="center" vertical="top"/>
    </xf>
    <xf numFmtId="49" fontId="17" fillId="3" borderId="12" xfId="0" applyNumberFormat="1" applyFont="1" applyFill="1" applyBorder="1" applyAlignment="1">
      <alignment horizontal="center" vertical="top"/>
    </xf>
    <xf numFmtId="49" fontId="33" fillId="0" borderId="53" xfId="0" applyNumberFormat="1" applyFont="1" applyBorder="1" applyAlignment="1">
      <alignment horizontal="center" vertical="top"/>
    </xf>
    <xf numFmtId="49" fontId="3" fillId="0" borderId="61" xfId="0" applyNumberFormat="1" applyFont="1" applyBorder="1" applyAlignment="1">
      <alignment horizontal="center" vertical="top"/>
    </xf>
    <xf numFmtId="0" fontId="19" fillId="0" borderId="0" xfId="1" applyFont="1" applyAlignment="1">
      <alignment horizontal="left" vertical="top" wrapText="1"/>
    </xf>
    <xf numFmtId="0" fontId="0" fillId="0" borderId="0" xfId="0" applyAlignment="1">
      <alignment vertical="top" wrapText="1"/>
    </xf>
    <xf numFmtId="0" fontId="12" fillId="0" borderId="33" xfId="0" applyFont="1" applyBorder="1" applyAlignment="1">
      <alignment vertical="top" wrapText="1"/>
    </xf>
    <xf numFmtId="0" fontId="8" fillId="0" borderId="5" xfId="0" applyFont="1" applyBorder="1" applyAlignment="1">
      <alignment vertical="top" wrapText="1"/>
    </xf>
    <xf numFmtId="0" fontId="15" fillId="0" borderId="7" xfId="0" applyFont="1" applyBorder="1" applyAlignment="1">
      <alignment vertical="top" wrapText="1"/>
    </xf>
    <xf numFmtId="0" fontId="11" fillId="0" borderId="40" xfId="0" applyFont="1" applyBorder="1" applyAlignment="1">
      <alignment wrapText="1"/>
    </xf>
    <xf numFmtId="0" fontId="12" fillId="0" borderId="13" xfId="0" applyFont="1" applyBorder="1" applyAlignment="1">
      <alignment horizontal="center" vertical="center" textRotation="90" wrapText="1"/>
    </xf>
    <xf numFmtId="0" fontId="12" fillId="0" borderId="54" xfId="0"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12" fillId="0" borderId="2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48" xfId="0" applyNumberFormat="1" applyFont="1" applyBorder="1" applyAlignment="1">
      <alignment horizontal="center" vertical="center" textRotation="90" wrapText="1"/>
    </xf>
    <xf numFmtId="0" fontId="12" fillId="0" borderId="17" xfId="0" applyNumberFormat="1" applyFont="1" applyBorder="1" applyAlignment="1">
      <alignment horizontal="center" vertical="center" textRotation="90" wrapText="1"/>
    </xf>
    <xf numFmtId="0" fontId="12" fillId="0" borderId="40" xfId="0" applyNumberFormat="1" applyFont="1" applyBorder="1" applyAlignment="1">
      <alignment horizontal="center" vertical="center" textRotation="90" wrapText="1"/>
    </xf>
    <xf numFmtId="0" fontId="21" fillId="0" borderId="41" xfId="0" applyNumberFormat="1" applyFont="1" applyBorder="1" applyAlignment="1">
      <alignment horizontal="right" vertical="top" wrapText="1"/>
    </xf>
    <xf numFmtId="0" fontId="23" fillId="0" borderId="41" xfId="0" applyFont="1" applyBorder="1" applyAlignment="1">
      <alignment horizontal="right" vertical="top" wrapText="1"/>
    </xf>
    <xf numFmtId="0" fontId="23" fillId="0" borderId="41" xfId="0" applyFont="1" applyBorder="1" applyAlignment="1">
      <alignment wrapText="1"/>
    </xf>
    <xf numFmtId="0" fontId="29" fillId="0" borderId="63" xfId="0" applyFont="1" applyBorder="1" applyAlignment="1">
      <alignment vertical="top" wrapText="1"/>
    </xf>
    <xf numFmtId="0" fontId="29" fillId="0" borderId="71" xfId="0" applyFont="1" applyBorder="1" applyAlignment="1">
      <alignment vertical="top" wrapText="1"/>
    </xf>
    <xf numFmtId="0" fontId="29" fillId="0" borderId="56" xfId="0" applyFont="1" applyBorder="1" applyAlignment="1">
      <alignment vertical="top" wrapText="1"/>
    </xf>
    <xf numFmtId="0" fontId="29" fillId="0" borderId="45" xfId="0" applyFont="1" applyBorder="1" applyAlignment="1">
      <alignment vertical="top" wrapText="1"/>
    </xf>
    <xf numFmtId="0" fontId="21" fillId="0" borderId="0" xfId="0" applyFont="1" applyAlignment="1">
      <alignment horizontal="right" vertical="top" wrapText="1"/>
    </xf>
    <xf numFmtId="0" fontId="22" fillId="0" borderId="0" xfId="0" applyFont="1" applyAlignment="1">
      <alignment horizontal="right" vertical="top" wrapText="1"/>
    </xf>
    <xf numFmtId="0" fontId="26" fillId="0" borderId="0" xfId="0" applyFont="1" applyAlignment="1">
      <alignment vertical="top" wrapText="1"/>
    </xf>
    <xf numFmtId="0" fontId="32" fillId="0" borderId="50" xfId="0" applyFont="1" applyBorder="1" applyAlignment="1">
      <alignment horizontal="center" vertical="center"/>
    </xf>
    <xf numFmtId="0" fontId="32" fillId="0" borderId="16" xfId="0" applyFont="1" applyBorder="1" applyAlignment="1">
      <alignment horizontal="center" vertical="center"/>
    </xf>
    <xf numFmtId="0" fontId="15" fillId="0" borderId="31" xfId="0" applyFont="1" applyBorder="1" applyAlignment="1">
      <alignment vertical="top" wrapText="1"/>
    </xf>
    <xf numFmtId="0" fontId="11" fillId="0" borderId="23" xfId="0" applyFont="1" applyBorder="1" applyAlignment="1">
      <alignment vertical="top" wrapText="1"/>
    </xf>
    <xf numFmtId="0" fontId="12" fillId="0" borderId="26" xfId="0" applyFont="1" applyBorder="1" applyAlignment="1">
      <alignment vertical="top" wrapText="1"/>
    </xf>
    <xf numFmtId="0" fontId="8" fillId="0" borderId="19" xfId="0" applyFont="1" applyBorder="1" applyAlignment="1">
      <alignment vertical="top" wrapText="1"/>
    </xf>
    <xf numFmtId="0" fontId="8" fillId="0" borderId="30" xfId="0" applyFont="1" applyBorder="1" applyAlignment="1">
      <alignment vertical="top" wrapText="1"/>
    </xf>
    <xf numFmtId="165" fontId="15" fillId="0" borderId="48" xfId="0" applyNumberFormat="1" applyFont="1" applyFill="1" applyBorder="1" applyAlignment="1">
      <alignment horizontal="left" vertical="center" wrapText="1"/>
    </xf>
    <xf numFmtId="0" fontId="0" fillId="0" borderId="17" xfId="0" applyBorder="1" applyAlignment="1">
      <alignment horizontal="left" vertical="center" wrapText="1"/>
    </xf>
    <xf numFmtId="0" fontId="0" fillId="0" borderId="40" xfId="0" applyBorder="1" applyAlignment="1">
      <alignment horizontal="left" vertical="center" wrapText="1"/>
    </xf>
    <xf numFmtId="0" fontId="3" fillId="0" borderId="14" xfId="0" applyFont="1" applyBorder="1" applyAlignment="1">
      <alignment horizontal="center" vertical="center" textRotation="90" wrapText="1"/>
    </xf>
    <xf numFmtId="0" fontId="3" fillId="0" borderId="58"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12" fillId="0" borderId="48"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40"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8" fillId="0" borderId="37" xfId="0" applyFont="1" applyBorder="1"/>
    <xf numFmtId="0" fontId="12" fillId="0" borderId="16" xfId="0" applyFont="1" applyBorder="1" applyAlignment="1">
      <alignment horizontal="center" vertical="center" textRotation="90" wrapText="1"/>
    </xf>
    <xf numFmtId="0" fontId="12" fillId="0" borderId="59" xfId="0" applyFont="1" applyBorder="1" applyAlignment="1">
      <alignment horizontal="center" vertical="center" textRotation="90" wrapText="1"/>
    </xf>
    <xf numFmtId="0" fontId="12" fillId="0" borderId="20" xfId="0" applyFont="1" applyBorder="1" applyAlignment="1">
      <alignment horizontal="center" vertical="center" textRotation="90" wrapText="1"/>
    </xf>
    <xf numFmtId="49" fontId="3" fillId="0" borderId="50" xfId="0" applyNumberFormat="1" applyFont="1" applyBorder="1" applyAlignment="1">
      <alignment horizontal="center" vertical="top"/>
    </xf>
    <xf numFmtId="49" fontId="3" fillId="0" borderId="56" xfId="0" applyNumberFormat="1" applyFont="1" applyBorder="1" applyAlignment="1">
      <alignment horizontal="center" vertical="top"/>
    </xf>
    <xf numFmtId="49" fontId="3" fillId="0" borderId="70" xfId="0" applyNumberFormat="1" applyFont="1" applyBorder="1" applyAlignment="1">
      <alignment horizontal="center" vertical="top"/>
    </xf>
    <xf numFmtId="0" fontId="12" fillId="0" borderId="68" xfId="0" applyFont="1" applyBorder="1" applyAlignment="1">
      <alignment horizontal="left" vertical="top" wrapText="1"/>
    </xf>
    <xf numFmtId="0" fontId="8" fillId="0" borderId="35" xfId="0" applyFont="1" applyBorder="1" applyAlignment="1">
      <alignment vertical="top" wrapText="1"/>
    </xf>
    <xf numFmtId="0" fontId="8" fillId="0" borderId="36" xfId="0" applyFont="1" applyBorder="1" applyAlignment="1">
      <alignment vertical="top" wrapText="1"/>
    </xf>
    <xf numFmtId="0" fontId="8" fillId="0" borderId="73" xfId="0" applyFont="1" applyBorder="1" applyAlignment="1">
      <alignment vertical="top" wrapText="1"/>
    </xf>
    <xf numFmtId="0" fontId="12" fillId="5" borderId="52" xfId="0" applyFont="1" applyFill="1" applyBorder="1" applyAlignment="1">
      <alignment horizontal="left" vertical="top" wrapText="1"/>
    </xf>
    <xf numFmtId="0" fontId="8" fillId="5" borderId="59" xfId="0" applyFont="1" applyFill="1" applyBorder="1" applyAlignment="1">
      <alignment horizontal="left" vertical="top" wrapText="1"/>
    </xf>
    <xf numFmtId="0" fontId="8" fillId="5" borderId="66" xfId="0" applyFont="1" applyFill="1" applyBorder="1" applyAlignment="1">
      <alignment horizontal="left" vertical="top" wrapText="1"/>
    </xf>
    <xf numFmtId="49" fontId="17" fillId="3" borderId="21" xfId="0" applyNumberFormat="1" applyFont="1" applyFill="1" applyBorder="1" applyAlignment="1">
      <alignment horizontal="right" vertical="top"/>
    </xf>
    <xf numFmtId="49" fontId="17" fillId="3" borderId="22" xfId="0" applyNumberFormat="1" applyFont="1" applyFill="1" applyBorder="1" applyAlignment="1">
      <alignment horizontal="right" vertical="top"/>
    </xf>
    <xf numFmtId="0" fontId="32" fillId="2" borderId="21" xfId="0" applyFont="1" applyFill="1" applyBorder="1" applyAlignment="1">
      <alignment horizontal="left" vertical="top" wrapText="1"/>
    </xf>
    <xf numFmtId="0" fontId="32" fillId="2" borderId="22" xfId="0" applyFont="1" applyFill="1" applyBorder="1" applyAlignment="1">
      <alignment horizontal="left" vertical="top" wrapText="1"/>
    </xf>
    <xf numFmtId="0" fontId="17" fillId="3" borderId="22" xfId="0" applyFont="1" applyFill="1" applyBorder="1" applyAlignment="1">
      <alignment horizontal="left" vertical="top" wrapText="1"/>
    </xf>
    <xf numFmtId="0" fontId="12" fillId="0" borderId="14" xfId="0" applyFont="1" applyBorder="1" applyAlignment="1">
      <alignment horizontal="center" vertical="center" textRotation="90" wrapText="1"/>
    </xf>
    <xf numFmtId="0" fontId="12" fillId="0" borderId="58" xfId="0" applyFont="1" applyBorder="1" applyAlignment="1">
      <alignment horizontal="center" vertical="center" textRotation="90" wrapText="1"/>
    </xf>
    <xf numFmtId="0" fontId="12" fillId="0" borderId="12"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12" fillId="0" borderId="10" xfId="0" applyFont="1" applyBorder="1" applyAlignment="1">
      <alignment horizontal="center" vertical="center" textRotation="90" wrapText="1"/>
    </xf>
    <xf numFmtId="0" fontId="21" fillId="0" borderId="0" xfId="0" applyFont="1" applyAlignment="1">
      <alignment horizontal="center" vertical="top" wrapText="1"/>
    </xf>
    <xf numFmtId="0" fontId="26" fillId="0" borderId="0" xfId="0" applyFont="1" applyAlignment="1">
      <alignment horizontal="center" vertical="top" wrapText="1"/>
    </xf>
    <xf numFmtId="0" fontId="21" fillId="0" borderId="41" xfId="0" applyFont="1" applyBorder="1" applyAlignment="1">
      <alignment horizontal="center" wrapText="1"/>
    </xf>
    <xf numFmtId="0" fontId="12" fillId="0" borderId="63" xfId="0" applyFont="1" applyBorder="1" applyAlignment="1">
      <alignment vertical="top" wrapText="1"/>
    </xf>
    <xf numFmtId="0" fontId="12" fillId="0" borderId="71" xfId="0" applyFont="1" applyBorder="1" applyAlignment="1">
      <alignment vertical="top" wrapText="1"/>
    </xf>
    <xf numFmtId="0" fontId="12" fillId="0" borderId="56" xfId="0" applyFont="1" applyBorder="1" applyAlignment="1">
      <alignment vertical="top" wrapText="1"/>
    </xf>
    <xf numFmtId="0" fontId="12" fillId="0" borderId="45" xfId="0" applyFont="1" applyBorder="1" applyAlignment="1">
      <alignment vertical="top" wrapText="1"/>
    </xf>
    <xf numFmtId="0" fontId="12" fillId="0" borderId="42" xfId="0" applyFont="1" applyBorder="1" applyAlignment="1">
      <alignment vertical="top" wrapText="1"/>
    </xf>
    <xf numFmtId="0" fontId="12" fillId="0" borderId="43" xfId="0" applyFont="1" applyBorder="1" applyAlignment="1">
      <alignment vertical="top" wrapText="1"/>
    </xf>
    <xf numFmtId="0" fontId="12" fillId="0" borderId="26" xfId="0" applyFont="1" applyBorder="1" applyAlignment="1">
      <alignment horizontal="left" vertical="top" wrapText="1"/>
    </xf>
    <xf numFmtId="0" fontId="12" fillId="0" borderId="19" xfId="0" applyFont="1" applyBorder="1" applyAlignment="1">
      <alignment horizontal="left" vertical="top" wrapText="1"/>
    </xf>
    <xf numFmtId="0" fontId="12" fillId="0" borderId="30" xfId="0" applyFont="1" applyBorder="1" applyAlignment="1">
      <alignment horizontal="left" vertical="top" wrapText="1"/>
    </xf>
    <xf numFmtId="49" fontId="33" fillId="0" borderId="48" xfId="0" applyNumberFormat="1" applyFont="1" applyBorder="1" applyAlignment="1">
      <alignment horizontal="center" vertical="top" wrapText="1"/>
    </xf>
    <xf numFmtId="49" fontId="33" fillId="0" borderId="17" xfId="0" applyNumberFormat="1" applyFont="1" applyBorder="1" applyAlignment="1">
      <alignment horizontal="center" vertical="top" wrapText="1"/>
    </xf>
    <xf numFmtId="49" fontId="33" fillId="0" borderId="40" xfId="0" applyNumberFormat="1" applyFont="1" applyBorder="1" applyAlignment="1">
      <alignment horizontal="center" vertical="top" wrapText="1"/>
    </xf>
    <xf numFmtId="49" fontId="3" fillId="0" borderId="40" xfId="0" applyNumberFormat="1" applyFont="1" applyBorder="1" applyAlignment="1">
      <alignment horizontal="center" vertical="top" wrapText="1"/>
    </xf>
    <xf numFmtId="0" fontId="12" fillId="0" borderId="48" xfId="0" applyFont="1" applyBorder="1" applyAlignment="1">
      <alignment horizontal="left" vertical="top" wrapText="1"/>
    </xf>
    <xf numFmtId="0" fontId="8" fillId="0" borderId="53" xfId="0" applyFont="1" applyBorder="1" applyAlignment="1">
      <alignment horizontal="left" vertical="top" wrapText="1"/>
    </xf>
    <xf numFmtId="0" fontId="32" fillId="2" borderId="22" xfId="0" applyFont="1" applyFill="1" applyBorder="1" applyAlignment="1">
      <alignment horizontal="left" vertical="top"/>
    </xf>
    <xf numFmtId="0" fontId="32" fillId="3" borderId="3" xfId="0" applyFont="1" applyFill="1" applyBorder="1" applyAlignment="1">
      <alignment horizontal="left" vertical="top" wrapText="1"/>
    </xf>
    <xf numFmtId="0" fontId="32" fillId="3" borderId="21" xfId="0" applyFont="1" applyFill="1" applyBorder="1" applyAlignment="1">
      <alignment horizontal="left" vertical="top" wrapText="1"/>
    </xf>
    <xf numFmtId="49" fontId="35" fillId="0" borderId="25" xfId="0" applyNumberFormat="1" applyFont="1" applyBorder="1" applyAlignment="1">
      <alignment horizontal="center" vertical="top"/>
    </xf>
    <xf numFmtId="49" fontId="35" fillId="0" borderId="18" xfId="0" applyNumberFormat="1" applyFont="1" applyBorder="1" applyAlignment="1">
      <alignment horizontal="center" vertical="top"/>
    </xf>
    <xf numFmtId="0" fontId="27" fillId="0" borderId="18" xfId="0" applyFont="1" applyBorder="1" applyAlignment="1">
      <alignment horizontal="center" vertical="top"/>
    </xf>
    <xf numFmtId="0" fontId="27" fillId="0" borderId="29" xfId="0" applyFont="1" applyBorder="1" applyAlignment="1">
      <alignment horizontal="center" vertical="top"/>
    </xf>
    <xf numFmtId="0" fontId="8" fillId="0" borderId="19" xfId="0" applyFont="1" applyBorder="1" applyAlignment="1">
      <alignment horizontal="left" vertical="top" wrapText="1"/>
    </xf>
    <xf numFmtId="0" fontId="8" fillId="0" borderId="30" xfId="0" applyFont="1" applyBorder="1" applyAlignment="1">
      <alignment horizontal="left" vertical="top" wrapText="1"/>
    </xf>
    <xf numFmtId="0" fontId="8" fillId="0" borderId="17" xfId="0" applyFont="1" applyBorder="1" applyAlignment="1">
      <alignment horizontal="center" vertical="top" wrapText="1"/>
    </xf>
    <xf numFmtId="0" fontId="12" fillId="0" borderId="62" xfId="0" applyFont="1" applyBorder="1" applyAlignment="1">
      <alignment horizontal="left" vertical="top" wrapText="1"/>
    </xf>
    <xf numFmtId="0" fontId="12" fillId="0" borderId="27" xfId="0" applyFont="1" applyBorder="1" applyAlignment="1">
      <alignment horizontal="left" vertical="top" wrapText="1"/>
    </xf>
    <xf numFmtId="0" fontId="12" fillId="0" borderId="39" xfId="0" applyFont="1" applyBorder="1" applyAlignment="1">
      <alignment horizontal="left" vertical="top" wrapText="1"/>
    </xf>
    <xf numFmtId="0" fontId="12" fillId="0" borderId="25" xfId="0" applyFont="1" applyBorder="1" applyAlignment="1">
      <alignment horizontal="left" vertical="top" wrapText="1"/>
    </xf>
    <xf numFmtId="0" fontId="12" fillId="0" borderId="18" xfId="0" applyFont="1" applyBorder="1" applyAlignment="1">
      <alignment horizontal="left" vertical="top" wrapText="1"/>
    </xf>
    <xf numFmtId="0" fontId="12" fillId="0" borderId="29" xfId="0" applyFont="1" applyBorder="1" applyAlignment="1">
      <alignment horizontal="left" vertical="top" wrapText="1"/>
    </xf>
    <xf numFmtId="49" fontId="35" fillId="0" borderId="29" xfId="0" applyNumberFormat="1" applyFont="1" applyBorder="1" applyAlignment="1">
      <alignment horizontal="center" vertical="top"/>
    </xf>
    <xf numFmtId="49" fontId="32" fillId="3" borderId="31" xfId="0" applyNumberFormat="1" applyFont="1" applyFill="1" applyBorder="1" applyAlignment="1">
      <alignment horizontal="right" vertical="top"/>
    </xf>
    <xf numFmtId="49" fontId="32" fillId="3" borderId="22" xfId="0" applyNumberFormat="1" applyFont="1" applyFill="1" applyBorder="1" applyAlignment="1">
      <alignment horizontal="right" vertical="top"/>
    </xf>
    <xf numFmtId="49" fontId="32" fillId="3" borderId="23" xfId="0" applyNumberFormat="1" applyFont="1" applyFill="1" applyBorder="1" applyAlignment="1">
      <alignment horizontal="right" vertical="top"/>
    </xf>
    <xf numFmtId="0" fontId="8" fillId="0" borderId="31" xfId="0" applyFont="1" applyBorder="1" applyAlignment="1">
      <alignment vertical="top" wrapText="1"/>
    </xf>
    <xf numFmtId="0" fontId="8" fillId="0" borderId="23" xfId="0" applyFont="1" applyBorder="1" applyAlignment="1">
      <alignment vertical="top" wrapText="1"/>
    </xf>
    <xf numFmtId="49" fontId="36" fillId="0" borderId="48" xfId="0" applyNumberFormat="1" applyFont="1" applyBorder="1" applyAlignment="1">
      <alignment horizontal="center" vertical="top" wrapText="1"/>
    </xf>
    <xf numFmtId="49" fontId="36" fillId="0" borderId="17" xfId="0" applyNumberFormat="1" applyFont="1" applyBorder="1" applyAlignment="1">
      <alignment horizontal="center" vertical="top" wrapText="1"/>
    </xf>
    <xf numFmtId="49" fontId="36" fillId="0" borderId="40" xfId="0" applyNumberFormat="1" applyFont="1" applyBorder="1" applyAlignment="1">
      <alignment horizontal="center" vertical="top" wrapText="1"/>
    </xf>
    <xf numFmtId="0" fontId="12" fillId="9" borderId="22" xfId="0" applyFont="1" applyFill="1" applyBorder="1" applyAlignment="1">
      <alignment horizontal="left" vertical="top" wrapText="1"/>
    </xf>
    <xf numFmtId="0" fontId="12" fillId="9" borderId="23" xfId="0" applyFont="1" applyFill="1" applyBorder="1" applyAlignment="1">
      <alignment horizontal="left" vertical="top" wrapText="1"/>
    </xf>
    <xf numFmtId="0" fontId="12" fillId="0" borderId="31" xfId="0" applyFont="1" applyBorder="1" applyAlignment="1">
      <alignment vertical="top" wrapText="1"/>
    </xf>
    <xf numFmtId="49" fontId="35" fillId="2" borderId="50" xfId="0" applyNumberFormat="1" applyFont="1" applyFill="1" applyBorder="1" applyAlignment="1">
      <alignment horizontal="center" vertical="top"/>
    </xf>
    <xf numFmtId="49" fontId="35" fillId="2" borderId="56" xfId="0" applyNumberFormat="1" applyFont="1" applyFill="1" applyBorder="1" applyAlignment="1">
      <alignment horizontal="center" vertical="top"/>
    </xf>
    <xf numFmtId="49" fontId="35" fillId="2" borderId="51" xfId="0" applyNumberFormat="1" applyFont="1" applyFill="1" applyBorder="1" applyAlignment="1">
      <alignment horizontal="center" vertical="top"/>
    </xf>
    <xf numFmtId="49" fontId="35" fillId="3" borderId="13" xfId="0" applyNumberFormat="1" applyFont="1" applyFill="1" applyBorder="1" applyAlignment="1">
      <alignment horizontal="center" vertical="top"/>
    </xf>
    <xf numFmtId="49" fontId="35" fillId="3" borderId="18" xfId="0" applyNumberFormat="1" applyFont="1" applyFill="1" applyBorder="1" applyAlignment="1">
      <alignment horizontal="center" vertical="top"/>
    </xf>
    <xf numFmtId="49" fontId="35" fillId="3" borderId="1" xfId="0" applyNumberFormat="1" applyFont="1" applyFill="1" applyBorder="1" applyAlignment="1">
      <alignment horizontal="center" vertical="top"/>
    </xf>
    <xf numFmtId="49" fontId="35" fillId="0" borderId="13" xfId="0" applyNumberFormat="1" applyFont="1" applyBorder="1" applyAlignment="1">
      <alignment horizontal="center" vertical="top"/>
    </xf>
    <xf numFmtId="49" fontId="35" fillId="0" borderId="1" xfId="0" applyNumberFormat="1" applyFont="1" applyBorder="1" applyAlignment="1">
      <alignment horizontal="center" vertical="top"/>
    </xf>
    <xf numFmtId="0" fontId="12" fillId="0" borderId="24" xfId="0" applyFont="1" applyBorder="1" applyAlignment="1">
      <alignment vertical="top" wrapText="1"/>
    </xf>
    <xf numFmtId="0" fontId="12" fillId="0" borderId="6" xfId="0" applyFont="1" applyBorder="1" applyAlignment="1">
      <alignment vertical="top" wrapText="1"/>
    </xf>
    <xf numFmtId="0" fontId="12" fillId="0" borderId="60" xfId="0" applyFont="1" applyBorder="1" applyAlignment="1">
      <alignment vertical="top" wrapText="1"/>
    </xf>
    <xf numFmtId="49" fontId="33" fillId="0" borderId="63" xfId="0" applyNumberFormat="1" applyFont="1" applyBorder="1" applyAlignment="1">
      <alignment horizontal="center" vertical="top"/>
    </xf>
    <xf numFmtId="49" fontId="33" fillId="0" borderId="56" xfId="0" applyNumberFormat="1" applyFont="1" applyBorder="1" applyAlignment="1">
      <alignment horizontal="center" vertical="top"/>
    </xf>
    <xf numFmtId="49" fontId="33" fillId="0" borderId="42" xfId="0" applyNumberFormat="1" applyFont="1" applyBorder="1" applyAlignment="1">
      <alignment horizontal="center" vertical="top"/>
    </xf>
    <xf numFmtId="49" fontId="3" fillId="0" borderId="53" xfId="0" applyNumberFormat="1" applyFont="1" applyBorder="1" applyAlignment="1">
      <alignment horizontal="center" vertical="top"/>
    </xf>
    <xf numFmtId="0" fontId="12" fillId="0" borderId="33" xfId="0" applyFont="1" applyBorder="1" applyAlignment="1">
      <alignment horizontal="left" vertical="top" wrapText="1"/>
    </xf>
    <xf numFmtId="0" fontId="8" fillId="0" borderId="68" xfId="0" applyFont="1" applyBorder="1" applyAlignment="1">
      <alignment horizontal="left" vertical="top" wrapText="1"/>
    </xf>
    <xf numFmtId="1" fontId="12" fillId="0" borderId="25" xfId="0" applyNumberFormat="1" applyFont="1" applyBorder="1" applyAlignment="1">
      <alignment horizontal="center" vertical="top"/>
    </xf>
    <xf numFmtId="1" fontId="12" fillId="0" borderId="35" xfId="0" applyNumberFormat="1" applyFont="1" applyBorder="1" applyAlignment="1">
      <alignment horizontal="center" vertical="top"/>
    </xf>
    <xf numFmtId="49" fontId="12" fillId="0" borderId="26" xfId="0" applyNumberFormat="1" applyFont="1" applyBorder="1" applyAlignment="1">
      <alignment horizontal="center" vertical="top"/>
    </xf>
    <xf numFmtId="49" fontId="12" fillId="0" borderId="73" xfId="0" applyNumberFormat="1" applyFont="1" applyBorder="1" applyAlignment="1">
      <alignment horizontal="center" vertical="top"/>
    </xf>
    <xf numFmtId="49" fontId="32" fillId="2" borderId="50" xfId="0" applyNumberFormat="1" applyFont="1" applyFill="1" applyBorder="1" applyAlignment="1">
      <alignment horizontal="center" vertical="top"/>
    </xf>
    <xf numFmtId="49" fontId="32" fillId="2" borderId="56" xfId="0" applyNumberFormat="1" applyFont="1" applyFill="1" applyBorder="1" applyAlignment="1">
      <alignment horizontal="center" vertical="top"/>
    </xf>
    <xf numFmtId="49" fontId="32" fillId="2" borderId="51" xfId="0" applyNumberFormat="1" applyFont="1" applyFill="1" applyBorder="1" applyAlignment="1">
      <alignment horizontal="center" vertical="top"/>
    </xf>
    <xf numFmtId="49" fontId="32" fillId="3" borderId="13" xfId="0" applyNumberFormat="1" applyFont="1" applyFill="1" applyBorder="1" applyAlignment="1">
      <alignment horizontal="center" vertical="top"/>
    </xf>
    <xf numFmtId="49" fontId="32" fillId="3" borderId="18" xfId="0" applyNumberFormat="1" applyFont="1" applyFill="1" applyBorder="1" applyAlignment="1">
      <alignment horizontal="center" vertical="top"/>
    </xf>
    <xf numFmtId="49" fontId="32" fillId="3" borderId="1" xfId="0" applyNumberFormat="1" applyFont="1" applyFill="1" applyBorder="1" applyAlignment="1">
      <alignment horizontal="center" vertical="top"/>
    </xf>
    <xf numFmtId="49" fontId="32" fillId="0" borderId="13" xfId="0" applyNumberFormat="1" applyFont="1" applyBorder="1" applyAlignment="1">
      <alignment horizontal="center" vertical="top"/>
    </xf>
    <xf numFmtId="49" fontId="32" fillId="0" borderId="18" xfId="0" applyNumberFormat="1" applyFont="1" applyBorder="1" applyAlignment="1">
      <alignment horizontal="center" vertical="top"/>
    </xf>
    <xf numFmtId="49" fontId="32" fillId="0" borderId="1" xfId="0" applyNumberFormat="1" applyFont="1" applyBorder="1" applyAlignment="1">
      <alignment horizontal="center" vertical="top"/>
    </xf>
    <xf numFmtId="0" fontId="12" fillId="0" borderId="70" xfId="0" applyFont="1" applyBorder="1" applyAlignment="1">
      <alignment vertical="top" wrapText="1"/>
    </xf>
    <xf numFmtId="0" fontId="8" fillId="0" borderId="5" xfId="0" applyFont="1" applyBorder="1" applyAlignment="1">
      <alignment horizontal="left" vertical="top" wrapText="1"/>
    </xf>
    <xf numFmtId="1" fontId="12" fillId="0" borderId="18" xfId="0" applyNumberFormat="1" applyFont="1" applyBorder="1" applyAlignment="1">
      <alignment horizontal="center" vertical="top"/>
    </xf>
    <xf numFmtId="49" fontId="12" fillId="0" borderId="19" xfId="0" applyNumberFormat="1" applyFont="1" applyBorder="1" applyAlignment="1">
      <alignment horizontal="center" vertical="top"/>
    </xf>
    <xf numFmtId="0" fontId="12" fillId="0" borderId="56" xfId="0" applyFont="1" applyBorder="1" applyAlignment="1">
      <alignment horizontal="left" vertical="top" wrapText="1"/>
    </xf>
    <xf numFmtId="0" fontId="8" fillId="0" borderId="45" xfId="0" applyFont="1" applyBorder="1" applyAlignment="1">
      <alignment horizontal="left" vertical="top" wrapText="1"/>
    </xf>
    <xf numFmtId="0" fontId="8" fillId="0" borderId="56"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49" fontId="35" fillId="2" borderId="65" xfId="0" applyNumberFormat="1" applyFont="1" applyFill="1" applyBorder="1" applyAlignment="1">
      <alignment horizontal="center" vertical="top"/>
    </xf>
    <xf numFmtId="49" fontId="35" fillId="3" borderId="35" xfId="0" applyNumberFormat="1" applyFont="1" applyFill="1" applyBorder="1" applyAlignment="1">
      <alignment horizontal="center" vertical="top"/>
    </xf>
    <xf numFmtId="49" fontId="35" fillId="0" borderId="35" xfId="0" applyNumberFormat="1" applyFont="1" applyBorder="1" applyAlignment="1">
      <alignment horizontal="center" vertical="top"/>
    </xf>
    <xf numFmtId="0" fontId="12" fillId="0" borderId="36" xfId="0" applyFont="1" applyBorder="1" applyAlignment="1">
      <alignment vertical="top" wrapText="1"/>
    </xf>
    <xf numFmtId="0" fontId="12" fillId="0" borderId="9" xfId="0" applyFont="1" applyBorder="1" applyAlignment="1">
      <alignment horizontal="left" vertical="top" wrapText="1"/>
    </xf>
    <xf numFmtId="1" fontId="12" fillId="0" borderId="8" xfId="0" applyNumberFormat="1" applyFont="1" applyBorder="1" applyAlignment="1">
      <alignment horizontal="center" vertical="top"/>
    </xf>
    <xf numFmtId="49" fontId="12" fillId="0" borderId="10" xfId="0" applyNumberFormat="1" applyFont="1" applyBorder="1" applyAlignment="1">
      <alignment horizontal="center" vertical="top"/>
    </xf>
    <xf numFmtId="49" fontId="35" fillId="2" borderId="52" xfId="0" applyNumberFormat="1" applyFont="1" applyFill="1" applyBorder="1" applyAlignment="1">
      <alignment horizontal="center" vertical="top"/>
    </xf>
    <xf numFmtId="49" fontId="32" fillId="3" borderId="54" xfId="0" applyNumberFormat="1" applyFont="1" applyFill="1" applyBorder="1" applyAlignment="1">
      <alignment horizontal="center" vertical="top"/>
    </xf>
    <xf numFmtId="49" fontId="32" fillId="0" borderId="54" xfId="0" applyNumberFormat="1" applyFont="1" applyBorder="1" applyAlignment="1">
      <alignment horizontal="center" vertical="top"/>
    </xf>
    <xf numFmtId="0" fontId="12" fillId="0" borderId="67" xfId="0" applyFont="1" applyBorder="1" applyAlignment="1">
      <alignment vertical="top" wrapText="1"/>
    </xf>
    <xf numFmtId="49" fontId="33" fillId="0" borderId="65" xfId="0" applyNumberFormat="1" applyFont="1" applyBorder="1" applyAlignment="1">
      <alignment horizontal="center" vertical="top"/>
    </xf>
    <xf numFmtId="49" fontId="35" fillId="3" borderId="54" xfId="0" applyNumberFormat="1" applyFont="1" applyFill="1" applyBorder="1" applyAlignment="1">
      <alignment horizontal="center" vertical="top"/>
    </xf>
    <xf numFmtId="49" fontId="35" fillId="0" borderId="54" xfId="0" applyNumberFormat="1" applyFont="1" applyBorder="1" applyAlignment="1">
      <alignment horizontal="center" vertical="top"/>
    </xf>
    <xf numFmtId="49" fontId="33" fillId="0" borderId="70" xfId="0" applyNumberFormat="1" applyFont="1" applyBorder="1" applyAlignment="1">
      <alignment horizontal="center" vertical="top"/>
    </xf>
    <xf numFmtId="49" fontId="15" fillId="0" borderId="49" xfId="0" applyNumberFormat="1" applyFont="1" applyBorder="1" applyAlignment="1">
      <alignment horizontal="center" vertical="top"/>
    </xf>
    <xf numFmtId="49" fontId="15" fillId="0" borderId="53" xfId="0" applyNumberFormat="1" applyFont="1" applyBorder="1" applyAlignment="1">
      <alignment horizontal="center" vertical="top"/>
    </xf>
    <xf numFmtId="0" fontId="29" fillId="0" borderId="10" xfId="0" applyFont="1" applyBorder="1" applyAlignment="1">
      <alignment horizontal="center" vertical="top"/>
    </xf>
    <xf numFmtId="0" fontId="29" fillId="0" borderId="30" xfId="0" applyFont="1" applyBorder="1" applyAlignment="1">
      <alignment horizontal="center" vertical="top"/>
    </xf>
    <xf numFmtId="0" fontId="31" fillId="0" borderId="9" xfId="0" applyFont="1" applyBorder="1" applyAlignment="1">
      <alignment horizontal="left" vertical="top" wrapText="1"/>
    </xf>
    <xf numFmtId="0" fontId="28" fillId="0" borderId="37" xfId="0" applyFont="1" applyBorder="1" applyAlignment="1">
      <alignment horizontal="left" vertical="top" wrapText="1"/>
    </xf>
    <xf numFmtId="9" fontId="31" fillId="0" borderId="8" xfId="0" applyNumberFormat="1" applyFont="1" applyBorder="1" applyAlignment="1">
      <alignment horizontal="center" vertical="top"/>
    </xf>
    <xf numFmtId="9" fontId="31" fillId="0" borderId="29" xfId="0" applyNumberFormat="1" applyFont="1" applyBorder="1" applyAlignment="1">
      <alignment horizontal="center" vertical="top"/>
    </xf>
    <xf numFmtId="49" fontId="49" fillId="2" borderId="50" xfId="0" applyNumberFormat="1" applyFont="1" applyFill="1" applyBorder="1" applyAlignment="1">
      <alignment horizontal="center" vertical="top"/>
    </xf>
    <xf numFmtId="49" fontId="49" fillId="2" borderId="56" xfId="0" applyNumberFormat="1" applyFont="1" applyFill="1" applyBorder="1" applyAlignment="1">
      <alignment horizontal="center" vertical="top"/>
    </xf>
    <xf numFmtId="49" fontId="49" fillId="2" borderId="51" xfId="0" applyNumberFormat="1" applyFont="1" applyFill="1" applyBorder="1" applyAlignment="1">
      <alignment horizontal="center" vertical="top"/>
    </xf>
    <xf numFmtId="49" fontId="35" fillId="3" borderId="14" xfId="0" applyNumberFormat="1" applyFont="1" applyFill="1" applyBorder="1" applyAlignment="1">
      <alignment horizontal="center" vertical="top"/>
    </xf>
    <xf numFmtId="49" fontId="35" fillId="3" borderId="5" xfId="0" applyNumberFormat="1" applyFont="1" applyFill="1" applyBorder="1" applyAlignment="1">
      <alignment horizontal="center" vertical="top"/>
    </xf>
    <xf numFmtId="49" fontId="35" fillId="3" borderId="12" xfId="0" applyNumberFormat="1" applyFont="1" applyFill="1" applyBorder="1" applyAlignment="1">
      <alignment horizontal="center" vertical="top"/>
    </xf>
    <xf numFmtId="0" fontId="12" fillId="0" borderId="63" xfId="0" applyFont="1" applyBorder="1" applyAlignment="1">
      <alignment horizontal="left" vertical="top" wrapText="1"/>
    </xf>
    <xf numFmtId="0" fontId="8" fillId="0" borderId="71" xfId="0" applyFont="1" applyBorder="1" applyAlignment="1">
      <alignment horizontal="left" vertical="top" wrapText="1"/>
    </xf>
    <xf numFmtId="49" fontId="32" fillId="3" borderId="2" xfId="0" applyNumberFormat="1" applyFont="1" applyFill="1" applyBorder="1" applyAlignment="1">
      <alignment horizontal="right" vertical="top"/>
    </xf>
    <xf numFmtId="49" fontId="32" fillId="3" borderId="3" xfId="0" applyNumberFormat="1" applyFont="1" applyFill="1" applyBorder="1" applyAlignment="1">
      <alignment horizontal="right" vertical="top"/>
    </xf>
    <xf numFmtId="49" fontId="32" fillId="3" borderId="57" xfId="0" applyNumberFormat="1" applyFont="1" applyFill="1" applyBorder="1" applyAlignment="1">
      <alignment horizontal="right" vertical="top"/>
    </xf>
    <xf numFmtId="49" fontId="32" fillId="2" borderId="29" xfId="0" applyNumberFormat="1" applyFont="1" applyFill="1" applyBorder="1" applyAlignment="1">
      <alignment horizontal="right" vertical="top"/>
    </xf>
    <xf numFmtId="49" fontId="32" fillId="2" borderId="30" xfId="0" applyNumberFormat="1" applyFont="1" applyFill="1" applyBorder="1" applyAlignment="1">
      <alignment horizontal="right" vertical="top"/>
    </xf>
    <xf numFmtId="0" fontId="32" fillId="2" borderId="21" xfId="0" applyFont="1" applyFill="1" applyBorder="1" applyAlignment="1">
      <alignment horizontal="left" vertical="top"/>
    </xf>
    <xf numFmtId="0" fontId="32" fillId="3" borderId="22" xfId="0" applyFont="1" applyFill="1" applyBorder="1" applyAlignment="1">
      <alignment horizontal="left" vertical="top" wrapText="1"/>
    </xf>
    <xf numFmtId="9" fontId="12" fillId="0" borderId="25" xfId="0" applyNumberFormat="1" applyFont="1" applyBorder="1" applyAlignment="1">
      <alignment horizontal="center" vertical="top"/>
    </xf>
    <xf numFmtId="9" fontId="12" fillId="0" borderId="18" xfId="0" applyNumberFormat="1" applyFont="1" applyBorder="1" applyAlignment="1">
      <alignment horizontal="center" vertical="top"/>
    </xf>
    <xf numFmtId="9" fontId="12" fillId="0" borderId="35" xfId="0" applyNumberFormat="1" applyFont="1" applyBorder="1" applyAlignment="1">
      <alignment horizontal="center" vertical="top"/>
    </xf>
    <xf numFmtId="9" fontId="29" fillId="0" borderId="26" xfId="0" applyNumberFormat="1" applyFont="1" applyBorder="1" applyAlignment="1">
      <alignment horizontal="center" vertical="top"/>
    </xf>
    <xf numFmtId="9" fontId="29" fillId="0" borderId="19" xfId="0" applyNumberFormat="1" applyFont="1" applyBorder="1" applyAlignment="1">
      <alignment horizontal="center" vertical="top"/>
    </xf>
    <xf numFmtId="9" fontId="29" fillId="0" borderId="73" xfId="0" applyNumberFormat="1" applyFont="1" applyBorder="1" applyAlignment="1">
      <alignment horizontal="center" vertical="top"/>
    </xf>
    <xf numFmtId="49" fontId="32" fillId="3" borderId="21" xfId="0" applyNumberFormat="1" applyFont="1" applyFill="1" applyBorder="1" applyAlignment="1">
      <alignment horizontal="right" vertical="top"/>
    </xf>
    <xf numFmtId="49" fontId="32" fillId="3" borderId="21" xfId="0" applyNumberFormat="1" applyFont="1" applyFill="1" applyBorder="1" applyAlignment="1">
      <alignment horizontal="left" vertical="top"/>
    </xf>
    <xf numFmtId="49" fontId="32" fillId="3" borderId="22" xfId="0" applyNumberFormat="1" applyFont="1" applyFill="1" applyBorder="1" applyAlignment="1">
      <alignment horizontal="left" vertical="top"/>
    </xf>
    <xf numFmtId="0" fontId="12" fillId="0" borderId="71"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8" fillId="0" borderId="27" xfId="0" applyFont="1" applyBorder="1" applyAlignment="1">
      <alignment horizontal="left" vertical="top" wrapText="1"/>
    </xf>
    <xf numFmtId="0" fontId="8" fillId="0" borderId="77" xfId="0" applyFont="1" applyBorder="1" applyAlignment="1">
      <alignment horizontal="left" vertical="top" wrapText="1"/>
    </xf>
    <xf numFmtId="1" fontId="12" fillId="0" borderId="25" xfId="0" applyNumberFormat="1" applyFont="1" applyBorder="1" applyAlignment="1">
      <alignment horizontal="center" vertical="top" wrapText="1"/>
    </xf>
    <xf numFmtId="0" fontId="8" fillId="0" borderId="18" xfId="0" applyFont="1" applyBorder="1" applyAlignment="1">
      <alignment horizontal="center" vertical="top" wrapText="1"/>
    </xf>
    <xf numFmtId="0" fontId="8" fillId="0" borderId="35" xfId="0" applyFont="1" applyBorder="1" applyAlignment="1">
      <alignment horizontal="center" vertical="top" wrapText="1"/>
    </xf>
    <xf numFmtId="49" fontId="12" fillId="0" borderId="26" xfId="0" applyNumberFormat="1" applyFont="1" applyBorder="1" applyAlignment="1">
      <alignment horizontal="center" vertical="top" wrapText="1"/>
    </xf>
    <xf numFmtId="0" fontId="8" fillId="0" borderId="73" xfId="0" applyFont="1" applyBorder="1" applyAlignment="1">
      <alignment horizontal="center" vertical="top" wrapText="1"/>
    </xf>
    <xf numFmtId="49" fontId="32" fillId="2" borderId="21" xfId="0" applyNumberFormat="1" applyFont="1" applyFill="1" applyBorder="1" applyAlignment="1">
      <alignment horizontal="right" vertical="top"/>
    </xf>
    <xf numFmtId="49" fontId="32" fillId="2" borderId="22" xfId="0" applyNumberFormat="1" applyFont="1" applyFill="1" applyBorder="1" applyAlignment="1">
      <alignment horizontal="right" vertical="top"/>
    </xf>
    <xf numFmtId="0" fontId="12" fillId="2" borderId="22" xfId="0" applyFont="1" applyFill="1" applyBorder="1" applyAlignment="1">
      <alignment vertical="top"/>
    </xf>
    <xf numFmtId="0" fontId="8" fillId="0" borderId="22" xfId="0" applyFont="1" applyBorder="1" applyAlignment="1">
      <alignment vertical="top"/>
    </xf>
    <xf numFmtId="0" fontId="8" fillId="0" borderId="23" xfId="0" applyFont="1" applyBorder="1" applyAlignment="1">
      <alignment vertical="top"/>
    </xf>
    <xf numFmtId="49" fontId="32" fillId="6" borderId="22" xfId="0" applyNumberFormat="1" applyFont="1" applyFill="1" applyBorder="1" applyAlignment="1">
      <alignment horizontal="right" vertical="top"/>
    </xf>
    <xf numFmtId="0" fontId="12" fillId="6" borderId="20" xfId="0" applyFont="1" applyFill="1" applyBorder="1" applyAlignment="1">
      <alignment horizontal="center" vertical="top"/>
    </xf>
    <xf numFmtId="0" fontId="8" fillId="0" borderId="74" xfId="0" applyFont="1" applyBorder="1" applyAlignment="1">
      <alignment vertical="top" wrapText="1"/>
    </xf>
    <xf numFmtId="0" fontId="32" fillId="4" borderId="2" xfId="0" applyFont="1" applyFill="1" applyBorder="1" applyAlignment="1">
      <alignment horizontal="right" vertical="top" wrapText="1"/>
    </xf>
    <xf numFmtId="0" fontId="12" fillId="0" borderId="59" xfId="0" applyFont="1" applyBorder="1" applyAlignment="1">
      <alignment horizontal="left" vertical="top" wrapText="1"/>
    </xf>
    <xf numFmtId="0" fontId="12" fillId="0" borderId="66" xfId="0" applyFont="1" applyBorder="1" applyAlignment="1">
      <alignment horizontal="left" vertical="top" wrapText="1"/>
    </xf>
    <xf numFmtId="49" fontId="32" fillId="0" borderId="0" xfId="0" applyNumberFormat="1" applyFont="1" applyAlignment="1">
      <alignment horizontal="center" vertical="top" wrapText="1"/>
    </xf>
    <xf numFmtId="0" fontId="3" fillId="0" borderId="13" xfId="0" applyFont="1" applyBorder="1" applyAlignment="1">
      <alignment horizontal="center" vertical="center" textRotation="90" wrapText="1"/>
    </xf>
    <xf numFmtId="0" fontId="3" fillId="0" borderId="54"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48"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40"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59"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15" fillId="0" borderId="9" xfId="0" applyFont="1" applyBorder="1" applyAlignment="1">
      <alignment horizontal="center" vertical="center" textRotation="90" wrapText="1"/>
    </xf>
    <xf numFmtId="0" fontId="11" fillId="0" borderId="37" xfId="0" applyFont="1" applyBorder="1"/>
    <xf numFmtId="0" fontId="15" fillId="0" borderId="8" xfId="0" applyFont="1" applyBorder="1" applyAlignment="1">
      <alignment horizontal="center" vertical="center" textRotation="90" wrapText="1"/>
    </xf>
    <xf numFmtId="0" fontId="11" fillId="0" borderId="29" xfId="0" applyFont="1" applyBorder="1"/>
    <xf numFmtId="0" fontId="15" fillId="0" borderId="10" xfId="0" applyFont="1" applyBorder="1" applyAlignment="1">
      <alignment horizontal="center" vertical="center" textRotation="90" wrapText="1"/>
    </xf>
    <xf numFmtId="0" fontId="11" fillId="0" borderId="30" xfId="0" applyFont="1" applyBorder="1"/>
    <xf numFmtId="0" fontId="17" fillId="3" borderId="3" xfId="0" applyFont="1" applyFill="1" applyBorder="1" applyAlignment="1">
      <alignment horizontal="left" vertical="top" wrapText="1"/>
    </xf>
    <xf numFmtId="0" fontId="17" fillId="3" borderId="21" xfId="0" applyFont="1" applyFill="1" applyBorder="1" applyAlignment="1">
      <alignment horizontal="left" vertical="top" wrapText="1"/>
    </xf>
    <xf numFmtId="0" fontId="8" fillId="0" borderId="31" xfId="0" applyFont="1" applyBorder="1" applyAlignment="1">
      <alignment horizontal="center" vertical="top" wrapText="1"/>
    </xf>
    <xf numFmtId="0" fontId="8" fillId="0" borderId="23" xfId="0" applyFont="1" applyBorder="1" applyAlignment="1">
      <alignment horizontal="center" vertical="top" wrapText="1"/>
    </xf>
    <xf numFmtId="0" fontId="32" fillId="0" borderId="71" xfId="0" applyFont="1" applyBorder="1" applyAlignment="1">
      <alignment horizontal="left" vertical="top" wrapText="1"/>
    </xf>
    <xf numFmtId="0" fontId="31" fillId="0" borderId="63" xfId="0" applyFont="1" applyBorder="1" applyAlignment="1">
      <alignment horizontal="left" vertical="top" wrapText="1"/>
    </xf>
    <xf numFmtId="49" fontId="17" fillId="0" borderId="45" xfId="0" applyNumberFormat="1" applyFont="1" applyBorder="1" applyAlignment="1">
      <alignment horizontal="center" vertical="top"/>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68" xfId="0" applyNumberFormat="1" applyFont="1" applyBorder="1" applyAlignment="1">
      <alignment horizontal="center" vertical="top"/>
    </xf>
    <xf numFmtId="0" fontId="15" fillId="7" borderId="8" xfId="0" applyFont="1" applyFill="1" applyBorder="1" applyAlignment="1">
      <alignment horizontal="center" vertical="top"/>
    </xf>
    <xf numFmtId="0" fontId="15" fillId="7" borderId="18" xfId="0" applyFont="1" applyFill="1" applyBorder="1" applyAlignment="1">
      <alignment horizontal="center" vertical="top"/>
    </xf>
    <xf numFmtId="0" fontId="15" fillId="7" borderId="35" xfId="0" applyFont="1" applyFill="1" applyBorder="1" applyAlignment="1">
      <alignment horizontal="center" vertical="top"/>
    </xf>
    <xf numFmtId="0" fontId="8" fillId="0" borderId="8" xfId="0" applyFont="1" applyBorder="1" applyAlignment="1">
      <alignment horizontal="center" vertical="top"/>
    </xf>
    <xf numFmtId="0" fontId="8" fillId="0" borderId="18" xfId="0" applyFont="1" applyBorder="1" applyAlignment="1">
      <alignment horizontal="center" vertical="top"/>
    </xf>
    <xf numFmtId="0" fontId="8" fillId="0" borderId="35" xfId="0" applyFont="1" applyBorder="1" applyAlignment="1">
      <alignment horizontal="center" vertical="top"/>
    </xf>
    <xf numFmtId="0" fontId="11" fillId="0" borderId="10" xfId="0" applyFont="1" applyBorder="1"/>
    <xf numFmtId="0" fontId="11" fillId="0" borderId="19" xfId="0" applyFont="1" applyBorder="1"/>
    <xf numFmtId="0" fontId="11" fillId="0" borderId="73" xfId="0" applyFont="1" applyBorder="1"/>
    <xf numFmtId="0" fontId="12" fillId="0" borderId="70" xfId="0" applyFont="1" applyBorder="1" applyAlignment="1">
      <alignment horizontal="left" vertical="top" wrapText="1"/>
    </xf>
    <xf numFmtId="0" fontId="12" fillId="0" borderId="72" xfId="0" applyFont="1" applyBorder="1" applyAlignment="1">
      <alignment horizontal="left" vertical="top" wrapText="1"/>
    </xf>
    <xf numFmtId="0" fontId="12" fillId="0" borderId="65" xfId="0" applyFont="1" applyBorder="1" applyAlignment="1">
      <alignment horizontal="left" vertical="top" wrapText="1"/>
    </xf>
    <xf numFmtId="0" fontId="12" fillId="0" borderId="61" xfId="0" applyFont="1" applyBorder="1" applyAlignment="1">
      <alignment horizontal="left" vertical="top" wrapText="1"/>
    </xf>
    <xf numFmtId="0" fontId="29" fillId="0" borderId="51" xfId="0" applyFont="1" applyBorder="1" applyAlignment="1">
      <alignment horizontal="left" vertical="top" wrapText="1"/>
    </xf>
    <xf numFmtId="0" fontId="29" fillId="0" borderId="46" xfId="0" applyFont="1" applyBorder="1" applyAlignment="1">
      <alignment horizontal="left" vertical="top" wrapText="1"/>
    </xf>
    <xf numFmtId="49" fontId="17" fillId="0" borderId="0" xfId="0" applyNumberFormat="1" applyFont="1" applyAlignment="1">
      <alignment horizontal="center" vertical="top"/>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40" xfId="0" applyFont="1" applyBorder="1" applyAlignment="1">
      <alignment horizontal="left" vertical="top" wrapText="1"/>
    </xf>
    <xf numFmtId="0" fontId="8" fillId="0" borderId="19" xfId="0" applyFont="1" applyBorder="1" applyAlignment="1">
      <alignment horizontal="center" vertical="top"/>
    </xf>
    <xf numFmtId="0" fontId="12" fillId="0" borderId="51" xfId="0" applyFont="1" applyBorder="1" applyAlignment="1">
      <alignment horizontal="left" vertical="top" wrapText="1"/>
    </xf>
    <xf numFmtId="0" fontId="12" fillId="0" borderId="46" xfId="0" applyFont="1" applyBorder="1" applyAlignment="1">
      <alignment horizontal="left" vertical="top" wrapText="1"/>
    </xf>
    <xf numFmtId="49" fontId="38" fillId="2" borderId="50" xfId="0" applyNumberFormat="1" applyFont="1" applyFill="1" applyBorder="1" applyAlignment="1">
      <alignment horizontal="center" vertical="top"/>
    </xf>
    <xf numFmtId="49" fontId="38" fillId="2" borderId="56" xfId="0" applyNumberFormat="1" applyFont="1" applyFill="1" applyBorder="1" applyAlignment="1">
      <alignment horizontal="center" vertical="top"/>
    </xf>
    <xf numFmtId="49" fontId="38" fillId="2" borderId="51" xfId="0" applyNumberFormat="1" applyFont="1" applyFill="1" applyBorder="1" applyAlignment="1">
      <alignment horizontal="center" vertical="top"/>
    </xf>
    <xf numFmtId="49" fontId="38" fillId="3" borderId="13" xfId="0" applyNumberFormat="1" applyFont="1" applyFill="1" applyBorder="1" applyAlignment="1">
      <alignment horizontal="center" vertical="top"/>
    </xf>
    <xf numFmtId="49" fontId="38" fillId="3" borderId="18" xfId="0" applyNumberFormat="1" applyFont="1" applyFill="1" applyBorder="1" applyAlignment="1">
      <alignment horizontal="center" vertical="top"/>
    </xf>
    <xf numFmtId="49" fontId="38" fillId="3" borderId="1" xfId="0" applyNumberFormat="1" applyFont="1" applyFill="1" applyBorder="1" applyAlignment="1">
      <alignment horizontal="center" vertical="top"/>
    </xf>
    <xf numFmtId="49" fontId="38" fillId="0" borderId="13" xfId="0" applyNumberFormat="1" applyFont="1" applyBorder="1" applyAlignment="1">
      <alignment horizontal="center" vertical="top"/>
    </xf>
    <xf numFmtId="49" fontId="38" fillId="0" borderId="18" xfId="0" applyNumberFormat="1" applyFont="1" applyBorder="1" applyAlignment="1">
      <alignment horizontal="center" vertical="top"/>
    </xf>
    <xf numFmtId="49" fontId="38" fillId="0" borderId="1" xfId="0" applyNumberFormat="1" applyFont="1" applyBorder="1" applyAlignment="1">
      <alignment horizontal="center" vertical="top"/>
    </xf>
    <xf numFmtId="0" fontId="5" fillId="0" borderId="26" xfId="0" applyFont="1" applyBorder="1" applyAlignment="1">
      <alignment horizontal="left" vertical="top" wrapText="1"/>
    </xf>
    <xf numFmtId="0" fontId="5" fillId="0" borderId="19" xfId="0" applyFont="1" applyBorder="1" applyAlignment="1">
      <alignment horizontal="left" vertical="top" wrapText="1"/>
    </xf>
    <xf numFmtId="0" fontId="5" fillId="0" borderId="30" xfId="0" applyFont="1" applyBorder="1" applyAlignment="1">
      <alignment horizontal="left" vertical="top" wrapText="1"/>
    </xf>
    <xf numFmtId="49" fontId="39" fillId="0" borderId="4" xfId="0" applyNumberFormat="1" applyFont="1" applyBorder="1" applyAlignment="1">
      <alignment horizontal="center" vertical="top"/>
    </xf>
    <xf numFmtId="49" fontId="39" fillId="0" borderId="17" xfId="0" applyNumberFormat="1" applyFont="1" applyBorder="1" applyAlignment="1">
      <alignment horizontal="center" vertical="top"/>
    </xf>
    <xf numFmtId="49" fontId="39" fillId="0" borderId="11"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49" fontId="2" fillId="0" borderId="46" xfId="0" applyNumberFormat="1" applyFont="1" applyBorder="1" applyAlignment="1">
      <alignment horizontal="center" vertical="top"/>
    </xf>
    <xf numFmtId="0" fontId="29" fillId="0" borderId="50" xfId="0" applyFont="1" applyBorder="1" applyAlignment="1">
      <alignment horizontal="left" vertical="top" wrapText="1"/>
    </xf>
    <xf numFmtId="0" fontId="29" fillId="0" borderId="44" xfId="0" applyFont="1" applyBorder="1" applyAlignment="1">
      <alignment horizontal="left" vertical="top" wrapText="1"/>
    </xf>
    <xf numFmtId="49" fontId="38" fillId="3" borderId="31" xfId="0" applyNumberFormat="1" applyFont="1" applyFill="1" applyBorder="1" applyAlignment="1">
      <alignment horizontal="right" vertical="top"/>
    </xf>
    <xf numFmtId="49" fontId="38" fillId="3" borderId="22" xfId="0" applyNumberFormat="1" applyFont="1" applyFill="1" applyBorder="1" applyAlignment="1">
      <alignment horizontal="right" vertical="top"/>
    </xf>
    <xf numFmtId="49" fontId="38" fillId="3" borderId="23" xfId="0" applyNumberFormat="1" applyFont="1" applyFill="1" applyBorder="1" applyAlignment="1">
      <alignment horizontal="right" vertical="top"/>
    </xf>
    <xf numFmtId="0" fontId="29" fillId="0" borderId="31" xfId="0" applyFont="1" applyBorder="1" applyAlignment="1">
      <alignment vertical="top"/>
    </xf>
    <xf numFmtId="0" fontId="27" fillId="0" borderId="23" xfId="0" applyFont="1" applyBorder="1" applyAlignment="1">
      <alignment vertical="top"/>
    </xf>
    <xf numFmtId="0" fontId="38" fillId="3" borderId="29" xfId="0" applyFont="1" applyFill="1" applyBorder="1" applyAlignment="1">
      <alignment horizontal="left" vertical="top" wrapText="1"/>
    </xf>
    <xf numFmtId="0" fontId="38" fillId="3" borderId="38" xfId="0" applyFont="1" applyFill="1" applyBorder="1" applyAlignment="1">
      <alignment horizontal="left" vertical="top" wrapText="1"/>
    </xf>
    <xf numFmtId="0" fontId="27" fillId="0" borderId="42" xfId="0" applyFont="1" applyBorder="1" applyAlignment="1">
      <alignment vertical="top"/>
    </xf>
    <xf numFmtId="0" fontId="27" fillId="0" borderId="43" xfId="0" applyFont="1" applyBorder="1" applyAlignment="1">
      <alignment vertical="top"/>
    </xf>
    <xf numFmtId="49" fontId="32" fillId="2" borderId="33" xfId="0" applyNumberFormat="1" applyFont="1" applyFill="1" applyBorder="1" applyAlignment="1">
      <alignment horizontal="center" vertical="top"/>
    </xf>
    <xf numFmtId="49" fontId="32" fillId="2" borderId="5" xfId="0" applyNumberFormat="1" applyFont="1" applyFill="1" applyBorder="1" applyAlignment="1">
      <alignment horizontal="center" vertical="top"/>
    </xf>
    <xf numFmtId="49" fontId="32" fillId="2" borderId="37" xfId="0" applyNumberFormat="1" applyFont="1" applyFill="1" applyBorder="1" applyAlignment="1">
      <alignment horizontal="center" vertical="top"/>
    </xf>
    <xf numFmtId="49" fontId="32" fillId="3" borderId="25" xfId="0" applyNumberFormat="1" applyFont="1" applyFill="1" applyBorder="1" applyAlignment="1">
      <alignment horizontal="center" vertical="top"/>
    </xf>
    <xf numFmtId="49" fontId="32" fillId="3" borderId="29" xfId="0" applyNumberFormat="1" applyFont="1" applyFill="1" applyBorder="1" applyAlignment="1">
      <alignment horizontal="center" vertical="top"/>
    </xf>
    <xf numFmtId="49" fontId="32" fillId="0" borderId="25" xfId="0" applyNumberFormat="1" applyFont="1" applyBorder="1" applyAlignment="1">
      <alignment horizontal="center" vertical="top"/>
    </xf>
    <xf numFmtId="49" fontId="32" fillId="0" borderId="29" xfId="0" applyNumberFormat="1" applyFont="1" applyBorder="1" applyAlignment="1">
      <alignment horizontal="center" vertical="top"/>
    </xf>
    <xf numFmtId="49" fontId="3" fillId="0" borderId="51" xfId="0" applyNumberFormat="1" applyFont="1" applyBorder="1" applyAlignment="1">
      <alignment horizontal="center" vertical="top"/>
    </xf>
    <xf numFmtId="0" fontId="15" fillId="0" borderId="48" xfId="0" applyFont="1" applyBorder="1" applyAlignment="1">
      <alignment horizontal="center" vertical="top" wrapText="1"/>
    </xf>
    <xf numFmtId="0" fontId="15" fillId="0" borderId="17" xfId="0" applyFont="1" applyBorder="1" applyAlignment="1">
      <alignment horizontal="center" vertical="top" wrapText="1"/>
    </xf>
    <xf numFmtId="165" fontId="15" fillId="0" borderId="63" xfId="0" applyNumberFormat="1" applyFont="1" applyBorder="1" applyAlignment="1">
      <alignment horizontal="center" vertical="top" wrapText="1"/>
    </xf>
    <xf numFmtId="165" fontId="15" fillId="0" borderId="56" xfId="0" applyNumberFormat="1" applyFont="1" applyBorder="1" applyAlignment="1">
      <alignment horizontal="center" vertical="top" wrapText="1"/>
    </xf>
    <xf numFmtId="0" fontId="8" fillId="0" borderId="56" xfId="0" applyFont="1" applyBorder="1" applyAlignment="1">
      <alignment horizontal="center" vertical="top" wrapText="1"/>
    </xf>
    <xf numFmtId="165" fontId="15" fillId="5" borderId="48" xfId="0" applyNumberFormat="1" applyFont="1" applyFill="1" applyBorder="1" applyAlignment="1">
      <alignment horizontal="center" vertical="top" wrapText="1"/>
    </xf>
    <xf numFmtId="165" fontId="15" fillId="5" borderId="17" xfId="0" applyNumberFormat="1" applyFont="1" applyFill="1" applyBorder="1" applyAlignment="1">
      <alignment horizontal="center" vertical="top" wrapText="1"/>
    </xf>
    <xf numFmtId="165" fontId="15" fillId="0" borderId="48" xfId="0" applyNumberFormat="1" applyFont="1" applyBorder="1" applyAlignment="1">
      <alignment horizontal="center" vertical="top" wrapText="1"/>
    </xf>
    <xf numFmtId="165" fontId="15" fillId="0" borderId="17" xfId="0" applyNumberFormat="1" applyFont="1" applyBorder="1" applyAlignment="1">
      <alignment horizontal="center" vertical="top" wrapText="1"/>
    </xf>
    <xf numFmtId="0" fontId="29" fillId="0" borderId="50" xfId="0" applyFont="1" applyBorder="1" applyAlignment="1">
      <alignment vertical="top" wrapText="1"/>
    </xf>
    <xf numFmtId="0" fontId="27" fillId="0" borderId="44" xfId="0" applyFont="1" applyBorder="1" applyAlignment="1">
      <alignment vertical="top" wrapText="1"/>
    </xf>
    <xf numFmtId="0" fontId="12" fillId="0" borderId="10" xfId="0" applyFont="1" applyBorder="1" applyAlignment="1">
      <alignment vertical="top" wrapText="1"/>
    </xf>
    <xf numFmtId="0" fontId="12" fillId="0" borderId="52"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3" fillId="6" borderId="46" xfId="0" applyFont="1" applyFill="1" applyBorder="1" applyAlignment="1">
      <alignment horizontal="center" vertical="top"/>
    </xf>
    <xf numFmtId="49" fontId="10" fillId="0" borderId="41" xfId="0" applyNumberFormat="1" applyFont="1" applyBorder="1" applyAlignment="1">
      <alignment horizontal="center" vertical="top" wrapText="1"/>
    </xf>
    <xf numFmtId="0" fontId="8" fillId="0" borderId="41" xfId="0" applyFont="1" applyBorder="1" applyAlignment="1">
      <alignment vertical="top" wrapText="1"/>
    </xf>
    <xf numFmtId="0" fontId="29" fillId="9" borderId="31" xfId="0" applyFont="1" applyFill="1" applyBorder="1" applyAlignment="1">
      <alignment horizontal="center" vertical="top" wrapText="1"/>
    </xf>
    <xf numFmtId="0" fontId="29" fillId="9" borderId="23" xfId="0" applyFont="1" applyFill="1" applyBorder="1" applyAlignment="1">
      <alignment horizontal="center" vertical="top" wrapText="1"/>
    </xf>
    <xf numFmtId="0" fontId="12" fillId="0" borderId="25" xfId="0" applyFont="1" applyBorder="1" applyAlignment="1">
      <alignment horizontal="center" vertical="top"/>
    </xf>
    <xf numFmtId="0" fontId="12" fillId="0" borderId="18" xfId="0" applyFont="1" applyBorder="1" applyAlignment="1">
      <alignment horizontal="center" vertical="top"/>
    </xf>
    <xf numFmtId="0" fontId="12" fillId="0" borderId="29" xfId="0" applyFont="1" applyBorder="1" applyAlignment="1">
      <alignment horizontal="center" vertical="top"/>
    </xf>
    <xf numFmtId="0" fontId="12" fillId="0" borderId="34" xfId="0" applyFont="1" applyBorder="1" applyAlignment="1">
      <alignment horizontal="center" vertical="top"/>
    </xf>
    <xf numFmtId="0" fontId="12" fillId="0" borderId="6" xfId="0" applyFont="1" applyBorder="1" applyAlignment="1">
      <alignment horizontal="center" vertical="top"/>
    </xf>
    <xf numFmtId="0" fontId="12" fillId="0" borderId="38" xfId="0" applyFont="1" applyBorder="1" applyAlignment="1">
      <alignment horizontal="center" vertical="top"/>
    </xf>
    <xf numFmtId="49" fontId="32" fillId="2" borderId="33" xfId="0" applyNumberFormat="1" applyFont="1" applyFill="1" applyBorder="1" applyAlignment="1">
      <alignment horizontal="center" vertical="top" wrapText="1"/>
    </xf>
    <xf numFmtId="49" fontId="32" fillId="2" borderId="5" xfId="0" applyNumberFormat="1" applyFont="1" applyFill="1" applyBorder="1" applyAlignment="1">
      <alignment horizontal="center" vertical="top" wrapText="1"/>
    </xf>
    <xf numFmtId="0" fontId="8" fillId="0" borderId="37" xfId="0" applyFont="1" applyBorder="1" applyAlignment="1">
      <alignment horizontal="center" vertical="top" wrapText="1"/>
    </xf>
    <xf numFmtId="49" fontId="32" fillId="3" borderId="34" xfId="0" applyNumberFormat="1" applyFont="1" applyFill="1" applyBorder="1" applyAlignment="1">
      <alignment horizontal="center" vertical="top" wrapText="1"/>
    </xf>
    <xf numFmtId="49" fontId="32" fillId="3" borderId="6" xfId="0" applyNumberFormat="1" applyFont="1" applyFill="1" applyBorder="1" applyAlignment="1">
      <alignment horizontal="center" vertical="top" wrapText="1"/>
    </xf>
    <xf numFmtId="0" fontId="8" fillId="0" borderId="38" xfId="0" applyFont="1" applyBorder="1" applyAlignment="1">
      <alignment horizontal="center" vertical="top" wrapText="1"/>
    </xf>
    <xf numFmtId="49" fontId="32" fillId="0" borderId="25" xfId="0" applyNumberFormat="1" applyFont="1" applyBorder="1" applyAlignment="1">
      <alignment horizontal="center" vertical="top" wrapText="1"/>
    </xf>
    <xf numFmtId="49" fontId="32" fillId="0" borderId="18" xfId="0" applyNumberFormat="1" applyFont="1" applyBorder="1" applyAlignment="1">
      <alignment horizontal="center" vertical="top" wrapText="1"/>
    </xf>
    <xf numFmtId="0" fontId="12" fillId="5" borderId="26" xfId="0" applyFont="1" applyFill="1" applyBorder="1" applyAlignment="1">
      <alignment horizontal="left" vertical="top" wrapText="1"/>
    </xf>
    <xf numFmtId="0" fontId="12" fillId="5" borderId="19" xfId="0" applyFont="1" applyFill="1" applyBorder="1" applyAlignment="1">
      <alignment horizontal="left" vertical="top" wrapText="1"/>
    </xf>
    <xf numFmtId="0" fontId="12" fillId="5" borderId="30" xfId="0" applyFont="1" applyFill="1" applyBorder="1" applyAlignment="1">
      <alignment horizontal="left" vertical="top" wrapText="1"/>
    </xf>
    <xf numFmtId="49" fontId="15" fillId="0" borderId="63" xfId="0" applyNumberFormat="1" applyFont="1" applyBorder="1" applyAlignment="1">
      <alignment horizontal="center" vertical="top" wrapText="1"/>
    </xf>
    <xf numFmtId="49" fontId="15" fillId="0" borderId="56" xfId="0" applyNumberFormat="1" applyFont="1" applyBorder="1" applyAlignment="1">
      <alignment horizontal="center" vertical="top" wrapText="1"/>
    </xf>
    <xf numFmtId="0" fontId="11" fillId="0" borderId="42" xfId="0" applyFont="1" applyBorder="1" applyAlignment="1">
      <alignment horizontal="center" vertical="top" wrapText="1"/>
    </xf>
    <xf numFmtId="49" fontId="12" fillId="0" borderId="48" xfId="0" applyNumberFormat="1" applyFont="1" applyBorder="1" applyAlignment="1">
      <alignment horizontal="center" vertical="top" wrapText="1"/>
    </xf>
    <xf numFmtId="49" fontId="12" fillId="0" borderId="17" xfId="0" applyNumberFormat="1" applyFont="1" applyBorder="1" applyAlignment="1">
      <alignment horizontal="center" vertical="top" wrapText="1"/>
    </xf>
    <xf numFmtId="0" fontId="12" fillId="0" borderId="5" xfId="0" applyFont="1" applyBorder="1" applyAlignment="1">
      <alignment horizontal="left" vertical="top" wrapText="1"/>
    </xf>
    <xf numFmtId="0" fontId="12" fillId="0" borderId="37" xfId="0" applyFont="1" applyBorder="1" applyAlignment="1">
      <alignment horizontal="left" vertical="top" wrapText="1"/>
    </xf>
    <xf numFmtId="49" fontId="32" fillId="3" borderId="41" xfId="0" applyNumberFormat="1" applyFont="1" applyFill="1" applyBorder="1" applyAlignment="1">
      <alignment horizontal="center" vertical="top"/>
    </xf>
    <xf numFmtId="49" fontId="32" fillId="3" borderId="43" xfId="0" applyNumberFormat="1" applyFont="1" applyFill="1" applyBorder="1" applyAlignment="1">
      <alignment horizontal="center" vertical="top"/>
    </xf>
    <xf numFmtId="49" fontId="32" fillId="2" borderId="37" xfId="0" applyNumberFormat="1" applyFont="1" applyFill="1" applyBorder="1" applyAlignment="1">
      <alignment horizontal="center" vertical="top" wrapText="1"/>
    </xf>
    <xf numFmtId="49" fontId="32" fillId="3" borderId="25" xfId="0" applyNumberFormat="1" applyFont="1" applyFill="1" applyBorder="1" applyAlignment="1">
      <alignment horizontal="center" vertical="top" wrapText="1"/>
    </xf>
    <xf numFmtId="49" fontId="32" fillId="3" borderId="18" xfId="0" applyNumberFormat="1" applyFont="1" applyFill="1" applyBorder="1" applyAlignment="1">
      <alignment horizontal="center" vertical="top" wrapText="1"/>
    </xf>
    <xf numFmtId="49" fontId="32" fillId="3" borderId="29" xfId="0" applyNumberFormat="1" applyFont="1" applyFill="1" applyBorder="1" applyAlignment="1">
      <alignment horizontal="center" vertical="top" wrapText="1"/>
    </xf>
    <xf numFmtId="49" fontId="32" fillId="0" borderId="29" xfId="0" applyNumberFormat="1" applyFont="1" applyBorder="1" applyAlignment="1">
      <alignment horizontal="center" vertical="top" wrapText="1"/>
    </xf>
    <xf numFmtId="49" fontId="15" fillId="0" borderId="48" xfId="0" applyNumberFormat="1" applyFont="1" applyBorder="1" applyAlignment="1">
      <alignment horizontal="center" vertical="top" wrapText="1"/>
    </xf>
    <xf numFmtId="49" fontId="15" fillId="0" borderId="17" xfId="0" applyNumberFormat="1" applyFont="1" applyBorder="1" applyAlignment="1">
      <alignment horizontal="center" vertical="top" wrapText="1"/>
    </xf>
    <xf numFmtId="49" fontId="15" fillId="0" borderId="40" xfId="0" applyNumberFormat="1" applyFont="1" applyBorder="1" applyAlignment="1">
      <alignment horizontal="center" vertical="top" wrapText="1"/>
    </xf>
    <xf numFmtId="49" fontId="12" fillId="0" borderId="40"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19" xfId="0" applyFont="1" applyBorder="1" applyAlignment="1">
      <alignment horizontal="center" vertical="top"/>
    </xf>
    <xf numFmtId="0" fontId="12" fillId="0" borderId="30" xfId="0" applyFont="1" applyBorder="1" applyAlignment="1">
      <alignment horizontal="center" vertical="top"/>
    </xf>
    <xf numFmtId="0" fontId="12" fillId="9" borderId="42" xfId="0" applyFont="1" applyFill="1" applyBorder="1" applyAlignment="1">
      <alignment horizontal="center" vertical="top" wrapText="1"/>
    </xf>
    <xf numFmtId="0" fontId="12" fillId="9" borderId="43" xfId="0" applyFont="1" applyFill="1" applyBorder="1" applyAlignment="1">
      <alignment horizontal="center" vertical="top" wrapText="1"/>
    </xf>
    <xf numFmtId="0" fontId="12" fillId="0" borderId="33" xfId="0" applyFont="1" applyBorder="1" applyAlignment="1">
      <alignment horizontal="center" vertical="top"/>
    </xf>
    <xf numFmtId="0" fontId="12" fillId="0" borderId="5" xfId="0" applyFont="1" applyBorder="1" applyAlignment="1">
      <alignment horizontal="center" vertical="top"/>
    </xf>
    <xf numFmtId="0" fontId="12" fillId="0" borderId="37" xfId="0" applyFont="1" applyBorder="1" applyAlignment="1">
      <alignment horizontal="center" vertical="top"/>
    </xf>
    <xf numFmtId="49" fontId="32" fillId="3" borderId="38" xfId="0" applyNumberFormat="1" applyFont="1" applyFill="1" applyBorder="1" applyAlignment="1">
      <alignment horizontal="left" vertical="top"/>
    </xf>
    <xf numFmtId="49" fontId="32" fillId="3" borderId="41" xfId="0" applyNumberFormat="1" applyFont="1" applyFill="1" applyBorder="1" applyAlignment="1">
      <alignment horizontal="left" vertical="top"/>
    </xf>
    <xf numFmtId="49" fontId="32" fillId="3" borderId="43" xfId="0" applyNumberFormat="1" applyFont="1" applyFill="1" applyBorder="1" applyAlignment="1">
      <alignment horizontal="left" vertical="top"/>
    </xf>
    <xf numFmtId="0" fontId="12" fillId="0" borderId="17" xfId="0" applyFont="1" applyBorder="1" applyAlignment="1">
      <alignment vertical="top" wrapText="1"/>
    </xf>
    <xf numFmtId="0" fontId="12" fillId="0" borderId="53" xfId="0" applyFont="1" applyBorder="1" applyAlignment="1">
      <alignment vertical="top" wrapText="1"/>
    </xf>
    <xf numFmtId="0" fontId="12" fillId="0" borderId="68" xfId="0" applyFont="1" applyBorder="1" applyAlignment="1">
      <alignment horizontal="center" vertical="top"/>
    </xf>
    <xf numFmtId="0" fontId="12" fillId="0" borderId="73" xfId="0" applyFont="1" applyBorder="1" applyAlignment="1">
      <alignment horizontal="center" vertical="top"/>
    </xf>
    <xf numFmtId="0" fontId="12" fillId="9" borderId="31" xfId="0" applyFont="1" applyFill="1" applyBorder="1" applyAlignment="1">
      <alignment horizontal="center" vertical="top" wrapText="1"/>
    </xf>
    <xf numFmtId="0" fontId="12" fillId="9" borderId="23" xfId="0" applyFont="1" applyFill="1" applyBorder="1" applyAlignment="1">
      <alignment horizontal="center" vertical="top" wrapText="1"/>
    </xf>
    <xf numFmtId="49" fontId="32" fillId="0" borderId="24" xfId="0" applyNumberFormat="1" applyFont="1" applyBorder="1" applyAlignment="1">
      <alignment horizontal="center" vertical="top"/>
    </xf>
    <xf numFmtId="49" fontId="32" fillId="0" borderId="6" xfId="0" applyNumberFormat="1" applyFont="1" applyBorder="1" applyAlignment="1">
      <alignment horizontal="center" vertical="top"/>
    </xf>
    <xf numFmtId="49" fontId="32" fillId="0" borderId="60" xfId="0" applyNumberFormat="1" applyFont="1" applyBorder="1" applyAlignment="1">
      <alignment horizontal="center" vertical="top"/>
    </xf>
    <xf numFmtId="49" fontId="12" fillId="0" borderId="50" xfId="0" applyNumberFormat="1" applyFont="1" applyBorder="1" applyAlignment="1">
      <alignment horizontal="center" vertical="top"/>
    </xf>
    <xf numFmtId="49" fontId="12" fillId="0" borderId="56" xfId="0" applyNumberFormat="1" applyFont="1" applyBorder="1" applyAlignment="1">
      <alignment horizontal="center" vertical="top"/>
    </xf>
    <xf numFmtId="49" fontId="12" fillId="0" borderId="51" xfId="0" applyNumberFormat="1" applyFont="1" applyBorder="1" applyAlignment="1">
      <alignment horizontal="center" vertical="top"/>
    </xf>
    <xf numFmtId="49" fontId="12" fillId="0" borderId="10" xfId="0" applyNumberFormat="1" applyFont="1" applyBorder="1" applyAlignment="1">
      <alignment horizontal="center" vertical="top" wrapText="1"/>
    </xf>
    <xf numFmtId="49" fontId="12" fillId="0" borderId="30" xfId="0" applyNumberFormat="1" applyFont="1" applyBorder="1" applyAlignment="1">
      <alignment horizontal="center" vertical="top" wrapText="1"/>
    </xf>
    <xf numFmtId="49" fontId="32" fillId="3" borderId="42" xfId="0" applyNumberFormat="1" applyFont="1" applyFill="1" applyBorder="1" applyAlignment="1">
      <alignment horizontal="right" vertical="top"/>
    </xf>
    <xf numFmtId="49" fontId="32" fillId="3" borderId="41" xfId="0" applyNumberFormat="1" applyFont="1" applyFill="1" applyBorder="1" applyAlignment="1">
      <alignment horizontal="right" vertical="top"/>
    </xf>
    <xf numFmtId="49" fontId="32" fillId="3" borderId="43" xfId="0" applyNumberFormat="1" applyFont="1" applyFill="1" applyBorder="1" applyAlignment="1">
      <alignment horizontal="right" vertical="top"/>
    </xf>
    <xf numFmtId="49" fontId="12" fillId="0" borderId="25" xfId="0" applyNumberFormat="1" applyFont="1" applyBorder="1" applyAlignment="1">
      <alignment horizontal="center" vertical="top" wrapText="1"/>
    </xf>
    <xf numFmtId="49" fontId="12" fillId="0" borderId="18" xfId="0" applyNumberFormat="1" applyFont="1" applyBorder="1" applyAlignment="1">
      <alignment horizontal="center" vertical="top" wrapText="1"/>
    </xf>
    <xf numFmtId="49" fontId="12" fillId="0" borderId="29" xfId="0" applyNumberFormat="1" applyFont="1" applyBorder="1" applyAlignment="1">
      <alignment horizontal="center" vertical="top" wrapText="1"/>
    </xf>
    <xf numFmtId="49" fontId="12" fillId="0" borderId="19" xfId="0" applyNumberFormat="1" applyFont="1" applyBorder="1" applyAlignment="1">
      <alignment horizontal="center" vertical="top" wrapText="1"/>
    </xf>
    <xf numFmtId="0" fontId="32" fillId="2" borderId="23" xfId="0" applyFont="1" applyFill="1" applyBorder="1" applyAlignment="1">
      <alignment horizontal="left" vertical="top"/>
    </xf>
    <xf numFmtId="0" fontId="32" fillId="3" borderId="38" xfId="0" applyFont="1" applyFill="1" applyBorder="1" applyAlignment="1">
      <alignment horizontal="left" vertical="top" wrapText="1"/>
    </xf>
    <xf numFmtId="0" fontId="32" fillId="3" borderId="41" xfId="0" applyFont="1" applyFill="1" applyBorder="1" applyAlignment="1">
      <alignment horizontal="left" vertical="top" wrapText="1"/>
    </xf>
    <xf numFmtId="0" fontId="32" fillId="3" borderId="43" xfId="0" applyFont="1" applyFill="1" applyBorder="1" applyAlignment="1">
      <alignment horizontal="left" vertical="top" wrapText="1"/>
    </xf>
    <xf numFmtId="0" fontId="32" fillId="0" borderId="41" xfId="0" applyFont="1" applyBorder="1" applyAlignment="1">
      <alignment horizontal="left" wrapText="1"/>
    </xf>
    <xf numFmtId="0" fontId="8" fillId="0" borderId="41" xfId="0" applyFont="1" applyBorder="1" applyAlignment="1">
      <alignment horizontal="left" wrapText="1"/>
    </xf>
    <xf numFmtId="165" fontId="32" fillId="6" borderId="2" xfId="0" applyNumberFormat="1" applyFont="1" applyFill="1" applyBorder="1" applyAlignment="1">
      <alignment horizontal="right" vertical="top" wrapText="1"/>
    </xf>
    <xf numFmtId="165" fontId="8" fillId="6" borderId="3" xfId="0" applyNumberFormat="1" applyFont="1" applyFill="1" applyBorder="1" applyAlignment="1">
      <alignment vertical="top" wrapText="1"/>
    </xf>
    <xf numFmtId="165" fontId="8" fillId="6" borderId="21" xfId="0" applyNumberFormat="1" applyFont="1" applyFill="1" applyBorder="1" applyAlignment="1">
      <alignment vertical="top" wrapText="1"/>
    </xf>
    <xf numFmtId="165" fontId="12" fillId="0" borderId="58" xfId="0" applyNumberFormat="1" applyFont="1" applyBorder="1" applyAlignment="1">
      <alignment horizontal="left" vertical="top" wrapText="1"/>
    </xf>
    <xf numFmtId="165" fontId="8" fillId="0" borderId="54" xfId="0" applyNumberFormat="1" applyFont="1" applyBorder="1" applyAlignment="1">
      <alignment vertical="top" wrapText="1"/>
    </xf>
    <xf numFmtId="165" fontId="8" fillId="0" borderId="74" xfId="0" applyNumberFormat="1" applyFont="1" applyBorder="1" applyAlignment="1">
      <alignment vertical="top" wrapText="1"/>
    </xf>
    <xf numFmtId="165" fontId="32" fillId="4" borderId="2" xfId="0" applyNumberFormat="1" applyFont="1" applyFill="1" applyBorder="1" applyAlignment="1">
      <alignment horizontal="right" vertical="top" wrapText="1"/>
    </xf>
    <xf numFmtId="165" fontId="12" fillId="0" borderId="3" xfId="0" applyNumberFormat="1" applyFont="1" applyBorder="1" applyAlignment="1">
      <alignment vertical="top" wrapText="1"/>
    </xf>
    <xf numFmtId="165" fontId="12" fillId="0" borderId="57" xfId="0" applyNumberFormat="1" applyFont="1" applyBorder="1" applyAlignment="1">
      <alignment vertical="top" wrapText="1"/>
    </xf>
    <xf numFmtId="165" fontId="32" fillId="6" borderId="21" xfId="0" applyNumberFormat="1" applyFont="1" applyFill="1" applyBorder="1" applyAlignment="1">
      <alignment horizontal="right" vertical="top"/>
    </xf>
    <xf numFmtId="165" fontId="32" fillId="6" borderId="22" xfId="0" applyNumberFormat="1" applyFont="1" applyFill="1" applyBorder="1" applyAlignment="1">
      <alignment horizontal="right" vertical="top"/>
    </xf>
    <xf numFmtId="165" fontId="12" fillId="6" borderId="22" xfId="0" applyNumberFormat="1" applyFont="1" applyFill="1" applyBorder="1" applyAlignment="1">
      <alignment horizontal="center" vertical="top"/>
    </xf>
    <xf numFmtId="165" fontId="10" fillId="0" borderId="0" xfId="0" applyNumberFormat="1" applyFont="1" applyAlignment="1">
      <alignment horizontal="center" vertical="top" wrapText="1"/>
    </xf>
    <xf numFmtId="165" fontId="8" fillId="0" borderId="0" xfId="0" applyNumberFormat="1" applyFont="1" applyAlignment="1">
      <alignment vertical="top" wrapText="1"/>
    </xf>
    <xf numFmtId="165" fontId="32" fillId="0" borderId="31" xfId="0" applyNumberFormat="1" applyFont="1" applyBorder="1" applyAlignment="1">
      <alignment horizontal="center" vertical="center" wrapText="1"/>
    </xf>
    <xf numFmtId="165" fontId="8" fillId="0" borderId="22" xfId="0" applyNumberFormat="1" applyFont="1" applyBorder="1" applyAlignment="1">
      <alignment vertical="center" wrapText="1"/>
    </xf>
    <xf numFmtId="165" fontId="8" fillId="0" borderId="23" xfId="0" applyNumberFormat="1" applyFont="1" applyBorder="1" applyAlignment="1">
      <alignment vertical="center" wrapText="1"/>
    </xf>
    <xf numFmtId="0" fontId="53" fillId="0" borderId="63" xfId="6" applyFont="1" applyBorder="1" applyAlignment="1">
      <alignment vertical="top" wrapText="1"/>
    </xf>
    <xf numFmtId="0" fontId="51" fillId="0" borderId="71" xfId="6" applyFont="1" applyBorder="1" applyAlignment="1">
      <alignment vertical="top" wrapText="1"/>
    </xf>
    <xf numFmtId="0" fontId="53" fillId="0" borderId="56" xfId="6" applyFont="1" applyBorder="1" applyAlignment="1">
      <alignment vertical="top" wrapText="1"/>
    </xf>
    <xf numFmtId="0" fontId="51" fillId="0" borderId="45" xfId="6" applyFont="1" applyBorder="1" applyAlignment="1">
      <alignment vertical="top" wrapText="1"/>
    </xf>
    <xf numFmtId="0" fontId="51" fillId="0" borderId="42" xfId="6" applyFont="1" applyBorder="1" applyAlignment="1">
      <alignment vertical="top" wrapText="1"/>
    </xf>
    <xf numFmtId="0" fontId="51" fillId="0" borderId="43" xfId="6" applyFont="1" applyBorder="1" applyAlignment="1">
      <alignment vertical="top" wrapText="1"/>
    </xf>
    <xf numFmtId="0" fontId="32" fillId="2" borderId="23" xfId="0" applyFont="1" applyFill="1" applyBorder="1" applyAlignment="1">
      <alignment horizontal="left" vertical="top" wrapText="1"/>
    </xf>
    <xf numFmtId="0" fontId="29" fillId="7" borderId="50" xfId="6" applyFont="1" applyFill="1" applyBorder="1" applyAlignment="1">
      <alignment horizontal="left" vertical="top" wrapText="1"/>
    </xf>
    <xf numFmtId="0" fontId="29" fillId="7" borderId="44" xfId="6" applyFont="1" applyFill="1" applyBorder="1" applyAlignment="1">
      <alignment horizontal="left" vertical="top" wrapText="1"/>
    </xf>
    <xf numFmtId="0" fontId="53" fillId="7" borderId="50" xfId="6" applyFont="1" applyFill="1" applyBorder="1" applyAlignment="1">
      <alignment horizontal="left" vertical="top" wrapText="1"/>
    </xf>
    <xf numFmtId="0" fontId="53" fillId="7" borderId="44" xfId="6" applyFont="1" applyFill="1" applyBorder="1" applyAlignment="1">
      <alignment horizontal="left" vertical="top" wrapText="1"/>
    </xf>
    <xf numFmtId="165" fontId="12" fillId="0" borderId="52" xfId="0" applyNumberFormat="1" applyFont="1" applyBorder="1" applyAlignment="1">
      <alignment horizontal="left" vertical="top" wrapText="1"/>
    </xf>
    <xf numFmtId="165" fontId="8" fillId="0" borderId="59" xfId="0" applyNumberFormat="1" applyFont="1" applyBorder="1" applyAlignment="1">
      <alignment vertical="top" wrapText="1"/>
    </xf>
    <xf numFmtId="165" fontId="8" fillId="0" borderId="66" xfId="0" applyNumberFormat="1" applyFont="1" applyBorder="1" applyAlignment="1">
      <alignment vertical="top" wrapText="1"/>
    </xf>
    <xf numFmtId="165" fontId="12" fillId="0" borderId="68" xfId="0" applyNumberFormat="1" applyFont="1" applyBorder="1" applyAlignment="1">
      <alignment horizontal="left" vertical="top" wrapText="1"/>
    </xf>
    <xf numFmtId="165" fontId="8" fillId="0" borderId="35" xfId="0" applyNumberFormat="1" applyFont="1" applyBorder="1" applyAlignment="1">
      <alignment vertical="top" wrapText="1"/>
    </xf>
    <xf numFmtId="165" fontId="8" fillId="0" borderId="36" xfId="0" applyNumberFormat="1" applyFont="1" applyBorder="1" applyAlignment="1">
      <alignment vertical="top" wrapText="1"/>
    </xf>
    <xf numFmtId="165" fontId="8" fillId="0" borderId="73" xfId="0" applyNumberFormat="1" applyFont="1" applyBorder="1" applyAlignment="1">
      <alignment vertical="top" wrapText="1"/>
    </xf>
    <xf numFmtId="165" fontId="12" fillId="5" borderId="52" xfId="0" applyNumberFormat="1" applyFont="1" applyFill="1" applyBorder="1" applyAlignment="1">
      <alignment horizontal="left" vertical="top" wrapText="1"/>
    </xf>
    <xf numFmtId="165" fontId="8" fillId="5" borderId="59" xfId="0" applyNumberFormat="1" applyFont="1" applyFill="1" applyBorder="1" applyAlignment="1">
      <alignment horizontal="left" vertical="top" wrapText="1"/>
    </xf>
    <xf numFmtId="165" fontId="8" fillId="5" borderId="66" xfId="0" applyNumberFormat="1" applyFont="1" applyFill="1" applyBorder="1" applyAlignment="1">
      <alignment horizontal="left" vertical="top" wrapText="1"/>
    </xf>
    <xf numFmtId="0" fontId="15" fillId="0" borderId="33" xfId="0" applyFont="1" applyBorder="1" applyAlignment="1">
      <alignment horizontal="center" vertical="top" wrapText="1"/>
    </xf>
    <xf numFmtId="0" fontId="12" fillId="7" borderId="63" xfId="6" applyFont="1" applyFill="1" applyBorder="1" applyAlignment="1">
      <alignment horizontal="left" vertical="top" wrapText="1"/>
    </xf>
    <xf numFmtId="0" fontId="12" fillId="7" borderId="71" xfId="6" applyFont="1" applyFill="1" applyBorder="1" applyAlignment="1">
      <alignment horizontal="left" vertical="top" wrapText="1"/>
    </xf>
    <xf numFmtId="0" fontId="8" fillId="0" borderId="42" xfId="6" applyBorder="1" applyAlignment="1">
      <alignment horizontal="left" vertical="top" wrapText="1"/>
    </xf>
    <xf numFmtId="0" fontId="8" fillId="0" borderId="43" xfId="6" applyBorder="1" applyAlignment="1">
      <alignment horizontal="left" vertical="top" wrapText="1"/>
    </xf>
    <xf numFmtId="0" fontId="12" fillId="0" borderId="63" xfId="6" applyFont="1" applyBorder="1" applyAlignment="1">
      <alignment vertical="top" wrapText="1"/>
    </xf>
    <xf numFmtId="0" fontId="8" fillId="0" borderId="71" xfId="6" applyBorder="1" applyAlignment="1">
      <alignment vertical="top" wrapText="1"/>
    </xf>
    <xf numFmtId="0" fontId="8" fillId="0" borderId="42" xfId="6" applyBorder="1" applyAlignment="1">
      <alignment vertical="top" wrapText="1"/>
    </xf>
    <xf numFmtId="0" fontId="8" fillId="0" borderId="43" xfId="6" applyBorder="1" applyAlignment="1">
      <alignment vertical="top" wrapText="1"/>
    </xf>
    <xf numFmtId="49" fontId="12" fillId="0" borderId="4" xfId="0" applyNumberFormat="1" applyFont="1" applyBorder="1" applyAlignment="1">
      <alignment horizontal="center" vertical="top"/>
    </xf>
    <xf numFmtId="49" fontId="12" fillId="0" borderId="11" xfId="0" applyNumberFormat="1" applyFont="1" applyBorder="1" applyAlignment="1">
      <alignment horizontal="center" vertical="top"/>
    </xf>
    <xf numFmtId="0" fontId="27" fillId="0" borderId="71" xfId="6" applyFont="1" applyBorder="1" applyAlignment="1">
      <alignment vertical="top" wrapText="1"/>
    </xf>
    <xf numFmtId="0" fontId="27" fillId="0" borderId="42" xfId="6" applyFont="1" applyBorder="1" applyAlignment="1">
      <alignment vertical="top" wrapText="1"/>
    </xf>
    <xf numFmtId="0" fontId="27" fillId="0" borderId="43" xfId="6" applyFont="1" applyBorder="1" applyAlignment="1">
      <alignment vertical="top" wrapText="1"/>
    </xf>
    <xf numFmtId="0" fontId="19" fillId="0" borderId="0" xfId="0" applyFont="1" applyAlignment="1">
      <alignment horizontal="left" vertical="top" wrapText="1"/>
    </xf>
    <xf numFmtId="0" fontId="23" fillId="0" borderId="0" xfId="0" applyFont="1" applyAlignment="1">
      <alignment vertical="top"/>
    </xf>
    <xf numFmtId="0" fontId="21" fillId="0" borderId="0" xfId="0" applyFont="1" applyAlignment="1">
      <alignment vertical="top" wrapText="1"/>
    </xf>
    <xf numFmtId="0" fontId="12" fillId="0" borderId="15" xfId="0" applyFont="1" applyBorder="1" applyAlignment="1">
      <alignment vertical="top" wrapText="1"/>
    </xf>
    <xf numFmtId="0" fontId="12" fillId="0" borderId="78" xfId="0" applyFont="1" applyBorder="1" applyAlignment="1">
      <alignment vertical="top" wrapText="1"/>
    </xf>
    <xf numFmtId="49" fontId="33" fillId="0" borderId="11" xfId="0" applyNumberFormat="1" applyFont="1" applyBorder="1" applyAlignment="1">
      <alignment horizontal="center" vertical="top"/>
    </xf>
    <xf numFmtId="49" fontId="12" fillId="0" borderId="49" xfId="0" applyNumberFormat="1" applyFont="1" applyBorder="1" applyAlignment="1">
      <alignment horizontal="center" vertical="top"/>
    </xf>
    <xf numFmtId="0" fontId="51" fillId="0" borderId="56" xfId="6" applyFont="1" applyBorder="1" applyAlignment="1">
      <alignment vertical="top" wrapText="1"/>
    </xf>
    <xf numFmtId="49" fontId="32" fillId="3" borderId="34" xfId="0" applyNumberFormat="1" applyFont="1" applyFill="1" applyBorder="1" applyAlignment="1">
      <alignment horizontal="center" vertical="top"/>
    </xf>
    <xf numFmtId="49" fontId="32" fillId="3" borderId="6" xfId="0" applyNumberFormat="1" applyFont="1" applyFill="1" applyBorder="1" applyAlignment="1">
      <alignment horizontal="center" vertical="top"/>
    </xf>
    <xf numFmtId="49" fontId="32" fillId="0" borderId="62" xfId="0" applyNumberFormat="1" applyFont="1" applyBorder="1" applyAlignment="1">
      <alignment horizontal="center" vertical="top"/>
    </xf>
    <xf numFmtId="49" fontId="32" fillId="0" borderId="27" xfId="0" applyNumberFormat="1" applyFont="1" applyBorder="1" applyAlignment="1">
      <alignment horizontal="center" vertical="top"/>
    </xf>
    <xf numFmtId="0" fontId="12" fillId="0" borderId="34" xfId="0" applyFont="1" applyBorder="1" applyAlignment="1">
      <alignment vertical="top" wrapText="1"/>
    </xf>
    <xf numFmtId="165" fontId="12" fillId="5" borderId="48" xfId="0" applyNumberFormat="1" applyFont="1" applyFill="1" applyBorder="1" applyAlignment="1">
      <alignment horizontal="left" vertical="top" wrapText="1"/>
    </xf>
    <xf numFmtId="0" fontId="8" fillId="0" borderId="40" xfId="0" applyFont="1" applyBorder="1" applyAlignment="1">
      <alignment horizontal="left" wrapText="1"/>
    </xf>
    <xf numFmtId="49" fontId="32" fillId="3" borderId="38" xfId="0" applyNumberFormat="1" applyFont="1" applyFill="1" applyBorder="1" applyAlignment="1">
      <alignment horizontal="center" vertical="top"/>
    </xf>
    <xf numFmtId="49" fontId="32" fillId="0" borderId="39" xfId="0" applyNumberFormat="1" applyFont="1" applyBorder="1" applyAlignment="1">
      <alignment horizontal="center" vertical="top"/>
    </xf>
    <xf numFmtId="0" fontId="12" fillId="0" borderId="38" xfId="0" applyFont="1" applyBorder="1" applyAlignment="1">
      <alignment vertical="top" wrapText="1"/>
    </xf>
    <xf numFmtId="49" fontId="12" fillId="0" borderId="17" xfId="0" applyNumberFormat="1" applyFont="1" applyBorder="1" applyAlignment="1">
      <alignment horizontal="center" vertical="top"/>
    </xf>
    <xf numFmtId="49" fontId="32" fillId="3" borderId="64" xfId="0" applyNumberFormat="1" applyFont="1" applyFill="1" applyBorder="1" applyAlignment="1">
      <alignment horizontal="left" vertical="top"/>
    </xf>
    <xf numFmtId="0" fontId="12" fillId="14" borderId="14" xfId="0" applyFont="1" applyFill="1" applyBorder="1" applyAlignment="1">
      <alignment horizontal="left" vertical="top" wrapText="1"/>
    </xf>
    <xf numFmtId="0" fontId="12" fillId="14" borderId="58" xfId="0" applyFont="1" applyFill="1" applyBorder="1" applyAlignment="1">
      <alignment horizontal="left" vertical="top" wrapText="1"/>
    </xf>
    <xf numFmtId="0" fontId="32" fillId="2" borderId="41" xfId="0" applyFont="1" applyFill="1" applyBorder="1" applyAlignment="1">
      <alignment horizontal="left" vertical="top"/>
    </xf>
    <xf numFmtId="49" fontId="32" fillId="3" borderId="23" xfId="0" applyNumberFormat="1" applyFont="1" applyFill="1" applyBorder="1" applyAlignment="1">
      <alignment horizontal="left" vertical="top"/>
    </xf>
    <xf numFmtId="0" fontId="12" fillId="0" borderId="19" xfId="0" applyFont="1" applyBorder="1" applyAlignment="1">
      <alignment vertical="top" wrapText="1"/>
    </xf>
    <xf numFmtId="49" fontId="33" fillId="0" borderId="7" xfId="0" applyNumberFormat="1" applyFont="1" applyBorder="1" applyAlignment="1">
      <alignment horizontal="center" vertical="top"/>
    </xf>
    <xf numFmtId="165" fontId="12" fillId="0" borderId="70" xfId="0" applyNumberFormat="1" applyFont="1" applyBorder="1" applyAlignment="1">
      <alignment horizontal="left" vertical="top" wrapText="1"/>
    </xf>
    <xf numFmtId="0" fontId="53" fillId="7" borderId="63" xfId="6" applyFont="1" applyFill="1" applyBorder="1" applyAlignment="1">
      <alignment vertical="top" wrapText="1"/>
    </xf>
    <xf numFmtId="0" fontId="51" fillId="0" borderId="71" xfId="0" applyFont="1" applyBorder="1" applyAlignment="1">
      <alignment vertical="top" wrapText="1"/>
    </xf>
    <xf numFmtId="0" fontId="51" fillId="0" borderId="42" xfId="0" applyFont="1" applyBorder="1" applyAlignment="1">
      <alignment vertical="top" wrapText="1"/>
    </xf>
    <xf numFmtId="0" fontId="51" fillId="0" borderId="43" xfId="0" applyFont="1" applyBorder="1" applyAlignment="1">
      <alignment vertical="top" wrapText="1"/>
    </xf>
    <xf numFmtId="49" fontId="10" fillId="0" borderId="0" xfId="0" applyNumberFormat="1" applyFont="1" applyAlignment="1">
      <alignment horizontal="center" vertical="top" wrapText="1"/>
    </xf>
    <xf numFmtId="1" fontId="12" fillId="0" borderId="33" xfId="0" applyNumberFormat="1" applyFont="1" applyBorder="1" applyAlignment="1">
      <alignment horizontal="left" vertical="top" wrapText="1"/>
    </xf>
    <xf numFmtId="0" fontId="8" fillId="0" borderId="37" xfId="0" applyFont="1" applyBorder="1" applyAlignment="1">
      <alignment horizontal="left" vertical="top" wrapText="1"/>
    </xf>
    <xf numFmtId="1" fontId="12" fillId="0" borderId="63" xfId="0" applyNumberFormat="1" applyFont="1" applyBorder="1" applyAlignment="1">
      <alignment vertical="top" wrapText="1"/>
    </xf>
    <xf numFmtId="49" fontId="17" fillId="2" borderId="50" xfId="7" applyNumberFormat="1" applyFont="1" applyFill="1" applyBorder="1" applyAlignment="1">
      <alignment horizontal="center" vertical="top"/>
    </xf>
    <xf numFmtId="49" fontId="17" fillId="2" borderId="56" xfId="7" applyNumberFormat="1" applyFont="1" applyFill="1" applyBorder="1" applyAlignment="1">
      <alignment horizontal="center" vertical="top"/>
    </xf>
    <xf numFmtId="49" fontId="17" fillId="2" borderId="51" xfId="7" applyNumberFormat="1" applyFont="1" applyFill="1" applyBorder="1" applyAlignment="1">
      <alignment horizontal="center" vertical="top"/>
    </xf>
    <xf numFmtId="2" fontId="17" fillId="3" borderId="13" xfId="7" applyNumberFormat="1" applyFont="1" applyFill="1" applyBorder="1" applyAlignment="1">
      <alignment horizontal="center" vertical="top"/>
    </xf>
    <xf numFmtId="2" fontId="17" fillId="3" borderId="18" xfId="7" applyNumberFormat="1" applyFont="1" applyFill="1" applyBorder="1" applyAlignment="1">
      <alignment horizontal="center" vertical="top"/>
    </xf>
    <xf numFmtId="2" fontId="17" fillId="3" borderId="1" xfId="7" applyNumberFormat="1" applyFont="1" applyFill="1" applyBorder="1" applyAlignment="1">
      <alignment horizontal="center" vertical="top"/>
    </xf>
    <xf numFmtId="2" fontId="17" fillId="0" borderId="13" xfId="7" applyNumberFormat="1" applyFont="1" applyBorder="1" applyAlignment="1">
      <alignment horizontal="center" vertical="top"/>
    </xf>
    <xf numFmtId="2" fontId="17" fillId="0" borderId="18" xfId="7" applyNumberFormat="1" applyFont="1" applyBorder="1" applyAlignment="1">
      <alignment horizontal="center" vertical="top"/>
    </xf>
    <xf numFmtId="2" fontId="17" fillId="0" borderId="1" xfId="7" applyNumberFormat="1" applyFont="1" applyBorder="1" applyAlignment="1">
      <alignment horizontal="center" vertical="top"/>
    </xf>
    <xf numFmtId="2" fontId="12" fillId="0" borderId="24" xfId="7" applyNumberFormat="1" applyFont="1" applyBorder="1" applyAlignment="1">
      <alignment vertical="top" wrapText="1"/>
    </xf>
    <xf numFmtId="2" fontId="12" fillId="0" borderId="6" xfId="7" applyNumberFormat="1" applyFont="1" applyBorder="1" applyAlignment="1">
      <alignment vertical="top" wrapText="1"/>
    </xf>
    <xf numFmtId="2" fontId="12" fillId="0" borderId="60" xfId="7" applyNumberFormat="1" applyFont="1" applyBorder="1" applyAlignment="1">
      <alignment vertical="top" wrapText="1"/>
    </xf>
    <xf numFmtId="2" fontId="33" fillId="0" borderId="4" xfId="0" applyNumberFormat="1" applyFont="1" applyBorder="1" applyAlignment="1">
      <alignment horizontal="center" vertical="top"/>
    </xf>
    <xf numFmtId="2" fontId="33" fillId="0" borderId="17" xfId="0" applyNumberFormat="1" applyFont="1" applyBorder="1" applyAlignment="1">
      <alignment horizontal="center" vertical="top"/>
    </xf>
    <xf numFmtId="2" fontId="3" fillId="0" borderId="11" xfId="0" applyNumberFormat="1" applyFont="1" applyBorder="1" applyAlignment="1">
      <alignment horizontal="center" vertical="top"/>
    </xf>
    <xf numFmtId="2" fontId="3" fillId="0" borderId="50" xfId="0" applyNumberFormat="1" applyFont="1" applyBorder="1" applyAlignment="1">
      <alignment horizontal="center" vertical="top"/>
    </xf>
    <xf numFmtId="2" fontId="3" fillId="0" borderId="56" xfId="0" applyNumberFormat="1" applyFont="1" applyBorder="1" applyAlignment="1">
      <alignment horizontal="center" vertical="top"/>
    </xf>
    <xf numFmtId="2" fontId="3" fillId="0" borderId="51" xfId="0" applyNumberFormat="1" applyFont="1" applyBorder="1" applyAlignment="1">
      <alignment horizontal="center" vertical="top"/>
    </xf>
    <xf numFmtId="1" fontId="12" fillId="0" borderId="56" xfId="0" applyNumberFormat="1" applyFont="1" applyBorder="1" applyAlignment="1">
      <alignment vertical="top" wrapText="1"/>
    </xf>
    <xf numFmtId="1" fontId="17" fillId="3" borderId="13" xfId="7" applyNumberFormat="1" applyFont="1" applyFill="1" applyBorder="1" applyAlignment="1">
      <alignment horizontal="center" vertical="top"/>
    </xf>
    <xf numFmtId="1" fontId="17" fillId="3" borderId="1" xfId="7" applyNumberFormat="1" applyFont="1" applyFill="1" applyBorder="1" applyAlignment="1">
      <alignment horizontal="center" vertical="top"/>
    </xf>
    <xf numFmtId="49" fontId="17" fillId="0" borderId="13" xfId="7" applyNumberFormat="1" applyFont="1" applyBorder="1" applyAlignment="1">
      <alignment horizontal="center" vertical="top"/>
    </xf>
    <xf numFmtId="49" fontId="17" fillId="0" borderId="1" xfId="7" applyNumberFormat="1" applyFont="1" applyBorder="1" applyAlignment="1">
      <alignment horizontal="center" vertical="top"/>
    </xf>
    <xf numFmtId="1" fontId="12" fillId="0" borderId="24" xfId="7" applyNumberFormat="1" applyFont="1" applyBorder="1" applyAlignment="1">
      <alignment vertical="top" wrapText="1"/>
    </xf>
    <xf numFmtId="1" fontId="12" fillId="0" borderId="60" xfId="7" applyNumberFormat="1" applyFont="1" applyBorder="1" applyAlignment="1">
      <alignment vertical="top" wrapText="1"/>
    </xf>
    <xf numFmtId="1" fontId="33" fillId="0" borderId="4" xfId="0" applyNumberFormat="1" applyFont="1" applyBorder="1" applyAlignment="1">
      <alignment horizontal="center" vertical="top"/>
    </xf>
    <xf numFmtId="1" fontId="3" fillId="0" borderId="11" xfId="0" applyNumberFormat="1" applyFont="1" applyBorder="1" applyAlignment="1">
      <alignment horizontal="center" vertical="top"/>
    </xf>
    <xf numFmtId="1" fontId="3" fillId="0" borderId="50" xfId="0" applyNumberFormat="1" applyFont="1" applyBorder="1" applyAlignment="1">
      <alignment horizontal="center" vertical="top"/>
    </xf>
    <xf numFmtId="1" fontId="3" fillId="0" borderId="51" xfId="0" applyNumberFormat="1" applyFont="1" applyBorder="1" applyAlignment="1">
      <alignment horizontal="center" vertical="top"/>
    </xf>
    <xf numFmtId="1" fontId="17" fillId="3" borderId="18" xfId="7" applyNumberFormat="1" applyFont="1" applyFill="1" applyBorder="1" applyAlignment="1">
      <alignment horizontal="center" vertical="top"/>
    </xf>
    <xf numFmtId="49" fontId="17" fillId="0" borderId="18" xfId="7" applyNumberFormat="1" applyFont="1" applyBorder="1" applyAlignment="1">
      <alignment horizontal="center" vertical="top"/>
    </xf>
    <xf numFmtId="1" fontId="12" fillId="0" borderId="6" xfId="7" applyNumberFormat="1" applyFont="1" applyBorder="1" applyAlignment="1">
      <alignment vertical="top" wrapText="1"/>
    </xf>
    <xf numFmtId="1" fontId="33" fillId="0" borderId="17" xfId="0" applyNumberFormat="1" applyFont="1" applyBorder="1" applyAlignment="1">
      <alignment horizontal="center" vertical="top"/>
    </xf>
    <xf numFmtId="1" fontId="3" fillId="0" borderId="56" xfId="0" applyNumberFormat="1" applyFont="1" applyBorder="1" applyAlignment="1">
      <alignment horizontal="center" vertical="top"/>
    </xf>
    <xf numFmtId="1" fontId="12" fillId="0" borderId="5" xfId="0" applyNumberFormat="1" applyFont="1" applyBorder="1" applyAlignment="1">
      <alignment horizontal="left" vertical="top" wrapText="1"/>
    </xf>
    <xf numFmtId="1" fontId="8" fillId="0" borderId="37" xfId="0" applyNumberFormat="1" applyFont="1" applyBorder="1" applyAlignment="1">
      <alignment vertical="top" wrapText="1"/>
    </xf>
    <xf numFmtId="2" fontId="17" fillId="3" borderId="2" xfId="0" applyNumberFormat="1" applyFont="1" applyFill="1" applyBorder="1" applyAlignment="1">
      <alignment horizontal="right" vertical="top"/>
    </xf>
    <xf numFmtId="2" fontId="17" fillId="3" borderId="3" xfId="0" applyNumberFormat="1" applyFont="1" applyFill="1" applyBorder="1" applyAlignment="1">
      <alignment horizontal="right" vertical="top"/>
    </xf>
    <xf numFmtId="2" fontId="17" fillId="3" borderId="29" xfId="0" applyNumberFormat="1" applyFont="1" applyFill="1" applyBorder="1" applyAlignment="1">
      <alignment horizontal="right" vertical="top"/>
    </xf>
    <xf numFmtId="2" fontId="17" fillId="3" borderId="21" xfId="0" applyNumberFormat="1" applyFont="1" applyFill="1" applyBorder="1" applyAlignment="1">
      <alignment horizontal="right" vertical="top"/>
    </xf>
    <xf numFmtId="1" fontId="3" fillId="0" borderId="63" xfId="0" applyNumberFormat="1" applyFont="1" applyBorder="1" applyAlignment="1">
      <alignment vertical="top" wrapText="1"/>
    </xf>
    <xf numFmtId="2" fontId="17" fillId="2" borderId="21" xfId="0" applyNumberFormat="1" applyFont="1" applyFill="1" applyBorder="1" applyAlignment="1">
      <alignment horizontal="right" vertical="top"/>
    </xf>
    <xf numFmtId="2" fontId="17" fillId="2" borderId="22" xfId="0" applyNumberFormat="1" applyFont="1" applyFill="1" applyBorder="1" applyAlignment="1">
      <alignment horizontal="right" vertical="top"/>
    </xf>
    <xf numFmtId="2" fontId="17" fillId="6" borderId="22" xfId="0" applyNumberFormat="1" applyFont="1" applyFill="1" applyBorder="1" applyAlignment="1">
      <alignment horizontal="right" vertical="top"/>
    </xf>
    <xf numFmtId="1" fontId="3" fillId="6" borderId="31" xfId="0" applyNumberFormat="1" applyFont="1" applyFill="1" applyBorder="1" applyAlignment="1">
      <alignment horizontal="center" vertical="top"/>
    </xf>
    <xf numFmtId="1" fontId="3" fillId="6" borderId="22" xfId="0" applyNumberFormat="1" applyFont="1" applyFill="1" applyBorder="1" applyAlignment="1">
      <alignment horizontal="center" vertical="top"/>
    </xf>
    <xf numFmtId="1" fontId="12" fillId="0" borderId="26" xfId="7" applyNumberFormat="1" applyFont="1" applyBorder="1" applyAlignment="1">
      <alignment vertical="top" wrapText="1"/>
    </xf>
    <xf numFmtId="1" fontId="12" fillId="0" borderId="19" xfId="7" applyNumberFormat="1" applyFont="1" applyBorder="1" applyAlignment="1">
      <alignment vertical="top" wrapText="1"/>
    </xf>
    <xf numFmtId="1" fontId="12" fillId="0" borderId="30" xfId="7" applyNumberFormat="1" applyFont="1" applyBorder="1" applyAlignment="1">
      <alignment vertical="top" wrapText="1"/>
    </xf>
    <xf numFmtId="1" fontId="12" fillId="0" borderId="37" xfId="0" applyNumberFormat="1" applyFont="1" applyBorder="1" applyAlignment="1">
      <alignment horizontal="left" vertical="top" wrapText="1"/>
    </xf>
    <xf numFmtId="1" fontId="12" fillId="0" borderId="33" xfId="0" applyNumberFormat="1" applyFont="1" applyBorder="1" applyAlignment="1">
      <alignment vertical="top" wrapText="1"/>
    </xf>
    <xf numFmtId="1" fontId="8" fillId="0" borderId="5" xfId="0" applyNumberFormat="1" applyFont="1" applyBorder="1" applyAlignment="1">
      <alignment vertical="top" wrapText="1"/>
    </xf>
    <xf numFmtId="1" fontId="17" fillId="3" borderId="13" xfId="0" applyNumberFormat="1" applyFont="1" applyFill="1" applyBorder="1" applyAlignment="1">
      <alignment horizontal="center" vertical="top"/>
    </xf>
    <xf numFmtId="1" fontId="17" fillId="3" borderId="18" xfId="0" applyNumberFormat="1" applyFont="1" applyFill="1" applyBorder="1" applyAlignment="1">
      <alignment horizontal="center" vertical="top"/>
    </xf>
    <xf numFmtId="1" fontId="17" fillId="3" borderId="1" xfId="0" applyNumberFormat="1" applyFont="1" applyFill="1" applyBorder="1" applyAlignment="1">
      <alignment horizontal="center" vertical="top"/>
    </xf>
    <xf numFmtId="1" fontId="17" fillId="0" borderId="13" xfId="0" applyNumberFormat="1" applyFont="1" applyBorder="1" applyAlignment="1">
      <alignment horizontal="center" vertical="top"/>
    </xf>
    <xf numFmtId="1" fontId="17" fillId="0" borderId="18" xfId="0" applyNumberFormat="1" applyFont="1" applyBorder="1" applyAlignment="1">
      <alignment horizontal="center" vertical="top"/>
    </xf>
    <xf numFmtId="1" fontId="17" fillId="0" borderId="1" xfId="0" applyNumberFormat="1" applyFont="1" applyBorder="1" applyAlignment="1">
      <alignment horizontal="center" vertical="top"/>
    </xf>
    <xf numFmtId="1" fontId="12" fillId="0" borderId="24" xfId="0" applyNumberFormat="1" applyFont="1" applyBorder="1" applyAlignment="1">
      <alignment vertical="top" wrapText="1"/>
    </xf>
    <xf numFmtId="1" fontId="12" fillId="0" borderId="6" xfId="0" applyNumberFormat="1" applyFont="1" applyBorder="1" applyAlignment="1">
      <alignment vertical="top" wrapText="1"/>
    </xf>
    <xf numFmtId="1" fontId="12" fillId="0" borderId="60" xfId="0" applyNumberFormat="1" applyFont="1" applyBorder="1" applyAlignment="1">
      <alignment vertical="top" wrapText="1"/>
    </xf>
    <xf numFmtId="1" fontId="3" fillId="0" borderId="7" xfId="0" applyNumberFormat="1" applyFont="1" applyBorder="1" applyAlignment="1">
      <alignment horizontal="center" vertical="top"/>
    </xf>
    <xf numFmtId="1" fontId="3" fillId="0" borderId="70" xfId="0" applyNumberFormat="1" applyFont="1" applyBorder="1" applyAlignment="1">
      <alignment horizontal="center" vertical="top"/>
    </xf>
    <xf numFmtId="1" fontId="12" fillId="0" borderId="63" xfId="6" applyNumberFormat="1" applyFont="1" applyBorder="1" applyAlignment="1">
      <alignment horizontal="left" vertical="top" wrapText="1"/>
    </xf>
    <xf numFmtId="0" fontId="8" fillId="0" borderId="71" xfId="6" applyBorder="1" applyAlignment="1">
      <alignment horizontal="left" vertical="top" wrapText="1"/>
    </xf>
    <xf numFmtId="1" fontId="12" fillId="0" borderId="56" xfId="6" applyNumberFormat="1" applyFont="1" applyBorder="1" applyAlignment="1">
      <alignment horizontal="left" vertical="top" wrapText="1"/>
    </xf>
    <xf numFmtId="0" fontId="8" fillId="0" borderId="45" xfId="6" applyBorder="1" applyAlignment="1">
      <alignment horizontal="left" vertical="top" wrapText="1"/>
    </xf>
    <xf numFmtId="1" fontId="38" fillId="3" borderId="14" xfId="0" applyNumberFormat="1" applyFont="1" applyFill="1" applyBorder="1" applyAlignment="1">
      <alignment horizontal="center" vertical="top"/>
    </xf>
    <xf numFmtId="1" fontId="38" fillId="3" borderId="12" xfId="0" applyNumberFormat="1" applyFont="1" applyFill="1" applyBorder="1" applyAlignment="1">
      <alignment horizontal="center" vertical="top"/>
    </xf>
    <xf numFmtId="1" fontId="38" fillId="0" borderId="13" xfId="0" applyNumberFormat="1" applyFont="1" applyBorder="1" applyAlignment="1">
      <alignment horizontal="center" vertical="top"/>
    </xf>
    <xf numFmtId="1" fontId="38" fillId="0" borderId="1" xfId="0" applyNumberFormat="1" applyFont="1" applyBorder="1" applyAlignment="1">
      <alignment horizontal="center" vertical="top"/>
    </xf>
    <xf numFmtId="1" fontId="6" fillId="0" borderId="24" xfId="0" applyNumberFormat="1" applyFont="1" applyBorder="1" applyAlignment="1">
      <alignment vertical="top" wrapText="1"/>
    </xf>
    <xf numFmtId="1" fontId="6" fillId="0" borderId="60" xfId="0" applyNumberFormat="1" applyFont="1" applyBorder="1" applyAlignment="1">
      <alignment vertical="top" wrapText="1"/>
    </xf>
    <xf numFmtId="1" fontId="39" fillId="0" borderId="4" xfId="0" applyNumberFormat="1" applyFont="1" applyBorder="1" applyAlignment="1">
      <alignment horizontal="center" vertical="top"/>
    </xf>
    <xf numFmtId="1" fontId="2" fillId="0" borderId="11" xfId="0" applyNumberFormat="1" applyFont="1" applyBorder="1" applyAlignment="1">
      <alignment horizontal="center" vertical="top"/>
    </xf>
    <xf numFmtId="1" fontId="2" fillId="0" borderId="50" xfId="0" applyNumberFormat="1" applyFont="1" applyBorder="1" applyAlignment="1">
      <alignment horizontal="center" vertical="top"/>
    </xf>
    <xf numFmtId="1" fontId="2" fillId="0" borderId="51" xfId="0" applyNumberFormat="1" applyFont="1" applyBorder="1" applyAlignment="1">
      <alignment horizontal="center" vertical="top"/>
    </xf>
    <xf numFmtId="1" fontId="12" fillId="0" borderId="63" xfId="6" applyNumberFormat="1" applyFont="1" applyBorder="1" applyAlignment="1">
      <alignment vertical="top" wrapText="1"/>
    </xf>
    <xf numFmtId="1" fontId="12" fillId="0" borderId="63" xfId="0" applyNumberFormat="1" applyFont="1" applyBorder="1" applyAlignment="1">
      <alignment horizontal="left" vertical="top" wrapText="1"/>
    </xf>
    <xf numFmtId="1" fontId="17" fillId="3" borderId="2" xfId="0" applyNumberFormat="1" applyFont="1" applyFill="1" applyBorder="1" applyAlignment="1">
      <alignment horizontal="right" vertical="top"/>
    </xf>
    <xf numFmtId="1" fontId="17" fillId="3" borderId="3" xfId="0" applyNumberFormat="1" applyFont="1" applyFill="1" applyBorder="1" applyAlignment="1">
      <alignment horizontal="right" vertical="top"/>
    </xf>
    <xf numFmtId="1" fontId="17" fillId="3" borderId="57" xfId="0" applyNumberFormat="1" applyFont="1" applyFill="1" applyBorder="1" applyAlignment="1">
      <alignment horizontal="right" vertical="top"/>
    </xf>
    <xf numFmtId="1" fontId="15" fillId="0" borderId="63" xfId="0" applyNumberFormat="1" applyFont="1" applyBorder="1" applyAlignment="1">
      <alignment vertical="top" wrapText="1"/>
    </xf>
    <xf numFmtId="0" fontId="11" fillId="0" borderId="71" xfId="0" applyFont="1" applyBorder="1" applyAlignment="1">
      <alignment vertical="top" wrapText="1"/>
    </xf>
    <xf numFmtId="0" fontId="11" fillId="0" borderId="42" xfId="0" applyFont="1" applyBorder="1" applyAlignment="1">
      <alignment vertical="top" wrapText="1"/>
    </xf>
    <xf numFmtId="0" fontId="11" fillId="0" borderId="43" xfId="0" applyFont="1" applyBorder="1" applyAlignment="1">
      <alignment vertical="top" wrapText="1"/>
    </xf>
    <xf numFmtId="0" fontId="8" fillId="0" borderId="68" xfId="0" applyFont="1" applyBorder="1" applyAlignment="1">
      <alignment vertical="top" wrapText="1"/>
    </xf>
    <xf numFmtId="1" fontId="12" fillId="0" borderId="34" xfId="0" applyNumberFormat="1" applyFont="1" applyBorder="1" applyAlignment="1">
      <alignment horizontal="center" vertical="top" wrapText="1"/>
    </xf>
    <xf numFmtId="0" fontId="8" fillId="0" borderId="36" xfId="0" applyFont="1" applyBorder="1" applyAlignment="1">
      <alignment horizontal="center" vertical="top" wrapText="1"/>
    </xf>
    <xf numFmtId="1" fontId="12" fillId="0" borderId="26" xfId="0" applyNumberFormat="1" applyFont="1" applyBorder="1" applyAlignment="1">
      <alignment horizontal="center" vertical="top" wrapText="1"/>
    </xf>
    <xf numFmtId="49" fontId="17" fillId="2" borderId="14" xfId="7" applyNumberFormat="1" applyFont="1" applyFill="1" applyBorder="1" applyAlignment="1">
      <alignment horizontal="center" vertical="top"/>
    </xf>
    <xf numFmtId="49" fontId="17" fillId="2" borderId="12" xfId="7" applyNumberFormat="1" applyFont="1" applyFill="1" applyBorder="1" applyAlignment="1">
      <alignment horizontal="center" vertical="top"/>
    </xf>
    <xf numFmtId="1" fontId="17" fillId="3" borderId="24" xfId="7" applyNumberFormat="1" applyFont="1" applyFill="1" applyBorder="1" applyAlignment="1">
      <alignment horizontal="center" vertical="top"/>
    </xf>
    <xf numFmtId="1" fontId="17" fillId="3" borderId="60" xfId="7" applyNumberFormat="1" applyFont="1" applyFill="1" applyBorder="1" applyAlignment="1">
      <alignment horizontal="center" vertical="top"/>
    </xf>
    <xf numFmtId="1" fontId="12" fillId="0" borderId="34" xfId="7" applyNumberFormat="1" applyFont="1" applyBorder="1" applyAlignment="1">
      <alignment horizontal="left" vertical="top" wrapText="1"/>
    </xf>
    <xf numFmtId="1" fontId="12" fillId="0" borderId="38" xfId="7" applyNumberFormat="1" applyFont="1" applyBorder="1" applyAlignment="1">
      <alignment horizontal="left" vertical="top" wrapText="1"/>
    </xf>
    <xf numFmtId="49" fontId="17" fillId="2" borderId="9" xfId="7" applyNumberFormat="1" applyFont="1" applyFill="1" applyBorder="1" applyAlignment="1">
      <alignment horizontal="center" vertical="top"/>
    </xf>
    <xf numFmtId="1" fontId="17" fillId="3" borderId="69" xfId="7" applyNumberFormat="1" applyFont="1" applyFill="1" applyBorder="1" applyAlignment="1">
      <alignment horizontal="center" vertical="top"/>
    </xf>
    <xf numFmtId="49" fontId="17" fillId="0" borderId="8" xfId="7" applyNumberFormat="1" applyFont="1" applyBorder="1" applyAlignment="1">
      <alignment horizontal="center" vertical="top"/>
    </xf>
    <xf numFmtId="1" fontId="12" fillId="0" borderId="6" xfId="7" applyNumberFormat="1" applyFont="1" applyBorder="1" applyAlignment="1">
      <alignment horizontal="left" vertical="top" wrapText="1"/>
    </xf>
    <xf numFmtId="1" fontId="32" fillId="2" borderId="64" xfId="0" applyNumberFormat="1" applyFont="1" applyFill="1" applyBorder="1" applyAlignment="1">
      <alignment horizontal="left" vertical="top"/>
    </xf>
    <xf numFmtId="1" fontId="17" fillId="3" borderId="3" xfId="0" applyNumberFormat="1" applyFont="1" applyFill="1" applyBorder="1" applyAlignment="1">
      <alignment horizontal="left" vertical="top" wrapText="1"/>
    </xf>
    <xf numFmtId="1" fontId="17" fillId="3" borderId="21" xfId="0" applyNumberFormat="1" applyFont="1" applyFill="1" applyBorder="1" applyAlignment="1">
      <alignment horizontal="left" vertical="top" wrapText="1"/>
    </xf>
    <xf numFmtId="49" fontId="17" fillId="2" borderId="12" xfId="0" applyNumberFormat="1" applyFont="1" applyFill="1" applyBorder="1" applyAlignment="1">
      <alignment horizontal="center" vertical="top"/>
    </xf>
    <xf numFmtId="1" fontId="17" fillId="3" borderId="24" xfId="0" applyNumberFormat="1" applyFont="1" applyFill="1" applyBorder="1" applyAlignment="1">
      <alignment horizontal="center" vertical="top"/>
    </xf>
    <xf numFmtId="1" fontId="17" fillId="3" borderId="60" xfId="0" applyNumberFormat="1" applyFont="1" applyFill="1" applyBorder="1" applyAlignment="1">
      <alignment horizontal="center" vertical="top"/>
    </xf>
    <xf numFmtId="1" fontId="12" fillId="0" borderId="34" xfId="0" applyNumberFormat="1" applyFont="1" applyBorder="1" applyAlignment="1">
      <alignment horizontal="left" vertical="top" wrapText="1"/>
    </xf>
    <xf numFmtId="1" fontId="12" fillId="0" borderId="38" xfId="0" applyNumberFormat="1" applyFont="1" applyBorder="1" applyAlignment="1">
      <alignment horizontal="left" vertical="top" wrapText="1"/>
    </xf>
    <xf numFmtId="1" fontId="21" fillId="0" borderId="0" xfId="0" applyNumberFormat="1" applyFont="1" applyAlignment="1">
      <alignment vertical="top" wrapText="1"/>
    </xf>
    <xf numFmtId="1" fontId="21" fillId="0" borderId="41" xfId="0" applyNumberFormat="1" applyFont="1" applyBorder="1" applyAlignment="1">
      <alignment horizontal="left" wrapText="1"/>
    </xf>
    <xf numFmtId="1" fontId="3" fillId="0" borderId="13" xfId="0" applyNumberFormat="1" applyFont="1" applyBorder="1" applyAlignment="1">
      <alignment horizontal="center" vertical="center" textRotation="90" wrapText="1"/>
    </xf>
    <xf numFmtId="1" fontId="3" fillId="0" borderId="54" xfId="0" applyNumberFormat="1" applyFont="1" applyBorder="1" applyAlignment="1">
      <alignment horizontal="center" vertical="center" textRotation="90" wrapText="1"/>
    </xf>
    <xf numFmtId="1" fontId="3" fillId="0" borderId="1" xfId="0" applyNumberFormat="1" applyFont="1" applyBorder="1" applyAlignment="1">
      <alignment horizontal="center" vertical="center" textRotation="90" wrapText="1"/>
    </xf>
    <xf numFmtId="1" fontId="12" fillId="0" borderId="25" xfId="0" applyNumberFormat="1" applyFont="1" applyBorder="1" applyAlignment="1">
      <alignment horizontal="center" vertical="center" wrapText="1"/>
    </xf>
    <xf numFmtId="1" fontId="12" fillId="0" borderId="18" xfId="0" applyNumberFormat="1" applyFont="1" applyBorder="1" applyAlignment="1">
      <alignment horizontal="center" vertical="center" wrapText="1"/>
    </xf>
    <xf numFmtId="1" fontId="12" fillId="0" borderId="29" xfId="0" applyNumberFormat="1" applyFont="1" applyBorder="1" applyAlignment="1">
      <alignment horizontal="center" vertical="center" wrapText="1"/>
    </xf>
    <xf numFmtId="1" fontId="3" fillId="0" borderId="48" xfId="0" applyNumberFormat="1" applyFont="1" applyBorder="1" applyAlignment="1">
      <alignment horizontal="center" vertical="center" textRotation="90" wrapText="1"/>
    </xf>
    <xf numFmtId="1" fontId="3" fillId="0" borderId="17" xfId="0" applyNumberFormat="1" applyFont="1" applyBorder="1" applyAlignment="1">
      <alignment horizontal="center" vertical="center" textRotation="90" wrapText="1"/>
    </xf>
    <xf numFmtId="1" fontId="3" fillId="0" borderId="40" xfId="0" applyNumberFormat="1" applyFont="1" applyBorder="1" applyAlignment="1">
      <alignment horizontal="center" vertical="center" textRotation="90" wrapText="1"/>
    </xf>
    <xf numFmtId="1" fontId="3" fillId="0" borderId="16" xfId="0" applyNumberFormat="1" applyFont="1" applyBorder="1" applyAlignment="1">
      <alignment horizontal="center" vertical="center" textRotation="90" wrapText="1"/>
    </xf>
    <xf numFmtId="1" fontId="3" fillId="0" borderId="59" xfId="0" applyNumberFormat="1" applyFont="1" applyBorder="1" applyAlignment="1">
      <alignment horizontal="center" vertical="center" textRotation="90" wrapText="1"/>
    </xf>
    <xf numFmtId="1" fontId="3" fillId="0" borderId="20" xfId="0" applyNumberFormat="1" applyFont="1" applyBorder="1" applyAlignment="1">
      <alignment horizontal="center" vertical="center" textRotation="90" wrapText="1"/>
    </xf>
    <xf numFmtId="0" fontId="27" fillId="0" borderId="63" xfId="0" applyFont="1" applyBorder="1" applyAlignment="1">
      <alignment vertical="top" wrapText="1"/>
    </xf>
    <xf numFmtId="0" fontId="3" fillId="6" borderId="31" xfId="0" applyFont="1" applyFill="1" applyBorder="1" applyAlignment="1">
      <alignment horizontal="center" vertical="top"/>
    </xf>
    <xf numFmtId="0" fontId="3" fillId="6" borderId="22" xfId="0" applyFont="1" applyFill="1" applyBorder="1" applyAlignment="1">
      <alignment horizontal="center" vertical="top"/>
    </xf>
    <xf numFmtId="165" fontId="15" fillId="0" borderId="33" xfId="0" applyNumberFormat="1" applyFont="1" applyBorder="1" applyAlignment="1">
      <alignment horizontal="center" vertical="top" wrapText="1"/>
    </xf>
    <xf numFmtId="0" fontId="8" fillId="0" borderId="68" xfId="0" applyFont="1" applyBorder="1" applyAlignment="1">
      <alignment horizontal="center" vertical="top" wrapText="1"/>
    </xf>
    <xf numFmtId="165" fontId="15" fillId="0" borderId="25" xfId="0" applyNumberFormat="1" applyFont="1" applyBorder="1" applyAlignment="1">
      <alignment horizontal="center" vertical="top" wrapText="1"/>
    </xf>
    <xf numFmtId="165" fontId="15" fillId="0" borderId="26" xfId="0" applyNumberFormat="1" applyFont="1" applyBorder="1" applyAlignment="1">
      <alignment horizontal="center" vertical="top" wrapText="1"/>
    </xf>
    <xf numFmtId="0" fontId="27" fillId="0" borderId="66" xfId="0" applyFont="1" applyBorder="1" applyAlignment="1">
      <alignment vertical="top" wrapText="1"/>
    </xf>
    <xf numFmtId="0" fontId="29" fillId="0" borderId="52" xfId="0" applyFont="1" applyBorder="1" applyAlignment="1">
      <alignment horizontal="center" vertical="top" wrapText="1"/>
    </xf>
    <xf numFmtId="0" fontId="29" fillId="0" borderId="66" xfId="0" applyFont="1" applyBorder="1" applyAlignment="1">
      <alignment horizontal="center" vertical="top" wrapText="1"/>
    </xf>
    <xf numFmtId="0" fontId="8" fillId="0" borderId="53" xfId="0" applyFont="1" applyBorder="1" applyAlignment="1">
      <alignment horizontal="center" vertical="top" wrapText="1"/>
    </xf>
    <xf numFmtId="0" fontId="12" fillId="0" borderId="5" xfId="0" applyFont="1" applyBorder="1" applyAlignment="1">
      <alignment vertical="top" wrapText="1"/>
    </xf>
    <xf numFmtId="0" fontId="12" fillId="5" borderId="33" xfId="0" applyFont="1" applyFill="1" applyBorder="1" applyAlignment="1">
      <alignment horizontal="left" vertical="top" wrapText="1"/>
    </xf>
    <xf numFmtId="0" fontId="12" fillId="0" borderId="25" xfId="0" applyFont="1" applyBorder="1" applyAlignment="1">
      <alignment horizontal="center" vertical="top" wrapText="1"/>
    </xf>
    <xf numFmtId="0" fontId="12" fillId="0" borderId="35" xfId="0" applyFont="1" applyBorder="1" applyAlignment="1">
      <alignment horizontal="center" vertical="top" wrapText="1"/>
    </xf>
    <xf numFmtId="0" fontId="12" fillId="5" borderId="26" xfId="0" applyFont="1" applyFill="1" applyBorder="1" applyAlignment="1">
      <alignment horizontal="center" vertical="top"/>
    </xf>
    <xf numFmtId="0" fontId="12" fillId="5" borderId="73" xfId="0" applyFont="1" applyFill="1" applyBorder="1" applyAlignment="1">
      <alignment horizontal="center" vertical="top"/>
    </xf>
    <xf numFmtId="49" fontId="17" fillId="3" borderId="60" xfId="0" applyNumberFormat="1" applyFont="1" applyFill="1" applyBorder="1" applyAlignment="1">
      <alignment horizontal="center" vertical="top"/>
    </xf>
    <xf numFmtId="0" fontId="27" fillId="0" borderId="63" xfId="0" applyFont="1" applyBorder="1" applyAlignment="1">
      <alignment horizontal="center" vertical="top" wrapText="1"/>
    </xf>
    <xf numFmtId="0" fontId="27" fillId="0" borderId="71" xfId="0" applyFont="1" applyBorder="1" applyAlignment="1">
      <alignment horizontal="center" vertical="top" wrapText="1"/>
    </xf>
    <xf numFmtId="0" fontId="27" fillId="0" borderId="43" xfId="0" applyFont="1" applyBorder="1" applyAlignment="1">
      <alignment horizontal="center" vertical="top" wrapText="1"/>
    </xf>
    <xf numFmtId="0" fontId="12" fillId="0" borderId="34" xfId="0" applyFont="1" applyBorder="1" applyAlignment="1">
      <alignment horizontal="left" vertical="top" wrapText="1"/>
    </xf>
    <xf numFmtId="0" fontId="12" fillId="0" borderId="6" xfId="0" applyFont="1" applyBorder="1" applyAlignment="1">
      <alignment horizontal="left" vertical="top" wrapText="1"/>
    </xf>
    <xf numFmtId="0" fontId="12" fillId="0" borderId="38" xfId="0" applyFont="1" applyBorder="1" applyAlignment="1">
      <alignment horizontal="left" vertical="top" wrapText="1"/>
    </xf>
    <xf numFmtId="0" fontId="21" fillId="0" borderId="0" xfId="0" applyFont="1" applyAlignment="1">
      <alignment horizontal="left" wrapText="1"/>
    </xf>
    <xf numFmtId="0" fontId="23" fillId="0" borderId="0" xfId="0" applyFont="1" applyAlignment="1">
      <alignment horizontal="left" wrapText="1"/>
    </xf>
    <xf numFmtId="0" fontId="12" fillId="0" borderId="26" xfId="0" applyFont="1" applyBorder="1" applyAlignment="1">
      <alignment horizontal="justify" vertical="top" wrapText="1"/>
    </xf>
    <xf numFmtId="0" fontId="12" fillId="0" borderId="19" xfId="0" applyFont="1" applyBorder="1" applyAlignment="1">
      <alignment horizontal="justify" vertical="top" wrapText="1"/>
    </xf>
    <xf numFmtId="0" fontId="12" fillId="0" borderId="30" xfId="0" applyFont="1" applyBorder="1" applyAlignment="1">
      <alignment horizontal="justify" vertical="top" wrapText="1"/>
    </xf>
    <xf numFmtId="0" fontId="12" fillId="0" borderId="14" xfId="0" applyFont="1" applyBorder="1" applyAlignment="1">
      <alignment horizontal="justify" vertical="top" wrapText="1"/>
    </xf>
    <xf numFmtId="0" fontId="8" fillId="0" borderId="15" xfId="0" applyFont="1" applyBorder="1" applyAlignment="1">
      <alignment horizontal="justify" vertical="top" wrapText="1"/>
    </xf>
    <xf numFmtId="0" fontId="12" fillId="0" borderId="5" xfId="0" applyFont="1" applyBorder="1" applyAlignment="1">
      <alignment horizontal="justify" vertical="top" wrapText="1"/>
    </xf>
    <xf numFmtId="0" fontId="8" fillId="0" borderId="19" xfId="0" applyFont="1" applyBorder="1" applyAlignment="1">
      <alignment horizontal="justify" vertical="top" wrapText="1"/>
    </xf>
    <xf numFmtId="0" fontId="8" fillId="0" borderId="12" xfId="0" applyFont="1" applyBorder="1" applyAlignment="1">
      <alignment horizontal="justify" vertical="top" wrapText="1"/>
    </xf>
    <xf numFmtId="0" fontId="8" fillId="0" borderId="78" xfId="0" applyFont="1" applyBorder="1" applyAlignment="1">
      <alignment horizontal="justify" vertical="top" wrapText="1"/>
    </xf>
    <xf numFmtId="49" fontId="32" fillId="3" borderId="37" xfId="0" applyNumberFormat="1" applyFont="1" applyFill="1" applyBorder="1" applyAlignment="1">
      <alignment horizontal="right" vertical="top"/>
    </xf>
    <xf numFmtId="49" fontId="32" fillId="3" borderId="29" xfId="0" applyNumberFormat="1" applyFont="1" applyFill="1" applyBorder="1" applyAlignment="1">
      <alignment horizontal="right" vertical="top"/>
    </xf>
    <xf numFmtId="49" fontId="32" fillId="3" borderId="30" xfId="0" applyNumberFormat="1" applyFont="1" applyFill="1" applyBorder="1" applyAlignment="1">
      <alignment horizontal="right" vertical="top"/>
    </xf>
    <xf numFmtId="49" fontId="32" fillId="6" borderId="21" xfId="0" applyNumberFormat="1" applyFont="1" applyFill="1" applyBorder="1" applyAlignment="1">
      <alignment horizontal="right" vertical="top"/>
    </xf>
    <xf numFmtId="0" fontId="12" fillId="6" borderId="51" xfId="0" applyFont="1" applyFill="1" applyBorder="1" applyAlignment="1">
      <alignment horizontal="center" vertical="top"/>
    </xf>
    <xf numFmtId="0" fontId="12" fillId="6" borderId="46" xfId="0" applyFont="1" applyFill="1" applyBorder="1" applyAlignment="1">
      <alignment horizontal="center" vertical="top"/>
    </xf>
    <xf numFmtId="0" fontId="12" fillId="0" borderId="63" xfId="0" applyFont="1" applyBorder="1" applyAlignment="1">
      <alignment horizontal="justify" vertical="top" wrapText="1"/>
    </xf>
    <xf numFmtId="0" fontId="27" fillId="0" borderId="71" xfId="0" applyFont="1" applyBorder="1" applyAlignment="1">
      <alignment horizontal="justify" vertical="top" wrapText="1"/>
    </xf>
    <xf numFmtId="0" fontId="27" fillId="0" borderId="56" xfId="0" applyFont="1" applyBorder="1" applyAlignment="1">
      <alignment horizontal="justify" vertical="top" wrapText="1"/>
    </xf>
    <xf numFmtId="0" fontId="27" fillId="0" borderId="45" xfId="0" applyFont="1" applyBorder="1" applyAlignment="1">
      <alignment horizontal="justify" vertical="top" wrapText="1"/>
    </xf>
    <xf numFmtId="0" fontId="27" fillId="0" borderId="42" xfId="0" applyFont="1" applyBorder="1" applyAlignment="1">
      <alignment horizontal="justify" vertical="top" wrapText="1"/>
    </xf>
    <xf numFmtId="0" fontId="27" fillId="0" borderId="43" xfId="0" applyFont="1" applyBorder="1" applyAlignment="1">
      <alignment horizontal="justify" vertical="top" wrapText="1"/>
    </xf>
    <xf numFmtId="0" fontId="12" fillId="0" borderId="33" xfId="0" applyFont="1" applyBorder="1" applyAlignment="1">
      <alignment horizontal="justify" vertical="top" wrapText="1"/>
    </xf>
    <xf numFmtId="0" fontId="8" fillId="0" borderId="37" xfId="0" applyFont="1" applyBorder="1" applyAlignment="1">
      <alignment horizontal="justify" wrapText="1"/>
    </xf>
    <xf numFmtId="0" fontId="12" fillId="0" borderId="26" xfId="0" applyFont="1" applyBorder="1" applyAlignment="1">
      <alignment horizontal="center" vertical="top" wrapText="1"/>
    </xf>
    <xf numFmtId="0" fontId="12" fillId="0" borderId="30" xfId="0" applyFont="1" applyBorder="1" applyAlignment="1">
      <alignment horizontal="center" vertical="top" wrapText="1"/>
    </xf>
    <xf numFmtId="0" fontId="12" fillId="0" borderId="35" xfId="0" applyFont="1" applyBorder="1" applyAlignment="1">
      <alignment horizontal="center" vertical="top"/>
    </xf>
    <xf numFmtId="0" fontId="12" fillId="0" borderId="73" xfId="0" applyFont="1" applyBorder="1" applyAlignment="1">
      <alignment horizontal="center" vertical="top" wrapText="1"/>
    </xf>
    <xf numFmtId="1" fontId="12" fillId="0" borderId="30" xfId="0" applyNumberFormat="1" applyFont="1" applyBorder="1" applyAlignment="1">
      <alignment horizontal="center" vertical="top" wrapText="1"/>
    </xf>
    <xf numFmtId="0" fontId="8" fillId="0" borderId="71" xfId="0" applyFont="1" applyBorder="1" applyAlignment="1">
      <alignment horizontal="justify" vertical="top" wrapText="1"/>
    </xf>
    <xf numFmtId="0" fontId="8" fillId="0" borderId="42" xfId="0" applyFont="1" applyBorder="1" applyAlignment="1">
      <alignment horizontal="justify" vertical="top" wrapText="1"/>
    </xf>
    <xf numFmtId="0" fontId="8" fillId="0" borderId="43" xfId="0" applyFont="1" applyBorder="1" applyAlignment="1">
      <alignment horizontal="justify" vertical="top" wrapText="1"/>
    </xf>
    <xf numFmtId="0" fontId="12" fillId="0" borderId="30" xfId="0" applyFont="1" applyBorder="1" applyAlignment="1">
      <alignment vertical="top" wrapText="1"/>
    </xf>
    <xf numFmtId="49" fontId="15" fillId="0" borderId="4" xfId="0" applyNumberFormat="1" applyFont="1" applyBorder="1" applyAlignment="1">
      <alignment horizontal="center" vertical="top"/>
    </xf>
    <xf numFmtId="49" fontId="15" fillId="0" borderId="11" xfId="0" applyNumberFormat="1" applyFont="1" applyBorder="1" applyAlignment="1">
      <alignment horizontal="center" vertical="top"/>
    </xf>
    <xf numFmtId="49" fontId="15" fillId="0" borderId="50" xfId="0" applyNumberFormat="1" applyFont="1" applyBorder="1" applyAlignment="1">
      <alignment horizontal="center" vertical="top"/>
    </xf>
    <xf numFmtId="49" fontId="15" fillId="0" borderId="51" xfId="0" applyNumberFormat="1" applyFont="1" applyBorder="1" applyAlignment="1">
      <alignment horizontal="center" vertical="top"/>
    </xf>
    <xf numFmtId="1" fontId="12" fillId="0" borderId="29" xfId="0" applyNumberFormat="1" applyFont="1" applyBorder="1" applyAlignment="1">
      <alignment horizontal="center" vertical="top" wrapText="1"/>
    </xf>
    <xf numFmtId="0" fontId="29" fillId="0" borderId="63" xfId="0" applyFont="1" applyBorder="1" applyAlignment="1">
      <alignment horizontal="justify" vertical="top" wrapText="1"/>
    </xf>
    <xf numFmtId="0" fontId="29" fillId="0" borderId="71" xfId="0" applyFont="1" applyBorder="1" applyAlignment="1">
      <alignment horizontal="justify" vertical="top"/>
    </xf>
    <xf numFmtId="49" fontId="15" fillId="0" borderId="17" xfId="0" applyNumberFormat="1" applyFont="1" applyBorder="1" applyAlignment="1">
      <alignment horizontal="center" vertical="top"/>
    </xf>
    <xf numFmtId="49" fontId="15" fillId="0" borderId="56" xfId="0" applyNumberFormat="1" applyFont="1" applyBorder="1" applyAlignment="1">
      <alignment horizontal="center" vertical="top"/>
    </xf>
    <xf numFmtId="0" fontId="29" fillId="0" borderId="63" xfId="0" applyFont="1" applyBorder="1" applyAlignment="1">
      <alignment horizontal="left" vertical="top" wrapText="1"/>
    </xf>
    <xf numFmtId="0" fontId="29" fillId="0" borderId="71" xfId="0" applyFont="1" applyBorder="1" applyAlignment="1">
      <alignment horizontal="left" vertical="top" wrapText="1"/>
    </xf>
    <xf numFmtId="0" fontId="29" fillId="0" borderId="56" xfId="0" applyFont="1" applyBorder="1" applyAlignment="1">
      <alignment horizontal="left" vertical="top" wrapText="1"/>
    </xf>
    <xf numFmtId="0" fontId="29" fillId="0" borderId="45" xfId="0" applyFont="1" applyBorder="1" applyAlignment="1">
      <alignment horizontal="left" vertical="top" wrapText="1"/>
    </xf>
    <xf numFmtId="0" fontId="29" fillId="0" borderId="42" xfId="0" applyFont="1" applyBorder="1" applyAlignment="1">
      <alignment horizontal="left" vertical="top" wrapText="1"/>
    </xf>
    <xf numFmtId="0" fontId="29" fillId="0" borderId="43" xfId="0" applyFont="1" applyBorder="1" applyAlignment="1">
      <alignment horizontal="left" vertical="top" wrapText="1"/>
    </xf>
    <xf numFmtId="0" fontId="12" fillId="5" borderId="59" xfId="0" applyFont="1" applyFill="1" applyBorder="1" applyAlignment="1">
      <alignment horizontal="left" vertical="top" wrapText="1"/>
    </xf>
    <xf numFmtId="0" fontId="12" fillId="5" borderId="66" xfId="0" applyFont="1" applyFill="1" applyBorder="1" applyAlignment="1">
      <alignment horizontal="left" vertical="top" wrapText="1"/>
    </xf>
    <xf numFmtId="0" fontId="12" fillId="0" borderId="63" xfId="0" applyFont="1" applyBorder="1" applyAlignment="1">
      <alignment vertical="center"/>
    </xf>
    <xf numFmtId="0" fontId="12" fillId="0" borderId="71" xfId="0" applyFont="1" applyBorder="1" applyAlignment="1">
      <alignment vertical="center"/>
    </xf>
    <xf numFmtId="0" fontId="12" fillId="0" borderId="56" xfId="0" applyFont="1" applyBorder="1" applyAlignment="1">
      <alignment vertical="center"/>
    </xf>
    <xf numFmtId="0" fontId="12" fillId="0" borderId="45"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6" borderId="31" xfId="0" applyFont="1" applyFill="1" applyBorder="1" applyAlignment="1">
      <alignment horizontal="center" vertical="top"/>
    </xf>
    <xf numFmtId="0" fontId="12" fillId="6" borderId="22" xfId="0" applyFont="1" applyFill="1" applyBorder="1" applyAlignment="1">
      <alignment horizontal="center" vertical="top"/>
    </xf>
    <xf numFmtId="0" fontId="12" fillId="6" borderId="23" xfId="0" applyFont="1" applyFill="1" applyBorder="1" applyAlignment="1">
      <alignment horizontal="center" vertical="top"/>
    </xf>
    <xf numFmtId="0" fontId="29" fillId="0" borderId="50" xfId="0" applyFont="1" applyBorder="1" applyAlignment="1">
      <alignment horizontal="center" vertical="center" wrapText="1"/>
    </xf>
    <xf numFmtId="0" fontId="29" fillId="0" borderId="44" xfId="0" applyFont="1" applyBorder="1" applyAlignment="1">
      <alignment horizontal="center" vertical="center" wrapText="1"/>
    </xf>
    <xf numFmtId="0" fontId="6" fillId="0" borderId="65" xfId="0" applyFont="1" applyBorder="1" applyAlignment="1">
      <alignment horizontal="left" vertical="top" wrapText="1"/>
    </xf>
    <xf numFmtId="0" fontId="6" fillId="0" borderId="61" xfId="0" applyFont="1" applyBorder="1" applyAlignment="1">
      <alignment horizontal="left" vertical="top" wrapText="1"/>
    </xf>
    <xf numFmtId="0" fontId="6" fillId="0" borderId="52" xfId="0" applyFont="1" applyBorder="1" applyAlignment="1">
      <alignment horizontal="left" vertical="top" wrapText="1"/>
    </xf>
    <xf numFmtId="0" fontId="6" fillId="0" borderId="66" xfId="0" applyFont="1" applyBorder="1" applyAlignment="1">
      <alignment horizontal="left" vertical="top" wrapText="1"/>
    </xf>
    <xf numFmtId="0" fontId="12" fillId="0" borderId="17" xfId="0" applyFont="1" applyBorder="1" applyAlignment="1">
      <alignment horizontal="center" vertical="top" wrapText="1"/>
    </xf>
    <xf numFmtId="0" fontId="6" fillId="0" borderId="52" xfId="0" applyFont="1" applyBorder="1" applyAlignment="1">
      <alignment horizontal="left" vertical="center" wrapText="1"/>
    </xf>
    <xf numFmtId="0" fontId="6" fillId="0" borderId="66" xfId="0" applyFont="1" applyBorder="1" applyAlignment="1">
      <alignment horizontal="left" vertical="center" wrapText="1"/>
    </xf>
    <xf numFmtId="0" fontId="12" fillId="0" borderId="62" xfId="0" applyFont="1" applyBorder="1" applyAlignment="1">
      <alignment horizontal="left" vertical="center" wrapText="1"/>
    </xf>
    <xf numFmtId="0" fontId="8" fillId="0" borderId="39" xfId="0" applyFont="1" applyBorder="1" applyAlignment="1">
      <alignment horizontal="left" vertical="center" wrapText="1"/>
    </xf>
    <xf numFmtId="0" fontId="6" fillId="0" borderId="25" xfId="0" applyFont="1" applyBorder="1" applyAlignment="1">
      <alignment horizontal="center" vertical="top" wrapText="1"/>
    </xf>
    <xf numFmtId="0" fontId="6" fillId="0" borderId="29" xfId="0" applyFont="1" applyBorder="1" applyAlignment="1">
      <alignment horizontal="center" vertical="top" wrapText="1"/>
    </xf>
    <xf numFmtId="0" fontId="6" fillId="0" borderId="63" xfId="0" applyFont="1" applyBorder="1" applyAlignment="1">
      <alignment vertical="top" wrapText="1"/>
    </xf>
    <xf numFmtId="0" fontId="6" fillId="0" borderId="71" xfId="0" applyFont="1" applyBorder="1" applyAlignment="1">
      <alignment vertical="top" wrapText="1"/>
    </xf>
    <xf numFmtId="0" fontId="6" fillId="0" borderId="42" xfId="0" applyFont="1" applyBorder="1" applyAlignment="1">
      <alignment vertical="top" wrapText="1"/>
    </xf>
    <xf numFmtId="0" fontId="6" fillId="0" borderId="43" xfId="0" applyFont="1" applyBorder="1" applyAlignment="1">
      <alignment vertical="top" wrapText="1"/>
    </xf>
    <xf numFmtId="49" fontId="5" fillId="15" borderId="33" xfId="0" applyNumberFormat="1" applyFont="1" applyFill="1" applyBorder="1" applyAlignment="1">
      <alignment horizontal="center" vertical="top"/>
    </xf>
    <xf numFmtId="49" fontId="5" fillId="15" borderId="5" xfId="0" applyNumberFormat="1" applyFont="1" applyFill="1" applyBorder="1" applyAlignment="1">
      <alignment horizontal="center" vertical="top"/>
    </xf>
    <xf numFmtId="49" fontId="5" fillId="16" borderId="25" xfId="0" applyNumberFormat="1" applyFont="1" applyFill="1" applyBorder="1" applyAlignment="1">
      <alignment horizontal="center" vertical="top"/>
    </xf>
    <xf numFmtId="49" fontId="5" fillId="16" borderId="18" xfId="0" applyNumberFormat="1" applyFont="1" applyFill="1" applyBorder="1" applyAlignment="1">
      <alignment horizontal="center" vertical="top"/>
    </xf>
    <xf numFmtId="49" fontId="5" fillId="0" borderId="34" xfId="0" applyNumberFormat="1" applyFont="1" applyBorder="1" applyAlignment="1">
      <alignment horizontal="center" vertical="top"/>
    </xf>
    <xf numFmtId="49" fontId="5" fillId="0" borderId="6" xfId="0" applyNumberFormat="1" applyFont="1" applyBorder="1" applyAlignment="1">
      <alignment horizontal="center" vertical="top"/>
    </xf>
    <xf numFmtId="0" fontId="12" fillId="0" borderId="48" xfId="0" applyFont="1" applyBorder="1" applyAlignment="1">
      <alignment horizontal="center" vertical="top"/>
    </xf>
    <xf numFmtId="0" fontId="12" fillId="0" borderId="17" xfId="0" applyFont="1" applyBorder="1" applyAlignment="1">
      <alignment horizontal="center" vertical="top"/>
    </xf>
    <xf numFmtId="49" fontId="32" fillId="15" borderId="50" xfId="0" applyNumberFormat="1" applyFont="1" applyFill="1" applyBorder="1" applyAlignment="1">
      <alignment horizontal="center" vertical="top"/>
    </xf>
    <xf numFmtId="49" fontId="32" fillId="15" borderId="51" xfId="0" applyNumberFormat="1" applyFont="1" applyFill="1" applyBorder="1" applyAlignment="1">
      <alignment horizontal="center" vertical="top"/>
    </xf>
    <xf numFmtId="49" fontId="32" fillId="16" borderId="13" xfId="0" applyNumberFormat="1" applyFont="1" applyFill="1" applyBorder="1" applyAlignment="1">
      <alignment horizontal="center" vertical="top"/>
    </xf>
    <xf numFmtId="49" fontId="32" fillId="16" borderId="1" xfId="0" applyNumberFormat="1" applyFont="1" applyFill="1" applyBorder="1" applyAlignment="1">
      <alignment horizontal="center" vertical="top"/>
    </xf>
    <xf numFmtId="0" fontId="32" fillId="0" borderId="24" xfId="0" applyFont="1" applyBorder="1" applyAlignment="1">
      <alignment vertical="center" wrapText="1"/>
    </xf>
    <xf numFmtId="0" fontId="32" fillId="0" borderId="60" xfId="0" applyFont="1" applyBorder="1" applyAlignment="1">
      <alignment vertical="center" wrapText="1"/>
    </xf>
    <xf numFmtId="0" fontId="6" fillId="0" borderId="63" xfId="0" applyFont="1" applyBorder="1" applyAlignment="1">
      <alignment horizontal="left" vertical="top" wrapText="1"/>
    </xf>
    <xf numFmtId="0" fontId="6" fillId="0" borderId="71"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49" fontId="32" fillId="15" borderId="56" xfId="0" applyNumberFormat="1" applyFont="1" applyFill="1" applyBorder="1" applyAlignment="1">
      <alignment horizontal="center" vertical="top"/>
    </xf>
    <xf numFmtId="49" fontId="32" fillId="16" borderId="18" xfId="0" applyNumberFormat="1" applyFont="1" applyFill="1" applyBorder="1" applyAlignment="1">
      <alignment horizontal="center" vertical="top"/>
    </xf>
    <xf numFmtId="0" fontId="32" fillId="0" borderId="24" xfId="0" applyFont="1" applyBorder="1" applyAlignment="1">
      <alignment vertical="top" wrapText="1"/>
    </xf>
    <xf numFmtId="0" fontId="32" fillId="0" borderId="6" xfId="0" applyFont="1" applyBorder="1" applyAlignment="1">
      <alignment vertical="top" wrapText="1"/>
    </xf>
    <xf numFmtId="0" fontId="32" fillId="0" borderId="60" xfId="0" applyFont="1" applyBorder="1" applyAlignment="1">
      <alignment vertical="top" wrapText="1"/>
    </xf>
    <xf numFmtId="0" fontId="6" fillId="7" borderId="63" xfId="0" applyFont="1" applyFill="1" applyBorder="1" applyAlignment="1">
      <alignment horizontal="left" vertical="top" wrapText="1"/>
    </xf>
    <xf numFmtId="0" fontId="6" fillId="7" borderId="71" xfId="0" applyFont="1" applyFill="1" applyBorder="1" applyAlignment="1">
      <alignment horizontal="left" vertical="top" wrapText="1"/>
    </xf>
    <xf numFmtId="0" fontId="6" fillId="7" borderId="56" xfId="0" applyFont="1" applyFill="1" applyBorder="1" applyAlignment="1">
      <alignment horizontal="left" vertical="top" wrapText="1"/>
    </xf>
    <xf numFmtId="0" fontId="6" fillId="7" borderId="45" xfId="0" applyFont="1" applyFill="1" applyBorder="1" applyAlignment="1">
      <alignment horizontal="left" vertical="top" wrapText="1"/>
    </xf>
    <xf numFmtId="0" fontId="6" fillId="7" borderId="42" xfId="0" applyFont="1" applyFill="1" applyBorder="1" applyAlignment="1">
      <alignment horizontal="left" vertical="top" wrapText="1"/>
    </xf>
    <xf numFmtId="0" fontId="6" fillId="7" borderId="43" xfId="0" applyFont="1" applyFill="1" applyBorder="1" applyAlignment="1">
      <alignment horizontal="left" vertical="top" wrapText="1"/>
    </xf>
    <xf numFmtId="49" fontId="32" fillId="15" borderId="63" xfId="0" applyNumberFormat="1" applyFont="1" applyFill="1" applyBorder="1" applyAlignment="1">
      <alignment horizontal="center" vertical="top"/>
    </xf>
    <xf numFmtId="49" fontId="32" fillId="15" borderId="42" xfId="0" applyNumberFormat="1" applyFont="1" applyFill="1" applyBorder="1" applyAlignment="1">
      <alignment horizontal="center" vertical="top"/>
    </xf>
    <xf numFmtId="49" fontId="32" fillId="16" borderId="33" xfId="0" applyNumberFormat="1" applyFont="1" applyFill="1" applyBorder="1" applyAlignment="1">
      <alignment horizontal="center" vertical="top"/>
    </xf>
    <xf numFmtId="49" fontId="32" fillId="16" borderId="37" xfId="0" applyNumberFormat="1" applyFont="1" applyFill="1" applyBorder="1" applyAlignment="1">
      <alignment horizontal="center" vertical="top"/>
    </xf>
    <xf numFmtId="0" fontId="32" fillId="0" borderId="26" xfId="0" applyFont="1" applyBorder="1" applyAlignment="1">
      <alignment vertical="top" wrapText="1"/>
    </xf>
    <xf numFmtId="0" fontId="32" fillId="0" borderId="30" xfId="0" applyFont="1" applyBorder="1" applyAlignment="1">
      <alignment vertical="top" wrapText="1"/>
    </xf>
    <xf numFmtId="9" fontId="6" fillId="0" borderId="56" xfId="0" applyNumberFormat="1" applyFont="1" applyBorder="1" applyAlignment="1">
      <alignment vertical="top" wrapText="1"/>
    </xf>
    <xf numFmtId="9" fontId="6" fillId="0" borderId="45" xfId="0" applyNumberFormat="1" applyFont="1" applyBorder="1" applyAlignment="1">
      <alignment vertical="top" wrapText="1"/>
    </xf>
    <xf numFmtId="9" fontId="6" fillId="0" borderId="42" xfId="0" applyNumberFormat="1" applyFont="1" applyBorder="1" applyAlignment="1">
      <alignment vertical="top" wrapText="1"/>
    </xf>
    <xf numFmtId="9" fontId="6" fillId="0" borderId="43" xfId="0" applyNumberFormat="1" applyFont="1" applyBorder="1" applyAlignment="1">
      <alignment vertical="top" wrapText="1"/>
    </xf>
    <xf numFmtId="49" fontId="5" fillId="3" borderId="3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29" xfId="0" applyNumberFormat="1" applyFont="1" applyFill="1" applyBorder="1" applyAlignment="1">
      <alignment horizontal="right" vertical="top"/>
    </xf>
    <xf numFmtId="49" fontId="5" fillId="3" borderId="57" xfId="0" applyNumberFormat="1" applyFont="1" applyFill="1" applyBorder="1" applyAlignment="1">
      <alignment horizontal="right" vertical="top"/>
    </xf>
    <xf numFmtId="0" fontId="6" fillId="0" borderId="63" xfId="0" applyFont="1" applyBorder="1" applyAlignment="1">
      <alignment vertical="center" wrapText="1"/>
    </xf>
    <xf numFmtId="0" fontId="6" fillId="0" borderId="7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49" fontId="5" fillId="3" borderId="22" xfId="0" applyNumberFormat="1" applyFont="1" applyFill="1" applyBorder="1" applyAlignment="1">
      <alignment horizontal="left" vertical="top"/>
    </xf>
    <xf numFmtId="49" fontId="2" fillId="0" borderId="17" xfId="0" applyNumberFormat="1" applyFont="1" applyBorder="1" applyAlignment="1">
      <alignment horizontal="center" vertical="top" wrapText="1"/>
    </xf>
    <xf numFmtId="49" fontId="2" fillId="0" borderId="40" xfId="0" applyNumberFormat="1" applyFont="1" applyBorder="1" applyAlignment="1">
      <alignment horizontal="center" vertical="top" wrapText="1"/>
    </xf>
    <xf numFmtId="0" fontId="6" fillId="0" borderId="56" xfId="0" applyFont="1" applyBorder="1" applyAlignment="1">
      <alignment horizontal="left" vertical="center" wrapText="1"/>
    </xf>
    <xf numFmtId="0" fontId="6" fillId="0" borderId="42" xfId="0" applyFont="1" applyBorder="1" applyAlignment="1">
      <alignment horizontal="left" vertical="center" wrapText="1"/>
    </xf>
    <xf numFmtId="0" fontId="6" fillId="0" borderId="6" xfId="0" applyFont="1" applyBorder="1" applyAlignment="1">
      <alignment horizontal="center" vertical="top" wrapText="1"/>
    </xf>
    <xf numFmtId="0" fontId="6" fillId="0" borderId="38" xfId="0" applyFont="1" applyBorder="1" applyAlignment="1">
      <alignment horizontal="center" vertical="top" wrapText="1"/>
    </xf>
    <xf numFmtId="49" fontId="5" fillId="15" borderId="37" xfId="0" applyNumberFormat="1" applyFont="1" applyFill="1" applyBorder="1" applyAlignment="1">
      <alignment horizontal="center" vertical="top"/>
    </xf>
    <xf numFmtId="49" fontId="5" fillId="16" borderId="29" xfId="0" applyNumberFormat="1" applyFont="1" applyFill="1" applyBorder="1" applyAlignment="1">
      <alignment horizontal="center" vertical="top"/>
    </xf>
    <xf numFmtId="49" fontId="5" fillId="0" borderId="38" xfId="0" applyNumberFormat="1" applyFont="1" applyBorder="1" applyAlignment="1">
      <alignment horizontal="center" vertical="top"/>
    </xf>
    <xf numFmtId="0" fontId="5" fillId="0" borderId="17" xfId="0" applyFont="1" applyBorder="1" applyAlignment="1">
      <alignment vertical="top" wrapText="1"/>
    </xf>
    <xf numFmtId="0" fontId="5" fillId="0" borderId="40" xfId="0" applyFont="1" applyBorder="1" applyAlignment="1">
      <alignment vertical="top" wrapText="1"/>
    </xf>
    <xf numFmtId="49" fontId="2" fillId="0" borderId="17" xfId="0" applyNumberFormat="1" applyFont="1" applyBorder="1" applyAlignment="1">
      <alignment horizontal="center" vertical="top"/>
    </xf>
    <xf numFmtId="49" fontId="2" fillId="0" borderId="40" xfId="0" applyNumberFormat="1" applyFont="1" applyBorder="1" applyAlignment="1">
      <alignment horizontal="center" vertical="top"/>
    </xf>
    <xf numFmtId="49" fontId="2" fillId="0" borderId="48" xfId="0" applyNumberFormat="1" applyFont="1" applyBorder="1" applyAlignment="1">
      <alignment horizontal="center" vertical="top"/>
    </xf>
    <xf numFmtId="0" fontId="6" fillId="0" borderId="63" xfId="0" applyFont="1" applyBorder="1" applyAlignment="1">
      <alignment horizontal="left" vertical="center" wrapText="1"/>
    </xf>
    <xf numFmtId="0" fontId="6" fillId="0" borderId="34" xfId="0" applyFont="1" applyBorder="1" applyAlignment="1">
      <alignment horizontal="center" vertical="top" wrapText="1"/>
    </xf>
    <xf numFmtId="49" fontId="6" fillId="0" borderId="38" xfId="0" applyNumberFormat="1" applyFont="1" applyBorder="1" applyAlignment="1">
      <alignment horizontal="center" vertical="top" wrapText="1"/>
    </xf>
    <xf numFmtId="166" fontId="6" fillId="0" borderId="26" xfId="4" applyNumberFormat="1" applyFont="1" applyBorder="1" applyAlignment="1">
      <alignment horizontal="center" vertical="top" wrapText="1"/>
    </xf>
    <xf numFmtId="166" fontId="6" fillId="0" borderId="19" xfId="4" applyNumberFormat="1" applyFont="1" applyBorder="1" applyAlignment="1">
      <alignment horizontal="center" vertical="top" wrapText="1"/>
    </xf>
    <xf numFmtId="166" fontId="6" fillId="0" borderId="30" xfId="4" applyNumberFormat="1" applyFont="1" applyBorder="1" applyAlignment="1">
      <alignment horizontal="center" vertical="top" wrapText="1"/>
    </xf>
    <xf numFmtId="9" fontId="6" fillId="0" borderId="63" xfId="0" applyNumberFormat="1" applyFont="1" applyBorder="1" applyAlignment="1">
      <alignment vertical="top" wrapText="1"/>
    </xf>
    <xf numFmtId="9" fontId="6" fillId="0" borderId="71" xfId="0" applyNumberFormat="1" applyFont="1" applyBorder="1" applyAlignment="1">
      <alignment vertical="top" wrapText="1"/>
    </xf>
    <xf numFmtId="49" fontId="5" fillId="16" borderId="34" xfId="0" applyNumberFormat="1" applyFont="1" applyFill="1" applyBorder="1" applyAlignment="1">
      <alignment horizontal="center" vertical="top"/>
    </xf>
    <xf numFmtId="49" fontId="5" fillId="16" borderId="6" xfId="0" applyNumberFormat="1" applyFont="1" applyFill="1" applyBorder="1" applyAlignment="1">
      <alignment horizontal="center" vertical="top"/>
    </xf>
    <xf numFmtId="49" fontId="5" fillId="16" borderId="38" xfId="0" applyNumberFormat="1" applyFont="1" applyFill="1" applyBorder="1" applyAlignment="1">
      <alignment horizontal="center" vertical="top"/>
    </xf>
    <xf numFmtId="49" fontId="5" fillId="0" borderId="63" xfId="0" applyNumberFormat="1" applyFont="1" applyBorder="1" applyAlignment="1">
      <alignment horizontal="center" vertical="top"/>
    </xf>
    <xf numFmtId="49" fontId="5" fillId="0" borderId="56" xfId="0" applyNumberFormat="1" applyFont="1" applyBorder="1" applyAlignment="1">
      <alignment horizontal="center" vertical="top"/>
    </xf>
    <xf numFmtId="49" fontId="5" fillId="0" borderId="42" xfId="0" applyNumberFormat="1" applyFont="1" applyBorder="1" applyAlignment="1">
      <alignment horizontal="center" vertical="top"/>
    </xf>
    <xf numFmtId="0" fontId="5" fillId="0" borderId="48" xfId="0" applyFont="1" applyBorder="1" applyAlignment="1">
      <alignment vertical="top" wrapText="1"/>
    </xf>
    <xf numFmtId="1" fontId="6" fillId="0" borderId="52" xfId="0" applyNumberFormat="1" applyFont="1" applyBorder="1" applyAlignment="1">
      <alignment horizontal="left" vertical="center" wrapText="1"/>
    </xf>
    <xf numFmtId="1" fontId="6" fillId="0" borderId="66" xfId="0" applyNumberFormat="1" applyFont="1" applyBorder="1" applyAlignment="1">
      <alignment horizontal="left" vertical="center" wrapText="1"/>
    </xf>
    <xf numFmtId="1" fontId="6" fillId="0" borderId="52" xfId="0" applyNumberFormat="1" applyFont="1" applyBorder="1" applyAlignment="1">
      <alignment horizontal="left" vertical="top" wrapText="1"/>
    </xf>
    <xf numFmtId="1" fontId="6" fillId="0" borderId="66" xfId="0" applyNumberFormat="1" applyFont="1" applyBorder="1" applyAlignment="1">
      <alignment horizontal="left" vertical="top" wrapText="1"/>
    </xf>
    <xf numFmtId="49" fontId="6" fillId="0" borderId="52" xfId="0" applyNumberFormat="1" applyFont="1" applyBorder="1" applyAlignment="1">
      <alignment horizontal="left" vertical="top" wrapText="1"/>
    </xf>
    <xf numFmtId="49" fontId="6" fillId="0" borderId="66" xfId="0" applyNumberFormat="1" applyFont="1" applyBorder="1" applyAlignment="1">
      <alignment horizontal="left" vertical="top" wrapText="1"/>
    </xf>
    <xf numFmtId="9" fontId="29" fillId="0" borderId="51" xfId="0" applyNumberFormat="1" applyFont="1" applyBorder="1" applyAlignment="1">
      <alignment horizontal="center" vertical="center" wrapText="1"/>
    </xf>
    <xf numFmtId="9" fontId="29" fillId="0" borderId="46" xfId="0" applyNumberFormat="1" applyFont="1" applyBorder="1" applyAlignment="1">
      <alignment horizontal="center" vertical="center" wrapText="1"/>
    </xf>
    <xf numFmtId="1" fontId="12" fillId="0" borderId="52" xfId="0" applyNumberFormat="1" applyFont="1" applyBorder="1" applyAlignment="1">
      <alignment horizontal="left" vertical="center" wrapText="1"/>
    </xf>
    <xf numFmtId="1" fontId="12" fillId="0" borderId="66" xfId="0" applyNumberFormat="1" applyFont="1" applyBorder="1" applyAlignment="1">
      <alignment horizontal="left" vertical="center" wrapText="1"/>
    </xf>
    <xf numFmtId="1" fontId="15" fillId="0" borderId="10" xfId="0" applyNumberFormat="1" applyFont="1" applyBorder="1" applyAlignment="1">
      <alignment horizontal="center" vertical="center" wrapText="1"/>
    </xf>
    <xf numFmtId="0" fontId="11" fillId="0" borderId="73" xfId="0" applyFont="1" applyBorder="1" applyAlignment="1">
      <alignment horizontal="center" vertical="center" wrapText="1"/>
    </xf>
    <xf numFmtId="1" fontId="12" fillId="0" borderId="70" xfId="0" applyNumberFormat="1" applyFont="1" applyBorder="1" applyAlignment="1">
      <alignment horizontal="left" vertical="center"/>
    </xf>
    <xf numFmtId="1" fontId="12" fillId="0" borderId="72" xfId="0" applyNumberFormat="1" applyFont="1" applyBorder="1" applyAlignment="1">
      <alignment horizontal="left" vertical="center"/>
    </xf>
    <xf numFmtId="1" fontId="12" fillId="0" borderId="65" xfId="0" applyNumberFormat="1" applyFont="1" applyBorder="1" applyAlignment="1">
      <alignment horizontal="left" vertical="center"/>
    </xf>
    <xf numFmtId="1" fontId="12" fillId="0" borderId="61" xfId="0" applyNumberFormat="1" applyFont="1" applyBorder="1" applyAlignment="1">
      <alignment horizontal="left" vertical="center"/>
    </xf>
    <xf numFmtId="0" fontId="6" fillId="0" borderId="7" xfId="0" applyFont="1" applyBorder="1" applyAlignment="1">
      <alignment horizontal="left" vertical="center" wrapText="1"/>
    </xf>
    <xf numFmtId="0" fontId="6" fillId="0" borderId="53" xfId="0" applyFont="1" applyBorder="1" applyAlignment="1">
      <alignment horizontal="left" vertical="center" wrapText="1"/>
    </xf>
    <xf numFmtId="1" fontId="12" fillId="0" borderId="52" xfId="0" applyNumberFormat="1" applyFont="1" applyBorder="1" applyAlignment="1">
      <alignment horizontal="left" vertical="center"/>
    </xf>
    <xf numFmtId="1" fontId="12" fillId="0" borderId="66" xfId="0" applyNumberFormat="1" applyFont="1" applyBorder="1" applyAlignment="1">
      <alignment horizontal="left" vertical="center"/>
    </xf>
    <xf numFmtId="0" fontId="6" fillId="0" borderId="17" xfId="0" applyFont="1" applyBorder="1" applyAlignment="1">
      <alignment horizontal="left" vertical="center" wrapText="1"/>
    </xf>
    <xf numFmtId="0" fontId="45" fillId="0" borderId="7" xfId="0" applyFont="1" applyBorder="1" applyAlignment="1">
      <alignment horizontal="center" vertical="top"/>
    </xf>
    <xf numFmtId="0" fontId="45" fillId="0" borderId="17" xfId="0" applyFont="1" applyBorder="1" applyAlignment="1">
      <alignment horizontal="center" vertical="top"/>
    </xf>
    <xf numFmtId="165" fontId="47" fillId="0" borderId="7" xfId="0" applyNumberFormat="1" applyFont="1" applyBorder="1" applyAlignment="1">
      <alignment horizontal="center" vertical="top"/>
    </xf>
    <xf numFmtId="165" fontId="47" fillId="0" borderId="17" xfId="0" applyNumberFormat="1" applyFont="1" applyBorder="1" applyAlignment="1">
      <alignment horizontal="center" vertical="top"/>
    </xf>
    <xf numFmtId="165" fontId="47" fillId="0" borderId="56" xfId="0" applyNumberFormat="1" applyFont="1" applyBorder="1" applyAlignment="1">
      <alignment horizontal="center" vertical="top"/>
    </xf>
    <xf numFmtId="49" fontId="5" fillId="3" borderId="2" xfId="0" applyNumberFormat="1" applyFont="1" applyFill="1" applyBorder="1" applyAlignment="1">
      <alignment horizontal="right" vertical="top"/>
    </xf>
    <xf numFmtId="49" fontId="5" fillId="3" borderId="31" xfId="0" applyNumberFormat="1" applyFont="1" applyFill="1" applyBorder="1" applyAlignment="1">
      <alignment horizontal="left" vertical="top"/>
    </xf>
    <xf numFmtId="49" fontId="5" fillId="16" borderId="26" xfId="0" applyNumberFormat="1" applyFont="1" applyFill="1" applyBorder="1" applyAlignment="1">
      <alignment horizontal="center" vertical="top"/>
    </xf>
    <xf numFmtId="49" fontId="5" fillId="16" borderId="19" xfId="0" applyNumberFormat="1" applyFont="1" applyFill="1" applyBorder="1" applyAlignment="1">
      <alignment horizontal="center" vertical="top"/>
    </xf>
    <xf numFmtId="49" fontId="5" fillId="16" borderId="30" xfId="0" applyNumberFormat="1" applyFont="1" applyFill="1" applyBorder="1" applyAlignment="1">
      <alignment horizontal="center" vertical="top"/>
    </xf>
    <xf numFmtId="49" fontId="5" fillId="0" borderId="48" xfId="0" applyNumberFormat="1" applyFont="1" applyBorder="1" applyAlignment="1">
      <alignment horizontal="center" vertical="top"/>
    </xf>
    <xf numFmtId="49" fontId="5" fillId="0" borderId="17" xfId="0" applyNumberFormat="1" applyFont="1" applyBorder="1" applyAlignment="1">
      <alignment horizontal="center" vertical="top"/>
    </xf>
    <xf numFmtId="49" fontId="5" fillId="0" borderId="40" xfId="0" applyNumberFormat="1" applyFont="1" applyBorder="1" applyAlignment="1">
      <alignment horizontal="center" vertical="top"/>
    </xf>
    <xf numFmtId="0" fontId="5" fillId="0" borderId="48" xfId="0" applyFont="1" applyBorder="1" applyAlignment="1">
      <alignment horizontal="left" vertical="top" wrapText="1"/>
    </xf>
    <xf numFmtId="0" fontId="5" fillId="0" borderId="53" xfId="0" applyFont="1" applyBorder="1" applyAlignment="1">
      <alignment horizontal="left" vertical="top" wrapText="1"/>
    </xf>
    <xf numFmtId="0" fontId="45" fillId="0" borderId="33" xfId="0" applyFont="1" applyBorder="1" applyAlignment="1">
      <alignment horizontal="center" vertical="top" wrapText="1"/>
    </xf>
    <xf numFmtId="0" fontId="45" fillId="0" borderId="68" xfId="0" applyFont="1" applyBorder="1" applyAlignment="1">
      <alignment horizontal="center" vertical="top" wrapText="1"/>
    </xf>
    <xf numFmtId="1" fontId="45" fillId="0" borderId="25" xfId="0" applyNumberFormat="1" applyFont="1" applyBorder="1" applyAlignment="1">
      <alignment horizontal="center" vertical="top" wrapText="1"/>
    </xf>
    <xf numFmtId="1" fontId="45" fillId="0" borderId="35" xfId="0" applyNumberFormat="1" applyFont="1" applyBorder="1" applyAlignment="1">
      <alignment horizontal="center" vertical="top" wrapText="1"/>
    </xf>
    <xf numFmtId="49" fontId="5" fillId="2" borderId="33" xfId="0" applyNumberFormat="1" applyFont="1" applyFill="1" applyBorder="1" applyAlignment="1">
      <alignment horizontal="center" vertical="top"/>
    </xf>
    <xf numFmtId="49" fontId="5" fillId="2" borderId="5" xfId="0" applyNumberFormat="1" applyFont="1" applyFill="1" applyBorder="1" applyAlignment="1">
      <alignment horizontal="center" vertical="top"/>
    </xf>
    <xf numFmtId="49" fontId="5" fillId="2" borderId="37"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18"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18" xfId="0" applyNumberFormat="1" applyFont="1" applyBorder="1" applyAlignment="1">
      <alignment horizontal="center" vertical="top"/>
    </xf>
    <xf numFmtId="0" fontId="5" fillId="0" borderId="73" xfId="0" applyFont="1" applyBorder="1" applyAlignment="1">
      <alignment horizontal="left" vertical="top" wrapText="1"/>
    </xf>
    <xf numFmtId="49" fontId="2" fillId="0" borderId="53" xfId="0" applyNumberFormat="1" applyFont="1" applyBorder="1" applyAlignment="1">
      <alignment horizontal="center" vertical="top"/>
    </xf>
    <xf numFmtId="49" fontId="7" fillId="0" borderId="48" xfId="0" applyNumberFormat="1" applyFont="1" applyBorder="1" applyAlignment="1">
      <alignment horizontal="center" vertical="top"/>
    </xf>
    <xf numFmtId="49" fontId="7" fillId="0" borderId="53" xfId="0" applyNumberFormat="1" applyFont="1" applyBorder="1" applyAlignment="1">
      <alignment horizontal="center" vertical="top"/>
    </xf>
    <xf numFmtId="0" fontId="29" fillId="0" borderId="65" xfId="0" applyFont="1" applyBorder="1" applyAlignment="1">
      <alignment horizontal="left" vertical="top" wrapText="1"/>
    </xf>
    <xf numFmtId="0" fontId="29" fillId="0" borderId="61" xfId="0" applyFont="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5" fillId="0" borderId="48" xfId="0" applyFont="1" applyBorder="1" applyAlignment="1">
      <alignment horizontal="left" vertical="center" wrapText="1"/>
    </xf>
    <xf numFmtId="0" fontId="5" fillId="0" borderId="53" xfId="0" applyFont="1" applyBorder="1" applyAlignment="1">
      <alignment horizontal="left" vertical="center" wrapText="1"/>
    </xf>
    <xf numFmtId="0" fontId="6" fillId="0" borderId="33" xfId="0" applyFont="1" applyBorder="1" applyAlignment="1">
      <alignment horizontal="left" vertical="top" wrapText="1"/>
    </xf>
    <xf numFmtId="0" fontId="6" fillId="0" borderId="68" xfId="0" applyFont="1" applyBorder="1" applyAlignment="1">
      <alignment horizontal="left" vertical="top" wrapText="1"/>
    </xf>
    <xf numFmtId="1" fontId="6" fillId="0" borderId="25" xfId="0" applyNumberFormat="1" applyFont="1" applyBorder="1" applyAlignment="1">
      <alignment horizontal="center" vertical="top" wrapText="1"/>
    </xf>
    <xf numFmtId="1" fontId="6" fillId="0" borderId="35" xfId="0" applyNumberFormat="1" applyFont="1" applyBorder="1" applyAlignment="1">
      <alignment horizontal="center" vertical="top" wrapText="1"/>
    </xf>
    <xf numFmtId="49" fontId="6" fillId="0" borderId="26" xfId="0" applyNumberFormat="1" applyFont="1" applyBorder="1" applyAlignment="1">
      <alignment horizontal="center" vertical="top"/>
    </xf>
    <xf numFmtId="49" fontId="6" fillId="0" borderId="73" xfId="0" applyNumberFormat="1" applyFont="1" applyBorder="1" applyAlignment="1">
      <alignment horizontal="center" vertical="top"/>
    </xf>
    <xf numFmtId="0" fontId="6" fillId="0" borderId="70" xfId="0" applyFont="1" applyBorder="1" applyAlignment="1">
      <alignment horizontal="left" vertical="top" wrapText="1"/>
    </xf>
    <xf numFmtId="0" fontId="6" fillId="0" borderId="72" xfId="0" applyFont="1" applyBorder="1" applyAlignment="1">
      <alignment horizontal="left" vertical="top" wrapText="1"/>
    </xf>
    <xf numFmtId="0" fontId="29" fillId="0" borderId="63"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49" fontId="5" fillId="2" borderId="50" xfId="0" applyNumberFormat="1" applyFont="1" applyFill="1" applyBorder="1" applyAlignment="1">
      <alignment horizontal="center" vertical="top"/>
    </xf>
    <xf numFmtId="49" fontId="5" fillId="2" borderId="56" xfId="0" applyNumberFormat="1" applyFont="1" applyFill="1" applyBorder="1" applyAlignment="1">
      <alignment horizontal="center" vertical="top"/>
    </xf>
    <xf numFmtId="49" fontId="5" fillId="2" borderId="51"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3"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24" xfId="0" applyFont="1" applyBorder="1" applyAlignment="1">
      <alignment vertical="top" wrapText="1"/>
    </xf>
    <xf numFmtId="0" fontId="5" fillId="0" borderId="6" xfId="0" applyFont="1" applyBorder="1" applyAlignment="1">
      <alignment vertical="top" wrapText="1"/>
    </xf>
    <xf numFmtId="0" fontId="5" fillId="0" borderId="60" xfId="0" applyFont="1" applyBorder="1" applyAlignment="1">
      <alignment vertical="top" wrapText="1"/>
    </xf>
    <xf numFmtId="49" fontId="7" fillId="0" borderId="4"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11" xfId="0" applyNumberFormat="1" applyFont="1" applyBorder="1" applyAlignment="1">
      <alignment horizontal="center" vertical="top"/>
    </xf>
    <xf numFmtId="0" fontId="6" fillId="0" borderId="56" xfId="0" applyFont="1" applyBorder="1" applyAlignment="1">
      <alignment horizontal="left" vertical="top" wrapText="1"/>
    </xf>
    <xf numFmtId="0" fontId="6" fillId="0" borderId="45" xfId="0" applyFont="1" applyBorder="1" applyAlignment="1">
      <alignment horizontal="left" vertical="top" wrapText="1"/>
    </xf>
    <xf numFmtId="0" fontId="5" fillId="0" borderId="17" xfId="0" applyFont="1" applyBorder="1" applyAlignment="1">
      <alignment horizontal="left" vertical="center"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center" vertical="top"/>
    </xf>
    <xf numFmtId="49" fontId="7" fillId="0" borderId="50" xfId="0" applyNumberFormat="1" applyFont="1" applyBorder="1" applyAlignment="1">
      <alignment horizontal="center" vertical="top"/>
    </xf>
    <xf numFmtId="49" fontId="7" fillId="0" borderId="56" xfId="0" applyNumberFormat="1" applyFont="1" applyBorder="1" applyAlignment="1">
      <alignment horizontal="center" vertical="top"/>
    </xf>
    <xf numFmtId="49" fontId="7" fillId="0" borderId="51" xfId="0" applyNumberFormat="1" applyFont="1" applyBorder="1" applyAlignment="1">
      <alignment horizontal="center" vertical="top"/>
    </xf>
    <xf numFmtId="0" fontId="45" fillId="0" borderId="63" xfId="0" applyFont="1" applyBorder="1" applyAlignment="1">
      <alignment horizontal="left" vertical="center" wrapText="1"/>
    </xf>
    <xf numFmtId="0" fontId="45" fillId="0" borderId="71" xfId="0" applyFont="1" applyBorder="1" applyAlignment="1">
      <alignment horizontal="left" vertical="center" wrapText="1"/>
    </xf>
    <xf numFmtId="0" fontId="45" fillId="0" borderId="65" xfId="0" applyFont="1" applyBorder="1" applyAlignment="1">
      <alignment horizontal="left" vertical="center" wrapText="1"/>
    </xf>
    <xf numFmtId="0" fontId="45" fillId="0" borderId="61" xfId="0" applyFont="1" applyBorder="1" applyAlignment="1">
      <alignment horizontal="left" vertical="center" wrapText="1"/>
    </xf>
    <xf numFmtId="0" fontId="7" fillId="0" borderId="7" xfId="0" applyFont="1" applyBorder="1" applyAlignment="1">
      <alignment horizontal="center" vertical="top"/>
    </xf>
    <xf numFmtId="0" fontId="7" fillId="0" borderId="17" xfId="0" applyFont="1" applyBorder="1" applyAlignment="1">
      <alignment horizontal="center" vertical="top"/>
    </xf>
    <xf numFmtId="0" fontId="7" fillId="0" borderId="53" xfId="0" applyFont="1" applyBorder="1" applyAlignment="1">
      <alignment horizontal="center" vertical="top"/>
    </xf>
    <xf numFmtId="165" fontId="6" fillId="0" borderId="7" xfId="0" applyNumberFormat="1" applyFont="1" applyBorder="1" applyAlignment="1">
      <alignment horizontal="center" vertical="center"/>
    </xf>
    <xf numFmtId="165" fontId="6" fillId="0" borderId="17" xfId="0" applyNumberFormat="1" applyFont="1" applyBorder="1" applyAlignment="1">
      <alignment horizontal="center" vertical="center"/>
    </xf>
    <xf numFmtId="165" fontId="6" fillId="0" borderId="53" xfId="0" applyNumberFormat="1" applyFont="1" applyBorder="1" applyAlignment="1">
      <alignment horizontal="center" vertical="center"/>
    </xf>
    <xf numFmtId="0" fontId="8" fillId="0" borderId="41" xfId="0" applyFont="1" applyBorder="1" applyAlignment="1">
      <alignment horizontal="center" wrapText="1"/>
    </xf>
    <xf numFmtId="0" fontId="12" fillId="0" borderId="33" xfId="0" applyFont="1" applyBorder="1" applyAlignment="1">
      <alignment vertical="center" wrapText="1"/>
    </xf>
    <xf numFmtId="0" fontId="12" fillId="0" borderId="5" xfId="0" applyFont="1" applyBorder="1" applyAlignment="1">
      <alignment vertical="center" wrapText="1"/>
    </xf>
    <xf numFmtId="0" fontId="12" fillId="0" borderId="26" xfId="0" applyFont="1" applyBorder="1" applyAlignment="1">
      <alignment vertical="center" wrapText="1"/>
    </xf>
    <xf numFmtId="0" fontId="12" fillId="0" borderId="19" xfId="0" applyFont="1" applyBorder="1" applyAlignment="1">
      <alignment vertical="center" wrapText="1"/>
    </xf>
    <xf numFmtId="0" fontId="29" fillId="0" borderId="63" xfId="0" applyFont="1" applyBorder="1" applyAlignment="1">
      <alignment vertical="center" wrapText="1"/>
    </xf>
    <xf numFmtId="0" fontId="29" fillId="0" borderId="71" xfId="0" applyFont="1" applyBorder="1" applyAlignment="1">
      <alignment vertical="center" wrapText="1"/>
    </xf>
    <xf numFmtId="0" fontId="29" fillId="0" borderId="42" xfId="0" applyFont="1" applyBorder="1" applyAlignment="1">
      <alignment vertical="center" wrapText="1"/>
    </xf>
    <xf numFmtId="0" fontId="29" fillId="0" borderId="43" xfId="0" applyFont="1" applyBorder="1" applyAlignment="1">
      <alignment vertical="center" wrapText="1"/>
    </xf>
    <xf numFmtId="0" fontId="12" fillId="0" borderId="50" xfId="0" applyFont="1" applyBorder="1" applyAlignment="1">
      <alignment horizontal="center" vertical="center"/>
    </xf>
    <xf numFmtId="0" fontId="12" fillId="0" borderId="44" xfId="0" applyFont="1" applyBorder="1" applyAlignment="1">
      <alignment horizontal="center" vertical="center"/>
    </xf>
    <xf numFmtId="0" fontId="12" fillId="3" borderId="21" xfId="0" applyFont="1" applyFill="1" applyBorder="1" applyAlignment="1">
      <alignment horizontal="left" vertical="top" wrapText="1"/>
    </xf>
    <xf numFmtId="0" fontId="12" fillId="3" borderId="22" xfId="0" applyFont="1" applyFill="1" applyBorder="1" applyAlignment="1">
      <alignment horizontal="left" vertical="top" wrapText="1"/>
    </xf>
    <xf numFmtId="0" fontId="12" fillId="3" borderId="32" xfId="0" applyFont="1" applyFill="1" applyBorder="1" applyAlignment="1">
      <alignment horizontal="left" vertical="top" wrapText="1"/>
    </xf>
    <xf numFmtId="0" fontId="29" fillId="0" borderId="51" xfId="0" applyFont="1" applyBorder="1" applyAlignment="1">
      <alignment horizontal="center" vertical="center"/>
    </xf>
    <xf numFmtId="0" fontId="29" fillId="0" borderId="46" xfId="0" applyFont="1" applyBorder="1" applyAlignment="1">
      <alignment horizontal="center" vertical="center"/>
    </xf>
    <xf numFmtId="0" fontId="5" fillId="0" borderId="17" xfId="0" applyFont="1" applyBorder="1" applyAlignment="1">
      <alignment horizontal="left" vertical="top" wrapText="1"/>
    </xf>
    <xf numFmtId="49" fontId="3" fillId="0" borderId="71" xfId="0" applyNumberFormat="1" applyFont="1" applyBorder="1" applyAlignment="1">
      <alignment horizontal="center" vertical="top"/>
    </xf>
    <xf numFmtId="49" fontId="3" fillId="0" borderId="45" xfId="0" applyNumberFormat="1" applyFont="1" applyBorder="1" applyAlignment="1">
      <alignment horizontal="center" vertical="top"/>
    </xf>
    <xf numFmtId="49" fontId="3" fillId="0" borderId="43" xfId="0" applyNumberFormat="1" applyFont="1" applyBorder="1" applyAlignment="1">
      <alignment horizontal="center" vertical="top"/>
    </xf>
    <xf numFmtId="0" fontId="12" fillId="0" borderId="63" xfId="0" applyFont="1" applyBorder="1" applyAlignment="1">
      <alignment horizontal="center" vertical="top" wrapText="1"/>
    </xf>
    <xf numFmtId="0" fontId="12" fillId="0" borderId="65" xfId="0" applyFont="1" applyBorder="1" applyAlignment="1">
      <alignment horizontal="center" vertical="top" wrapText="1"/>
    </xf>
    <xf numFmtId="0" fontId="12" fillId="0" borderId="34" xfId="0" applyFont="1" applyBorder="1" applyAlignment="1">
      <alignment horizontal="center" vertical="top" wrapText="1"/>
    </xf>
    <xf numFmtId="0" fontId="12" fillId="0" borderId="36" xfId="0" applyFont="1" applyBorder="1" applyAlignment="1">
      <alignment horizontal="center" vertical="top" wrapText="1"/>
    </xf>
    <xf numFmtId="0" fontId="29" fillId="0" borderId="65" xfId="0" applyFont="1" applyBorder="1" applyAlignment="1">
      <alignment horizontal="center" vertical="center" wrapText="1"/>
    </xf>
    <xf numFmtId="0" fontId="29" fillId="0" borderId="61" xfId="0" applyFont="1" applyBorder="1" applyAlignment="1">
      <alignment horizontal="center" vertical="center" wrapText="1"/>
    </xf>
    <xf numFmtId="49" fontId="5" fillId="3" borderId="21" xfId="0" applyNumberFormat="1" applyFont="1" applyFill="1" applyBorder="1" applyAlignment="1">
      <alignment horizontal="left" vertical="top"/>
    </xf>
    <xf numFmtId="0" fontId="32" fillId="0" borderId="0" xfId="0" applyFont="1" applyAlignment="1">
      <alignment vertical="top" wrapText="1"/>
    </xf>
    <xf numFmtId="0" fontId="12" fillId="0" borderId="71" xfId="0" applyFont="1" applyBorder="1" applyAlignment="1">
      <alignment horizontal="left" vertical="top"/>
    </xf>
    <xf numFmtId="0" fontId="12" fillId="0" borderId="56" xfId="0" applyFont="1" applyBorder="1" applyAlignment="1">
      <alignment horizontal="left" vertical="top"/>
    </xf>
    <xf numFmtId="0" fontId="12" fillId="0" borderId="45" xfId="0" applyFont="1" applyBorder="1" applyAlignment="1">
      <alignment horizontal="left" vertical="top"/>
    </xf>
    <xf numFmtId="0" fontId="12" fillId="0" borderId="42" xfId="0" applyFont="1" applyBorder="1" applyAlignment="1">
      <alignment horizontal="left" vertical="top"/>
    </xf>
    <xf numFmtId="0" fontId="12" fillId="0" borderId="43" xfId="0" applyFont="1" applyBorder="1" applyAlignment="1">
      <alignment horizontal="left" vertical="top"/>
    </xf>
    <xf numFmtId="49" fontId="32" fillId="3" borderId="33" xfId="0" applyNumberFormat="1" applyFont="1" applyFill="1" applyBorder="1" applyAlignment="1">
      <alignment horizontal="center" vertical="top"/>
    </xf>
    <xf numFmtId="49" fontId="32" fillId="3" borderId="5" xfId="0" applyNumberFormat="1" applyFont="1" applyFill="1" applyBorder="1" applyAlignment="1">
      <alignment horizontal="center" vertical="top"/>
    </xf>
    <xf numFmtId="49" fontId="32" fillId="3" borderId="37" xfId="0" applyNumberFormat="1" applyFont="1" applyFill="1" applyBorder="1" applyAlignment="1">
      <alignment horizontal="center" vertical="top"/>
    </xf>
    <xf numFmtId="0" fontId="12" fillId="7" borderId="27" xfId="0" applyFont="1" applyFill="1" applyBorder="1" applyAlignment="1">
      <alignment horizontal="left" vertical="top" wrapText="1"/>
    </xf>
    <xf numFmtId="0" fontId="8" fillId="7" borderId="39" xfId="0" applyFont="1" applyFill="1" applyBorder="1" applyAlignment="1">
      <alignment horizontal="left" vertical="top" wrapText="1"/>
    </xf>
    <xf numFmtId="49" fontId="15" fillId="0" borderId="18" xfId="0" applyNumberFormat="1" applyFont="1" applyBorder="1" applyAlignment="1">
      <alignment horizontal="center" vertical="top" wrapText="1"/>
    </xf>
    <xf numFmtId="0" fontId="11" fillId="0" borderId="29" xfId="0" applyFont="1" applyBorder="1" applyAlignment="1">
      <alignment horizontal="center" vertical="top" wrapText="1"/>
    </xf>
    <xf numFmtId="49" fontId="15" fillId="0" borderId="6" xfId="0" applyNumberFormat="1" applyFont="1" applyBorder="1" applyAlignment="1">
      <alignment horizontal="center" vertical="top" wrapText="1"/>
    </xf>
    <xf numFmtId="0" fontId="11" fillId="0" borderId="38" xfId="0" applyFont="1" applyBorder="1" applyAlignment="1">
      <alignment horizontal="center" vertical="top" wrapText="1"/>
    </xf>
    <xf numFmtId="49" fontId="15" fillId="0" borderId="25" xfId="0" applyNumberFormat="1" applyFont="1" applyBorder="1" applyAlignment="1">
      <alignment horizontal="center" vertical="top"/>
    </xf>
    <xf numFmtId="49" fontId="15" fillId="0" borderId="35" xfId="0" applyNumberFormat="1" applyFont="1" applyBorder="1" applyAlignment="1">
      <alignment horizontal="center" vertical="top"/>
    </xf>
    <xf numFmtId="49" fontId="15" fillId="0" borderId="26" xfId="0" applyNumberFormat="1" applyFont="1" applyBorder="1" applyAlignment="1">
      <alignment horizontal="center" vertical="top"/>
    </xf>
    <xf numFmtId="49" fontId="15" fillId="0" borderId="73" xfId="0" applyNumberFormat="1" applyFont="1" applyBorder="1" applyAlignment="1">
      <alignment horizontal="center" vertical="top"/>
    </xf>
    <xf numFmtId="49" fontId="12" fillId="5" borderId="62" xfId="0" applyNumberFormat="1" applyFont="1" applyFill="1" applyBorder="1" applyAlignment="1">
      <alignment vertical="top" wrapText="1"/>
    </xf>
    <xf numFmtId="0" fontId="8" fillId="0" borderId="77" xfId="0" applyFont="1" applyBorder="1" applyAlignment="1">
      <alignment wrapText="1"/>
    </xf>
    <xf numFmtId="0" fontId="32" fillId="3" borderId="32" xfId="0" applyFont="1" applyFill="1" applyBorder="1" applyAlignment="1">
      <alignment horizontal="left" vertical="top" wrapText="1"/>
    </xf>
    <xf numFmtId="49" fontId="32" fillId="3" borderId="33" xfId="0" applyNumberFormat="1" applyFont="1" applyFill="1" applyBorder="1" applyAlignment="1">
      <alignment horizontal="right" vertical="top"/>
    </xf>
    <xf numFmtId="49" fontId="32" fillId="3" borderId="25" xfId="0" applyNumberFormat="1" applyFont="1" applyFill="1" applyBorder="1" applyAlignment="1">
      <alignment horizontal="right" vertical="top"/>
    </xf>
    <xf numFmtId="49" fontId="32" fillId="3" borderId="18" xfId="0" applyNumberFormat="1" applyFont="1" applyFill="1" applyBorder="1" applyAlignment="1">
      <alignment horizontal="right" vertical="top"/>
    </xf>
    <xf numFmtId="49" fontId="32" fillId="3" borderId="26" xfId="0" applyNumberFormat="1" applyFont="1" applyFill="1" applyBorder="1" applyAlignment="1">
      <alignment horizontal="right" vertical="top"/>
    </xf>
    <xf numFmtId="49" fontId="32" fillId="3" borderId="24" xfId="0" applyNumberFormat="1" applyFont="1" applyFill="1" applyBorder="1" applyAlignment="1">
      <alignment horizontal="center" vertical="top"/>
    </xf>
    <xf numFmtId="49" fontId="32" fillId="3" borderId="60" xfId="0" applyNumberFormat="1" applyFont="1" applyFill="1" applyBorder="1" applyAlignment="1">
      <alignment horizontal="center" vertical="top"/>
    </xf>
    <xf numFmtId="49" fontId="12" fillId="5" borderId="33" xfId="0" applyNumberFormat="1" applyFont="1" applyFill="1" applyBorder="1" applyAlignment="1">
      <alignment vertical="top" wrapText="1"/>
    </xf>
    <xf numFmtId="0" fontId="8" fillId="0" borderId="5" xfId="0" applyFont="1" applyBorder="1" applyAlignment="1">
      <alignment wrapText="1"/>
    </xf>
    <xf numFmtId="0" fontId="8" fillId="0" borderId="37" xfId="0" applyFont="1" applyBorder="1" applyAlignment="1">
      <alignment wrapText="1"/>
    </xf>
    <xf numFmtId="49" fontId="15" fillId="0" borderId="25" xfId="0" applyNumberFormat="1" applyFont="1" applyBorder="1" applyAlignment="1">
      <alignment horizontal="center" vertical="top" wrapText="1"/>
    </xf>
    <xf numFmtId="49" fontId="15" fillId="0" borderId="29" xfId="0" applyNumberFormat="1" applyFont="1" applyBorder="1" applyAlignment="1">
      <alignment horizontal="center" vertical="top" wrapText="1"/>
    </xf>
    <xf numFmtId="49" fontId="32" fillId="2" borderId="3" xfId="0" applyNumberFormat="1" applyFont="1" applyFill="1" applyBorder="1" applyAlignment="1">
      <alignment horizontal="right" vertical="top"/>
    </xf>
    <xf numFmtId="49" fontId="15" fillId="7" borderId="34" xfId="0" applyNumberFormat="1" applyFont="1" applyFill="1" applyBorder="1" applyAlignment="1">
      <alignment horizontal="center" vertical="top" wrapText="1"/>
    </xf>
    <xf numFmtId="49" fontId="15" fillId="7" borderId="6" xfId="0" applyNumberFormat="1" applyFont="1" applyFill="1" applyBorder="1" applyAlignment="1">
      <alignment horizontal="center" vertical="top" wrapText="1"/>
    </xf>
    <xf numFmtId="49" fontId="15" fillId="7" borderId="38" xfId="0" applyNumberFormat="1" applyFont="1" applyFill="1" applyBorder="1" applyAlignment="1">
      <alignment horizontal="center" vertical="top" wrapText="1"/>
    </xf>
    <xf numFmtId="0" fontId="12" fillId="0" borderId="62" xfId="0" applyFont="1" applyBorder="1" applyAlignment="1">
      <alignment vertical="top" wrapText="1"/>
    </xf>
    <xf numFmtId="0" fontId="8" fillId="0" borderId="39" xfId="0" applyFont="1" applyBorder="1" applyAlignment="1">
      <alignment vertical="top" wrapText="1"/>
    </xf>
    <xf numFmtId="0" fontId="12" fillId="0" borderId="12" xfId="0" applyFont="1" applyBorder="1" applyAlignment="1">
      <alignment horizontal="left" vertical="top" wrapText="1"/>
    </xf>
    <xf numFmtId="0" fontId="8" fillId="0" borderId="1" xfId="0" applyFont="1" applyBorder="1" applyAlignment="1">
      <alignment vertical="top" wrapText="1"/>
    </xf>
    <xf numFmtId="0" fontId="8" fillId="0" borderId="78" xfId="0" applyFont="1" applyBorder="1" applyAlignment="1">
      <alignment vertical="top" wrapText="1"/>
    </xf>
    <xf numFmtId="165" fontId="32" fillId="2" borderId="21" xfId="0" applyNumberFormat="1" applyFont="1" applyFill="1" applyBorder="1" applyAlignment="1">
      <alignment horizontal="right" vertical="top"/>
    </xf>
    <xf numFmtId="165" fontId="32" fillId="2" borderId="22" xfId="0" applyNumberFormat="1" applyFont="1" applyFill="1" applyBorder="1" applyAlignment="1">
      <alignment horizontal="right" vertical="top"/>
    </xf>
    <xf numFmtId="165" fontId="32" fillId="0" borderId="0" xfId="0" applyNumberFormat="1" applyFont="1" applyAlignment="1">
      <alignment horizontal="center" vertical="top" wrapText="1"/>
    </xf>
    <xf numFmtId="165" fontId="12" fillId="0" borderId="59" xfId="0" applyNumberFormat="1" applyFont="1" applyBorder="1" applyAlignment="1">
      <alignment horizontal="left" vertical="top" wrapText="1"/>
    </xf>
    <xf numFmtId="165" fontId="12" fillId="0" borderId="66" xfId="0" applyNumberFormat="1" applyFont="1" applyBorder="1" applyAlignment="1">
      <alignment horizontal="left" vertical="top" wrapText="1"/>
    </xf>
    <xf numFmtId="49" fontId="32" fillId="2" borderId="70" xfId="0" applyNumberFormat="1" applyFont="1" applyFill="1" applyBorder="1" applyAlignment="1">
      <alignment horizontal="center" vertical="top"/>
    </xf>
    <xf numFmtId="49" fontId="32" fillId="0" borderId="34" xfId="0" applyNumberFormat="1" applyFont="1" applyBorder="1" applyAlignment="1">
      <alignment horizontal="center" vertical="top"/>
    </xf>
    <xf numFmtId="49" fontId="3" fillId="0" borderId="64" xfId="0" applyNumberFormat="1" applyFont="1" applyBorder="1" applyAlignment="1">
      <alignment horizontal="center" vertical="top" wrapText="1"/>
    </xf>
    <xf numFmtId="49" fontId="3" fillId="0" borderId="0" xfId="0" applyNumberFormat="1" applyFont="1" applyAlignment="1">
      <alignment horizontal="center" vertical="top"/>
    </xf>
    <xf numFmtId="49" fontId="3" fillId="0" borderId="41" xfId="0" applyNumberFormat="1" applyFont="1" applyBorder="1" applyAlignment="1">
      <alignment horizontal="center" vertical="top"/>
    </xf>
    <xf numFmtId="49" fontId="3" fillId="0" borderId="64" xfId="0" applyNumberFormat="1" applyFont="1" applyBorder="1" applyAlignment="1">
      <alignment horizontal="center" vertical="top"/>
    </xf>
    <xf numFmtId="49" fontId="3" fillId="0" borderId="0" xfId="0" applyNumberFormat="1" applyFont="1" applyBorder="1" applyAlignment="1">
      <alignment horizontal="center" vertical="top"/>
    </xf>
    <xf numFmtId="49" fontId="32" fillId="3" borderId="63" xfId="0" applyNumberFormat="1" applyFont="1" applyFill="1" applyBorder="1" applyAlignment="1">
      <alignment horizontal="center" vertical="top"/>
    </xf>
    <xf numFmtId="49" fontId="32" fillId="3" borderId="56" xfId="0" applyNumberFormat="1" applyFont="1" applyFill="1" applyBorder="1" applyAlignment="1">
      <alignment horizontal="center" vertical="top"/>
    </xf>
    <xf numFmtId="0" fontId="32" fillId="3" borderId="25" xfId="0" applyFont="1" applyFill="1" applyBorder="1" applyAlignment="1">
      <alignment horizontal="left" vertical="top" wrapText="1"/>
    </xf>
    <xf numFmtId="0" fontId="32" fillId="3" borderId="34" xfId="0" applyFont="1" applyFill="1" applyBorder="1" applyAlignment="1">
      <alignment horizontal="left" vertical="top" wrapText="1"/>
    </xf>
    <xf numFmtId="0" fontId="32" fillId="0" borderId="0" xfId="0" applyFont="1" applyAlignment="1">
      <alignment horizontal="left" wrapText="1"/>
    </xf>
    <xf numFmtId="0" fontId="8" fillId="0" borderId="0" xfId="0" applyFont="1" applyAlignment="1">
      <alignment horizontal="left" wrapText="1"/>
    </xf>
    <xf numFmtId="49" fontId="32" fillId="3" borderId="21" xfId="1" applyNumberFormat="1" applyFont="1" applyFill="1" applyBorder="1" applyAlignment="1">
      <alignment horizontal="right" vertical="top"/>
    </xf>
    <xf numFmtId="49" fontId="32" fillId="3" borderId="22" xfId="1" applyNumberFormat="1" applyFont="1" applyFill="1" applyBorder="1" applyAlignment="1">
      <alignment horizontal="right" vertical="top"/>
    </xf>
    <xf numFmtId="49" fontId="32" fillId="2" borderId="21" xfId="1" applyNumberFormat="1" applyFont="1" applyFill="1" applyBorder="1" applyAlignment="1">
      <alignment horizontal="right" vertical="top"/>
    </xf>
    <xf numFmtId="49" fontId="32" fillId="2" borderId="22" xfId="1" applyNumberFormat="1" applyFont="1" applyFill="1" applyBorder="1" applyAlignment="1">
      <alignment horizontal="right" vertical="top"/>
    </xf>
    <xf numFmtId="165" fontId="32" fillId="6" borderId="22" xfId="1" applyNumberFormat="1" applyFont="1" applyFill="1" applyBorder="1" applyAlignment="1">
      <alignment horizontal="right" vertical="top"/>
    </xf>
    <xf numFmtId="165" fontId="12" fillId="6" borderId="22" xfId="1" applyNumberFormat="1" applyFont="1" applyFill="1" applyBorder="1" applyAlignment="1">
      <alignment horizontal="center" vertical="top"/>
    </xf>
    <xf numFmtId="0" fontId="29" fillId="0" borderId="31" xfId="1" applyFont="1" applyBorder="1" applyAlignment="1">
      <alignment vertical="top" wrapText="1"/>
    </xf>
    <xf numFmtId="0" fontId="29" fillId="0" borderId="23" xfId="0" applyFont="1" applyBorder="1" applyAlignment="1">
      <alignment vertical="top" wrapText="1"/>
    </xf>
    <xf numFmtId="0" fontId="29" fillId="0" borderId="63" xfId="1" applyFont="1" applyBorder="1" applyAlignment="1">
      <alignment vertical="top" wrapText="1"/>
    </xf>
    <xf numFmtId="0" fontId="29" fillId="0" borderId="42" xfId="0" applyFont="1" applyBorder="1" applyAlignment="1">
      <alignment vertical="top" wrapText="1"/>
    </xf>
    <xf numFmtId="0" fontId="29" fillId="0" borderId="43" xfId="0" applyFont="1" applyBorder="1" applyAlignment="1">
      <alignment vertical="top" wrapText="1"/>
    </xf>
    <xf numFmtId="0" fontId="12" fillId="7" borderId="63" xfId="1" applyFont="1" applyFill="1" applyBorder="1" applyAlignment="1">
      <alignment vertical="top" wrapText="1"/>
    </xf>
    <xf numFmtId="0" fontId="12" fillId="7" borderId="71" xfId="0" applyFont="1" applyFill="1" applyBorder="1" applyAlignment="1">
      <alignment vertical="top" wrapText="1"/>
    </xf>
    <xf numFmtId="0" fontId="12" fillId="7" borderId="71" xfId="1" applyFont="1" applyFill="1" applyBorder="1" applyAlignment="1">
      <alignment vertical="top" wrapText="1"/>
    </xf>
    <xf numFmtId="49" fontId="32" fillId="2" borderId="33" xfId="1" applyNumberFormat="1" applyFont="1" applyFill="1" applyBorder="1" applyAlignment="1">
      <alignment horizontal="center" vertical="top" wrapText="1"/>
    </xf>
    <xf numFmtId="49" fontId="32" fillId="2" borderId="5" xfId="1" applyNumberFormat="1" applyFont="1" applyFill="1" applyBorder="1" applyAlignment="1">
      <alignment horizontal="center" vertical="top" wrapText="1"/>
    </xf>
    <xf numFmtId="0" fontId="8" fillId="0" borderId="37" xfId="1" applyBorder="1" applyAlignment="1">
      <alignment horizontal="center" vertical="top" wrapText="1"/>
    </xf>
    <xf numFmtId="49" fontId="32" fillId="3" borderId="34" xfId="1" applyNumberFormat="1" applyFont="1" applyFill="1" applyBorder="1" applyAlignment="1">
      <alignment horizontal="center" vertical="top" wrapText="1"/>
    </xf>
    <xf numFmtId="49" fontId="32" fillId="3" borderId="6" xfId="1" applyNumberFormat="1" applyFont="1" applyFill="1" applyBorder="1" applyAlignment="1">
      <alignment horizontal="center" vertical="top" wrapText="1"/>
    </xf>
    <xf numFmtId="0" fontId="8" fillId="0" borderId="38" xfId="1" applyBorder="1" applyAlignment="1">
      <alignment horizontal="center" vertical="top" wrapText="1"/>
    </xf>
    <xf numFmtId="49" fontId="32" fillId="0" borderId="25" xfId="1" applyNumberFormat="1" applyFont="1" applyBorder="1" applyAlignment="1">
      <alignment horizontal="center" vertical="top" wrapText="1"/>
    </xf>
    <xf numFmtId="49" fontId="32" fillId="0" borderId="18" xfId="1" applyNumberFormat="1" applyFont="1" applyBorder="1" applyAlignment="1">
      <alignment horizontal="center" vertical="top" wrapText="1"/>
    </xf>
    <xf numFmtId="0" fontId="8" fillId="0" borderId="29" xfId="1" applyBorder="1" applyAlignment="1">
      <alignment horizontal="center" vertical="top" wrapText="1"/>
    </xf>
    <xf numFmtId="0" fontId="12" fillId="5" borderId="26" xfId="1" applyFont="1" applyFill="1" applyBorder="1" applyAlignment="1">
      <alignment horizontal="left" vertical="top" wrapText="1"/>
    </xf>
    <xf numFmtId="0" fontId="12" fillId="5" borderId="19" xfId="1" applyFont="1" applyFill="1" applyBorder="1" applyAlignment="1">
      <alignment horizontal="left" vertical="top" wrapText="1"/>
    </xf>
    <xf numFmtId="0" fontId="8" fillId="5" borderId="30" xfId="1" applyFill="1" applyBorder="1" applyAlignment="1">
      <alignment horizontal="left" vertical="top" wrapText="1"/>
    </xf>
    <xf numFmtId="49" fontId="3" fillId="0" borderId="4" xfId="1" applyNumberFormat="1" applyFont="1" applyBorder="1" applyAlignment="1">
      <alignment horizontal="center" vertical="top"/>
    </xf>
    <xf numFmtId="49" fontId="3" fillId="0" borderId="17" xfId="1" applyNumberFormat="1" applyFont="1" applyBorder="1" applyAlignment="1">
      <alignment horizontal="center" vertical="top"/>
    </xf>
    <xf numFmtId="49" fontId="3" fillId="0" borderId="11" xfId="1" applyNumberFormat="1" applyFont="1" applyBorder="1" applyAlignment="1">
      <alignment horizontal="center" vertical="top"/>
    </xf>
    <xf numFmtId="49" fontId="12" fillId="0" borderId="48" xfId="1" applyNumberFormat="1" applyFont="1" applyBorder="1" applyAlignment="1">
      <alignment horizontal="center" vertical="top" wrapText="1"/>
    </xf>
    <xf numFmtId="49" fontId="12" fillId="0" borderId="17" xfId="1" applyNumberFormat="1" applyFont="1" applyBorder="1" applyAlignment="1">
      <alignment horizontal="center" vertical="top" wrapText="1"/>
    </xf>
    <xf numFmtId="0" fontId="8" fillId="0" borderId="40" xfId="1" applyBorder="1" applyAlignment="1">
      <alignment horizontal="center" vertical="top" wrapText="1"/>
    </xf>
    <xf numFmtId="49" fontId="32" fillId="3" borderId="21" xfId="1" applyNumberFormat="1" applyFont="1" applyFill="1" applyBorder="1" applyAlignment="1">
      <alignment horizontal="left" vertical="top"/>
    </xf>
    <xf numFmtId="49" fontId="32" fillId="3" borderId="22" xfId="1" applyNumberFormat="1" applyFont="1" applyFill="1" applyBorder="1" applyAlignment="1">
      <alignment horizontal="left" vertical="top"/>
    </xf>
    <xf numFmtId="0" fontId="12" fillId="0" borderId="33" xfId="1" applyFont="1" applyBorder="1" applyAlignment="1">
      <alignment vertical="top" wrapText="1"/>
    </xf>
    <xf numFmtId="0" fontId="12" fillId="0" borderId="37" xfId="0" applyFont="1" applyBorder="1" applyAlignment="1">
      <alignment vertical="top" wrapText="1"/>
    </xf>
    <xf numFmtId="0" fontId="12" fillId="0" borderId="25" xfId="1" applyFont="1" applyBorder="1" applyAlignment="1">
      <alignment horizontal="center" vertical="top"/>
    </xf>
    <xf numFmtId="0" fontId="12" fillId="0" borderId="29" xfId="1" applyFont="1" applyBorder="1" applyAlignment="1">
      <alignment horizontal="center" vertical="top"/>
    </xf>
    <xf numFmtId="0" fontId="12" fillId="7" borderId="26" xfId="1" applyFont="1" applyFill="1" applyBorder="1" applyAlignment="1">
      <alignment horizontal="center" vertical="top"/>
    </xf>
    <xf numFmtId="0" fontId="12" fillId="7" borderId="30" xfId="1" applyFont="1" applyFill="1" applyBorder="1" applyAlignment="1">
      <alignment horizontal="center" vertical="top"/>
    </xf>
    <xf numFmtId="0" fontId="12" fillId="7" borderId="42" xfId="0" applyFont="1" applyFill="1" applyBorder="1" applyAlignment="1">
      <alignment vertical="top" wrapText="1"/>
    </xf>
    <xf numFmtId="0" fontId="12" fillId="7" borderId="43" xfId="0" applyFont="1" applyFill="1" applyBorder="1" applyAlignment="1">
      <alignment vertical="top" wrapText="1"/>
    </xf>
    <xf numFmtId="0" fontId="12" fillId="0" borderId="5" xfId="1" applyFont="1" applyBorder="1" applyAlignment="1">
      <alignment vertical="top" wrapText="1"/>
    </xf>
    <xf numFmtId="0" fontId="29" fillId="0" borderId="56" xfId="1" applyFont="1" applyBorder="1" applyAlignment="1">
      <alignment vertical="top" wrapText="1"/>
    </xf>
    <xf numFmtId="49" fontId="32" fillId="3" borderId="2" xfId="1" applyNumberFormat="1" applyFont="1" applyFill="1" applyBorder="1" applyAlignment="1">
      <alignment horizontal="right" vertical="top"/>
    </xf>
    <xf numFmtId="49" fontId="32" fillId="3" borderId="3" xfId="1" applyNumberFormat="1" applyFont="1" applyFill="1" applyBorder="1" applyAlignment="1">
      <alignment horizontal="right" vertical="top"/>
    </xf>
    <xf numFmtId="49" fontId="32" fillId="3" borderId="57" xfId="1" applyNumberFormat="1" applyFont="1" applyFill="1" applyBorder="1" applyAlignment="1">
      <alignment horizontal="right" vertical="top"/>
    </xf>
    <xf numFmtId="0" fontId="12" fillId="0" borderId="63" xfId="1" applyFont="1" applyBorder="1" applyAlignment="1">
      <alignment vertical="top" wrapText="1"/>
    </xf>
    <xf numFmtId="49" fontId="32" fillId="2" borderId="23" xfId="1" applyNumberFormat="1" applyFont="1" applyFill="1" applyBorder="1" applyAlignment="1">
      <alignment horizontal="right" vertical="top"/>
    </xf>
    <xf numFmtId="0" fontId="32" fillId="2" borderId="21" xfId="1" applyFont="1" applyFill="1" applyBorder="1" applyAlignment="1">
      <alignment horizontal="left" vertical="top"/>
    </xf>
    <xf numFmtId="0" fontId="32" fillId="2" borderId="22" xfId="1" applyFont="1" applyFill="1" applyBorder="1" applyAlignment="1">
      <alignment horizontal="left" vertical="top"/>
    </xf>
    <xf numFmtId="0" fontId="32" fillId="3" borderId="21" xfId="1" applyFont="1" applyFill="1" applyBorder="1" applyAlignment="1">
      <alignment horizontal="left" vertical="top" wrapText="1"/>
    </xf>
    <xf numFmtId="0" fontId="32" fillId="3" borderId="22" xfId="1" applyFont="1" applyFill="1" applyBorder="1" applyAlignment="1">
      <alignment horizontal="left" vertical="top" wrapText="1"/>
    </xf>
    <xf numFmtId="49" fontId="12" fillId="0" borderId="4" xfId="1" applyNumberFormat="1" applyFont="1" applyBorder="1" applyAlignment="1">
      <alignment horizontal="center" vertical="top"/>
    </xf>
    <xf numFmtId="49" fontId="12" fillId="0" borderId="17" xfId="1" applyNumberFormat="1" applyFont="1" applyBorder="1" applyAlignment="1">
      <alignment horizontal="center" vertical="top"/>
    </xf>
    <xf numFmtId="49" fontId="12" fillId="0" borderId="11" xfId="1" applyNumberFormat="1" applyFont="1" applyBorder="1" applyAlignment="1">
      <alignment horizontal="center" vertical="top"/>
    </xf>
    <xf numFmtId="0" fontId="12" fillId="0" borderId="62" xfId="1" applyFont="1" applyBorder="1" applyAlignment="1">
      <alignment horizontal="left" vertical="top" wrapText="1"/>
    </xf>
    <xf numFmtId="0" fontId="12" fillId="0" borderId="27" xfId="1" applyFont="1" applyBorder="1" applyAlignment="1">
      <alignment horizontal="left" vertical="top" wrapText="1"/>
    </xf>
    <xf numFmtId="0" fontId="12" fillId="0" borderId="39" xfId="1" applyFont="1" applyBorder="1" applyAlignment="1">
      <alignment horizontal="left" vertical="top" wrapText="1"/>
    </xf>
    <xf numFmtId="49" fontId="32" fillId="2" borderId="63" xfId="1" applyNumberFormat="1" applyFont="1" applyFill="1" applyBorder="1" applyAlignment="1">
      <alignment horizontal="center" vertical="top" wrapText="1"/>
    </xf>
    <xf numFmtId="0" fontId="8" fillId="0" borderId="42" xfId="1" applyBorder="1" applyAlignment="1">
      <alignment horizontal="center" vertical="top" wrapText="1"/>
    </xf>
    <xf numFmtId="49" fontId="32" fillId="3" borderId="63" xfId="1" applyNumberFormat="1" applyFont="1" applyFill="1" applyBorder="1" applyAlignment="1">
      <alignment horizontal="center" vertical="top" wrapText="1"/>
    </xf>
    <xf numFmtId="49" fontId="3" fillId="0" borderId="63" xfId="1" applyNumberFormat="1" applyFont="1" applyBorder="1" applyAlignment="1">
      <alignment horizontal="center" vertical="top" wrapText="1"/>
    </xf>
    <xf numFmtId="0" fontId="1" fillId="0" borderId="42" xfId="1" applyFont="1" applyBorder="1" applyAlignment="1">
      <alignment horizontal="center" vertical="top" wrapText="1"/>
    </xf>
    <xf numFmtId="0" fontId="12" fillId="7" borderId="26" xfId="1" applyFont="1" applyFill="1" applyBorder="1" applyAlignment="1">
      <alignment horizontal="center" vertical="top" wrapText="1"/>
    </xf>
    <xf numFmtId="0" fontId="12" fillId="7" borderId="30" xfId="0" applyFont="1" applyFill="1" applyBorder="1" applyAlignment="1">
      <alignment horizontal="center" vertical="top" wrapText="1"/>
    </xf>
    <xf numFmtId="49" fontId="32" fillId="2" borderId="33" xfId="1" applyNumberFormat="1" applyFont="1" applyFill="1" applyBorder="1" applyAlignment="1">
      <alignment horizontal="center" vertical="top"/>
    </xf>
    <xf numFmtId="49" fontId="32" fillId="2" borderId="5" xfId="1" applyNumberFormat="1" applyFont="1" applyFill="1" applyBorder="1" applyAlignment="1">
      <alignment horizontal="center" vertical="top"/>
    </xf>
    <xf numFmtId="49" fontId="32" fillId="2" borderId="37" xfId="1" applyNumberFormat="1" applyFont="1" applyFill="1" applyBorder="1" applyAlignment="1">
      <alignment horizontal="center" vertical="top"/>
    </xf>
    <xf numFmtId="49" fontId="32" fillId="3" borderId="25" xfId="1" applyNumberFormat="1" applyFont="1" applyFill="1" applyBorder="1" applyAlignment="1">
      <alignment horizontal="center" vertical="top"/>
    </xf>
    <xf numFmtId="49" fontId="32" fillId="3" borderId="18" xfId="1" applyNumberFormat="1" applyFont="1" applyFill="1" applyBorder="1" applyAlignment="1">
      <alignment horizontal="center" vertical="top"/>
    </xf>
    <xf numFmtId="49" fontId="32" fillId="3" borderId="29" xfId="1" applyNumberFormat="1" applyFont="1" applyFill="1" applyBorder="1" applyAlignment="1">
      <alignment horizontal="center" vertical="top"/>
    </xf>
    <xf numFmtId="49" fontId="32" fillId="0" borderId="25" xfId="1" applyNumberFormat="1" applyFont="1" applyBorder="1" applyAlignment="1">
      <alignment horizontal="center" vertical="top"/>
    </xf>
    <xf numFmtId="49" fontId="32" fillId="0" borderId="18" xfId="1" applyNumberFormat="1" applyFont="1" applyBorder="1" applyAlignment="1">
      <alignment horizontal="center" vertical="top"/>
    </xf>
    <xf numFmtId="49" fontId="32" fillId="0" borderId="29" xfId="1" applyNumberFormat="1" applyFont="1" applyBorder="1" applyAlignment="1">
      <alignment horizontal="center" vertical="top"/>
    </xf>
    <xf numFmtId="0" fontId="12" fillId="0" borderId="26" xfId="1" applyFont="1" applyBorder="1" applyAlignment="1">
      <alignment vertical="top" wrapText="1"/>
    </xf>
    <xf numFmtId="0" fontId="12" fillId="0" borderId="19" xfId="1" applyFont="1" applyBorder="1" applyAlignment="1">
      <alignment vertical="top" wrapText="1"/>
    </xf>
    <xf numFmtId="0" fontId="12" fillId="0" borderId="30" xfId="1" applyFont="1" applyBorder="1" applyAlignment="1">
      <alignment vertical="top" wrapText="1"/>
    </xf>
    <xf numFmtId="49" fontId="12" fillId="0" borderId="48" xfId="1" applyNumberFormat="1" applyFont="1" applyBorder="1" applyAlignment="1">
      <alignment horizontal="center" vertical="top"/>
    </xf>
    <xf numFmtId="49" fontId="12" fillId="0" borderId="40" xfId="1" applyNumberFormat="1" applyFont="1" applyBorder="1" applyAlignment="1">
      <alignment horizontal="center" vertical="top"/>
    </xf>
    <xf numFmtId="0" fontId="12" fillId="7" borderId="56" xfId="1" applyFont="1" applyFill="1" applyBorder="1" applyAlignment="1">
      <alignment vertical="top" wrapText="1"/>
    </xf>
    <xf numFmtId="0" fontId="12" fillId="7" borderId="45" xfId="0" applyFont="1" applyFill="1" applyBorder="1" applyAlignment="1">
      <alignment vertical="top" wrapText="1"/>
    </xf>
    <xf numFmtId="0" fontId="12" fillId="0" borderId="7" xfId="1" applyFont="1" applyBorder="1" applyAlignment="1">
      <alignment horizontal="left" vertical="top" wrapText="1"/>
    </xf>
    <xf numFmtId="49" fontId="32" fillId="2" borderId="50" xfId="1" applyNumberFormat="1" applyFont="1" applyFill="1" applyBorder="1" applyAlignment="1">
      <alignment horizontal="center" vertical="top"/>
    </xf>
    <xf numFmtId="49" fontId="32" fillId="2" borderId="56" xfId="1" applyNumberFormat="1" applyFont="1" applyFill="1" applyBorder="1" applyAlignment="1">
      <alignment horizontal="center" vertical="top"/>
    </xf>
    <xf numFmtId="49" fontId="32" fillId="2" borderId="51" xfId="1" applyNumberFormat="1" applyFont="1" applyFill="1" applyBorder="1" applyAlignment="1">
      <alignment horizontal="center" vertical="top"/>
    </xf>
    <xf numFmtId="49" fontId="32" fillId="3" borderId="13" xfId="1" applyNumberFormat="1" applyFont="1" applyFill="1" applyBorder="1" applyAlignment="1">
      <alignment horizontal="center" vertical="top"/>
    </xf>
    <xf numFmtId="49" fontId="32" fillId="3" borderId="1" xfId="1" applyNumberFormat="1" applyFont="1" applyFill="1" applyBorder="1" applyAlignment="1">
      <alignment horizontal="center" vertical="top"/>
    </xf>
    <xf numFmtId="49" fontId="32" fillId="0" borderId="13" xfId="1" applyNumberFormat="1" applyFont="1" applyBorder="1" applyAlignment="1">
      <alignment horizontal="center" vertical="top"/>
    </xf>
    <xf numFmtId="49" fontId="32" fillId="0" borderId="1" xfId="1" applyNumberFormat="1" applyFont="1" applyBorder="1" applyAlignment="1">
      <alignment horizontal="center" vertical="top"/>
    </xf>
    <xf numFmtId="0" fontId="12" fillId="0" borderId="24" xfId="1" applyFont="1" applyBorder="1" applyAlignment="1">
      <alignment vertical="top" wrapText="1"/>
    </xf>
    <xf numFmtId="0" fontId="12" fillId="0" borderId="6" xfId="1" applyFont="1" applyBorder="1" applyAlignment="1">
      <alignment vertical="top" wrapText="1"/>
    </xf>
    <xf numFmtId="0" fontId="12" fillId="0" borderId="60" xfId="1" applyFont="1" applyBorder="1" applyAlignment="1">
      <alignment vertical="top" wrapText="1"/>
    </xf>
    <xf numFmtId="0" fontId="12" fillId="0" borderId="71" xfId="1" applyFont="1" applyBorder="1" applyAlignment="1">
      <alignment vertical="top" wrapText="1"/>
    </xf>
    <xf numFmtId="0" fontId="12" fillId="0" borderId="56" xfId="1" applyFont="1" applyBorder="1" applyAlignment="1">
      <alignment vertical="top" wrapText="1"/>
    </xf>
    <xf numFmtId="0" fontId="12" fillId="0" borderId="45" xfId="1" applyFont="1" applyBorder="1" applyAlignment="1">
      <alignment vertical="top" wrapText="1"/>
    </xf>
    <xf numFmtId="0" fontId="12" fillId="0" borderId="42" xfId="1" applyFont="1" applyBorder="1" applyAlignment="1">
      <alignment vertical="top" wrapText="1"/>
    </xf>
    <xf numFmtId="0" fontId="12" fillId="0" borderId="43" xfId="1" applyFont="1" applyBorder="1" applyAlignment="1">
      <alignment vertical="top" wrapText="1"/>
    </xf>
    <xf numFmtId="0" fontId="12" fillId="0" borderId="48" xfId="1" applyFont="1" applyBorder="1" applyAlignment="1">
      <alignment horizontal="left" vertical="top" wrapText="1"/>
    </xf>
    <xf numFmtId="0" fontId="12" fillId="0" borderId="53" xfId="0" applyFont="1" applyBorder="1" applyAlignment="1">
      <alignment horizontal="left" vertical="top" wrapText="1"/>
    </xf>
    <xf numFmtId="0" fontId="29" fillId="0" borderId="71" xfId="1" applyFont="1" applyBorder="1" applyAlignment="1">
      <alignment vertical="top" wrapText="1"/>
    </xf>
    <xf numFmtId="0" fontId="29" fillId="0" borderId="45" xfId="1" applyFont="1" applyBorder="1" applyAlignment="1">
      <alignment vertical="top" wrapText="1"/>
    </xf>
    <xf numFmtId="0" fontId="29" fillId="0" borderId="42" xfId="1" applyFont="1" applyBorder="1" applyAlignment="1">
      <alignment vertical="top" wrapText="1"/>
    </xf>
    <xf numFmtId="0" fontId="29" fillId="0" borderId="43" xfId="1" applyFont="1" applyBorder="1" applyAlignment="1">
      <alignment vertical="top" wrapText="1"/>
    </xf>
    <xf numFmtId="0" fontId="12" fillId="0" borderId="33" xfId="1" applyFont="1" applyBorder="1" applyAlignment="1">
      <alignment horizontal="left" vertical="top" wrapText="1"/>
    </xf>
    <xf numFmtId="0" fontId="12" fillId="0" borderId="37" xfId="1" applyFont="1" applyBorder="1" applyAlignment="1">
      <alignment horizontal="left" vertical="top" wrapText="1"/>
    </xf>
    <xf numFmtId="0" fontId="29" fillId="0" borderId="71" xfId="2" applyFont="1" applyBorder="1" applyAlignment="1">
      <alignment vertical="top" wrapText="1"/>
    </xf>
    <xf numFmtId="0" fontId="29" fillId="0" borderId="42" xfId="2" applyFont="1" applyBorder="1" applyAlignment="1">
      <alignment vertical="top" wrapText="1"/>
    </xf>
    <xf numFmtId="0" fontId="29" fillId="0" borderId="43" xfId="2" applyFont="1" applyBorder="1" applyAlignment="1">
      <alignment vertical="top" wrapText="1"/>
    </xf>
    <xf numFmtId="49" fontId="32" fillId="3" borderId="21" xfId="1" applyNumberFormat="1" applyFont="1" applyFill="1" applyBorder="1" applyAlignment="1">
      <alignment horizontal="left" vertical="top" wrapText="1"/>
    </xf>
    <xf numFmtId="49" fontId="32" fillId="3" borderId="22" xfId="1" applyNumberFormat="1" applyFont="1" applyFill="1" applyBorder="1" applyAlignment="1">
      <alignment horizontal="left" vertical="top" wrapText="1"/>
    </xf>
    <xf numFmtId="0" fontId="12" fillId="0" borderId="17" xfId="1" applyFont="1" applyBorder="1" applyAlignment="1">
      <alignment horizontal="left" vertical="top" wrapText="1"/>
    </xf>
    <xf numFmtId="0" fontId="12" fillId="0" borderId="40" xfId="1" applyFont="1" applyBorder="1" applyAlignment="1">
      <alignment horizontal="left" vertical="top" wrapText="1"/>
    </xf>
    <xf numFmtId="0" fontId="12" fillId="7" borderId="56" xfId="0" applyFont="1" applyFill="1" applyBorder="1" applyAlignment="1">
      <alignment vertical="top" wrapText="1"/>
    </xf>
    <xf numFmtId="49" fontId="12" fillId="7" borderId="26" xfId="1" applyNumberFormat="1" applyFont="1" applyFill="1" applyBorder="1" applyAlignment="1">
      <alignment horizontal="center" vertical="top" wrapText="1"/>
    </xf>
    <xf numFmtId="0" fontId="12" fillId="7" borderId="73" xfId="0" applyFont="1" applyFill="1" applyBorder="1" applyAlignment="1">
      <alignment horizontal="center" vertical="top" wrapText="1"/>
    </xf>
    <xf numFmtId="49" fontId="12" fillId="0" borderId="50" xfId="1" applyNumberFormat="1" applyFont="1" applyBorder="1" applyAlignment="1">
      <alignment horizontal="center" vertical="top"/>
    </xf>
    <xf numFmtId="49" fontId="12" fillId="0" borderId="56" xfId="1" applyNumberFormat="1" applyFont="1" applyBorder="1" applyAlignment="1">
      <alignment horizontal="center" vertical="top"/>
    </xf>
    <xf numFmtId="49" fontId="12" fillId="0" borderId="25" xfId="1" applyNumberFormat="1" applyFont="1" applyBorder="1" applyAlignment="1">
      <alignment horizontal="center" vertical="top" wrapText="1"/>
    </xf>
    <xf numFmtId="49" fontId="32" fillId="3" borderId="31" xfId="1" applyNumberFormat="1" applyFont="1" applyFill="1" applyBorder="1" applyAlignment="1">
      <alignment horizontal="right" vertical="top"/>
    </xf>
    <xf numFmtId="49" fontId="32" fillId="3" borderId="23" xfId="1" applyNumberFormat="1" applyFont="1" applyFill="1" applyBorder="1" applyAlignment="1">
      <alignment horizontal="right" vertical="top"/>
    </xf>
    <xf numFmtId="49" fontId="3" fillId="0" borderId="63" xfId="1" applyNumberFormat="1" applyFont="1" applyBorder="1" applyAlignment="1">
      <alignment horizontal="center" vertical="top"/>
    </xf>
    <xf numFmtId="49" fontId="3" fillId="0" borderId="56" xfId="1" applyNumberFormat="1" applyFont="1" applyBorder="1" applyAlignment="1">
      <alignment horizontal="center" vertical="top"/>
    </xf>
    <xf numFmtId="49" fontId="3" fillId="0" borderId="42" xfId="1" applyNumberFormat="1" applyFont="1" applyBorder="1" applyAlignment="1">
      <alignment horizontal="center" vertical="top"/>
    </xf>
    <xf numFmtId="49" fontId="12" fillId="0" borderId="51" xfId="1" applyNumberFormat="1" applyFont="1" applyBorder="1" applyAlignment="1">
      <alignment horizontal="center" vertical="top"/>
    </xf>
    <xf numFmtId="49" fontId="12" fillId="0" borderId="63" xfId="1" applyNumberFormat="1" applyFont="1" applyBorder="1" applyAlignment="1">
      <alignment vertical="top" wrapText="1"/>
    </xf>
    <xf numFmtId="0" fontId="12" fillId="0" borderId="65" xfId="0" applyFont="1" applyBorder="1" applyAlignment="1">
      <alignment vertical="top" wrapText="1"/>
    </xf>
    <xf numFmtId="0" fontId="29" fillId="0" borderId="63" xfId="1" applyFont="1" applyBorder="1" applyAlignment="1">
      <alignment vertical="top" wrapText="1" shrinkToFit="1"/>
    </xf>
    <xf numFmtId="0" fontId="29" fillId="0" borderId="71" xfId="1" applyFont="1" applyBorder="1" applyAlignment="1">
      <alignment vertical="top" wrapText="1" shrinkToFit="1"/>
    </xf>
    <xf numFmtId="0" fontId="29" fillId="0" borderId="56" xfId="1" applyFont="1" applyBorder="1" applyAlignment="1">
      <alignment vertical="top" wrapText="1" shrinkToFit="1"/>
    </xf>
    <xf numFmtId="0" fontId="29" fillId="0" borderId="45" xfId="1" applyFont="1" applyBorder="1" applyAlignment="1">
      <alignment vertical="top" wrapText="1" shrinkToFit="1"/>
    </xf>
    <xf numFmtId="0" fontId="29" fillId="0" borderId="42" xfId="1" applyFont="1" applyBorder="1" applyAlignment="1">
      <alignment vertical="top" wrapText="1" shrinkToFit="1"/>
    </xf>
    <xf numFmtId="0" fontId="29" fillId="0" borderId="43" xfId="1" applyFont="1" applyBorder="1" applyAlignment="1">
      <alignment vertical="top" wrapText="1" shrinkToFit="1"/>
    </xf>
    <xf numFmtId="49" fontId="3" fillId="0" borderId="48" xfId="1" applyNumberFormat="1" applyFont="1" applyBorder="1" applyAlignment="1">
      <alignment horizontal="center" vertical="top"/>
    </xf>
    <xf numFmtId="49" fontId="3" fillId="0" borderId="40" xfId="1" applyNumberFormat="1" applyFont="1" applyBorder="1" applyAlignment="1">
      <alignment horizontal="center" vertical="top"/>
    </xf>
    <xf numFmtId="49" fontId="32" fillId="2" borderId="14" xfId="1" applyNumberFormat="1" applyFont="1" applyFill="1" applyBorder="1" applyAlignment="1">
      <alignment horizontal="center" vertical="top"/>
    </xf>
    <xf numFmtId="49" fontId="32" fillId="2" borderId="12" xfId="1" applyNumberFormat="1" applyFont="1" applyFill="1" applyBorder="1" applyAlignment="1">
      <alignment horizontal="center" vertical="top"/>
    </xf>
    <xf numFmtId="49" fontId="32" fillId="3" borderId="24" xfId="1" applyNumberFormat="1" applyFont="1" applyFill="1" applyBorder="1" applyAlignment="1">
      <alignment horizontal="center" vertical="top"/>
    </xf>
    <xf numFmtId="49" fontId="32" fillId="3" borderId="60" xfId="1" applyNumberFormat="1" applyFont="1" applyFill="1" applyBorder="1" applyAlignment="1">
      <alignment horizontal="center" vertical="top"/>
    </xf>
    <xf numFmtId="0" fontId="12" fillId="0" borderId="34" xfId="1" applyFont="1" applyBorder="1" applyAlignment="1">
      <alignment horizontal="left" vertical="top" wrapText="1"/>
    </xf>
    <xf numFmtId="0" fontId="12" fillId="0" borderId="38" xfId="1" applyFont="1" applyBorder="1" applyAlignment="1">
      <alignment horizontal="left" vertical="top" wrapText="1"/>
    </xf>
    <xf numFmtId="0" fontId="12" fillId="7" borderId="50" xfId="1" applyFont="1" applyFill="1" applyBorder="1" applyAlignment="1">
      <alignment vertical="top" wrapText="1"/>
    </xf>
    <xf numFmtId="0" fontId="12" fillId="7" borderId="44" xfId="0" applyFont="1" applyFill="1" applyBorder="1" applyAlignment="1">
      <alignment vertical="top" wrapText="1"/>
    </xf>
    <xf numFmtId="0" fontId="12" fillId="0" borderId="9"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37" xfId="1" applyFont="1" applyBorder="1" applyAlignment="1" applyProtection="1">
      <alignment horizontal="left" vertical="top" wrapText="1"/>
      <protection locked="0"/>
    </xf>
    <xf numFmtId="0" fontId="12" fillId="0" borderId="8" xfId="1" applyFont="1" applyBorder="1" applyAlignment="1">
      <alignment horizontal="left" vertical="top"/>
    </xf>
    <xf numFmtId="0" fontId="12" fillId="0" borderId="18" xfId="1" applyFont="1" applyBorder="1" applyAlignment="1">
      <alignment horizontal="left" vertical="top"/>
    </xf>
    <xf numFmtId="0" fontId="12" fillId="0" borderId="29" xfId="1" applyFont="1" applyBorder="1" applyAlignment="1">
      <alignment horizontal="left" vertical="top"/>
    </xf>
    <xf numFmtId="0" fontId="12" fillId="7" borderId="8" xfId="1" applyFont="1" applyFill="1" applyBorder="1" applyAlignment="1">
      <alignment horizontal="left" vertical="top"/>
    </xf>
    <xf numFmtId="0" fontId="12" fillId="7" borderId="18" xfId="1" applyFont="1" applyFill="1" applyBorder="1" applyAlignment="1">
      <alignment horizontal="left" vertical="top"/>
    </xf>
    <xf numFmtId="0" fontId="12" fillId="7" borderId="29" xfId="1" applyFont="1" applyFill="1" applyBorder="1" applyAlignment="1">
      <alignment horizontal="left" vertical="top"/>
    </xf>
    <xf numFmtId="0" fontId="12" fillId="7" borderId="70" xfId="1" applyFont="1" applyFill="1" applyBorder="1" applyAlignment="1">
      <alignment horizontal="left" vertical="top" wrapText="1"/>
    </xf>
    <xf numFmtId="0" fontId="12" fillId="7" borderId="72" xfId="1" applyFont="1" applyFill="1" applyBorder="1" applyAlignment="1">
      <alignment horizontal="left" vertical="top" wrapText="1"/>
    </xf>
    <xf numFmtId="0" fontId="12" fillId="7" borderId="56" xfId="1" applyFont="1" applyFill="1" applyBorder="1" applyAlignment="1">
      <alignment horizontal="left" vertical="top" wrapText="1"/>
    </xf>
    <xf numFmtId="0" fontId="12" fillId="7" borderId="45" xfId="1" applyFont="1" applyFill="1" applyBorder="1" applyAlignment="1">
      <alignment horizontal="left" vertical="top" wrapText="1"/>
    </xf>
    <xf numFmtId="0" fontId="12" fillId="7" borderId="42" xfId="1" applyFont="1" applyFill="1" applyBorder="1" applyAlignment="1">
      <alignment horizontal="left" vertical="top" wrapText="1"/>
    </xf>
    <xf numFmtId="0" fontId="12" fillId="7" borderId="43" xfId="1" applyFont="1" applyFill="1" applyBorder="1" applyAlignment="1">
      <alignment horizontal="left" vertical="top" wrapText="1"/>
    </xf>
    <xf numFmtId="49" fontId="32" fillId="3" borderId="6" xfId="1" applyNumberFormat="1" applyFont="1" applyFill="1" applyBorder="1" applyAlignment="1">
      <alignment horizontal="center" vertical="top"/>
    </xf>
    <xf numFmtId="0" fontId="12" fillId="0" borderId="6" xfId="1" applyFont="1" applyBorder="1" applyAlignment="1">
      <alignment horizontal="left" vertical="top" wrapText="1"/>
    </xf>
    <xf numFmtId="0" fontId="12" fillId="7" borderId="50" xfId="1" applyFont="1" applyFill="1" applyBorder="1" applyAlignment="1">
      <alignment horizontal="center" vertical="top"/>
    </xf>
    <xf numFmtId="0" fontId="12" fillId="7" borderId="44" xfId="1" applyFont="1" applyFill="1" applyBorder="1" applyAlignment="1">
      <alignment horizontal="center" vertical="top"/>
    </xf>
    <xf numFmtId="0" fontId="12" fillId="7" borderId="51" xfId="1" applyFont="1" applyFill="1" applyBorder="1" applyAlignment="1">
      <alignment horizontal="center" vertical="top"/>
    </xf>
    <xf numFmtId="0" fontId="12" fillId="7" borderId="46" xfId="1" applyFont="1" applyFill="1" applyBorder="1" applyAlignment="1">
      <alignment horizontal="center" vertical="top"/>
    </xf>
    <xf numFmtId="49" fontId="32" fillId="3" borderId="50" xfId="1" applyNumberFormat="1" applyFont="1" applyFill="1" applyBorder="1" applyAlignment="1">
      <alignment horizontal="center" vertical="top"/>
    </xf>
    <xf numFmtId="49" fontId="32" fillId="3" borderId="56" xfId="1" applyNumberFormat="1" applyFont="1" applyFill="1" applyBorder="1" applyAlignment="1">
      <alignment horizontal="center" vertical="top"/>
    </xf>
    <xf numFmtId="49" fontId="32" fillId="3" borderId="51" xfId="1" applyNumberFormat="1" applyFont="1" applyFill="1" applyBorder="1" applyAlignment="1">
      <alignment horizontal="center" vertical="top"/>
    </xf>
    <xf numFmtId="0" fontId="12" fillId="0" borderId="14" xfId="1" applyFont="1" applyBorder="1" applyAlignment="1">
      <alignment horizontal="center" vertical="center" textRotation="90" wrapText="1"/>
    </xf>
    <xf numFmtId="0" fontId="12" fillId="0" borderId="58" xfId="1" applyFont="1" applyBorder="1" applyAlignment="1">
      <alignment horizontal="center" vertical="center" textRotation="90" wrapText="1"/>
    </xf>
    <xf numFmtId="0" fontId="12" fillId="0" borderId="12" xfId="1" applyFont="1" applyBorder="1" applyAlignment="1">
      <alignment horizontal="center" vertical="center" textRotation="90" wrapText="1"/>
    </xf>
    <xf numFmtId="0" fontId="12" fillId="0" borderId="13" xfId="1" applyFont="1" applyBorder="1" applyAlignment="1">
      <alignment horizontal="center" vertical="center" textRotation="90" wrapText="1"/>
    </xf>
    <xf numFmtId="0" fontId="12" fillId="0" borderId="54" xfId="1" applyFont="1" applyBorder="1" applyAlignment="1">
      <alignment horizontal="center" vertical="center" textRotation="90" wrapText="1"/>
    </xf>
    <xf numFmtId="0" fontId="12" fillId="0" borderId="1" xfId="1" applyFont="1" applyBorder="1" applyAlignment="1">
      <alignment horizontal="center" vertical="center" textRotation="90" wrapText="1"/>
    </xf>
    <xf numFmtId="0" fontId="12" fillId="0" borderId="25"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48" xfId="1" applyFont="1" applyBorder="1" applyAlignment="1">
      <alignment horizontal="center" vertical="center" textRotation="90" wrapText="1"/>
    </xf>
    <xf numFmtId="0" fontId="12" fillId="0" borderId="17" xfId="1" applyFont="1" applyBorder="1" applyAlignment="1">
      <alignment horizontal="center" vertical="center" textRotation="90" wrapText="1"/>
    </xf>
    <xf numFmtId="0" fontId="12" fillId="0" borderId="40" xfId="1" applyFont="1" applyBorder="1" applyAlignment="1">
      <alignment horizontal="center" vertical="center" textRotation="90" wrapText="1"/>
    </xf>
    <xf numFmtId="0" fontId="12" fillId="0" borderId="16" xfId="1" applyFont="1" applyBorder="1" applyAlignment="1">
      <alignment horizontal="center" vertical="center" textRotation="90" wrapText="1"/>
    </xf>
    <xf numFmtId="0" fontId="12" fillId="0" borderId="59" xfId="1" applyFont="1" applyBorder="1" applyAlignment="1">
      <alignment horizontal="center" vertical="center" textRotation="90" wrapText="1"/>
    </xf>
    <xf numFmtId="0" fontId="12" fillId="0" borderId="20" xfId="1" applyFont="1" applyBorder="1" applyAlignment="1">
      <alignment horizontal="center" vertical="center" textRotation="90" wrapText="1"/>
    </xf>
    <xf numFmtId="0" fontId="1" fillId="0" borderId="40" xfId="0" applyFont="1" applyBorder="1" applyAlignment="1">
      <alignment horizontal="center" vertical="top" wrapText="1"/>
    </xf>
    <xf numFmtId="49" fontId="32" fillId="2" borderId="38" xfId="0" applyNumberFormat="1" applyFont="1" applyFill="1" applyBorder="1" applyAlignment="1">
      <alignment horizontal="right" vertical="top"/>
    </xf>
    <xf numFmtId="49" fontId="17" fillId="2" borderId="33" xfId="0" applyNumberFormat="1" applyFont="1" applyFill="1" applyBorder="1" applyAlignment="1">
      <alignment horizontal="center" vertical="top" wrapText="1"/>
    </xf>
    <xf numFmtId="0" fontId="11" fillId="0" borderId="5" xfId="0" applyFont="1" applyBorder="1" applyAlignment="1">
      <alignment horizontal="center" vertical="top" wrapText="1"/>
    </xf>
    <xf numFmtId="49" fontId="17" fillId="3" borderId="34" xfId="0" applyNumberFormat="1" applyFont="1" applyFill="1" applyBorder="1" applyAlignment="1">
      <alignment horizontal="center" vertical="top" wrapText="1"/>
    </xf>
    <xf numFmtId="0" fontId="11" fillId="0" borderId="6" xfId="0" applyFont="1" applyBorder="1" applyAlignment="1">
      <alignment horizontal="center" vertical="top" wrapText="1"/>
    </xf>
    <xf numFmtId="0" fontId="11" fillId="0" borderId="18" xfId="0" applyFont="1" applyBorder="1" applyAlignment="1">
      <alignment horizontal="center" vertical="top" wrapText="1"/>
    </xf>
    <xf numFmtId="0" fontId="8" fillId="5" borderId="19" xfId="0" applyFont="1" applyFill="1" applyBorder="1" applyAlignment="1">
      <alignment horizontal="left" vertical="top" wrapText="1"/>
    </xf>
    <xf numFmtId="49" fontId="3" fillId="0" borderId="63" xfId="0" applyNumberFormat="1" applyFont="1" applyBorder="1" applyAlignment="1">
      <alignment horizontal="center" vertical="top" wrapText="1"/>
    </xf>
    <xf numFmtId="0" fontId="1" fillId="0" borderId="56" xfId="0" applyFont="1" applyBorder="1" applyAlignment="1">
      <alignment horizontal="center" vertical="top" wrapText="1"/>
    </xf>
    <xf numFmtId="0" fontId="1" fillId="0" borderId="17" xfId="0" applyFont="1" applyBorder="1" applyAlignment="1">
      <alignment horizontal="center" vertical="top" wrapText="1"/>
    </xf>
    <xf numFmtId="49" fontId="12" fillId="0" borderId="48" xfId="0" applyNumberFormat="1" applyFont="1" applyBorder="1" applyAlignment="1">
      <alignment horizontal="center" vertical="top"/>
    </xf>
    <xf numFmtId="49" fontId="12" fillId="0" borderId="40" xfId="0" applyNumberFormat="1" applyFont="1" applyBorder="1" applyAlignment="1">
      <alignment horizontal="center" vertical="top"/>
    </xf>
    <xf numFmtId="0" fontId="29" fillId="0" borderId="31" xfId="0" applyFont="1" applyBorder="1" applyAlignment="1">
      <alignment vertical="top" wrapText="1"/>
    </xf>
    <xf numFmtId="0" fontId="12" fillId="0" borderId="52" xfId="6" applyFont="1" applyBorder="1" applyAlignment="1">
      <alignment vertical="top" wrapText="1"/>
    </xf>
    <xf numFmtId="0" fontId="12" fillId="0" borderId="56" xfId="6" applyFont="1" applyBorder="1" applyAlignment="1">
      <alignment vertical="top" wrapText="1"/>
    </xf>
    <xf numFmtId="0" fontId="8" fillId="0" borderId="45" xfId="6" applyBorder="1" applyAlignment="1">
      <alignment vertical="top" wrapText="1"/>
    </xf>
    <xf numFmtId="0" fontId="12" fillId="0" borderId="31" xfId="0" applyFont="1" applyBorder="1" applyAlignment="1">
      <alignment horizontal="center" vertical="top" wrapText="1"/>
    </xf>
    <xf numFmtId="0" fontId="12" fillId="0" borderId="23" xfId="0" applyFont="1" applyBorder="1" applyAlignment="1">
      <alignment horizontal="center" vertical="top" wrapText="1"/>
    </xf>
    <xf numFmtId="0" fontId="12" fillId="0" borderId="50" xfId="6" applyFont="1" applyBorder="1" applyAlignment="1">
      <alignment vertical="top" wrapText="1"/>
    </xf>
    <xf numFmtId="0" fontId="8" fillId="0" borderId="44" xfId="0" applyFont="1" applyBorder="1" applyAlignment="1">
      <alignment vertical="top" wrapText="1"/>
    </xf>
    <xf numFmtId="49" fontId="32" fillId="2" borderId="14" xfId="0" applyNumberFormat="1" applyFont="1" applyFill="1" applyBorder="1" applyAlignment="1">
      <alignment horizontal="center" vertical="top"/>
    </xf>
    <xf numFmtId="49" fontId="32" fillId="2" borderId="68" xfId="0" applyNumberFormat="1" applyFont="1" applyFill="1" applyBorder="1" applyAlignment="1">
      <alignment horizontal="center" vertical="top"/>
    </xf>
    <xf numFmtId="49" fontId="32" fillId="3" borderId="35" xfId="0" applyNumberFormat="1" applyFont="1" applyFill="1" applyBorder="1" applyAlignment="1">
      <alignment horizontal="center" vertical="top"/>
    </xf>
    <xf numFmtId="49" fontId="32" fillId="0" borderId="35" xfId="0" applyNumberFormat="1" applyFont="1" applyBorder="1" applyAlignment="1">
      <alignment horizontal="center" vertical="top"/>
    </xf>
    <xf numFmtId="49" fontId="3" fillId="0" borderId="53" xfId="0" applyNumberFormat="1" applyFont="1" applyBorder="1" applyAlignment="1">
      <alignment horizontal="center" vertical="top" wrapText="1"/>
    </xf>
    <xf numFmtId="49" fontId="12" fillId="0" borderId="53" xfId="0" applyNumberFormat="1" applyFont="1" applyBorder="1" applyAlignment="1">
      <alignment horizontal="center" vertical="top"/>
    </xf>
    <xf numFmtId="0" fontId="12" fillId="0" borderId="50" xfId="0" applyFont="1" applyBorder="1" applyAlignment="1">
      <alignment vertical="top" wrapText="1"/>
    </xf>
    <xf numFmtId="0" fontId="12" fillId="0" borderId="52" xfId="0" applyFont="1" applyBorder="1" applyAlignment="1">
      <alignment horizontal="center" vertical="top" wrapText="1"/>
    </xf>
    <xf numFmtId="0" fontId="12" fillId="0" borderId="66" xfId="0" applyFont="1" applyBorder="1" applyAlignment="1">
      <alignment horizontal="center" vertical="top" wrapText="1"/>
    </xf>
    <xf numFmtId="49" fontId="32" fillId="2" borderId="12" xfId="0" applyNumberFormat="1" applyFont="1" applyFill="1" applyBorder="1" applyAlignment="1">
      <alignment horizontal="center" vertical="top"/>
    </xf>
    <xf numFmtId="0" fontId="12" fillId="0" borderId="61" xfId="0" applyFont="1" applyBorder="1" applyAlignment="1">
      <alignment vertical="top" wrapText="1"/>
    </xf>
    <xf numFmtId="0" fontId="12" fillId="0" borderId="52" xfId="6" applyFont="1" applyBorder="1" applyAlignment="1">
      <alignment horizontal="left" vertical="top" wrapText="1"/>
    </xf>
    <xf numFmtId="0" fontId="8" fillId="0" borderId="66" xfId="0" applyFont="1" applyBorder="1" applyAlignment="1">
      <alignment horizontal="left" vertical="top" wrapText="1"/>
    </xf>
    <xf numFmtId="0" fontId="12" fillId="0" borderId="51" xfId="6" applyFont="1" applyBorder="1" applyAlignment="1">
      <alignment horizontal="left" vertical="top" wrapText="1"/>
    </xf>
    <xf numFmtId="0" fontId="8" fillId="0" borderId="46" xfId="0" applyFont="1" applyBorder="1" applyAlignment="1">
      <alignment horizontal="left" vertical="top" wrapText="1"/>
    </xf>
    <xf numFmtId="0" fontId="21" fillId="0" borderId="41" xfId="0" applyFont="1" applyBorder="1" applyAlignment="1">
      <alignment horizontal="left" wrapText="1"/>
    </xf>
    <xf numFmtId="0" fontId="12" fillId="0" borderId="20" xfId="0" applyFont="1" applyBorder="1" applyAlignment="1">
      <alignment horizontal="left" vertical="top" wrapText="1"/>
    </xf>
    <xf numFmtId="49" fontId="10" fillId="0" borderId="0" xfId="0" applyNumberFormat="1" applyFont="1" applyAlignment="1">
      <alignment horizontal="left" vertical="top" wrapText="1"/>
    </xf>
    <xf numFmtId="0" fontId="8" fillId="0" borderId="0" xfId="0" applyFont="1" applyAlignment="1">
      <alignment horizontal="left" vertical="top" wrapText="1"/>
    </xf>
    <xf numFmtId="1" fontId="15" fillId="0" borderId="25" xfId="0" applyNumberFormat="1" applyFont="1" applyBorder="1" applyAlignment="1">
      <alignment horizontal="center" vertical="top"/>
    </xf>
    <xf numFmtId="1" fontId="15" fillId="0" borderId="18" xfId="0" applyNumberFormat="1" applyFont="1" applyBorder="1" applyAlignment="1">
      <alignment horizontal="center" vertical="top"/>
    </xf>
    <xf numFmtId="1" fontId="15" fillId="0" borderId="29" xfId="0" applyNumberFormat="1" applyFont="1" applyBorder="1" applyAlignment="1">
      <alignment horizontal="center" vertical="top"/>
    </xf>
    <xf numFmtId="49" fontId="15" fillId="0" borderId="19" xfId="0" applyNumberFormat="1" applyFont="1" applyBorder="1" applyAlignment="1">
      <alignment horizontal="center" vertical="top"/>
    </xf>
    <xf numFmtId="49" fontId="15" fillId="0" borderId="30" xfId="0" applyNumberFormat="1" applyFont="1" applyBorder="1" applyAlignment="1">
      <alignment horizontal="center" vertical="top"/>
    </xf>
    <xf numFmtId="0" fontId="15" fillId="0" borderId="63" xfId="0" applyFont="1" applyBorder="1" applyAlignment="1">
      <alignment vertical="top" wrapText="1"/>
    </xf>
    <xf numFmtId="0" fontId="15" fillId="0" borderId="71" xfId="0" applyFont="1" applyBorder="1" applyAlignment="1">
      <alignment vertical="top" wrapText="1"/>
    </xf>
    <xf numFmtId="0" fontId="15" fillId="0" borderId="56" xfId="0" applyFont="1" applyBorder="1" applyAlignment="1">
      <alignment vertical="top" wrapText="1"/>
    </xf>
    <xf numFmtId="0" fontId="15" fillId="0" borderId="45" xfId="0" applyFont="1" applyBorder="1" applyAlignment="1">
      <alignment vertical="top" wrapText="1"/>
    </xf>
    <xf numFmtId="49" fontId="17" fillId="2" borderId="23" xfId="0" applyNumberFormat="1" applyFont="1" applyFill="1" applyBorder="1" applyAlignment="1">
      <alignment horizontal="right" vertical="top"/>
    </xf>
    <xf numFmtId="49" fontId="17" fillId="6" borderId="21" xfId="0" applyNumberFormat="1" applyFont="1" applyFill="1" applyBorder="1" applyAlignment="1">
      <alignment horizontal="right" vertical="top"/>
    </xf>
    <xf numFmtId="49" fontId="17" fillId="6" borderId="32" xfId="0" applyNumberFormat="1" applyFont="1" applyFill="1" applyBorder="1" applyAlignment="1">
      <alignment horizontal="right" vertical="top"/>
    </xf>
    <xf numFmtId="0" fontId="3" fillId="6" borderId="23" xfId="0" applyFont="1" applyFill="1" applyBorder="1" applyAlignment="1">
      <alignment horizontal="center" vertical="top"/>
    </xf>
    <xf numFmtId="49" fontId="17" fillId="3" borderId="23" xfId="0" applyNumberFormat="1" applyFont="1" applyFill="1" applyBorder="1" applyAlignment="1">
      <alignment horizontal="right" vertical="top"/>
    </xf>
    <xf numFmtId="0" fontId="17" fillId="3" borderId="25" xfId="0" applyFont="1" applyFill="1" applyBorder="1" applyAlignment="1">
      <alignment horizontal="left" vertical="top" wrapText="1"/>
    </xf>
    <xf numFmtId="0" fontId="17" fillId="3" borderId="57" xfId="0" applyFont="1" applyFill="1" applyBorder="1" applyAlignment="1">
      <alignment horizontal="left" vertical="top" wrapText="1"/>
    </xf>
    <xf numFmtId="49" fontId="17" fillId="2" borderId="33" xfId="0" applyNumberFormat="1" applyFont="1" applyFill="1" applyBorder="1" applyAlignment="1">
      <alignment horizontal="center" vertical="top"/>
    </xf>
    <xf numFmtId="49" fontId="17" fillId="2" borderId="37" xfId="0" applyNumberFormat="1" applyFont="1" applyFill="1" applyBorder="1" applyAlignment="1">
      <alignment horizontal="center" vertical="top"/>
    </xf>
    <xf numFmtId="49" fontId="17" fillId="3" borderId="25"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3" fillId="0" borderId="16" xfId="0" applyNumberFormat="1" applyFont="1" applyBorder="1" applyAlignment="1">
      <alignment horizontal="center" vertical="top"/>
    </xf>
    <xf numFmtId="49" fontId="3" fillId="0" borderId="20" xfId="0" applyNumberFormat="1" applyFont="1" applyBorder="1" applyAlignment="1">
      <alignment horizontal="center" vertical="top"/>
    </xf>
    <xf numFmtId="49" fontId="3" fillId="0" borderId="34" xfId="0" applyNumberFormat="1" applyFont="1" applyBorder="1" applyAlignment="1">
      <alignment horizontal="center" vertical="top" wrapText="1"/>
    </xf>
    <xf numFmtId="0" fontId="15" fillId="0" borderId="62" xfId="0" applyFont="1" applyBorder="1" applyAlignment="1">
      <alignment vertical="top" wrapText="1"/>
    </xf>
    <xf numFmtId="49" fontId="3" fillId="0" borderId="6" xfId="0" applyNumberFormat="1" applyFont="1" applyBorder="1" applyAlignment="1">
      <alignment horizontal="center" vertical="top" wrapText="1"/>
    </xf>
    <xf numFmtId="0" fontId="8" fillId="0" borderId="27" xfId="0" applyFont="1" applyBorder="1" applyAlignment="1">
      <alignment vertical="top" wrapText="1"/>
    </xf>
    <xf numFmtId="0" fontId="8" fillId="0" borderId="6" xfId="0" applyFont="1" applyBorder="1" applyAlignment="1">
      <alignment horizontal="center" vertical="top" wrapText="1"/>
    </xf>
    <xf numFmtId="0" fontId="15" fillId="0" borderId="27" xfId="0" applyFont="1" applyBorder="1" applyAlignment="1">
      <alignment horizontal="left" vertical="top" wrapText="1"/>
    </xf>
    <xf numFmtId="0" fontId="8" fillId="0" borderId="39" xfId="0" applyFont="1" applyBorder="1" applyAlignment="1">
      <alignment horizontal="left" vertical="top" wrapText="1"/>
    </xf>
    <xf numFmtId="49" fontId="17" fillId="3" borderId="42" xfId="0" applyNumberFormat="1" applyFont="1" applyFill="1" applyBorder="1" applyAlignment="1">
      <alignment horizontal="right" vertical="top"/>
    </xf>
    <xf numFmtId="49" fontId="17" fillId="3" borderId="41" xfId="0" applyNumberFormat="1" applyFont="1" applyFill="1" applyBorder="1" applyAlignment="1">
      <alignment horizontal="right" vertical="top"/>
    </xf>
    <xf numFmtId="49" fontId="17" fillId="3" borderId="43" xfId="0" applyNumberFormat="1" applyFont="1" applyFill="1" applyBorder="1" applyAlignment="1">
      <alignment horizontal="right" vertical="top"/>
    </xf>
    <xf numFmtId="0" fontId="32" fillId="2" borderId="41" xfId="0" applyFont="1" applyFill="1" applyBorder="1" applyAlignment="1">
      <alignment horizontal="left" vertical="top" wrapText="1"/>
    </xf>
    <xf numFmtId="0" fontId="17" fillId="3" borderId="23" xfId="0" applyFont="1" applyFill="1" applyBorder="1" applyAlignment="1">
      <alignment horizontal="left" vertical="top" wrapText="1"/>
    </xf>
    <xf numFmtId="0" fontId="15" fillId="5" borderId="62" xfId="0" applyFont="1" applyFill="1" applyBorder="1" applyAlignment="1">
      <alignment horizontal="left" vertical="top" wrapText="1"/>
    </xf>
    <xf numFmtId="0" fontId="15" fillId="5" borderId="39" xfId="0" applyFont="1" applyFill="1" applyBorder="1" applyAlignment="1">
      <alignment horizontal="left" vertical="top" wrapText="1"/>
    </xf>
    <xf numFmtId="0" fontId="15" fillId="5" borderId="33" xfId="0" applyFont="1" applyFill="1" applyBorder="1" applyAlignment="1">
      <alignment horizontal="left" vertical="top" wrapText="1"/>
    </xf>
    <xf numFmtId="0" fontId="15" fillId="5" borderId="37" xfId="0" applyFont="1" applyFill="1" applyBorder="1" applyAlignment="1">
      <alignment horizontal="left" vertical="top" wrapText="1"/>
    </xf>
    <xf numFmtId="0" fontId="15" fillId="0" borderId="56" xfId="0" applyFont="1" applyBorder="1" applyAlignment="1">
      <alignment horizontal="left" vertical="top" wrapText="1"/>
    </xf>
    <xf numFmtId="49" fontId="15" fillId="0" borderId="34" xfId="0" applyNumberFormat="1" applyFont="1" applyBorder="1" applyAlignment="1">
      <alignment horizontal="center" vertical="top" wrapText="1"/>
    </xf>
    <xf numFmtId="0" fontId="15" fillId="0" borderId="33" xfId="0" applyFont="1" applyBorder="1" applyAlignment="1">
      <alignment vertical="top" wrapText="1"/>
    </xf>
    <xf numFmtId="0" fontId="8" fillId="0" borderId="63" xfId="0" applyFont="1" applyBorder="1" applyAlignment="1">
      <alignment horizontal="center" vertical="top" wrapText="1"/>
    </xf>
    <xf numFmtId="0" fontId="8" fillId="0" borderId="71" xfId="0" applyFont="1" applyBorder="1" applyAlignment="1">
      <alignment horizontal="center" vertical="top" wrapText="1"/>
    </xf>
    <xf numFmtId="0" fontId="8" fillId="0" borderId="45" xfId="0" applyFont="1" applyBorder="1" applyAlignment="1">
      <alignment horizontal="center" vertical="top" wrapText="1"/>
    </xf>
    <xf numFmtId="0" fontId="8" fillId="0" borderId="42" xfId="0" applyFont="1" applyBorder="1" applyAlignment="1">
      <alignment horizontal="center" vertical="top" wrapText="1"/>
    </xf>
    <xf numFmtId="0" fontId="8" fillId="0" borderId="43" xfId="0" applyFont="1" applyBorder="1" applyAlignment="1">
      <alignment horizontal="center" vertical="top" wrapText="1"/>
    </xf>
    <xf numFmtId="49" fontId="3" fillId="0" borderId="79" xfId="0" applyNumberFormat="1" applyFont="1" applyBorder="1" applyAlignment="1">
      <alignment horizontal="center" vertical="top"/>
    </xf>
    <xf numFmtId="0" fontId="3" fillId="0" borderId="63" xfId="0" applyFont="1" applyBorder="1" applyAlignment="1">
      <alignment horizontal="center" vertical="top" wrapText="1"/>
    </xf>
    <xf numFmtId="0" fontId="3" fillId="0" borderId="71" xfId="0" applyFont="1" applyBorder="1" applyAlignment="1">
      <alignment horizontal="center" vertical="top" wrapText="1"/>
    </xf>
    <xf numFmtId="0" fontId="3" fillId="0" borderId="56" xfId="0" applyFont="1" applyBorder="1" applyAlignment="1">
      <alignment horizontal="center" vertical="top" wrapText="1"/>
    </xf>
    <xf numFmtId="0" fontId="3" fillId="0" borderId="45" xfId="0" applyFont="1" applyBorder="1" applyAlignment="1">
      <alignment horizontal="center" vertical="top" wrapText="1"/>
    </xf>
    <xf numFmtId="0" fontId="15" fillId="0" borderId="42" xfId="0" applyFont="1" applyBorder="1" applyAlignment="1">
      <alignment vertical="top" wrapText="1"/>
    </xf>
    <xf numFmtId="0" fontId="15" fillId="0" borderId="43" xfId="0" applyFont="1" applyBorder="1" applyAlignment="1">
      <alignment vertical="top" wrapText="1"/>
    </xf>
    <xf numFmtId="0" fontId="32" fillId="2" borderId="64" xfId="0" applyFont="1" applyFill="1" applyBorder="1" applyAlignment="1">
      <alignment horizontal="left" vertical="top"/>
    </xf>
    <xf numFmtId="0" fontId="32" fillId="2" borderId="71" xfId="0" applyFont="1" applyFill="1" applyBorder="1" applyAlignment="1">
      <alignment horizontal="left" vertical="top"/>
    </xf>
    <xf numFmtId="0" fontId="15" fillId="0" borderId="37" xfId="0" applyFont="1" applyBorder="1" applyAlignment="1">
      <alignment horizontal="left" vertical="top" wrapText="1"/>
    </xf>
    <xf numFmtId="49" fontId="15" fillId="0" borderId="48" xfId="0" applyNumberFormat="1" applyFont="1" applyBorder="1" applyAlignment="1">
      <alignment horizontal="center" vertical="top"/>
    </xf>
    <xf numFmtId="49" fontId="15" fillId="0" borderId="40" xfId="0" applyNumberFormat="1" applyFont="1" applyBorder="1" applyAlignment="1">
      <alignment horizontal="center" vertical="top"/>
    </xf>
    <xf numFmtId="0" fontId="15" fillId="5" borderId="27" xfId="0" applyFont="1" applyFill="1" applyBorder="1" applyAlignment="1">
      <alignment horizontal="left" vertical="top" wrapText="1"/>
    </xf>
    <xf numFmtId="0" fontId="11" fillId="0" borderId="45" xfId="0" applyFont="1" applyBorder="1" applyAlignment="1">
      <alignment vertical="top" wrapText="1"/>
    </xf>
    <xf numFmtId="49" fontId="15" fillId="0" borderId="63" xfId="0" applyNumberFormat="1" applyFont="1" applyBorder="1" applyAlignment="1">
      <alignment horizontal="center" vertical="top"/>
    </xf>
    <xf numFmtId="49" fontId="15" fillId="0" borderId="42" xfId="0" applyNumberFormat="1" applyFont="1" applyBorder="1" applyAlignment="1">
      <alignment horizontal="center" vertical="top"/>
    </xf>
    <xf numFmtId="0" fontId="11" fillId="0" borderId="56" xfId="0" applyFont="1" applyBorder="1" applyAlignment="1">
      <alignment vertical="top" wrapText="1"/>
    </xf>
    <xf numFmtId="0" fontId="17" fillId="2" borderId="21" xfId="0" applyFont="1" applyFill="1" applyBorder="1" applyAlignment="1">
      <alignment horizontal="left" vertical="top" wrapText="1"/>
    </xf>
    <xf numFmtId="0" fontId="17" fillId="2" borderId="22" xfId="0" applyFont="1" applyFill="1" applyBorder="1" applyAlignment="1">
      <alignment horizontal="left" vertical="top" wrapText="1"/>
    </xf>
    <xf numFmtId="0" fontId="17" fillId="2" borderId="23" xfId="0" applyFont="1" applyFill="1" applyBorder="1" applyAlignment="1">
      <alignment horizontal="left" vertical="top" wrapText="1"/>
    </xf>
    <xf numFmtId="0" fontId="11" fillId="0" borderId="5" xfId="0" applyFont="1" applyBorder="1" applyAlignment="1">
      <alignment vertical="top" wrapText="1"/>
    </xf>
    <xf numFmtId="0" fontId="11" fillId="0" borderId="37" xfId="0" applyFont="1" applyBorder="1" applyAlignment="1">
      <alignment vertical="top" wrapText="1"/>
    </xf>
    <xf numFmtId="0" fontId="15" fillId="0" borderId="26" xfId="0" applyFont="1" applyBorder="1" applyAlignment="1">
      <alignment vertical="top" wrapText="1"/>
    </xf>
    <xf numFmtId="0" fontId="11" fillId="0" borderId="19" xfId="0" applyFont="1" applyBorder="1" applyAlignment="1">
      <alignment vertical="top" wrapText="1"/>
    </xf>
    <xf numFmtId="0" fontId="11" fillId="0" borderId="30" xfId="0" applyFont="1" applyBorder="1" applyAlignment="1">
      <alignment vertical="top" wrapText="1"/>
    </xf>
    <xf numFmtId="0" fontId="15" fillId="0" borderId="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8" fillId="0" borderId="0" xfId="0" applyFont="1" applyAlignment="1">
      <alignment wrapText="1"/>
    </xf>
    <xf numFmtId="0" fontId="17" fillId="0" borderId="1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0" xfId="0" applyFont="1" applyBorder="1" applyAlignment="1">
      <alignment horizontal="center" vertical="center"/>
    </xf>
    <xf numFmtId="0" fontId="17" fillId="0" borderId="16" xfId="0" applyFont="1" applyBorder="1" applyAlignment="1">
      <alignment horizontal="center" vertical="center"/>
    </xf>
    <xf numFmtId="0" fontId="15" fillId="0" borderId="26" xfId="0" applyFont="1" applyBorder="1" applyAlignment="1">
      <alignment horizontal="center" vertical="top" wrapText="1"/>
    </xf>
    <xf numFmtId="0" fontId="15" fillId="0" borderId="30" xfId="0" applyFont="1" applyBorder="1" applyAlignment="1">
      <alignment horizontal="center" vertical="top" wrapText="1"/>
    </xf>
    <xf numFmtId="49" fontId="33" fillId="0" borderId="63" xfId="0" applyNumberFormat="1" applyFont="1" applyBorder="1" applyAlignment="1">
      <alignment horizontal="center" vertical="top" wrapText="1"/>
    </xf>
    <xf numFmtId="0" fontId="12" fillId="0" borderId="63" xfId="0" applyFont="1" applyBorder="1" applyAlignment="1">
      <alignment horizontal="left" vertical="center" wrapText="1"/>
    </xf>
    <xf numFmtId="0" fontId="12" fillId="0" borderId="71" xfId="0" applyFont="1" applyBorder="1" applyAlignment="1">
      <alignment horizontal="left" vertical="center" wrapText="1"/>
    </xf>
    <xf numFmtId="0" fontId="12" fillId="0" borderId="56"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6" fillId="0" borderId="37" xfId="0" applyFont="1" applyBorder="1" applyAlignment="1">
      <alignment horizontal="left" vertical="top" wrapText="1"/>
    </xf>
    <xf numFmtId="0" fontId="15" fillId="0" borderId="25" xfId="0" applyFont="1" applyBorder="1" applyAlignment="1">
      <alignment horizontal="center" vertical="top" wrapText="1"/>
    </xf>
    <xf numFmtId="0" fontId="15" fillId="0" borderId="29" xfId="0" applyFont="1" applyBorder="1" applyAlignment="1">
      <alignment horizontal="center" vertical="top" wrapText="1"/>
    </xf>
    <xf numFmtId="49" fontId="15" fillId="0" borderId="7" xfId="0" applyNumberFormat="1" applyFont="1" applyBorder="1" applyAlignment="1">
      <alignment horizontal="center" vertical="top"/>
    </xf>
    <xf numFmtId="49" fontId="32" fillId="2" borderId="9" xfId="0" applyNumberFormat="1" applyFont="1" applyFill="1" applyBorder="1" applyAlignment="1">
      <alignment horizontal="center" vertical="top"/>
    </xf>
    <xf numFmtId="49" fontId="32" fillId="3" borderId="69" xfId="0" applyNumberFormat="1" applyFont="1" applyFill="1" applyBorder="1" applyAlignment="1">
      <alignment horizontal="center" vertical="top"/>
    </xf>
    <xf numFmtId="49" fontId="32" fillId="0" borderId="8" xfId="0" applyNumberFormat="1" applyFont="1" applyBorder="1" applyAlignment="1">
      <alignment horizontal="center" vertical="top"/>
    </xf>
    <xf numFmtId="0" fontId="12" fillId="0" borderId="64" xfId="0" applyFont="1" applyBorder="1" applyAlignment="1">
      <alignment horizontal="left" vertical="top" wrapText="1"/>
    </xf>
    <xf numFmtId="0" fontId="12" fillId="0" borderId="0" xfId="0" applyFont="1" applyBorder="1" applyAlignment="1">
      <alignment horizontal="left" vertical="top" wrapText="1"/>
    </xf>
    <xf numFmtId="0" fontId="12" fillId="0" borderId="41" xfId="0" applyFont="1" applyBorder="1" applyAlignment="1">
      <alignment horizontal="left" vertical="top" wrapText="1"/>
    </xf>
    <xf numFmtId="49" fontId="33" fillId="0" borderId="4" xfId="0" applyNumberFormat="1" applyFont="1" applyBorder="1" applyAlignment="1">
      <alignment horizontal="center" vertical="top" wrapText="1"/>
    </xf>
    <xf numFmtId="0" fontId="12" fillId="0" borderId="50" xfId="0" applyFont="1" applyBorder="1" applyAlignment="1">
      <alignment horizontal="center" vertical="top" wrapText="1"/>
    </xf>
    <xf numFmtId="0" fontId="12" fillId="0" borderId="44" xfId="0" applyFont="1" applyBorder="1" applyAlignment="1">
      <alignment horizontal="center" vertical="top" wrapText="1"/>
    </xf>
    <xf numFmtId="0" fontId="32" fillId="3" borderId="64"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39" xfId="0" applyFont="1" applyFill="1" applyBorder="1" applyAlignment="1">
      <alignment horizontal="left" vertical="top" wrapText="1"/>
    </xf>
    <xf numFmtId="0" fontId="8" fillId="0" borderId="70" xfId="0" applyFont="1" applyBorder="1" applyAlignment="1">
      <alignment horizontal="left" vertical="top" wrapText="1"/>
    </xf>
    <xf numFmtId="0" fontId="8" fillId="0" borderId="72" xfId="0" applyFont="1" applyBorder="1" applyAlignment="1">
      <alignment horizontal="left" vertical="top" wrapText="1"/>
    </xf>
    <xf numFmtId="0" fontId="23" fillId="0" borderId="41" xfId="0" applyFont="1" applyBorder="1" applyAlignment="1">
      <alignment horizontal="left" wrapText="1"/>
    </xf>
  </cellXfs>
  <cellStyles count="9">
    <cellStyle name="Comma 2" xfId="8"/>
    <cellStyle name="Įprastas" xfId="0" builtinId="0"/>
    <cellStyle name="Įprastas 2" xfId="2"/>
    <cellStyle name="Įprastas 3" xfId="6"/>
    <cellStyle name="Įprastas 4" xfId="3"/>
    <cellStyle name="Kablelis" xfId="4" builtinId="3"/>
    <cellStyle name="Normal 3" xfId="7"/>
    <cellStyle name="Normal_1 lentelė(1)" xfId="1"/>
    <cellStyle name="Procentai"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1"/>
  <sheetViews>
    <sheetView tabSelected="1" zoomScale="126" zoomScaleNormal="126" workbookViewId="0">
      <selection activeCell="M84" sqref="M84"/>
    </sheetView>
  </sheetViews>
  <sheetFormatPr defaultColWidth="9.140625" defaultRowHeight="11.25" x14ac:dyDescent="0.2"/>
  <cols>
    <col min="1" max="1" width="2.7109375" style="1" customWidth="1"/>
    <col min="2" max="3" width="2.5703125" style="1" customWidth="1"/>
    <col min="4" max="4" width="21.85546875" style="1" customWidth="1"/>
    <col min="5" max="5" width="7.85546875" style="2" customWidth="1"/>
    <col min="6" max="6" width="4.42578125" style="1" customWidth="1"/>
    <col min="7" max="7" width="6" style="3" customWidth="1"/>
    <col min="8" max="8" width="9" style="1" customWidth="1"/>
    <col min="9" max="9" width="8.28515625" style="1" customWidth="1"/>
    <col min="10" max="10" width="8.7109375" style="1" customWidth="1"/>
    <col min="11" max="11" width="25.7109375" style="1" customWidth="1"/>
    <col min="12" max="12" width="4.28515625" style="4" customWidth="1"/>
    <col min="13" max="13" width="4.42578125" style="1" customWidth="1"/>
    <col min="14" max="14" width="12.5703125" style="5" customWidth="1"/>
    <col min="15" max="15" width="11.140625" style="5" customWidth="1"/>
    <col min="16" max="16384" width="9.140625" style="5"/>
  </cols>
  <sheetData>
    <row r="1" spans="1:19" ht="47.25" customHeight="1" x14ac:dyDescent="0.2">
      <c r="D1" s="28"/>
      <c r="E1" s="29"/>
      <c r="F1" s="28"/>
      <c r="G1" s="30"/>
      <c r="H1" s="28"/>
      <c r="I1" s="28"/>
      <c r="J1" s="28"/>
      <c r="K1" s="2321"/>
      <c r="L1" s="2321"/>
      <c r="M1" s="2321"/>
      <c r="N1" s="2322"/>
    </row>
    <row r="2" spans="1:19" ht="13.5" customHeight="1" x14ac:dyDescent="0.2">
      <c r="D2" s="2343" t="s">
        <v>120</v>
      </c>
      <c r="E2" s="2344"/>
      <c r="F2" s="2344"/>
      <c r="G2" s="2344"/>
      <c r="H2" s="2344"/>
      <c r="I2" s="2344"/>
      <c r="J2" s="2344"/>
      <c r="K2" s="2344"/>
      <c r="L2" s="2345"/>
      <c r="M2" s="2345"/>
      <c r="N2" s="2345"/>
      <c r="O2" s="2345"/>
      <c r="P2" s="16"/>
      <c r="Q2" s="16"/>
      <c r="R2" s="16"/>
      <c r="S2" s="16"/>
    </row>
    <row r="3" spans="1:19" ht="15.75" customHeight="1" thickBot="1" x14ac:dyDescent="0.3">
      <c r="A3" s="81"/>
      <c r="B3" s="19"/>
      <c r="C3" s="19"/>
      <c r="D3" s="2336" t="s">
        <v>47</v>
      </c>
      <c r="E3" s="2337"/>
      <c r="F3" s="2337"/>
      <c r="G3" s="2337"/>
      <c r="H3" s="2337"/>
      <c r="I3" s="2337"/>
      <c r="J3" s="2337"/>
      <c r="K3" s="2338"/>
      <c r="L3" s="31"/>
      <c r="M3" s="31"/>
      <c r="N3" s="21"/>
      <c r="O3" s="21"/>
      <c r="P3" s="46"/>
      <c r="Q3" s="21"/>
      <c r="R3" s="21"/>
      <c r="S3" s="21"/>
    </row>
    <row r="4" spans="1:19" ht="36.75" customHeight="1" x14ac:dyDescent="0.2">
      <c r="A4" s="2356" t="s">
        <v>0</v>
      </c>
      <c r="B4" s="2327" t="s">
        <v>1</v>
      </c>
      <c r="C4" s="2327" t="s">
        <v>2</v>
      </c>
      <c r="D4" s="2330" t="s">
        <v>3</v>
      </c>
      <c r="E4" s="2333" t="s">
        <v>4</v>
      </c>
      <c r="F4" s="2364" t="s">
        <v>5</v>
      </c>
      <c r="G4" s="2359" t="s">
        <v>6</v>
      </c>
      <c r="H4" s="2293" t="s">
        <v>74</v>
      </c>
      <c r="I4" s="2294"/>
      <c r="J4" s="2295"/>
      <c r="K4" s="2346" t="s">
        <v>99</v>
      </c>
      <c r="L4" s="2347"/>
      <c r="M4" s="2347"/>
      <c r="N4" s="2323" t="s">
        <v>75</v>
      </c>
      <c r="O4" s="2350" t="s">
        <v>73</v>
      </c>
      <c r="P4" s="47"/>
    </row>
    <row r="5" spans="1:19" ht="15" customHeight="1" x14ac:dyDescent="0.2">
      <c r="A5" s="2357"/>
      <c r="B5" s="2328"/>
      <c r="C5" s="2328"/>
      <c r="D5" s="2331"/>
      <c r="E5" s="2334"/>
      <c r="F5" s="2365"/>
      <c r="G5" s="2360"/>
      <c r="H5" s="2362" t="s">
        <v>121</v>
      </c>
      <c r="I5" s="2305" t="s">
        <v>122</v>
      </c>
      <c r="J5" s="2282" t="s">
        <v>123</v>
      </c>
      <c r="K5" s="2299" t="s">
        <v>3</v>
      </c>
      <c r="L5" s="2301"/>
      <c r="M5" s="2302"/>
      <c r="N5" s="2324"/>
      <c r="O5" s="2351"/>
      <c r="P5" s="47"/>
    </row>
    <row r="6" spans="1:19" ht="94.5" customHeight="1" thickBot="1" x14ac:dyDescent="0.25">
      <c r="A6" s="2358"/>
      <c r="B6" s="2329"/>
      <c r="C6" s="2329"/>
      <c r="D6" s="2332"/>
      <c r="E6" s="2335"/>
      <c r="F6" s="2366"/>
      <c r="G6" s="2361"/>
      <c r="H6" s="2363"/>
      <c r="I6" s="2306"/>
      <c r="J6" s="2283"/>
      <c r="K6" s="2300"/>
      <c r="L6" s="82" t="s">
        <v>68</v>
      </c>
      <c r="M6" s="83" t="s">
        <v>69</v>
      </c>
      <c r="N6" s="2166"/>
      <c r="O6" s="2352"/>
      <c r="P6" s="47"/>
    </row>
    <row r="7" spans="1:19" ht="14.25" customHeight="1" thickBot="1" x14ac:dyDescent="0.25">
      <c r="A7" s="90" t="s">
        <v>7</v>
      </c>
      <c r="B7" s="91" t="s">
        <v>7</v>
      </c>
      <c r="C7" s="2296" t="s">
        <v>53</v>
      </c>
      <c r="D7" s="2296"/>
      <c r="E7" s="2296"/>
      <c r="F7" s="2296"/>
      <c r="G7" s="2296"/>
      <c r="H7" s="2296"/>
      <c r="I7" s="2296"/>
      <c r="J7" s="2296"/>
      <c r="K7" s="2297"/>
      <c r="L7" s="2296"/>
      <c r="M7" s="2298"/>
      <c r="N7" s="48"/>
      <c r="O7" s="49"/>
      <c r="P7" s="47"/>
      <c r="Q7" s="17"/>
      <c r="R7" s="17"/>
      <c r="S7" s="17"/>
    </row>
    <row r="8" spans="1:19" ht="37.15" customHeight="1" thickBot="1" x14ac:dyDescent="0.25">
      <c r="A8" s="50"/>
      <c r="B8" s="51"/>
      <c r="C8" s="52"/>
      <c r="D8" s="53"/>
      <c r="E8" s="54"/>
      <c r="F8" s="54"/>
      <c r="G8" s="54"/>
      <c r="H8" s="54"/>
      <c r="I8" s="54"/>
      <c r="J8" s="54"/>
      <c r="K8" s="188" t="s">
        <v>137</v>
      </c>
      <c r="L8" s="189">
        <v>50</v>
      </c>
      <c r="M8" s="236">
        <v>48.79</v>
      </c>
      <c r="N8" s="2348"/>
      <c r="O8" s="2349"/>
      <c r="P8" s="47"/>
      <c r="Q8" s="17"/>
      <c r="R8" s="17"/>
      <c r="S8" s="17"/>
    </row>
    <row r="9" spans="1:19" ht="26.45" customHeight="1" x14ac:dyDescent="0.2">
      <c r="A9" s="2284" t="s">
        <v>7</v>
      </c>
      <c r="B9" s="2287" t="s">
        <v>7</v>
      </c>
      <c r="C9" s="2178" t="s">
        <v>7</v>
      </c>
      <c r="D9" s="2291" t="s">
        <v>29</v>
      </c>
      <c r="E9" s="2184" t="s">
        <v>50</v>
      </c>
      <c r="F9" s="2367" t="s">
        <v>31</v>
      </c>
      <c r="G9" s="92" t="s">
        <v>30</v>
      </c>
      <c r="H9" s="93">
        <v>5397.6</v>
      </c>
      <c r="I9" s="224">
        <v>5416.43</v>
      </c>
      <c r="J9" s="225">
        <v>5236.24</v>
      </c>
      <c r="K9" s="182" t="s">
        <v>62</v>
      </c>
      <c r="L9" s="183" t="s">
        <v>117</v>
      </c>
      <c r="M9" s="229" t="s">
        <v>117</v>
      </c>
      <c r="N9" s="2339"/>
      <c r="O9" s="2340"/>
      <c r="P9" s="47"/>
      <c r="Q9" s="17"/>
      <c r="R9" s="17"/>
      <c r="S9" s="17"/>
    </row>
    <row r="10" spans="1:19" ht="18" customHeight="1" x14ac:dyDescent="0.2">
      <c r="A10" s="2285"/>
      <c r="B10" s="2288"/>
      <c r="C10" s="2270"/>
      <c r="D10" s="2292"/>
      <c r="E10" s="2211"/>
      <c r="F10" s="2368"/>
      <c r="G10" s="181"/>
      <c r="H10" s="108"/>
      <c r="I10" s="109"/>
      <c r="J10" s="110"/>
      <c r="K10" s="182" t="s">
        <v>110</v>
      </c>
      <c r="L10" s="184" t="s">
        <v>127</v>
      </c>
      <c r="M10" s="230" t="s">
        <v>134</v>
      </c>
      <c r="N10" s="2341"/>
      <c r="O10" s="2342"/>
      <c r="P10" s="47"/>
      <c r="Q10" s="17"/>
      <c r="R10" s="17"/>
      <c r="S10" s="17"/>
    </row>
    <row r="11" spans="1:19" ht="24.6" customHeight="1" x14ac:dyDescent="0.2">
      <c r="A11" s="2286"/>
      <c r="B11" s="2289"/>
      <c r="C11" s="2290"/>
      <c r="D11" s="2292"/>
      <c r="E11" s="2251"/>
      <c r="F11" s="2369"/>
      <c r="G11" s="96" t="s">
        <v>67</v>
      </c>
      <c r="H11" s="97">
        <v>13.9</v>
      </c>
      <c r="I11" s="98">
        <v>14.6</v>
      </c>
      <c r="J11" s="99">
        <v>13</v>
      </c>
      <c r="K11" s="185" t="s">
        <v>63</v>
      </c>
      <c r="L11" s="186" t="s">
        <v>118</v>
      </c>
      <c r="M11" s="231" t="s">
        <v>135</v>
      </c>
      <c r="N11" s="2341"/>
      <c r="O11" s="2342"/>
      <c r="P11" s="55"/>
      <c r="Q11" s="17"/>
      <c r="R11" s="17"/>
      <c r="S11" s="17"/>
    </row>
    <row r="12" spans="1:19" ht="16.899999999999999" customHeight="1" x14ac:dyDescent="0.2">
      <c r="A12" s="2286"/>
      <c r="B12" s="2289"/>
      <c r="C12" s="2290"/>
      <c r="D12" s="2292"/>
      <c r="E12" s="2251"/>
      <c r="F12" s="2369"/>
      <c r="G12" s="96"/>
      <c r="H12" s="97"/>
      <c r="I12" s="98"/>
      <c r="J12" s="99"/>
      <c r="K12" s="187" t="s">
        <v>110</v>
      </c>
      <c r="L12" s="186" t="s">
        <v>128</v>
      </c>
      <c r="M12" s="231" t="s">
        <v>136</v>
      </c>
      <c r="N12" s="2341"/>
      <c r="O12" s="2342"/>
      <c r="P12" s="55"/>
      <c r="Q12" s="17"/>
      <c r="R12" s="17"/>
      <c r="S12" s="17"/>
    </row>
    <row r="13" spans="1:19" ht="38.450000000000003" customHeight="1" x14ac:dyDescent="0.2">
      <c r="A13" s="2286"/>
      <c r="B13" s="2289"/>
      <c r="C13" s="2290"/>
      <c r="D13" s="2292"/>
      <c r="E13" s="2251"/>
      <c r="F13" s="2369"/>
      <c r="G13" s="96" t="s">
        <v>125</v>
      </c>
      <c r="H13" s="174">
        <v>15.92</v>
      </c>
      <c r="I13" s="211">
        <v>15.92</v>
      </c>
      <c r="J13" s="221">
        <v>15.92</v>
      </c>
      <c r="K13" s="187" t="s">
        <v>109</v>
      </c>
      <c r="L13" s="190" t="s">
        <v>142</v>
      </c>
      <c r="M13" s="190" t="s">
        <v>140</v>
      </c>
      <c r="N13" s="2341"/>
      <c r="O13" s="2342"/>
      <c r="P13" s="55"/>
      <c r="Q13" s="17"/>
      <c r="R13" s="17"/>
      <c r="S13" s="17"/>
    </row>
    <row r="14" spans="1:19" ht="13.9" customHeight="1" thickBot="1" x14ac:dyDescent="0.25">
      <c r="A14" s="2286"/>
      <c r="B14" s="2289"/>
      <c r="C14" s="2290"/>
      <c r="D14" s="2292"/>
      <c r="E14" s="2251"/>
      <c r="F14" s="2369"/>
      <c r="G14" s="111" t="s">
        <v>8</v>
      </c>
      <c r="H14" s="178">
        <f>SUM(H9:H13)</f>
        <v>5427.42</v>
      </c>
      <c r="I14" s="178">
        <f>SUM(I9:I13)</f>
        <v>5446.9500000000007</v>
      </c>
      <c r="J14" s="178">
        <f t="shared" ref="J14" si="0">SUM(J9:J13)</f>
        <v>5265.16</v>
      </c>
      <c r="K14" s="1787"/>
      <c r="L14" s="1788"/>
      <c r="M14" s="1789"/>
      <c r="N14" s="2341"/>
      <c r="O14" s="2342"/>
      <c r="P14" s="55"/>
      <c r="Q14" s="17"/>
      <c r="R14" s="17"/>
      <c r="S14" s="17"/>
    </row>
    <row r="15" spans="1:19" ht="12" customHeight="1" x14ac:dyDescent="0.2">
      <c r="A15" s="1239" t="s">
        <v>7</v>
      </c>
      <c r="B15" s="103" t="s">
        <v>7</v>
      </c>
      <c r="C15" s="2310" t="s">
        <v>9</v>
      </c>
      <c r="D15" s="2217" t="s">
        <v>76</v>
      </c>
      <c r="E15" s="2184" t="s">
        <v>50</v>
      </c>
      <c r="F15" s="2312" t="s">
        <v>31</v>
      </c>
      <c r="G15" s="104" t="s">
        <v>30</v>
      </c>
      <c r="H15" s="93">
        <v>556.5</v>
      </c>
      <c r="I15" s="94">
        <v>556.5</v>
      </c>
      <c r="J15" s="95">
        <v>469.2</v>
      </c>
      <c r="K15" s="191" t="s">
        <v>77</v>
      </c>
      <c r="L15" s="192">
        <v>27</v>
      </c>
      <c r="M15" s="193">
        <v>27</v>
      </c>
      <c r="N15" s="2277"/>
      <c r="O15" s="2227"/>
      <c r="P15" s="55"/>
      <c r="Q15" s="17"/>
      <c r="R15" s="17"/>
      <c r="S15" s="17"/>
    </row>
    <row r="16" spans="1:19" ht="12.6" customHeight="1" x14ac:dyDescent="0.2">
      <c r="A16" s="587"/>
      <c r="B16" s="588"/>
      <c r="C16" s="2270"/>
      <c r="D16" s="2218"/>
      <c r="E16" s="2211"/>
      <c r="F16" s="2368"/>
      <c r="G16" s="176" t="s">
        <v>125</v>
      </c>
      <c r="H16" s="177">
        <v>0.97</v>
      </c>
      <c r="I16" s="213">
        <v>0.97</v>
      </c>
      <c r="J16" s="222">
        <v>0.97</v>
      </c>
      <c r="K16" s="194" t="s">
        <v>110</v>
      </c>
      <c r="L16" s="195" t="s">
        <v>111</v>
      </c>
      <c r="M16" s="196" t="s">
        <v>111</v>
      </c>
      <c r="N16" s="2278"/>
      <c r="O16" s="2231"/>
      <c r="P16" s="55"/>
      <c r="Q16" s="17"/>
      <c r="R16" s="17"/>
      <c r="S16" s="17"/>
    </row>
    <row r="17" spans="1:19" ht="14.25" customHeight="1" x14ac:dyDescent="0.2">
      <c r="A17" s="587"/>
      <c r="B17" s="588"/>
      <c r="C17" s="2270"/>
      <c r="D17" s="2218"/>
      <c r="E17" s="2251"/>
      <c r="F17" s="2368"/>
      <c r="G17" s="107"/>
      <c r="H17" s="108"/>
      <c r="I17" s="109"/>
      <c r="J17" s="110"/>
      <c r="K17" s="2325" t="s">
        <v>64</v>
      </c>
      <c r="L17" s="197">
        <v>8</v>
      </c>
      <c r="M17" s="198">
        <v>8</v>
      </c>
      <c r="N17" s="2236"/>
      <c r="O17" s="2231"/>
      <c r="P17" s="55"/>
      <c r="Q17" s="17"/>
      <c r="R17" s="17"/>
      <c r="S17" s="17"/>
    </row>
    <row r="18" spans="1:19" ht="19.899999999999999" customHeight="1" thickBot="1" x14ac:dyDescent="0.25">
      <c r="A18" s="1243"/>
      <c r="B18" s="112"/>
      <c r="C18" s="2311"/>
      <c r="D18" s="2219"/>
      <c r="E18" s="2185"/>
      <c r="F18" s="2313"/>
      <c r="G18" s="100" t="s">
        <v>8</v>
      </c>
      <c r="H18" s="175">
        <f>H15+H17+H16</f>
        <v>557.47</v>
      </c>
      <c r="I18" s="175">
        <f t="shared" ref="I18:J18" si="1">I15+I17+I16</f>
        <v>557.47</v>
      </c>
      <c r="J18" s="175">
        <f t="shared" si="1"/>
        <v>470.17</v>
      </c>
      <c r="K18" s="2326"/>
      <c r="L18" s="1790"/>
      <c r="M18" s="1791"/>
      <c r="N18" s="2228"/>
      <c r="O18" s="2229"/>
      <c r="P18" s="55"/>
      <c r="Q18" s="17"/>
      <c r="R18" s="17"/>
      <c r="S18" s="17"/>
    </row>
    <row r="19" spans="1:19" ht="14.45" customHeight="1" x14ac:dyDescent="0.2">
      <c r="A19" s="102" t="s">
        <v>7</v>
      </c>
      <c r="B19" s="103" t="s">
        <v>7</v>
      </c>
      <c r="C19" s="2310" t="s">
        <v>27</v>
      </c>
      <c r="D19" s="2217" t="s">
        <v>54</v>
      </c>
      <c r="E19" s="2275" t="s">
        <v>50</v>
      </c>
      <c r="F19" s="2307" t="s">
        <v>31</v>
      </c>
      <c r="G19" s="104" t="s">
        <v>30</v>
      </c>
      <c r="H19" s="93">
        <v>280.8</v>
      </c>
      <c r="I19" s="94">
        <v>280.8</v>
      </c>
      <c r="J19" s="95">
        <v>277.3</v>
      </c>
      <c r="K19" s="2353" t="s">
        <v>65</v>
      </c>
      <c r="L19" s="192">
        <v>8</v>
      </c>
      <c r="M19" s="193">
        <v>8</v>
      </c>
      <c r="N19" s="2279"/>
      <c r="O19" s="2168"/>
      <c r="P19" s="55"/>
      <c r="Q19" s="17"/>
      <c r="R19" s="17"/>
      <c r="S19" s="17"/>
    </row>
    <row r="20" spans="1:19" ht="9.6" customHeight="1" x14ac:dyDescent="0.2">
      <c r="A20" s="105"/>
      <c r="B20" s="106"/>
      <c r="C20" s="2270"/>
      <c r="D20" s="2218"/>
      <c r="E20" s="2211"/>
      <c r="F20" s="2308"/>
      <c r="G20" s="107"/>
      <c r="H20" s="108"/>
      <c r="I20" s="109"/>
      <c r="J20" s="110"/>
      <c r="K20" s="2354"/>
      <c r="L20" s="199"/>
      <c r="M20" s="200"/>
      <c r="N20" s="2280"/>
      <c r="O20" s="2240"/>
      <c r="P20" s="55"/>
      <c r="Q20" s="17"/>
      <c r="R20" s="17"/>
      <c r="S20" s="17"/>
    </row>
    <row r="21" spans="1:19" ht="13.9" customHeight="1" thickBot="1" x14ac:dyDescent="0.25">
      <c r="A21" s="90"/>
      <c r="B21" s="112"/>
      <c r="C21" s="2311"/>
      <c r="D21" s="2219"/>
      <c r="E21" s="2276"/>
      <c r="F21" s="2309"/>
      <c r="G21" s="100" t="s">
        <v>8</v>
      </c>
      <c r="H21" s="101">
        <f>H19+H20</f>
        <v>280.8</v>
      </c>
      <c r="I21" s="101">
        <f t="shared" ref="I21:J21" si="2">I19+I20</f>
        <v>280.8</v>
      </c>
      <c r="J21" s="101">
        <f t="shared" si="2"/>
        <v>277.3</v>
      </c>
      <c r="K21" s="2355"/>
      <c r="L21" s="201"/>
      <c r="M21" s="202"/>
      <c r="N21" s="2281"/>
      <c r="O21" s="2170"/>
      <c r="P21" s="55"/>
      <c r="Q21" s="17"/>
      <c r="R21" s="17"/>
      <c r="S21" s="17"/>
    </row>
    <row r="22" spans="1:19" ht="22.15" customHeight="1" x14ac:dyDescent="0.2">
      <c r="A22" s="102" t="s">
        <v>7</v>
      </c>
      <c r="B22" s="103" t="s">
        <v>7</v>
      </c>
      <c r="C22" s="2310" t="s">
        <v>35</v>
      </c>
      <c r="D22" s="2217" t="s">
        <v>126</v>
      </c>
      <c r="E22" s="2184" t="s">
        <v>50</v>
      </c>
      <c r="F22" s="2312" t="s">
        <v>31</v>
      </c>
      <c r="G22" s="104" t="s">
        <v>30</v>
      </c>
      <c r="H22" s="93">
        <v>25</v>
      </c>
      <c r="I22" s="94">
        <v>25</v>
      </c>
      <c r="J22" s="95">
        <v>18.5</v>
      </c>
      <c r="K22" s="203" t="s">
        <v>115</v>
      </c>
      <c r="L22" s="192">
        <v>71</v>
      </c>
      <c r="M22" s="193">
        <v>71</v>
      </c>
      <c r="N22" s="2279"/>
      <c r="O22" s="2168"/>
      <c r="P22" s="55"/>
      <c r="Q22" s="17"/>
      <c r="R22" s="17"/>
      <c r="S22" s="17"/>
    </row>
    <row r="23" spans="1:19" ht="33.6" customHeight="1" thickBot="1" x14ac:dyDescent="0.25">
      <c r="A23" s="90"/>
      <c r="B23" s="112"/>
      <c r="C23" s="2311"/>
      <c r="D23" s="2219"/>
      <c r="E23" s="2185"/>
      <c r="F23" s="2313"/>
      <c r="G23" s="100" t="s">
        <v>8</v>
      </c>
      <c r="H23" s="101">
        <f>H22*1</f>
        <v>25</v>
      </c>
      <c r="I23" s="101">
        <f t="shared" ref="I23:J23" si="3">I22*1</f>
        <v>25</v>
      </c>
      <c r="J23" s="101">
        <f t="shared" si="3"/>
        <v>18.5</v>
      </c>
      <c r="K23" s="58"/>
      <c r="L23" s="56"/>
      <c r="M23" s="57"/>
      <c r="N23" s="2281"/>
      <c r="O23" s="2170"/>
      <c r="P23" s="55"/>
      <c r="Q23" s="17"/>
      <c r="R23" s="17"/>
      <c r="S23" s="17"/>
    </row>
    <row r="24" spans="1:19" ht="11.25" customHeight="1" thickBot="1" x14ac:dyDescent="0.25">
      <c r="A24" s="113" t="s">
        <v>7</v>
      </c>
      <c r="B24" s="114" t="s">
        <v>7</v>
      </c>
      <c r="C24" s="2180" t="s">
        <v>10</v>
      </c>
      <c r="D24" s="2181"/>
      <c r="E24" s="2181"/>
      <c r="F24" s="2181"/>
      <c r="G24" s="2183"/>
      <c r="H24" s="115">
        <f>H23+H21+H18+H14</f>
        <v>6290.6900000000005</v>
      </c>
      <c r="I24" s="115">
        <f>I23+I21+I18+I14</f>
        <v>6310.2200000000012</v>
      </c>
      <c r="J24" s="115">
        <f t="shared" ref="J24" si="4">J23+J21+J18+J14</f>
        <v>6031.13</v>
      </c>
      <c r="K24" s="116"/>
      <c r="L24" s="117"/>
      <c r="M24" s="117"/>
      <c r="N24" s="2167"/>
      <c r="O24" s="2168"/>
      <c r="P24" s="47"/>
      <c r="Q24" s="17"/>
      <c r="R24" s="17"/>
      <c r="S24" s="17"/>
    </row>
    <row r="25" spans="1:19" ht="12" customHeight="1" thickBot="1" x14ac:dyDescent="0.25">
      <c r="A25" s="113" t="s">
        <v>7</v>
      </c>
      <c r="B25" s="118" t="s">
        <v>9</v>
      </c>
      <c r="C25" s="2265" t="s">
        <v>49</v>
      </c>
      <c r="D25" s="2266"/>
      <c r="E25" s="2266"/>
      <c r="F25" s="2266"/>
      <c r="G25" s="2266"/>
      <c r="H25" s="2266"/>
      <c r="I25" s="2266"/>
      <c r="J25" s="2266"/>
      <c r="K25" s="2266"/>
      <c r="L25" s="2266"/>
      <c r="M25" s="2266"/>
      <c r="N25" s="2169"/>
      <c r="O25" s="2170"/>
      <c r="P25" s="47"/>
      <c r="Q25" s="17"/>
      <c r="R25" s="17"/>
      <c r="S25" s="17"/>
    </row>
    <row r="26" spans="1:19" ht="14.25" customHeight="1" x14ac:dyDescent="0.2">
      <c r="A26" s="2242" t="s">
        <v>7</v>
      </c>
      <c r="B26" s="2264" t="s">
        <v>9</v>
      </c>
      <c r="C26" s="2178" t="s">
        <v>7</v>
      </c>
      <c r="D26" s="2254" t="s">
        <v>40</v>
      </c>
      <c r="E26" s="2184" t="s">
        <v>50</v>
      </c>
      <c r="F26" s="2186" t="s">
        <v>91</v>
      </c>
      <c r="G26" s="119" t="s">
        <v>58</v>
      </c>
      <c r="H26" s="120">
        <v>1.5</v>
      </c>
      <c r="I26" s="37">
        <v>1.5</v>
      </c>
      <c r="J26" s="121">
        <v>1.5</v>
      </c>
      <c r="K26" s="2259"/>
      <c r="L26" s="61"/>
      <c r="M26" s="62"/>
      <c r="N26" s="2167"/>
      <c r="O26" s="2168"/>
      <c r="P26" s="55"/>
      <c r="Q26" s="17"/>
      <c r="R26" s="17"/>
      <c r="S26" s="17"/>
    </row>
    <row r="27" spans="1:19" ht="12.75" customHeight="1" x14ac:dyDescent="0.2">
      <c r="A27" s="2271"/>
      <c r="B27" s="2269"/>
      <c r="C27" s="2270"/>
      <c r="D27" s="2274"/>
      <c r="E27" s="2251"/>
      <c r="F27" s="2268"/>
      <c r="G27" s="122"/>
      <c r="H27" s="123"/>
      <c r="I27" s="124"/>
      <c r="J27" s="125"/>
      <c r="K27" s="2246"/>
      <c r="L27" s="63"/>
      <c r="M27" s="64"/>
      <c r="N27" s="2239"/>
      <c r="O27" s="2240"/>
      <c r="P27" s="55"/>
      <c r="Q27" s="17"/>
      <c r="R27" s="17"/>
      <c r="S27" s="17"/>
    </row>
    <row r="28" spans="1:19" ht="12.75" customHeight="1" thickBot="1" x14ac:dyDescent="0.25">
      <c r="A28" s="2223"/>
      <c r="B28" s="2225"/>
      <c r="C28" s="2179"/>
      <c r="D28" s="2245"/>
      <c r="E28" s="2185"/>
      <c r="F28" s="2185"/>
      <c r="G28" s="126" t="s">
        <v>8</v>
      </c>
      <c r="H28" s="38">
        <f>H26</f>
        <v>1.5</v>
      </c>
      <c r="I28" s="40">
        <f t="shared" ref="I28" si="5">I26</f>
        <v>1.5</v>
      </c>
      <c r="J28" s="127">
        <f>SUM(J26:J27)</f>
        <v>1.5</v>
      </c>
      <c r="K28" s="2260"/>
      <c r="L28" s="65"/>
      <c r="M28" s="66"/>
      <c r="N28" s="2272"/>
      <c r="O28" s="2273"/>
      <c r="P28" s="55"/>
      <c r="Q28" s="17"/>
      <c r="R28" s="17"/>
      <c r="S28" s="17"/>
    </row>
    <row r="29" spans="1:19" ht="14.25" customHeight="1" x14ac:dyDescent="0.2">
      <c r="A29" s="2242" t="s">
        <v>7</v>
      </c>
      <c r="B29" s="2264" t="s">
        <v>9</v>
      </c>
      <c r="C29" s="2178" t="s">
        <v>9</v>
      </c>
      <c r="D29" s="2254" t="s">
        <v>41</v>
      </c>
      <c r="E29" s="2184" t="s">
        <v>50</v>
      </c>
      <c r="F29" s="2186" t="s">
        <v>91</v>
      </c>
      <c r="G29" s="119" t="s">
        <v>58</v>
      </c>
      <c r="H29" s="120">
        <v>48.3</v>
      </c>
      <c r="I29" s="37">
        <v>48.3</v>
      </c>
      <c r="J29" s="121">
        <v>48.3</v>
      </c>
      <c r="K29" s="2262" t="s">
        <v>78</v>
      </c>
      <c r="L29" s="232" t="s">
        <v>100</v>
      </c>
      <c r="M29" s="2303" t="s">
        <v>104</v>
      </c>
      <c r="N29" s="2249"/>
      <c r="O29" s="2250"/>
      <c r="P29" s="55"/>
      <c r="Q29" s="17"/>
      <c r="R29" s="17"/>
      <c r="S29" s="17"/>
    </row>
    <row r="30" spans="1:19" ht="14.25" customHeight="1" x14ac:dyDescent="0.2">
      <c r="A30" s="2271"/>
      <c r="B30" s="2269"/>
      <c r="C30" s="2270"/>
      <c r="D30" s="2274"/>
      <c r="E30" s="2251"/>
      <c r="F30" s="2268"/>
      <c r="G30" s="122"/>
      <c r="H30" s="123"/>
      <c r="I30" s="124"/>
      <c r="J30" s="125"/>
      <c r="K30" s="2263"/>
      <c r="L30" s="233"/>
      <c r="M30" s="2304"/>
      <c r="N30" s="2239"/>
      <c r="O30" s="2240"/>
      <c r="P30" s="55"/>
      <c r="Q30" s="17"/>
      <c r="R30" s="17"/>
      <c r="S30" s="17"/>
    </row>
    <row r="31" spans="1:19" ht="23.45" customHeight="1" thickBot="1" x14ac:dyDescent="0.25">
      <c r="A31" s="2223"/>
      <c r="B31" s="2225"/>
      <c r="C31" s="2179"/>
      <c r="D31" s="2245"/>
      <c r="E31" s="2185"/>
      <c r="F31" s="2185"/>
      <c r="G31" s="126" t="s">
        <v>8</v>
      </c>
      <c r="H31" s="38">
        <f>H29</f>
        <v>48.3</v>
      </c>
      <c r="I31" s="40">
        <f t="shared" ref="I31" si="6">I29</f>
        <v>48.3</v>
      </c>
      <c r="J31" s="127">
        <f>SUM(J29:J30)</f>
        <v>48.3</v>
      </c>
      <c r="K31" s="2267"/>
      <c r="L31" s="234"/>
      <c r="M31" s="235"/>
      <c r="N31" s="2272"/>
      <c r="O31" s="2273"/>
      <c r="P31" s="55"/>
      <c r="Q31" s="17"/>
      <c r="R31" s="17"/>
      <c r="S31" s="17"/>
    </row>
    <row r="32" spans="1:19" ht="17.45" customHeight="1" x14ac:dyDescent="0.2">
      <c r="A32" s="2242" t="s">
        <v>7</v>
      </c>
      <c r="B32" s="2264" t="s">
        <v>9</v>
      </c>
      <c r="C32" s="2178" t="s">
        <v>27</v>
      </c>
      <c r="D32" s="2254" t="s">
        <v>59</v>
      </c>
      <c r="E32" s="2184" t="s">
        <v>50</v>
      </c>
      <c r="F32" s="2186" t="s">
        <v>31</v>
      </c>
      <c r="G32" s="119" t="s">
        <v>58</v>
      </c>
      <c r="H32" s="120">
        <v>58.2</v>
      </c>
      <c r="I32" s="37">
        <v>58.2</v>
      </c>
      <c r="J32" s="121">
        <v>56</v>
      </c>
      <c r="K32" s="2259"/>
      <c r="L32" s="61"/>
      <c r="M32" s="62"/>
      <c r="N32" s="2249"/>
      <c r="O32" s="2250"/>
      <c r="P32" s="55"/>
      <c r="Q32" s="17"/>
      <c r="R32" s="17"/>
      <c r="S32" s="17"/>
    </row>
    <row r="33" spans="1:19" ht="15" customHeight="1" thickBot="1" x14ac:dyDescent="0.25">
      <c r="A33" s="2223"/>
      <c r="B33" s="2225"/>
      <c r="C33" s="2179"/>
      <c r="D33" s="2245"/>
      <c r="E33" s="2185"/>
      <c r="F33" s="2185"/>
      <c r="G33" s="126" t="s">
        <v>8</v>
      </c>
      <c r="H33" s="38">
        <f>H32</f>
        <v>58.2</v>
      </c>
      <c r="I33" s="40">
        <f t="shared" ref="I33" si="7">I32</f>
        <v>58.2</v>
      </c>
      <c r="J33" s="127">
        <f>SUM(J32:J32)</f>
        <v>56</v>
      </c>
      <c r="K33" s="2260"/>
      <c r="L33" s="65"/>
      <c r="M33" s="66"/>
      <c r="N33" s="2272"/>
      <c r="O33" s="2273"/>
      <c r="P33" s="55"/>
      <c r="Q33" s="17"/>
      <c r="R33" s="17"/>
      <c r="S33" s="17"/>
    </row>
    <row r="34" spans="1:19" ht="14.25" customHeight="1" x14ac:dyDescent="0.2">
      <c r="A34" s="2242" t="s">
        <v>7</v>
      </c>
      <c r="B34" s="2264" t="s">
        <v>9</v>
      </c>
      <c r="C34" s="2178" t="s">
        <v>28</v>
      </c>
      <c r="D34" s="2254" t="s">
        <v>42</v>
      </c>
      <c r="E34" s="2184" t="s">
        <v>50</v>
      </c>
      <c r="F34" s="2186" t="s">
        <v>92</v>
      </c>
      <c r="G34" s="119" t="s">
        <v>58</v>
      </c>
      <c r="H34" s="120">
        <v>15.3</v>
      </c>
      <c r="I34" s="37">
        <v>15.3</v>
      </c>
      <c r="J34" s="121">
        <v>15.3</v>
      </c>
      <c r="K34" s="2259"/>
      <c r="L34" s="61"/>
      <c r="M34" s="62"/>
      <c r="N34" s="2249"/>
      <c r="O34" s="2250"/>
      <c r="P34" s="55"/>
      <c r="Q34" s="17"/>
      <c r="R34" s="17"/>
      <c r="S34" s="17"/>
    </row>
    <row r="35" spans="1:19" ht="27.75" customHeight="1" thickBot="1" x14ac:dyDescent="0.25">
      <c r="A35" s="2223"/>
      <c r="B35" s="2225"/>
      <c r="C35" s="2179"/>
      <c r="D35" s="2245"/>
      <c r="E35" s="2185"/>
      <c r="F35" s="2185"/>
      <c r="G35" s="126" t="s">
        <v>8</v>
      </c>
      <c r="H35" s="38">
        <f>H34</f>
        <v>15.3</v>
      </c>
      <c r="I35" s="40">
        <f t="shared" ref="I35" si="8">I34</f>
        <v>15.3</v>
      </c>
      <c r="J35" s="127">
        <f>SUM(J34:J34)</f>
        <v>15.3</v>
      </c>
      <c r="K35" s="2260"/>
      <c r="L35" s="65"/>
      <c r="M35" s="66"/>
      <c r="N35" s="2272"/>
      <c r="O35" s="2273"/>
      <c r="P35" s="55"/>
      <c r="Q35" s="17"/>
      <c r="R35" s="17"/>
      <c r="S35" s="17"/>
    </row>
    <row r="36" spans="1:19" ht="14.25" customHeight="1" x14ac:dyDescent="0.2">
      <c r="A36" s="2242" t="s">
        <v>7</v>
      </c>
      <c r="B36" s="2264" t="s">
        <v>9</v>
      </c>
      <c r="C36" s="2178" t="s">
        <v>32</v>
      </c>
      <c r="D36" s="2254" t="s">
        <v>43</v>
      </c>
      <c r="E36" s="2184" t="s">
        <v>50</v>
      </c>
      <c r="F36" s="2186" t="s">
        <v>93</v>
      </c>
      <c r="G36" s="119" t="s">
        <v>58</v>
      </c>
      <c r="H36" s="120">
        <v>6.1</v>
      </c>
      <c r="I36" s="37">
        <v>6.1</v>
      </c>
      <c r="J36" s="121">
        <v>6.1</v>
      </c>
      <c r="K36" s="2259"/>
      <c r="L36" s="61"/>
      <c r="M36" s="62"/>
      <c r="N36" s="2249"/>
      <c r="O36" s="2250"/>
      <c r="P36" s="55"/>
      <c r="Q36" s="17"/>
      <c r="R36" s="17"/>
      <c r="S36" s="17"/>
    </row>
    <row r="37" spans="1:19" ht="10.15" customHeight="1" thickBot="1" x14ac:dyDescent="0.25">
      <c r="A37" s="2223"/>
      <c r="B37" s="2225"/>
      <c r="C37" s="2179"/>
      <c r="D37" s="2245"/>
      <c r="E37" s="2185"/>
      <c r="F37" s="2185"/>
      <c r="G37" s="126" t="s">
        <v>8</v>
      </c>
      <c r="H37" s="38">
        <f>H36</f>
        <v>6.1</v>
      </c>
      <c r="I37" s="40">
        <f t="shared" ref="I37" si="9">I36</f>
        <v>6.1</v>
      </c>
      <c r="J37" s="127">
        <f>SUM(J36:J36)</f>
        <v>6.1</v>
      </c>
      <c r="K37" s="2260"/>
      <c r="L37" s="65"/>
      <c r="M37" s="66"/>
      <c r="N37" s="2272"/>
      <c r="O37" s="2273"/>
      <c r="P37" s="55"/>
      <c r="Q37" s="17"/>
      <c r="R37" s="17"/>
      <c r="S37" s="17"/>
    </row>
    <row r="38" spans="1:19" ht="14.25" customHeight="1" x14ac:dyDescent="0.2">
      <c r="A38" s="2242" t="s">
        <v>7</v>
      </c>
      <c r="B38" s="2264" t="s">
        <v>9</v>
      </c>
      <c r="C38" s="2178" t="s">
        <v>33</v>
      </c>
      <c r="D38" s="2254" t="s">
        <v>44</v>
      </c>
      <c r="E38" s="2184" t="s">
        <v>50</v>
      </c>
      <c r="F38" s="2186" t="s">
        <v>92</v>
      </c>
      <c r="G38" s="119" t="s">
        <v>58</v>
      </c>
      <c r="H38" s="120">
        <v>61.2</v>
      </c>
      <c r="I38" s="37">
        <v>61.2</v>
      </c>
      <c r="J38" s="121">
        <v>61.2</v>
      </c>
      <c r="K38" s="2259"/>
      <c r="L38" s="67"/>
      <c r="M38" s="62"/>
      <c r="N38" s="2249"/>
      <c r="O38" s="2250"/>
      <c r="P38" s="55"/>
      <c r="Q38" s="17"/>
      <c r="R38" s="17"/>
      <c r="S38" s="17"/>
    </row>
    <row r="39" spans="1:19" ht="17.25" customHeight="1" thickBot="1" x14ac:dyDescent="0.25">
      <c r="A39" s="2223"/>
      <c r="B39" s="2225"/>
      <c r="C39" s="2179"/>
      <c r="D39" s="2245"/>
      <c r="E39" s="2185"/>
      <c r="F39" s="2185"/>
      <c r="G39" s="126" t="s">
        <v>8</v>
      </c>
      <c r="H39" s="38">
        <f>H38</f>
        <v>61.2</v>
      </c>
      <c r="I39" s="40">
        <f t="shared" ref="I39" si="10">I38</f>
        <v>61.2</v>
      </c>
      <c r="J39" s="128">
        <f t="shared" ref="J39" si="11">J38</f>
        <v>61.2</v>
      </c>
      <c r="K39" s="2260"/>
      <c r="L39" s="68"/>
      <c r="M39" s="69"/>
      <c r="N39" s="2272"/>
      <c r="O39" s="2273"/>
      <c r="P39" s="55"/>
      <c r="Q39" s="17"/>
      <c r="R39" s="17"/>
      <c r="S39" s="17"/>
    </row>
    <row r="40" spans="1:19" ht="14.25" customHeight="1" x14ac:dyDescent="0.2">
      <c r="A40" s="2242" t="s">
        <v>7</v>
      </c>
      <c r="B40" s="2264" t="s">
        <v>9</v>
      </c>
      <c r="C40" s="2178" t="s">
        <v>34</v>
      </c>
      <c r="D40" s="2254" t="s">
        <v>108</v>
      </c>
      <c r="E40" s="2184" t="s">
        <v>50</v>
      </c>
      <c r="F40" s="2186" t="s">
        <v>94</v>
      </c>
      <c r="G40" s="119" t="s">
        <v>58</v>
      </c>
      <c r="H40" s="120">
        <v>6.6</v>
      </c>
      <c r="I40" s="37">
        <v>6.6</v>
      </c>
      <c r="J40" s="121">
        <v>6.6</v>
      </c>
      <c r="K40" s="2259"/>
      <c r="L40" s="67"/>
      <c r="M40" s="62"/>
      <c r="N40" s="2249"/>
      <c r="O40" s="2250"/>
      <c r="P40" s="55"/>
      <c r="Q40" s="17"/>
      <c r="R40" s="17"/>
      <c r="S40" s="17"/>
    </row>
    <row r="41" spans="1:19" ht="14.25" customHeight="1" thickBot="1" x14ac:dyDescent="0.25">
      <c r="A41" s="2223"/>
      <c r="B41" s="2225"/>
      <c r="C41" s="2179"/>
      <c r="D41" s="2245"/>
      <c r="E41" s="2185"/>
      <c r="F41" s="2185"/>
      <c r="G41" s="126" t="s">
        <v>8</v>
      </c>
      <c r="H41" s="38">
        <f>H40</f>
        <v>6.6</v>
      </c>
      <c r="I41" s="40">
        <f t="shared" ref="I41" si="12">I40</f>
        <v>6.6</v>
      </c>
      <c r="J41" s="127">
        <f>SUM(J40:J40)</f>
        <v>6.6</v>
      </c>
      <c r="K41" s="2260"/>
      <c r="L41" s="68"/>
      <c r="M41" s="69"/>
      <c r="N41" s="2272"/>
      <c r="O41" s="2273"/>
      <c r="P41" s="55"/>
      <c r="Q41" s="17"/>
      <c r="R41" s="17"/>
      <c r="S41" s="17"/>
    </row>
    <row r="42" spans="1:19" ht="20.45" customHeight="1" x14ac:dyDescent="0.2">
      <c r="A42" s="2242" t="s">
        <v>7</v>
      </c>
      <c r="B42" s="2264" t="s">
        <v>9</v>
      </c>
      <c r="C42" s="2178" t="s">
        <v>35</v>
      </c>
      <c r="D42" s="2254" t="s">
        <v>105</v>
      </c>
      <c r="E42" s="2184" t="s">
        <v>50</v>
      </c>
      <c r="F42" s="2248" t="s">
        <v>119</v>
      </c>
      <c r="G42" s="119" t="s">
        <v>58</v>
      </c>
      <c r="H42" s="120">
        <v>22.3</v>
      </c>
      <c r="I42" s="37">
        <v>22.3</v>
      </c>
      <c r="J42" s="121">
        <v>22.3</v>
      </c>
      <c r="K42" s="70"/>
      <c r="L42" s="67"/>
      <c r="M42" s="62"/>
      <c r="N42" s="2255"/>
      <c r="O42" s="2256"/>
      <c r="P42" s="55"/>
      <c r="Q42" s="17"/>
      <c r="R42" s="17"/>
      <c r="S42" s="17"/>
    </row>
    <row r="43" spans="1:19" ht="13.15" customHeight="1" thickBot="1" x14ac:dyDescent="0.25">
      <c r="A43" s="2223"/>
      <c r="B43" s="2225"/>
      <c r="C43" s="2179"/>
      <c r="D43" s="2245"/>
      <c r="E43" s="2185"/>
      <c r="F43" s="2185"/>
      <c r="G43" s="126" t="s">
        <v>8</v>
      </c>
      <c r="H43" s="38">
        <f>H42</f>
        <v>22.3</v>
      </c>
      <c r="I43" s="38">
        <f t="shared" ref="I43:J43" si="13">I42</f>
        <v>22.3</v>
      </c>
      <c r="J43" s="38">
        <f t="shared" si="13"/>
        <v>22.3</v>
      </c>
      <c r="K43" s="36"/>
      <c r="L43" s="68"/>
      <c r="M43" s="69"/>
      <c r="N43" s="2257"/>
      <c r="O43" s="2258"/>
      <c r="P43" s="55"/>
      <c r="Q43" s="17"/>
      <c r="R43" s="17"/>
      <c r="S43" s="17"/>
    </row>
    <row r="44" spans="1:19" ht="14.25" customHeight="1" x14ac:dyDescent="0.2">
      <c r="A44" s="2242" t="s">
        <v>7</v>
      </c>
      <c r="B44" s="2264" t="s">
        <v>9</v>
      </c>
      <c r="C44" s="2178" t="s">
        <v>36</v>
      </c>
      <c r="D44" s="2254" t="s">
        <v>45</v>
      </c>
      <c r="E44" s="2184" t="s">
        <v>50</v>
      </c>
      <c r="F44" s="2186" t="s">
        <v>95</v>
      </c>
      <c r="G44" s="119" t="s">
        <v>58</v>
      </c>
      <c r="H44" s="120">
        <v>25.7</v>
      </c>
      <c r="I44" s="37">
        <v>25.7</v>
      </c>
      <c r="J44" s="121">
        <v>25.6</v>
      </c>
      <c r="K44" s="2262" t="s">
        <v>55</v>
      </c>
      <c r="L44" s="232">
        <v>1500</v>
      </c>
      <c r="M44" s="205" t="s">
        <v>141</v>
      </c>
      <c r="N44" s="2249"/>
      <c r="O44" s="2250"/>
      <c r="P44" s="55"/>
      <c r="Q44" s="17"/>
      <c r="R44" s="17"/>
      <c r="S44" s="17"/>
    </row>
    <row r="45" spans="1:19" ht="15" customHeight="1" thickBot="1" x14ac:dyDescent="0.25">
      <c r="A45" s="2315"/>
      <c r="B45" s="2314"/>
      <c r="C45" s="2290"/>
      <c r="D45" s="2261"/>
      <c r="E45" s="2251"/>
      <c r="F45" s="2251"/>
      <c r="G45" s="129" t="s">
        <v>8</v>
      </c>
      <c r="H45" s="130">
        <f>H44</f>
        <v>25.7</v>
      </c>
      <c r="I45" s="39">
        <f t="shared" ref="I45" si="14">I44</f>
        <v>25.7</v>
      </c>
      <c r="J45" s="131">
        <f>SUM(J44:J44)</f>
        <v>25.6</v>
      </c>
      <c r="K45" s="2263"/>
      <c r="L45" s="206"/>
      <c r="M45" s="207"/>
      <c r="N45" s="2239"/>
      <c r="O45" s="2240"/>
      <c r="P45" s="55"/>
      <c r="Q45" s="17"/>
      <c r="R45" s="17"/>
      <c r="S45" s="17"/>
    </row>
    <row r="46" spans="1:19" ht="14.25" customHeight="1" x14ac:dyDescent="0.2">
      <c r="A46" s="2242" t="s">
        <v>7</v>
      </c>
      <c r="B46" s="2317" t="s">
        <v>9</v>
      </c>
      <c r="C46" s="2178" t="s">
        <v>37</v>
      </c>
      <c r="D46" s="2254" t="s">
        <v>79</v>
      </c>
      <c r="E46" s="2184" t="s">
        <v>50</v>
      </c>
      <c r="F46" s="2186" t="s">
        <v>92</v>
      </c>
      <c r="G46" s="119" t="s">
        <v>58</v>
      </c>
      <c r="H46" s="120">
        <v>16.600000000000001</v>
      </c>
      <c r="I46" s="37">
        <v>16.600000000000001</v>
      </c>
      <c r="J46" s="121">
        <v>16.600000000000001</v>
      </c>
      <c r="K46" s="2259"/>
      <c r="L46" s="67"/>
      <c r="M46" s="62"/>
      <c r="N46" s="2167"/>
      <c r="O46" s="2168"/>
      <c r="P46" s="55"/>
      <c r="Q46" s="17"/>
      <c r="R46" s="17"/>
      <c r="S46" s="17"/>
    </row>
    <row r="47" spans="1:19" ht="24.6" customHeight="1" thickBot="1" x14ac:dyDescent="0.25">
      <c r="A47" s="2223"/>
      <c r="B47" s="2318"/>
      <c r="C47" s="2179"/>
      <c r="D47" s="2245"/>
      <c r="E47" s="2185"/>
      <c r="F47" s="2185"/>
      <c r="G47" s="126" t="s">
        <v>8</v>
      </c>
      <c r="H47" s="38">
        <f>H46</f>
        <v>16.600000000000001</v>
      </c>
      <c r="I47" s="40">
        <f t="shared" ref="I47" si="15">I46</f>
        <v>16.600000000000001</v>
      </c>
      <c r="J47" s="127">
        <f>SUM(J46:J46)</f>
        <v>16.600000000000001</v>
      </c>
      <c r="K47" s="2260"/>
      <c r="L47" s="68"/>
      <c r="M47" s="69"/>
      <c r="N47" s="2169"/>
      <c r="O47" s="2170"/>
      <c r="P47" s="55"/>
      <c r="Q47" s="17"/>
      <c r="R47" s="17"/>
      <c r="S47" s="17"/>
    </row>
    <row r="48" spans="1:19" ht="13.9" customHeight="1" x14ac:dyDescent="0.2">
      <c r="A48" s="2242" t="s">
        <v>7</v>
      </c>
      <c r="B48" s="2264" t="s">
        <v>9</v>
      </c>
      <c r="C48" s="2178" t="s">
        <v>38</v>
      </c>
      <c r="D48" s="2254" t="s">
        <v>46</v>
      </c>
      <c r="E48" s="2184" t="s">
        <v>50</v>
      </c>
      <c r="F48" s="2252" t="s">
        <v>95</v>
      </c>
      <c r="G48" s="119" t="s">
        <v>58</v>
      </c>
      <c r="H48" s="120">
        <v>0.1</v>
      </c>
      <c r="I48" s="37">
        <v>0.1</v>
      </c>
      <c r="J48" s="121">
        <v>0.1</v>
      </c>
      <c r="K48" s="2259"/>
      <c r="L48" s="61"/>
      <c r="M48" s="62"/>
      <c r="N48" s="2167"/>
      <c r="O48" s="2168"/>
      <c r="P48" s="55"/>
      <c r="Q48" s="17"/>
      <c r="R48" s="17"/>
      <c r="S48" s="17"/>
    </row>
    <row r="49" spans="1:19" ht="22.15" customHeight="1" thickBot="1" x14ac:dyDescent="0.25">
      <c r="A49" s="2223"/>
      <c r="B49" s="2225"/>
      <c r="C49" s="2179"/>
      <c r="D49" s="2245"/>
      <c r="E49" s="2185"/>
      <c r="F49" s="2253"/>
      <c r="G49" s="126" t="s">
        <v>8</v>
      </c>
      <c r="H49" s="38">
        <v>0.1</v>
      </c>
      <c r="I49" s="40">
        <f t="shared" ref="I49" si="16">I48</f>
        <v>0.1</v>
      </c>
      <c r="J49" s="127">
        <f>SUM(J48:J48)</f>
        <v>0.1</v>
      </c>
      <c r="K49" s="2247"/>
      <c r="L49" s="65"/>
      <c r="M49" s="66"/>
      <c r="N49" s="2169"/>
      <c r="O49" s="2170"/>
      <c r="P49" s="55"/>
      <c r="Q49" s="17"/>
      <c r="R49" s="17"/>
      <c r="S49" s="17"/>
    </row>
    <row r="50" spans="1:19" ht="18" customHeight="1" x14ac:dyDescent="0.2">
      <c r="A50" s="2242" t="s">
        <v>7</v>
      </c>
      <c r="B50" s="2264" t="s">
        <v>9</v>
      </c>
      <c r="C50" s="2178" t="s">
        <v>39</v>
      </c>
      <c r="D50" s="2254" t="s">
        <v>57</v>
      </c>
      <c r="E50" s="2184" t="s">
        <v>50</v>
      </c>
      <c r="F50" s="2252" t="s">
        <v>96</v>
      </c>
      <c r="G50" s="119" t="s">
        <v>58</v>
      </c>
      <c r="H50" s="120">
        <v>96</v>
      </c>
      <c r="I50" s="37">
        <v>128.30000000000001</v>
      </c>
      <c r="J50" s="121">
        <v>116.8</v>
      </c>
      <c r="K50" s="2259"/>
      <c r="L50" s="61"/>
      <c r="M50" s="62"/>
      <c r="N50" s="2167"/>
      <c r="O50" s="2168"/>
      <c r="P50" s="55"/>
      <c r="Q50" s="17"/>
      <c r="R50" s="17"/>
      <c r="S50" s="17"/>
    </row>
    <row r="51" spans="1:19" ht="12.75" customHeight="1" thickBot="1" x14ac:dyDescent="0.25">
      <c r="A51" s="2223"/>
      <c r="B51" s="2225"/>
      <c r="C51" s="2179"/>
      <c r="D51" s="2245"/>
      <c r="E51" s="2185"/>
      <c r="F51" s="2253"/>
      <c r="G51" s="126" t="s">
        <v>8</v>
      </c>
      <c r="H51" s="38">
        <f>H50</f>
        <v>96</v>
      </c>
      <c r="I51" s="40">
        <f t="shared" ref="I51:J51" si="17">I50</f>
        <v>128.30000000000001</v>
      </c>
      <c r="J51" s="128">
        <f t="shared" si="17"/>
        <v>116.8</v>
      </c>
      <c r="K51" s="2247"/>
      <c r="L51" s="65"/>
      <c r="M51" s="66"/>
      <c r="N51" s="2169"/>
      <c r="O51" s="2170"/>
      <c r="P51" s="55"/>
      <c r="Q51" s="17"/>
      <c r="R51" s="17"/>
      <c r="S51" s="17"/>
    </row>
    <row r="52" spans="1:19" ht="12.75" customHeight="1" x14ac:dyDescent="0.2">
      <c r="A52" s="2242" t="s">
        <v>7</v>
      </c>
      <c r="B52" s="2264" t="s">
        <v>9</v>
      </c>
      <c r="C52" s="2178" t="s">
        <v>129</v>
      </c>
      <c r="D52" s="2254" t="s">
        <v>130</v>
      </c>
      <c r="E52" s="2184" t="s">
        <v>50</v>
      </c>
      <c r="F52" s="2252" t="s">
        <v>96</v>
      </c>
      <c r="G52" s="119" t="s">
        <v>58</v>
      </c>
      <c r="H52" s="120">
        <v>0.3</v>
      </c>
      <c r="I52" s="37">
        <v>0.3</v>
      </c>
      <c r="J52" s="121">
        <v>0.2</v>
      </c>
      <c r="K52" s="2259"/>
      <c r="L52" s="61"/>
      <c r="M52" s="62"/>
      <c r="N52" s="2167"/>
      <c r="O52" s="2168"/>
      <c r="P52" s="55"/>
      <c r="Q52" s="17"/>
      <c r="R52" s="17"/>
      <c r="S52" s="17"/>
    </row>
    <row r="53" spans="1:19" ht="52.9" customHeight="1" thickBot="1" x14ac:dyDescent="0.25">
      <c r="A53" s="2223"/>
      <c r="B53" s="2225"/>
      <c r="C53" s="2179"/>
      <c r="D53" s="2245"/>
      <c r="E53" s="2185"/>
      <c r="F53" s="2253"/>
      <c r="G53" s="126" t="s">
        <v>8</v>
      </c>
      <c r="H53" s="38">
        <f>H52</f>
        <v>0.3</v>
      </c>
      <c r="I53" s="40">
        <f t="shared" ref="I53:J53" si="18">I52</f>
        <v>0.3</v>
      </c>
      <c r="J53" s="128">
        <f t="shared" si="18"/>
        <v>0.2</v>
      </c>
      <c r="K53" s="2247"/>
      <c r="L53" s="65"/>
      <c r="M53" s="66"/>
      <c r="N53" s="2169"/>
      <c r="O53" s="2170"/>
      <c r="P53" s="55"/>
      <c r="Q53" s="17"/>
      <c r="R53" s="17"/>
      <c r="S53" s="17"/>
    </row>
    <row r="54" spans="1:19" ht="14.25" customHeight="1" x14ac:dyDescent="0.2">
      <c r="A54" s="2222" t="s">
        <v>7</v>
      </c>
      <c r="B54" s="2224" t="s">
        <v>9</v>
      </c>
      <c r="C54" s="2243" t="s">
        <v>106</v>
      </c>
      <c r="D54" s="2244" t="s">
        <v>107</v>
      </c>
      <c r="E54" s="2319" t="s">
        <v>50</v>
      </c>
      <c r="F54" s="2320" t="s">
        <v>97</v>
      </c>
      <c r="G54" s="132" t="s">
        <v>58</v>
      </c>
      <c r="H54" s="133">
        <v>27.5</v>
      </c>
      <c r="I54" s="41">
        <v>27.5</v>
      </c>
      <c r="J54" s="134">
        <v>23.7</v>
      </c>
      <c r="K54" s="2246"/>
      <c r="L54" s="63"/>
      <c r="M54" s="64"/>
      <c r="N54" s="2167"/>
      <c r="O54" s="2168"/>
      <c r="P54" s="55"/>
      <c r="Q54" s="17"/>
      <c r="R54" s="17"/>
      <c r="S54" s="17"/>
    </row>
    <row r="55" spans="1:19" ht="13.9" customHeight="1" thickBot="1" x14ac:dyDescent="0.25">
      <c r="A55" s="2223"/>
      <c r="B55" s="2225"/>
      <c r="C55" s="2179"/>
      <c r="D55" s="2245"/>
      <c r="E55" s="2185"/>
      <c r="F55" s="2253"/>
      <c r="G55" s="126" t="s">
        <v>8</v>
      </c>
      <c r="H55" s="38">
        <f>H54</f>
        <v>27.5</v>
      </c>
      <c r="I55" s="42">
        <f t="shared" ref="I55:I57" si="19">I54</f>
        <v>27.5</v>
      </c>
      <c r="J55" s="127">
        <f>SUM(J54:J54)</f>
        <v>23.7</v>
      </c>
      <c r="K55" s="2247"/>
      <c r="L55" s="65"/>
      <c r="M55" s="66"/>
      <c r="N55" s="2169"/>
      <c r="O55" s="2170"/>
      <c r="P55" s="55"/>
      <c r="Q55" s="17"/>
      <c r="R55" s="17"/>
      <c r="S55" s="17"/>
    </row>
    <row r="56" spans="1:19" ht="30.6" customHeight="1" x14ac:dyDescent="0.2">
      <c r="A56" s="2222" t="s">
        <v>7</v>
      </c>
      <c r="B56" s="2224" t="s">
        <v>9</v>
      </c>
      <c r="C56" s="2243" t="s">
        <v>131</v>
      </c>
      <c r="D56" s="2244" t="s">
        <v>132</v>
      </c>
      <c r="E56" s="2319" t="s">
        <v>50</v>
      </c>
      <c r="F56" s="2320" t="s">
        <v>97</v>
      </c>
      <c r="G56" s="132" t="s">
        <v>58</v>
      </c>
      <c r="H56" s="133">
        <v>20.6</v>
      </c>
      <c r="I56" s="41">
        <v>24.2</v>
      </c>
      <c r="J56" s="134">
        <v>24.2</v>
      </c>
      <c r="K56" s="2246"/>
      <c r="L56" s="63"/>
      <c r="M56" s="64"/>
      <c r="N56" s="2167"/>
      <c r="O56" s="2168"/>
      <c r="P56" s="55"/>
      <c r="Q56" s="17"/>
      <c r="R56" s="17"/>
      <c r="S56" s="17"/>
    </row>
    <row r="57" spans="1:19" ht="22.15" customHeight="1" thickBot="1" x14ac:dyDescent="0.25">
      <c r="A57" s="2223"/>
      <c r="B57" s="2225"/>
      <c r="C57" s="2179"/>
      <c r="D57" s="2245"/>
      <c r="E57" s="2185"/>
      <c r="F57" s="2253"/>
      <c r="G57" s="126" t="s">
        <v>8</v>
      </c>
      <c r="H57" s="38">
        <f>H56</f>
        <v>20.6</v>
      </c>
      <c r="I57" s="42">
        <f t="shared" si="19"/>
        <v>24.2</v>
      </c>
      <c r="J57" s="127">
        <f>SUM(J56:J56)</f>
        <v>24.2</v>
      </c>
      <c r="K57" s="2247"/>
      <c r="L57" s="65"/>
      <c r="M57" s="66"/>
      <c r="N57" s="2169"/>
      <c r="O57" s="2170"/>
      <c r="P57" s="55"/>
      <c r="Q57" s="17"/>
      <c r="R57" s="17"/>
      <c r="S57" s="17"/>
    </row>
    <row r="58" spans="1:19" ht="15.75" customHeight="1" thickBot="1" x14ac:dyDescent="0.25">
      <c r="A58" s="135" t="s">
        <v>7</v>
      </c>
      <c r="B58" s="114" t="s">
        <v>9</v>
      </c>
      <c r="C58" s="2180" t="s">
        <v>10</v>
      </c>
      <c r="D58" s="2181"/>
      <c r="E58" s="2182"/>
      <c r="F58" s="2182"/>
      <c r="G58" s="2183"/>
      <c r="H58" s="212">
        <f>H28+H31+H33+H35+H37+H39+H41+H43+H45+H47+H49+H51+H53+H55+H57</f>
        <v>406.30000000000007</v>
      </c>
      <c r="I58" s="212">
        <f t="shared" ref="I58:J58" si="20">I28+I31+I33+I35+I37+I39+I41+I43+I45+I47+I49+I51+I53+I55+I57</f>
        <v>442.20000000000005</v>
      </c>
      <c r="J58" s="212">
        <f t="shared" si="20"/>
        <v>424.5</v>
      </c>
      <c r="K58" s="59"/>
      <c r="L58" s="60"/>
      <c r="M58" s="60"/>
      <c r="N58" s="2167"/>
      <c r="O58" s="2168"/>
      <c r="P58" s="55"/>
      <c r="Q58" s="17"/>
      <c r="R58" s="17"/>
      <c r="S58" s="17"/>
    </row>
    <row r="59" spans="1:19" ht="20.25" customHeight="1" thickBot="1" x14ac:dyDescent="0.25">
      <c r="A59" s="113" t="s">
        <v>7</v>
      </c>
      <c r="B59" s="118" t="s">
        <v>27</v>
      </c>
      <c r="C59" s="2265" t="s">
        <v>48</v>
      </c>
      <c r="D59" s="2266"/>
      <c r="E59" s="2316"/>
      <c r="F59" s="2316"/>
      <c r="G59" s="2266"/>
      <c r="H59" s="2266"/>
      <c r="I59" s="2266"/>
      <c r="J59" s="2266"/>
      <c r="K59" s="2266"/>
      <c r="L59" s="2266"/>
      <c r="M59" s="2266"/>
      <c r="N59" s="2169"/>
      <c r="O59" s="2170"/>
      <c r="P59" s="55"/>
      <c r="Q59" s="17"/>
      <c r="R59" s="17"/>
      <c r="S59" s="17"/>
    </row>
    <row r="60" spans="1:19" ht="14.25" customHeight="1" x14ac:dyDescent="0.2">
      <c r="A60" s="2242" t="s">
        <v>7</v>
      </c>
      <c r="B60" s="2264" t="s">
        <v>27</v>
      </c>
      <c r="C60" s="2178" t="s">
        <v>7</v>
      </c>
      <c r="D60" s="2254" t="s">
        <v>56</v>
      </c>
      <c r="E60" s="2184" t="s">
        <v>50</v>
      </c>
      <c r="F60" s="2186" t="s">
        <v>31</v>
      </c>
      <c r="G60" s="119" t="s">
        <v>30</v>
      </c>
      <c r="H60" s="120">
        <v>35.299999999999997</v>
      </c>
      <c r="I60" s="37">
        <v>39.5</v>
      </c>
      <c r="J60" s="121">
        <v>39.5</v>
      </c>
      <c r="K60" s="2262" t="s">
        <v>80</v>
      </c>
      <c r="L60" s="204">
        <v>2</v>
      </c>
      <c r="M60" s="205" t="s">
        <v>103</v>
      </c>
      <c r="N60" s="2226"/>
      <c r="O60" s="2227"/>
      <c r="P60" s="55"/>
      <c r="Q60" s="17"/>
      <c r="R60" s="17"/>
      <c r="S60" s="17"/>
    </row>
    <row r="61" spans="1:19" ht="11.25" customHeight="1" x14ac:dyDescent="0.2">
      <c r="A61" s="2271"/>
      <c r="B61" s="2269"/>
      <c r="C61" s="2270"/>
      <c r="D61" s="2274"/>
      <c r="E61" s="2251"/>
      <c r="F61" s="2268"/>
      <c r="G61" s="122"/>
      <c r="H61" s="123"/>
      <c r="I61" s="124"/>
      <c r="J61" s="125"/>
      <c r="K61" s="2263"/>
      <c r="L61" s="206"/>
      <c r="M61" s="207"/>
      <c r="N61" s="2236"/>
      <c r="O61" s="2231"/>
      <c r="P61" s="55"/>
      <c r="Q61" s="17"/>
      <c r="R61" s="17"/>
      <c r="S61" s="17"/>
    </row>
    <row r="62" spans="1:19" ht="27.75" customHeight="1" thickBot="1" x14ac:dyDescent="0.25">
      <c r="A62" s="2223"/>
      <c r="B62" s="2225"/>
      <c r="C62" s="2179"/>
      <c r="D62" s="2245"/>
      <c r="E62" s="2185"/>
      <c r="F62" s="2185"/>
      <c r="G62" s="126" t="s">
        <v>8</v>
      </c>
      <c r="H62" s="38">
        <f t="shared" ref="H62:J62" si="21">H60</f>
        <v>35.299999999999997</v>
      </c>
      <c r="I62" s="40">
        <f t="shared" si="21"/>
        <v>39.5</v>
      </c>
      <c r="J62" s="128">
        <f t="shared" si="21"/>
        <v>39.5</v>
      </c>
      <c r="K62" s="2267"/>
      <c r="L62" s="208"/>
      <c r="M62" s="209"/>
      <c r="N62" s="2228"/>
      <c r="O62" s="2229"/>
      <c r="P62" s="55"/>
      <c r="Q62" s="17"/>
      <c r="R62" s="17"/>
      <c r="S62" s="17"/>
    </row>
    <row r="63" spans="1:19" ht="13.9" customHeight="1" thickBot="1" x14ac:dyDescent="0.25">
      <c r="A63" s="135" t="s">
        <v>7</v>
      </c>
      <c r="B63" s="114" t="s">
        <v>27</v>
      </c>
      <c r="C63" s="2180" t="s">
        <v>10</v>
      </c>
      <c r="D63" s="2181"/>
      <c r="E63" s="2181"/>
      <c r="F63" s="2181"/>
      <c r="G63" s="2183"/>
      <c r="H63" s="136">
        <f t="shared" ref="H63:J63" si="22">H62</f>
        <v>35.299999999999997</v>
      </c>
      <c r="I63" s="137">
        <f t="shared" si="22"/>
        <v>39.5</v>
      </c>
      <c r="J63" s="138">
        <f t="shared" si="22"/>
        <v>39.5</v>
      </c>
      <c r="K63" s="59"/>
      <c r="L63" s="60"/>
      <c r="M63" s="60"/>
      <c r="N63" s="2237"/>
      <c r="O63" s="2238"/>
      <c r="P63" s="55"/>
      <c r="Q63" s="17"/>
      <c r="R63" s="17"/>
      <c r="S63" s="17"/>
    </row>
    <row r="64" spans="1:19" ht="15" customHeight="1" thickBot="1" x14ac:dyDescent="0.25">
      <c r="A64" s="113" t="s">
        <v>7</v>
      </c>
      <c r="B64" s="118" t="s">
        <v>28</v>
      </c>
      <c r="C64" s="2265" t="s">
        <v>81</v>
      </c>
      <c r="D64" s="2266"/>
      <c r="E64" s="2266"/>
      <c r="F64" s="2266"/>
      <c r="G64" s="2266"/>
      <c r="H64" s="2266"/>
      <c r="I64" s="2266"/>
      <c r="J64" s="2266"/>
      <c r="K64" s="2266"/>
      <c r="L64" s="2266"/>
      <c r="M64" s="2266"/>
      <c r="N64" s="2237"/>
      <c r="O64" s="2238"/>
      <c r="P64" s="55"/>
      <c r="Q64" s="17"/>
      <c r="R64" s="17"/>
      <c r="S64" s="17"/>
    </row>
    <row r="65" spans="1:19" ht="18" customHeight="1" x14ac:dyDescent="0.2">
      <c r="A65" s="2242" t="s">
        <v>7</v>
      </c>
      <c r="B65" s="2264" t="s">
        <v>28</v>
      </c>
      <c r="C65" s="2178" t="s">
        <v>7</v>
      </c>
      <c r="D65" s="2254" t="s">
        <v>82</v>
      </c>
      <c r="E65" s="2184" t="s">
        <v>50</v>
      </c>
      <c r="F65" s="2186" t="s">
        <v>31</v>
      </c>
      <c r="G65" s="119" t="s">
        <v>30</v>
      </c>
      <c r="H65" s="120">
        <v>5.8</v>
      </c>
      <c r="I65" s="37">
        <v>5.8</v>
      </c>
      <c r="J65" s="121">
        <v>0.7</v>
      </c>
      <c r="K65" s="2187"/>
      <c r="L65" s="71"/>
      <c r="M65" s="72"/>
      <c r="N65" s="2167"/>
      <c r="O65" s="2168"/>
      <c r="P65" s="47"/>
      <c r="Q65" s="17"/>
      <c r="R65" s="17"/>
      <c r="S65" s="17"/>
    </row>
    <row r="66" spans="1:19" ht="21" customHeight="1" thickBot="1" x14ac:dyDescent="0.25">
      <c r="A66" s="2223"/>
      <c r="B66" s="2225"/>
      <c r="C66" s="2179"/>
      <c r="D66" s="2245"/>
      <c r="E66" s="2185"/>
      <c r="F66" s="2185"/>
      <c r="G66" s="126" t="s">
        <v>8</v>
      </c>
      <c r="H66" s="38">
        <f>H65*1</f>
        <v>5.8</v>
      </c>
      <c r="I66" s="40">
        <f t="shared" ref="I66:J66" si="23">I65*1</f>
        <v>5.8</v>
      </c>
      <c r="J66" s="128">
        <f t="shared" si="23"/>
        <v>0.7</v>
      </c>
      <c r="K66" s="2188"/>
      <c r="L66" s="73"/>
      <c r="M66" s="74"/>
      <c r="N66" s="2169"/>
      <c r="O66" s="2170"/>
      <c r="P66" s="55"/>
      <c r="Q66" s="17"/>
      <c r="R66" s="17"/>
      <c r="S66" s="17"/>
    </row>
    <row r="67" spans="1:19" ht="12.75" customHeight="1" thickBot="1" x14ac:dyDescent="0.25">
      <c r="A67" s="139" t="s">
        <v>7</v>
      </c>
      <c r="B67" s="112" t="s">
        <v>28</v>
      </c>
      <c r="C67" s="2204" t="s">
        <v>10</v>
      </c>
      <c r="D67" s="2182"/>
      <c r="E67" s="2182"/>
      <c r="F67" s="2182"/>
      <c r="G67" s="2205"/>
      <c r="H67" s="140">
        <f>H66</f>
        <v>5.8</v>
      </c>
      <c r="I67" s="141">
        <f>I66</f>
        <v>5.8</v>
      </c>
      <c r="J67" s="142">
        <f>J66</f>
        <v>0.7</v>
      </c>
      <c r="K67" s="75"/>
      <c r="L67" s="76"/>
      <c r="M67" s="76"/>
      <c r="N67" s="2167"/>
      <c r="O67" s="2168"/>
      <c r="P67" s="47"/>
      <c r="Q67" s="17"/>
      <c r="R67" s="17"/>
      <c r="S67" s="17"/>
    </row>
    <row r="68" spans="1:19" ht="22.15" customHeight="1" thickBot="1" x14ac:dyDescent="0.25">
      <c r="A68" s="135" t="s">
        <v>7</v>
      </c>
      <c r="B68" s="2206" t="s">
        <v>11</v>
      </c>
      <c r="C68" s="2206"/>
      <c r="D68" s="2206"/>
      <c r="E68" s="2206"/>
      <c r="F68" s="2206"/>
      <c r="G68" s="2207"/>
      <c r="H68" s="143">
        <f>H67+H63+H58+H24</f>
        <v>6738.09</v>
      </c>
      <c r="I68" s="144">
        <f>I67+I63+I58+I24</f>
        <v>6797.7200000000012</v>
      </c>
      <c r="J68" s="145">
        <f>J67+J63+J58+J24</f>
        <v>6495.83</v>
      </c>
      <c r="K68" s="77"/>
      <c r="L68" s="78"/>
      <c r="M68" s="78"/>
      <c r="N68" s="2239"/>
      <c r="O68" s="2240"/>
      <c r="P68" s="47"/>
      <c r="Q68" s="17"/>
      <c r="R68" s="17"/>
      <c r="S68" s="17"/>
    </row>
    <row r="69" spans="1:19" ht="28.15" customHeight="1" thickBot="1" x14ac:dyDescent="0.25">
      <c r="A69" s="146" t="s">
        <v>27</v>
      </c>
      <c r="B69" s="2379" t="s">
        <v>51</v>
      </c>
      <c r="C69" s="2380"/>
      <c r="D69" s="2380"/>
      <c r="E69" s="2380"/>
      <c r="F69" s="2380"/>
      <c r="G69" s="2380"/>
      <c r="H69" s="2380"/>
      <c r="I69" s="2380"/>
      <c r="J69" s="2380"/>
      <c r="K69" s="2380"/>
      <c r="L69" s="2380"/>
      <c r="M69" s="2380"/>
      <c r="N69" s="2239"/>
      <c r="O69" s="2240"/>
      <c r="P69" s="47"/>
      <c r="Q69" s="17"/>
      <c r="R69" s="17"/>
      <c r="S69" s="17"/>
    </row>
    <row r="70" spans="1:19" ht="33.6" customHeight="1" thickBot="1" x14ac:dyDescent="0.25">
      <c r="A70" s="113" t="s">
        <v>27</v>
      </c>
      <c r="B70" s="118" t="s">
        <v>7</v>
      </c>
      <c r="C70" s="2381" t="s">
        <v>52</v>
      </c>
      <c r="D70" s="2381"/>
      <c r="E70" s="2381"/>
      <c r="F70" s="2381"/>
      <c r="G70" s="2381"/>
      <c r="H70" s="2381"/>
      <c r="I70" s="2381"/>
      <c r="J70" s="2381"/>
      <c r="K70" s="2381"/>
      <c r="L70" s="2381"/>
      <c r="M70" s="2381"/>
      <c r="N70" s="2169"/>
      <c r="O70" s="2170"/>
      <c r="P70" s="47"/>
      <c r="Q70" s="17"/>
      <c r="R70" s="17"/>
      <c r="S70" s="17"/>
    </row>
    <row r="71" spans="1:19" ht="20.25" customHeight="1" x14ac:dyDescent="0.2">
      <c r="A71" s="102" t="s">
        <v>27</v>
      </c>
      <c r="B71" s="103" t="s">
        <v>7</v>
      </c>
      <c r="C71" s="2241" t="s">
        <v>7</v>
      </c>
      <c r="D71" s="2217" t="s">
        <v>60</v>
      </c>
      <c r="E71" s="2184" t="s">
        <v>50</v>
      </c>
      <c r="F71" s="2212" t="s">
        <v>98</v>
      </c>
      <c r="G71" s="104" t="s">
        <v>30</v>
      </c>
      <c r="H71" s="148">
        <v>3832</v>
      </c>
      <c r="I71" s="37">
        <v>3592.6</v>
      </c>
      <c r="J71" s="148">
        <v>3592.4</v>
      </c>
      <c r="K71" s="2164" t="s">
        <v>101</v>
      </c>
      <c r="L71" s="149">
        <v>100</v>
      </c>
      <c r="M71" s="150">
        <v>100</v>
      </c>
      <c r="N71" s="2226"/>
      <c r="O71" s="2227"/>
      <c r="P71" s="47"/>
      <c r="Q71" s="17"/>
      <c r="R71" s="17"/>
      <c r="S71" s="17"/>
    </row>
    <row r="72" spans="1:19" ht="20.25" customHeight="1" x14ac:dyDescent="0.2">
      <c r="A72" s="179"/>
      <c r="B72" s="180"/>
      <c r="C72" s="2220"/>
      <c r="D72" s="2218"/>
      <c r="E72" s="2211"/>
      <c r="F72" s="2213"/>
      <c r="G72" s="176" t="s">
        <v>67</v>
      </c>
      <c r="H72" s="216"/>
      <c r="I72" s="217">
        <v>2434.6999999999998</v>
      </c>
      <c r="J72" s="218">
        <v>2434.6999999999998</v>
      </c>
      <c r="K72" s="2165"/>
      <c r="L72" s="214"/>
      <c r="M72" s="215"/>
      <c r="N72" s="2230"/>
      <c r="O72" s="2231"/>
      <c r="P72" s="47"/>
      <c r="Q72" s="17"/>
      <c r="R72" s="17"/>
      <c r="S72" s="17"/>
    </row>
    <row r="73" spans="1:19" ht="31.15" customHeight="1" thickBot="1" x14ac:dyDescent="0.25">
      <c r="A73" s="151"/>
      <c r="B73" s="112"/>
      <c r="C73" s="2221"/>
      <c r="D73" s="2219"/>
      <c r="E73" s="2185"/>
      <c r="F73" s="2214"/>
      <c r="G73" s="152" t="s">
        <v>8</v>
      </c>
      <c r="H73" s="153">
        <f>H71</f>
        <v>3832</v>
      </c>
      <c r="I73" s="154">
        <f>I71+I72</f>
        <v>6027.2999999999993</v>
      </c>
      <c r="J73" s="154">
        <f>J71+J72</f>
        <v>6027.1</v>
      </c>
      <c r="K73" s="2166"/>
      <c r="L73" s="156"/>
      <c r="M73" s="157"/>
      <c r="N73" s="2228"/>
      <c r="O73" s="2229"/>
      <c r="P73" s="47"/>
      <c r="Q73" s="17"/>
      <c r="R73" s="17"/>
      <c r="S73" s="17"/>
    </row>
    <row r="74" spans="1:19" ht="40.5" customHeight="1" x14ac:dyDescent="0.2">
      <c r="A74" s="102" t="s">
        <v>27</v>
      </c>
      <c r="B74" s="103" t="s">
        <v>7</v>
      </c>
      <c r="C74" s="2241" t="s">
        <v>9</v>
      </c>
      <c r="D74" s="2217" t="s">
        <v>61</v>
      </c>
      <c r="E74" s="2184" t="s">
        <v>50</v>
      </c>
      <c r="F74" s="2212" t="s">
        <v>98</v>
      </c>
      <c r="G74" s="147" t="s">
        <v>30</v>
      </c>
      <c r="H74" s="148">
        <v>70</v>
      </c>
      <c r="I74" s="37">
        <v>67.400000000000006</v>
      </c>
      <c r="J74" s="148">
        <v>54.4</v>
      </c>
      <c r="K74" s="158"/>
      <c r="L74" s="159"/>
      <c r="M74" s="160"/>
      <c r="N74" s="2226"/>
      <c r="O74" s="2227"/>
      <c r="P74" s="47"/>
      <c r="Q74" s="17"/>
      <c r="R74" s="17"/>
      <c r="S74" s="17"/>
    </row>
    <row r="75" spans="1:19" ht="29.45" customHeight="1" thickBot="1" x14ac:dyDescent="0.25">
      <c r="A75" s="151"/>
      <c r="B75" s="112"/>
      <c r="C75" s="2221"/>
      <c r="D75" s="2219"/>
      <c r="E75" s="2185"/>
      <c r="F75" s="2214"/>
      <c r="G75" s="152" t="s">
        <v>8</v>
      </c>
      <c r="H75" s="153">
        <f>H74</f>
        <v>70</v>
      </c>
      <c r="I75" s="154">
        <f t="shared" ref="I75:J75" si="24">I74</f>
        <v>67.400000000000006</v>
      </c>
      <c r="J75" s="155">
        <f t="shared" si="24"/>
        <v>54.4</v>
      </c>
      <c r="K75" s="161"/>
      <c r="L75" s="156"/>
      <c r="M75" s="157"/>
      <c r="N75" s="2228"/>
      <c r="O75" s="2229"/>
      <c r="P75" s="47"/>
      <c r="Q75" s="17"/>
      <c r="R75" s="17"/>
      <c r="S75" s="17"/>
    </row>
    <row r="76" spans="1:19" ht="15" customHeight="1" x14ac:dyDescent="0.2">
      <c r="A76" s="105" t="s">
        <v>27</v>
      </c>
      <c r="B76" s="106" t="s">
        <v>7</v>
      </c>
      <c r="C76" s="2220" t="s">
        <v>27</v>
      </c>
      <c r="D76" s="2218" t="s">
        <v>66</v>
      </c>
      <c r="E76" s="2319" t="s">
        <v>50</v>
      </c>
      <c r="F76" s="2213" t="s">
        <v>98</v>
      </c>
      <c r="G76" s="107" t="s">
        <v>30</v>
      </c>
      <c r="H76" s="162"/>
      <c r="I76" s="163"/>
      <c r="J76" s="162"/>
      <c r="K76" s="164"/>
      <c r="L76" s="165"/>
      <c r="M76" s="166"/>
      <c r="N76" s="2230"/>
      <c r="O76" s="2231"/>
      <c r="P76" s="47"/>
      <c r="Q76" s="17"/>
      <c r="R76" s="17"/>
      <c r="S76" s="17"/>
    </row>
    <row r="77" spans="1:19" ht="15.6" customHeight="1" thickBot="1" x14ac:dyDescent="0.25">
      <c r="A77" s="151"/>
      <c r="B77" s="112"/>
      <c r="C77" s="2221"/>
      <c r="D77" s="2219"/>
      <c r="E77" s="2185"/>
      <c r="F77" s="2214"/>
      <c r="G77" s="152" t="s">
        <v>8</v>
      </c>
      <c r="H77" s="153">
        <f>H76*1</f>
        <v>0</v>
      </c>
      <c r="I77" s="154">
        <f t="shared" ref="I77:J77" si="25">I76*1</f>
        <v>0</v>
      </c>
      <c r="J77" s="155">
        <f t="shared" si="25"/>
        <v>0</v>
      </c>
      <c r="K77" s="161"/>
      <c r="L77" s="156"/>
      <c r="M77" s="157"/>
      <c r="N77" s="2232"/>
      <c r="O77" s="2233"/>
      <c r="P77" s="47"/>
      <c r="Q77" s="17"/>
      <c r="R77" s="17"/>
      <c r="S77" s="17"/>
    </row>
    <row r="78" spans="1:19" ht="12.75" customHeight="1" thickBot="1" x14ac:dyDescent="0.25">
      <c r="A78" s="90" t="s">
        <v>27</v>
      </c>
      <c r="B78" s="91" t="s">
        <v>7</v>
      </c>
      <c r="C78" s="2377" t="s">
        <v>10</v>
      </c>
      <c r="D78" s="2378"/>
      <c r="E78" s="2378"/>
      <c r="F78" s="2378"/>
      <c r="G78" s="2378"/>
      <c r="H78" s="137">
        <f>H73+H75+H77</f>
        <v>3902</v>
      </c>
      <c r="I78" s="167">
        <f>I73+I75+I77</f>
        <v>6094.6999999999989</v>
      </c>
      <c r="J78" s="137">
        <f t="shared" ref="J78" si="26">J73+J75+J77</f>
        <v>6081.5</v>
      </c>
      <c r="K78" s="168"/>
      <c r="L78" s="169"/>
      <c r="M78" s="169"/>
      <c r="N78" s="2234"/>
      <c r="O78" s="2235"/>
      <c r="P78" s="47"/>
      <c r="Q78" s="17"/>
      <c r="R78" s="17"/>
      <c r="S78" s="17"/>
    </row>
    <row r="79" spans="1:19" ht="14.25" customHeight="1" thickBot="1" x14ac:dyDescent="0.25">
      <c r="A79" s="113" t="s">
        <v>27</v>
      </c>
      <c r="B79" s="2215" t="s">
        <v>11</v>
      </c>
      <c r="C79" s="2216"/>
      <c r="D79" s="2216"/>
      <c r="E79" s="2216"/>
      <c r="F79" s="2216"/>
      <c r="G79" s="2216"/>
      <c r="H79" s="144">
        <f>H78</f>
        <v>3902</v>
      </c>
      <c r="I79" s="170">
        <f>I78</f>
        <v>6094.6999999999989</v>
      </c>
      <c r="J79" s="144">
        <f t="shared" ref="J79" si="27">J78</f>
        <v>6081.5</v>
      </c>
      <c r="K79" s="171"/>
      <c r="L79" s="172"/>
      <c r="M79" s="172"/>
      <c r="N79" s="2236"/>
      <c r="O79" s="2231"/>
      <c r="P79" s="47"/>
      <c r="Q79" s="17"/>
      <c r="R79" s="17"/>
      <c r="S79" s="17"/>
    </row>
    <row r="80" spans="1:19" ht="14.25" customHeight="1" thickBot="1" x14ac:dyDescent="0.25">
      <c r="A80" s="173" t="s">
        <v>7</v>
      </c>
      <c r="B80" s="2208" t="s">
        <v>12</v>
      </c>
      <c r="C80" s="2208"/>
      <c r="D80" s="2208"/>
      <c r="E80" s="2208"/>
      <c r="F80" s="2208"/>
      <c r="G80" s="2208"/>
      <c r="H80" s="220">
        <f>H79+H68</f>
        <v>10640.09</v>
      </c>
      <c r="I80" s="2108">
        <f t="shared" ref="I80:J80" si="28">I79+I68</f>
        <v>12892.42</v>
      </c>
      <c r="J80" s="220">
        <f t="shared" si="28"/>
        <v>12577.33</v>
      </c>
      <c r="K80" s="2209"/>
      <c r="L80" s="2210"/>
      <c r="M80" s="2210"/>
      <c r="N80" s="2228"/>
      <c r="O80" s="2229"/>
      <c r="P80" s="47"/>
      <c r="Q80" s="17"/>
      <c r="R80" s="17"/>
      <c r="S80" s="17"/>
    </row>
    <row r="81" spans="1:35" s="8" customFormat="1" ht="15.75" customHeight="1" x14ac:dyDescent="0.2">
      <c r="A81" s="84"/>
      <c r="B81" s="85"/>
      <c r="C81" s="85"/>
      <c r="D81" s="85"/>
      <c r="E81" s="85"/>
      <c r="F81" s="2089"/>
      <c r="G81" s="2090"/>
      <c r="H81" s="2090"/>
      <c r="I81" s="223"/>
      <c r="J81" s="223"/>
      <c r="K81" s="86"/>
      <c r="L81" s="79"/>
      <c r="M81" s="79"/>
      <c r="N81" s="80"/>
      <c r="O81" s="80"/>
      <c r="P81" s="80"/>
      <c r="Q81" s="18"/>
      <c r="R81" s="18"/>
      <c r="S81" s="18"/>
      <c r="T81" s="7"/>
      <c r="U81" s="7"/>
      <c r="V81" s="7"/>
      <c r="W81" s="7"/>
      <c r="X81" s="7"/>
      <c r="Y81" s="7"/>
      <c r="Z81" s="7"/>
      <c r="AA81" s="7"/>
      <c r="AB81" s="7"/>
      <c r="AC81" s="7"/>
      <c r="AD81" s="7"/>
      <c r="AE81" s="7"/>
      <c r="AF81" s="7"/>
      <c r="AG81" s="7"/>
      <c r="AH81" s="7"/>
      <c r="AI81" s="7"/>
    </row>
    <row r="82" spans="1:35" s="8" customFormat="1" ht="15.75" customHeight="1" x14ac:dyDescent="0.2">
      <c r="A82" s="84"/>
      <c r="B82" s="85"/>
      <c r="C82" s="85"/>
      <c r="D82" s="85"/>
      <c r="E82" s="85"/>
      <c r="F82" s="2089"/>
      <c r="G82" s="2090"/>
      <c r="H82" s="2090"/>
      <c r="I82" s="223"/>
      <c r="J82" s="223"/>
      <c r="K82" s="86"/>
      <c r="L82" s="79"/>
      <c r="M82" s="79"/>
      <c r="N82" s="80"/>
      <c r="O82" s="80"/>
      <c r="P82" s="80"/>
      <c r="Q82" s="18"/>
      <c r="R82" s="18"/>
      <c r="S82" s="18"/>
      <c r="T82" s="7"/>
      <c r="U82" s="7"/>
      <c r="V82" s="7"/>
      <c r="W82" s="7"/>
      <c r="X82" s="7"/>
      <c r="Y82" s="7"/>
      <c r="Z82" s="7"/>
      <c r="AA82" s="7"/>
      <c r="AB82" s="7"/>
      <c r="AC82" s="7"/>
      <c r="AD82" s="7"/>
      <c r="AE82" s="7"/>
      <c r="AF82" s="7"/>
      <c r="AG82" s="7"/>
      <c r="AH82" s="7"/>
      <c r="AI82" s="7"/>
    </row>
    <row r="83" spans="1:35" s="8" customFormat="1" ht="15.75" customHeight="1" thickBot="1" x14ac:dyDescent="0.25">
      <c r="A83" s="84"/>
      <c r="B83" s="85"/>
      <c r="C83" s="85"/>
      <c r="D83" s="85"/>
      <c r="E83" s="85"/>
      <c r="F83" s="2176" t="s">
        <v>13</v>
      </c>
      <c r="G83" s="2177"/>
      <c r="H83" s="2177"/>
      <c r="I83" s="2177"/>
      <c r="J83" s="2177"/>
      <c r="K83" s="86"/>
      <c r="L83" s="79"/>
      <c r="M83" s="79"/>
      <c r="N83" s="80"/>
      <c r="O83" s="80"/>
      <c r="P83" s="80"/>
      <c r="Q83" s="18"/>
      <c r="R83" s="18"/>
      <c r="S83" s="18"/>
      <c r="T83" s="7"/>
      <c r="U83" s="7"/>
      <c r="V83" s="7"/>
      <c r="W83" s="7"/>
      <c r="X83" s="7"/>
      <c r="Y83" s="7"/>
      <c r="Z83" s="7"/>
      <c r="AA83" s="7"/>
      <c r="AB83" s="7"/>
      <c r="AC83" s="7"/>
      <c r="AD83" s="7"/>
      <c r="AE83" s="7"/>
      <c r="AF83" s="7"/>
      <c r="AG83" s="7"/>
      <c r="AH83" s="7"/>
      <c r="AI83" s="7"/>
    </row>
    <row r="84" spans="1:35" ht="65.45" customHeight="1" thickBot="1" x14ac:dyDescent="0.25">
      <c r="A84" s="4"/>
      <c r="B84" s="4"/>
      <c r="C84" s="2173" t="s">
        <v>14</v>
      </c>
      <c r="D84" s="2174"/>
      <c r="E84" s="2174"/>
      <c r="F84" s="2174"/>
      <c r="G84" s="2175"/>
      <c r="H84" s="87" t="s">
        <v>121</v>
      </c>
      <c r="I84" s="88" t="s">
        <v>122</v>
      </c>
      <c r="J84" s="89" t="s">
        <v>124</v>
      </c>
      <c r="K84" s="4"/>
      <c r="L84" s="34"/>
      <c r="M84" s="34"/>
      <c r="N84" s="47"/>
      <c r="O84" s="47"/>
      <c r="P84" s="47"/>
      <c r="Q84" s="17"/>
      <c r="R84" s="17"/>
      <c r="S84" s="17"/>
    </row>
    <row r="85" spans="1:35" ht="14.1" customHeight="1" thickBot="1" x14ac:dyDescent="0.25">
      <c r="A85" s="4"/>
      <c r="B85" s="4"/>
      <c r="C85" s="2195" t="s">
        <v>15</v>
      </c>
      <c r="D85" s="2196"/>
      <c r="E85" s="2196"/>
      <c r="F85" s="2196"/>
      <c r="G85" s="2197"/>
      <c r="H85" s="45">
        <f>H86+H87+H88+H89+H90</f>
        <v>10640.089999999998</v>
      </c>
      <c r="I85" s="45">
        <f t="shared" ref="I85:J85" si="29">I86+I87+I88+I89+I90</f>
        <v>12892.420000000002</v>
      </c>
      <c r="J85" s="227">
        <f t="shared" si="29"/>
        <v>12577.329999999998</v>
      </c>
      <c r="K85" s="4"/>
      <c r="L85" s="34"/>
      <c r="M85" s="34"/>
      <c r="N85" s="47"/>
      <c r="O85" s="47"/>
      <c r="P85" s="47"/>
      <c r="Q85" s="17"/>
      <c r="R85" s="17"/>
      <c r="S85" s="17"/>
    </row>
    <row r="86" spans="1:35" ht="17.45" customHeight="1" x14ac:dyDescent="0.2">
      <c r="A86" s="4"/>
      <c r="B86" s="4"/>
      <c r="C86" s="2370" t="s">
        <v>71</v>
      </c>
      <c r="D86" s="2371"/>
      <c r="E86" s="2371"/>
      <c r="F86" s="2371"/>
      <c r="G86" s="2372"/>
      <c r="H86" s="22">
        <v>10203</v>
      </c>
      <c r="I86" s="24">
        <f>I9+I15+I19+I22+I60+I65+I71+I74</f>
        <v>9984.0300000000007</v>
      </c>
      <c r="J86" s="24">
        <f>J9+J15+J19+J22+J60+J65+J71+J74</f>
        <v>9688.24</v>
      </c>
      <c r="K86" s="226"/>
      <c r="L86" s="34"/>
      <c r="M86" s="34"/>
      <c r="N86" s="47"/>
      <c r="O86" s="47"/>
      <c r="P86" s="47"/>
      <c r="Q86" s="17"/>
      <c r="R86" s="17"/>
      <c r="S86" s="17"/>
    </row>
    <row r="87" spans="1:35" ht="29.45" customHeight="1" x14ac:dyDescent="0.2">
      <c r="A87" s="4"/>
      <c r="B87" s="4"/>
      <c r="C87" s="2201" t="s">
        <v>138</v>
      </c>
      <c r="D87" s="2202"/>
      <c r="E87" s="2202"/>
      <c r="F87" s="2202"/>
      <c r="G87" s="2203"/>
      <c r="H87" s="23">
        <v>406.3</v>
      </c>
      <c r="I87" s="44">
        <v>442.2</v>
      </c>
      <c r="J87" s="25">
        <f>J58*1</f>
        <v>424.5</v>
      </c>
      <c r="K87" s="4"/>
      <c r="L87" s="34"/>
      <c r="M87" s="34"/>
      <c r="N87" s="47"/>
      <c r="O87" s="47"/>
      <c r="P87" s="47"/>
      <c r="Q87" s="17"/>
      <c r="R87" s="17"/>
      <c r="S87" s="17"/>
    </row>
    <row r="88" spans="1:35" ht="16.149999999999999" customHeight="1" x14ac:dyDescent="0.2">
      <c r="A88" s="4"/>
      <c r="B88" s="4"/>
      <c r="C88" s="2198" t="s">
        <v>139</v>
      </c>
      <c r="D88" s="2199"/>
      <c r="E88" s="2199"/>
      <c r="F88" s="2199"/>
      <c r="G88" s="2200"/>
      <c r="H88" s="23">
        <v>13.9</v>
      </c>
      <c r="I88" s="25">
        <v>2449.3000000000002</v>
      </c>
      <c r="J88" s="25">
        <f>J72+J11</f>
        <v>2447.6999999999998</v>
      </c>
      <c r="K88" s="4"/>
      <c r="L88" s="34"/>
      <c r="M88" s="34"/>
      <c r="N88" s="47"/>
      <c r="O88" s="47"/>
      <c r="P88" s="47"/>
      <c r="Q88" s="17"/>
      <c r="R88" s="17"/>
      <c r="S88" s="17"/>
    </row>
    <row r="89" spans="1:35" ht="14.45" customHeight="1" x14ac:dyDescent="0.2">
      <c r="A89" s="4"/>
      <c r="B89" s="4"/>
      <c r="C89" s="2370" t="s">
        <v>133</v>
      </c>
      <c r="D89" s="2371"/>
      <c r="E89" s="2371"/>
      <c r="F89" s="2371"/>
      <c r="G89" s="2373"/>
      <c r="H89" s="210">
        <v>16.89</v>
      </c>
      <c r="I89" s="219">
        <v>16.89</v>
      </c>
      <c r="J89" s="219">
        <f>J13+J16</f>
        <v>16.89</v>
      </c>
      <c r="K89" s="4"/>
      <c r="L89" s="34"/>
      <c r="M89" s="34"/>
      <c r="N89" s="47"/>
      <c r="O89" s="47"/>
      <c r="P89" s="47"/>
      <c r="Q89" s="17"/>
      <c r="R89" s="17"/>
      <c r="S89" s="17"/>
    </row>
    <row r="90" spans="1:35" ht="18" customHeight="1" thickBot="1" x14ac:dyDescent="0.25">
      <c r="A90" s="4"/>
      <c r="B90" s="4"/>
      <c r="C90" s="2374" t="s">
        <v>72</v>
      </c>
      <c r="D90" s="2375"/>
      <c r="E90" s="2375"/>
      <c r="F90" s="2375"/>
      <c r="G90" s="2376"/>
      <c r="H90" s="23"/>
      <c r="I90" s="25"/>
      <c r="J90" s="25"/>
      <c r="K90" s="4"/>
      <c r="L90" s="34"/>
      <c r="M90" s="34"/>
      <c r="N90" s="47"/>
      <c r="O90" s="47"/>
      <c r="P90" s="47"/>
      <c r="Q90" s="17"/>
      <c r="R90" s="17"/>
      <c r="S90" s="17"/>
    </row>
    <row r="91" spans="1:35" ht="14.1" customHeight="1" thickBot="1" x14ac:dyDescent="0.25">
      <c r="A91" s="4"/>
      <c r="B91" s="4"/>
      <c r="C91" s="2195" t="s">
        <v>16</v>
      </c>
      <c r="D91" s="2196"/>
      <c r="E91" s="2196"/>
      <c r="F91" s="2196"/>
      <c r="G91" s="2197"/>
      <c r="H91" s="26">
        <f>H92</f>
        <v>0</v>
      </c>
      <c r="I91" s="26">
        <f t="shared" ref="I91:J91" si="30">I92</f>
        <v>0</v>
      </c>
      <c r="J91" s="27">
        <f t="shared" si="30"/>
        <v>0</v>
      </c>
      <c r="K91" s="4"/>
      <c r="L91" s="34"/>
      <c r="M91" s="34"/>
      <c r="N91" s="47"/>
      <c r="O91" s="47"/>
      <c r="P91" s="47"/>
      <c r="Q91" s="17"/>
      <c r="R91" s="17"/>
      <c r="S91" s="17"/>
    </row>
    <row r="92" spans="1:35" ht="14.1" customHeight="1" thickBot="1" x14ac:dyDescent="0.25">
      <c r="A92" s="4"/>
      <c r="B92" s="4"/>
      <c r="C92" s="2192" t="s">
        <v>102</v>
      </c>
      <c r="D92" s="2193"/>
      <c r="E92" s="2193"/>
      <c r="F92" s="2193"/>
      <c r="G92" s="2194"/>
      <c r="H92" s="22"/>
      <c r="I92" s="24"/>
      <c r="J92" s="24"/>
      <c r="K92" s="4"/>
      <c r="L92" s="34"/>
      <c r="M92" s="34"/>
      <c r="N92" s="47"/>
      <c r="O92" s="47"/>
      <c r="P92" s="47"/>
      <c r="Q92" s="17"/>
      <c r="R92" s="17"/>
      <c r="S92" s="17"/>
    </row>
    <row r="93" spans="1:35" ht="14.1" customHeight="1" thickBot="1" x14ac:dyDescent="0.25">
      <c r="A93" s="4"/>
      <c r="B93" s="4"/>
      <c r="C93" s="2189" t="s">
        <v>17</v>
      </c>
      <c r="D93" s="2190"/>
      <c r="E93" s="2190"/>
      <c r="F93" s="2190"/>
      <c r="G93" s="2191"/>
      <c r="H93" s="43">
        <f>H91+H85</f>
        <v>10640.089999999998</v>
      </c>
      <c r="I93" s="43">
        <f>I91+I85</f>
        <v>12892.420000000002</v>
      </c>
      <c r="J93" s="228">
        <f>J91+J85</f>
        <v>12577.329999999998</v>
      </c>
      <c r="K93" s="4"/>
      <c r="L93" s="34"/>
      <c r="M93" s="34"/>
      <c r="N93" s="47"/>
      <c r="O93" s="47"/>
      <c r="P93" s="47"/>
      <c r="Q93" s="17"/>
      <c r="R93" s="17"/>
      <c r="S93" s="17"/>
    </row>
    <row r="94" spans="1:35" ht="22.15" customHeight="1" x14ac:dyDescent="0.2">
      <c r="A94" s="20"/>
      <c r="B94" s="20"/>
      <c r="C94" s="20"/>
      <c r="D94" s="2171"/>
      <c r="E94" s="2172"/>
      <c r="F94" s="2172"/>
      <c r="G94" s="2172"/>
      <c r="H94" s="2172"/>
      <c r="I94" s="2172"/>
      <c r="J94" s="2172"/>
      <c r="K94" s="20"/>
      <c r="L94" s="34"/>
      <c r="M94" s="20"/>
      <c r="N94" s="35"/>
      <c r="O94" s="35"/>
    </row>
    <row r="97" spans="4:16" ht="12.75" customHeight="1" x14ac:dyDescent="0.25">
      <c r="E97" s="9"/>
    </row>
    <row r="99" spans="4:16" ht="12.75" customHeight="1" x14ac:dyDescent="0.2">
      <c r="D99" s="6"/>
      <c r="E99" s="6"/>
      <c r="F99" s="6"/>
      <c r="G99" s="6"/>
      <c r="H99" s="6"/>
      <c r="I99" s="6"/>
      <c r="J99" s="6"/>
      <c r="K99" s="6"/>
      <c r="L99" s="6"/>
      <c r="M99" s="6"/>
      <c r="N99" s="6"/>
      <c r="O99" s="6"/>
      <c r="P99" s="6"/>
    </row>
    <row r="101" spans="4:16" ht="12.75" customHeight="1" x14ac:dyDescent="0.25">
      <c r="E101" s="9"/>
    </row>
  </sheetData>
  <mergeCells count="230">
    <mergeCell ref="C86:G86"/>
    <mergeCell ref="C85:G85"/>
    <mergeCell ref="C89:G89"/>
    <mergeCell ref="C90:G90"/>
    <mergeCell ref="C78:G78"/>
    <mergeCell ref="C29:C31"/>
    <mergeCell ref="D29:D31"/>
    <mergeCell ref="C15:C18"/>
    <mergeCell ref="D15:D18"/>
    <mergeCell ref="E15:E18"/>
    <mergeCell ref="C25:M25"/>
    <mergeCell ref="E29:E31"/>
    <mergeCell ref="F15:F18"/>
    <mergeCell ref="K38:K39"/>
    <mergeCell ref="K50:K51"/>
    <mergeCell ref="B69:M69"/>
    <mergeCell ref="C70:M70"/>
    <mergeCell ref="D60:D62"/>
    <mergeCell ref="D42:D43"/>
    <mergeCell ref="C71:C73"/>
    <mergeCell ref="E76:E77"/>
    <mergeCell ref="F76:F77"/>
    <mergeCell ref="C22:C23"/>
    <mergeCell ref="B36:B37"/>
    <mergeCell ref="K1:N1"/>
    <mergeCell ref="N4:N6"/>
    <mergeCell ref="K17:K18"/>
    <mergeCell ref="C4:C6"/>
    <mergeCell ref="D4:D6"/>
    <mergeCell ref="E4:E6"/>
    <mergeCell ref="A29:A31"/>
    <mergeCell ref="B29:B31"/>
    <mergeCell ref="D3:K3"/>
    <mergeCell ref="N24:O25"/>
    <mergeCell ref="N9:O14"/>
    <mergeCell ref="D2:O2"/>
    <mergeCell ref="K29:K31"/>
    <mergeCell ref="K4:M4"/>
    <mergeCell ref="N8:O8"/>
    <mergeCell ref="O4:O6"/>
    <mergeCell ref="K19:K21"/>
    <mergeCell ref="A4:A6"/>
    <mergeCell ref="B4:B6"/>
    <mergeCell ref="G4:G6"/>
    <mergeCell ref="H5:H6"/>
    <mergeCell ref="F4:F6"/>
    <mergeCell ref="E9:E14"/>
    <mergeCell ref="F9:F14"/>
    <mergeCell ref="A34:A35"/>
    <mergeCell ref="B34:B35"/>
    <mergeCell ref="A32:A33"/>
    <mergeCell ref="D22:D23"/>
    <mergeCell ref="C59:M59"/>
    <mergeCell ref="B46:B47"/>
    <mergeCell ref="C46:C47"/>
    <mergeCell ref="E48:E49"/>
    <mergeCell ref="C48:C49"/>
    <mergeCell ref="D48:D49"/>
    <mergeCell ref="K52:K53"/>
    <mergeCell ref="E54:E55"/>
    <mergeCell ref="F54:F55"/>
    <mergeCell ref="E52:E53"/>
    <mergeCell ref="F52:F53"/>
    <mergeCell ref="F50:F51"/>
    <mergeCell ref="D56:D57"/>
    <mergeCell ref="E56:E57"/>
    <mergeCell ref="F56:F57"/>
    <mergeCell ref="K56:K57"/>
    <mergeCell ref="B52:B53"/>
    <mergeCell ref="C52:C53"/>
    <mergeCell ref="D52:D53"/>
    <mergeCell ref="C54:C55"/>
    <mergeCell ref="D38:D39"/>
    <mergeCell ref="D46:D47"/>
    <mergeCell ref="B44:B45"/>
    <mergeCell ref="C44:C45"/>
    <mergeCell ref="A44:A45"/>
    <mergeCell ref="A38:A39"/>
    <mergeCell ref="B38:B39"/>
    <mergeCell ref="C38:C39"/>
    <mergeCell ref="A50:A51"/>
    <mergeCell ref="B50:B51"/>
    <mergeCell ref="A48:A49"/>
    <mergeCell ref="B48:B49"/>
    <mergeCell ref="J5:J6"/>
    <mergeCell ref="A36:A37"/>
    <mergeCell ref="F29:F31"/>
    <mergeCell ref="A9:A14"/>
    <mergeCell ref="B9:B14"/>
    <mergeCell ref="C9:C14"/>
    <mergeCell ref="D9:D14"/>
    <mergeCell ref="H4:J4"/>
    <mergeCell ref="C7:M7"/>
    <mergeCell ref="K5:K6"/>
    <mergeCell ref="L5:M5"/>
    <mergeCell ref="B26:B28"/>
    <mergeCell ref="M29:M30"/>
    <mergeCell ref="C36:C37"/>
    <mergeCell ref="I5:I6"/>
    <mergeCell ref="A26:A28"/>
    <mergeCell ref="C32:C33"/>
    <mergeCell ref="D32:D33"/>
    <mergeCell ref="F19:F21"/>
    <mergeCell ref="C19:C21"/>
    <mergeCell ref="D19:D21"/>
    <mergeCell ref="E22:E23"/>
    <mergeCell ref="F22:F23"/>
    <mergeCell ref="C24:G24"/>
    <mergeCell ref="E26:E28"/>
    <mergeCell ref="F26:F28"/>
    <mergeCell ref="K26:K28"/>
    <mergeCell ref="C26:C28"/>
    <mergeCell ref="D26:D28"/>
    <mergeCell ref="E19:E21"/>
    <mergeCell ref="N15:O18"/>
    <mergeCell ref="N19:O21"/>
    <mergeCell ref="N22:O23"/>
    <mergeCell ref="N26:O28"/>
    <mergeCell ref="N29:O31"/>
    <mergeCell ref="N32:O33"/>
    <mergeCell ref="N34:O35"/>
    <mergeCell ref="N36:O37"/>
    <mergeCell ref="N38:O39"/>
    <mergeCell ref="K36:K37"/>
    <mergeCell ref="D34:D35"/>
    <mergeCell ref="B32:B33"/>
    <mergeCell ref="F40:F41"/>
    <mergeCell ref="N40:O41"/>
    <mergeCell ref="K34:K35"/>
    <mergeCell ref="D36:D37"/>
    <mergeCell ref="K32:K33"/>
    <mergeCell ref="E38:E39"/>
    <mergeCell ref="F38:F39"/>
    <mergeCell ref="D40:D41"/>
    <mergeCell ref="C40:C41"/>
    <mergeCell ref="E32:E33"/>
    <mergeCell ref="F36:F37"/>
    <mergeCell ref="F32:F33"/>
    <mergeCell ref="E36:E37"/>
    <mergeCell ref="C34:C35"/>
    <mergeCell ref="E34:E35"/>
    <mergeCell ref="F34:F35"/>
    <mergeCell ref="K40:K41"/>
    <mergeCell ref="E40:E41"/>
    <mergeCell ref="F44:F45"/>
    <mergeCell ref="K44:K45"/>
    <mergeCell ref="A65:A66"/>
    <mergeCell ref="B65:B66"/>
    <mergeCell ref="D65:D66"/>
    <mergeCell ref="C64:M64"/>
    <mergeCell ref="K60:K62"/>
    <mergeCell ref="E60:E62"/>
    <mergeCell ref="F60:F62"/>
    <mergeCell ref="B60:B62"/>
    <mergeCell ref="C60:C62"/>
    <mergeCell ref="A60:A62"/>
    <mergeCell ref="C50:C51"/>
    <mergeCell ref="A46:A47"/>
    <mergeCell ref="A40:A41"/>
    <mergeCell ref="B40:B41"/>
    <mergeCell ref="A42:A43"/>
    <mergeCell ref="B42:B43"/>
    <mergeCell ref="C42:C43"/>
    <mergeCell ref="N56:O57"/>
    <mergeCell ref="D54:D55"/>
    <mergeCell ref="K54:K55"/>
    <mergeCell ref="F42:F43"/>
    <mergeCell ref="N50:O51"/>
    <mergeCell ref="N44:O45"/>
    <mergeCell ref="E44:E45"/>
    <mergeCell ref="E46:E47"/>
    <mergeCell ref="F46:F47"/>
    <mergeCell ref="F48:F49"/>
    <mergeCell ref="N46:O47"/>
    <mergeCell ref="N48:O49"/>
    <mergeCell ref="D50:D51"/>
    <mergeCell ref="E50:E51"/>
    <mergeCell ref="E42:E43"/>
    <mergeCell ref="N42:O43"/>
    <mergeCell ref="K46:K47"/>
    <mergeCell ref="K48:K49"/>
    <mergeCell ref="D44:D45"/>
    <mergeCell ref="C76:C77"/>
    <mergeCell ref="D76:D77"/>
    <mergeCell ref="N52:O53"/>
    <mergeCell ref="A54:A55"/>
    <mergeCell ref="B54:B55"/>
    <mergeCell ref="N74:O75"/>
    <mergeCell ref="N76:O77"/>
    <mergeCell ref="N78:O80"/>
    <mergeCell ref="N58:O59"/>
    <mergeCell ref="N60:O62"/>
    <mergeCell ref="N63:O63"/>
    <mergeCell ref="N64:O64"/>
    <mergeCell ref="N65:O66"/>
    <mergeCell ref="N67:O68"/>
    <mergeCell ref="N69:O70"/>
    <mergeCell ref="N71:O73"/>
    <mergeCell ref="C74:C75"/>
    <mergeCell ref="D74:D75"/>
    <mergeCell ref="E74:E75"/>
    <mergeCell ref="A52:A53"/>
    <mergeCell ref="A56:A57"/>
    <mergeCell ref="B56:B57"/>
    <mergeCell ref="C56:C57"/>
    <mergeCell ref="C63:G63"/>
    <mergeCell ref="K71:K73"/>
    <mergeCell ref="N54:O55"/>
    <mergeCell ref="D94:J94"/>
    <mergeCell ref="C84:G84"/>
    <mergeCell ref="F83:J83"/>
    <mergeCell ref="C65:C66"/>
    <mergeCell ref="C58:G58"/>
    <mergeCell ref="E65:E66"/>
    <mergeCell ref="F65:F66"/>
    <mergeCell ref="K65:K66"/>
    <mergeCell ref="C93:G93"/>
    <mergeCell ref="C92:G92"/>
    <mergeCell ref="C91:G91"/>
    <mergeCell ref="C88:G88"/>
    <mergeCell ref="C87:G87"/>
    <mergeCell ref="C67:G67"/>
    <mergeCell ref="B68:G68"/>
    <mergeCell ref="B80:G80"/>
    <mergeCell ref="K80:M80"/>
    <mergeCell ref="E71:E73"/>
    <mergeCell ref="F71:F73"/>
    <mergeCell ref="B79:G79"/>
    <mergeCell ref="D71:D73"/>
    <mergeCell ref="F74:F75"/>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96"/>
  <sheetViews>
    <sheetView workbookViewId="0">
      <selection activeCell="Q38" sqref="Q38"/>
    </sheetView>
  </sheetViews>
  <sheetFormatPr defaultRowHeight="12.75" x14ac:dyDescent="0.2"/>
  <cols>
    <col min="1" max="2" width="2.5703125" customWidth="1"/>
    <col min="3" max="3" width="19.7109375" customWidth="1"/>
    <col min="4" max="4" width="7.85546875" customWidth="1"/>
    <col min="5" max="5" width="4.42578125" customWidth="1"/>
    <col min="6" max="6" width="5.28515625" customWidth="1"/>
    <col min="7" max="7" width="10.85546875" customWidth="1"/>
    <col min="8" max="8" width="9.7109375" customWidth="1"/>
    <col min="9" max="9" width="9.5703125" customWidth="1"/>
    <col min="10" max="10" width="25.7109375" customWidth="1"/>
    <col min="11" max="11" width="5.140625" customWidth="1"/>
    <col min="12" max="12" width="5.28515625" customWidth="1"/>
    <col min="13" max="13" width="18.42578125" customWidth="1"/>
    <col min="14" max="14" width="21.7109375" customWidth="1"/>
  </cols>
  <sheetData>
    <row r="2" spans="1:14" x14ac:dyDescent="0.2">
      <c r="A2" s="424"/>
      <c r="B2" s="424"/>
      <c r="C2" s="3235" t="s">
        <v>120</v>
      </c>
      <c r="D2" s="2177"/>
      <c r="E2" s="2177"/>
      <c r="F2" s="2177"/>
      <c r="G2" s="2177"/>
      <c r="H2" s="2177"/>
      <c r="I2" s="2177"/>
      <c r="J2" s="2177"/>
      <c r="K2" s="2177"/>
      <c r="L2" s="2177"/>
      <c r="M2" s="2177"/>
      <c r="N2" s="2177"/>
    </row>
    <row r="3" spans="1:14" ht="13.5" thickBot="1" x14ac:dyDescent="0.25">
      <c r="A3" s="19"/>
      <c r="B3" s="19"/>
      <c r="C3" s="2717" t="s">
        <v>692</v>
      </c>
      <c r="D3" s="2717"/>
      <c r="E3" s="2717"/>
      <c r="F3" s="2717"/>
      <c r="G3" s="2717"/>
      <c r="H3" s="596"/>
      <c r="I3" s="596"/>
      <c r="J3" s="596"/>
      <c r="K3" s="596"/>
      <c r="L3" s="596"/>
      <c r="M3" s="596"/>
      <c r="N3" s="596"/>
    </row>
    <row r="4" spans="1:14" x14ac:dyDescent="0.2">
      <c r="A4" s="2327" t="s">
        <v>1</v>
      </c>
      <c r="B4" s="2327" t="s">
        <v>2</v>
      </c>
      <c r="C4" s="2330" t="s">
        <v>3</v>
      </c>
      <c r="D4" s="2359" t="s">
        <v>4</v>
      </c>
      <c r="E4" s="2364" t="s">
        <v>5</v>
      </c>
      <c r="F4" s="2359" t="s">
        <v>6</v>
      </c>
      <c r="G4" s="2293" t="s">
        <v>74</v>
      </c>
      <c r="H4" s="2294"/>
      <c r="I4" s="2295"/>
      <c r="J4" s="2346" t="s">
        <v>99</v>
      </c>
      <c r="K4" s="2347"/>
      <c r="L4" s="2347"/>
      <c r="M4" s="2323" t="s">
        <v>75</v>
      </c>
      <c r="N4" s="2350" t="s">
        <v>73</v>
      </c>
    </row>
    <row r="5" spans="1:14" x14ac:dyDescent="0.2">
      <c r="A5" s="2328"/>
      <c r="B5" s="2328"/>
      <c r="C5" s="2331"/>
      <c r="D5" s="2360"/>
      <c r="E5" s="2365"/>
      <c r="F5" s="2360"/>
      <c r="G5" s="2362" t="s">
        <v>121</v>
      </c>
      <c r="H5" s="2385" t="s">
        <v>122</v>
      </c>
      <c r="I5" s="2386" t="s">
        <v>123</v>
      </c>
      <c r="J5" s="2299" t="s">
        <v>3</v>
      </c>
      <c r="K5" s="2301"/>
      <c r="L5" s="2302"/>
      <c r="M5" s="2324"/>
      <c r="N5" s="2351"/>
    </row>
    <row r="6" spans="1:14" ht="120" customHeight="1" thickBot="1" x14ac:dyDescent="0.25">
      <c r="A6" s="2329"/>
      <c r="B6" s="2329"/>
      <c r="C6" s="2332"/>
      <c r="D6" s="2361"/>
      <c r="E6" s="2366"/>
      <c r="F6" s="2361"/>
      <c r="G6" s="2363"/>
      <c r="H6" s="2306"/>
      <c r="I6" s="2283"/>
      <c r="J6" s="2300"/>
      <c r="K6" s="82" t="s">
        <v>68</v>
      </c>
      <c r="L6" s="83" t="s">
        <v>69</v>
      </c>
      <c r="M6" s="2324"/>
      <c r="N6" s="2351"/>
    </row>
    <row r="7" spans="1:14" ht="13.5" thickBot="1" x14ac:dyDescent="0.25">
      <c r="A7" s="2405" t="s">
        <v>693</v>
      </c>
      <c r="B7" s="2405"/>
      <c r="C7" s="2405"/>
      <c r="D7" s="2405"/>
      <c r="E7" s="2405"/>
      <c r="F7" s="2405"/>
      <c r="G7" s="2405"/>
      <c r="H7" s="2405"/>
      <c r="I7" s="2405"/>
      <c r="J7" s="2405"/>
      <c r="K7" s="2405"/>
      <c r="L7" s="2405"/>
      <c r="M7" s="2390"/>
      <c r="N7" s="2227"/>
    </row>
    <row r="8" spans="1:14" ht="13.5" thickBot="1" x14ac:dyDescent="0.25">
      <c r="A8" s="254" t="s">
        <v>7</v>
      </c>
      <c r="B8" s="2517" t="s">
        <v>694</v>
      </c>
      <c r="C8" s="2518"/>
      <c r="D8" s="2790"/>
      <c r="E8" s="2790"/>
      <c r="F8" s="2518"/>
      <c r="G8" s="2518"/>
      <c r="H8" s="2518"/>
      <c r="I8" s="2518"/>
      <c r="J8" s="2518"/>
      <c r="K8" s="2518"/>
      <c r="L8" s="2518"/>
      <c r="M8" s="2228"/>
      <c r="N8" s="2229"/>
    </row>
    <row r="9" spans="1:14" ht="19.899999999999999" customHeight="1" x14ac:dyDescent="0.2">
      <c r="A9" s="2621" t="s">
        <v>7</v>
      </c>
      <c r="B9" s="2623" t="s">
        <v>7</v>
      </c>
      <c r="C9" s="2396" t="s">
        <v>695</v>
      </c>
      <c r="D9" s="2212" t="s">
        <v>696</v>
      </c>
      <c r="E9" s="2367" t="s">
        <v>697</v>
      </c>
      <c r="F9" s="257" t="s">
        <v>30</v>
      </c>
      <c r="G9" s="1817">
        <v>346.7</v>
      </c>
      <c r="H9" s="1708">
        <v>363.6</v>
      </c>
      <c r="I9" s="1818">
        <v>363.6</v>
      </c>
      <c r="J9" s="1240" t="s">
        <v>698</v>
      </c>
      <c r="K9" s="1859" t="s">
        <v>699</v>
      </c>
      <c r="L9" s="1860" t="s">
        <v>1061</v>
      </c>
      <c r="M9" s="2390" t="s">
        <v>1062</v>
      </c>
      <c r="N9" s="2227"/>
    </row>
    <row r="10" spans="1:14" ht="16.899999999999999" customHeight="1" x14ac:dyDescent="0.2">
      <c r="A10" s="2458"/>
      <c r="B10" s="2461"/>
      <c r="C10" s="2397"/>
      <c r="D10" s="2213"/>
      <c r="E10" s="2369"/>
      <c r="F10" s="269" t="s">
        <v>67</v>
      </c>
      <c r="G10" s="1819">
        <v>5</v>
      </c>
      <c r="H10" s="1714">
        <v>5</v>
      </c>
      <c r="I10" s="1819">
        <v>5</v>
      </c>
      <c r="J10" s="480" t="s">
        <v>700</v>
      </c>
      <c r="K10" s="1861" t="s">
        <v>103</v>
      </c>
      <c r="L10" s="1862" t="s">
        <v>674</v>
      </c>
      <c r="M10" s="2236"/>
      <c r="N10" s="2231"/>
    </row>
    <row r="11" spans="1:14" ht="20.45" customHeight="1" x14ac:dyDescent="0.2">
      <c r="A11" s="2458"/>
      <c r="B11" s="2461"/>
      <c r="C11" s="2397"/>
      <c r="D11" s="2213"/>
      <c r="E11" s="2369"/>
      <c r="F11" s="269" t="s">
        <v>416</v>
      </c>
      <c r="G11" s="1819">
        <v>23.5</v>
      </c>
      <c r="H11" s="1714">
        <v>23.5</v>
      </c>
      <c r="I11" s="1820">
        <v>12.01</v>
      </c>
      <c r="J11" s="1241" t="s">
        <v>701</v>
      </c>
      <c r="K11" s="1861" t="s">
        <v>702</v>
      </c>
      <c r="L11" s="1862" t="s">
        <v>1063</v>
      </c>
      <c r="M11" s="2236"/>
      <c r="N11" s="2231"/>
    </row>
    <row r="12" spans="1:14" ht="24.6" customHeight="1" x14ac:dyDescent="0.2">
      <c r="A12" s="2458"/>
      <c r="B12" s="2461"/>
      <c r="C12" s="2397"/>
      <c r="D12" s="2213"/>
      <c r="E12" s="2369"/>
      <c r="F12" s="269" t="s">
        <v>125</v>
      </c>
      <c r="G12" s="1820"/>
      <c r="H12" s="1713">
        <v>3.53</v>
      </c>
      <c r="I12" s="1820">
        <v>3.53</v>
      </c>
      <c r="J12" s="1242"/>
      <c r="K12" s="1863"/>
      <c r="L12" s="1864"/>
      <c r="M12" s="2236"/>
      <c r="N12" s="2231"/>
    </row>
    <row r="13" spans="1:14" ht="19.149999999999999" customHeight="1" thickBot="1" x14ac:dyDescent="0.25">
      <c r="A13" s="2622"/>
      <c r="B13" s="2624"/>
      <c r="C13" s="2398"/>
      <c r="D13" s="2402"/>
      <c r="E13" s="2625"/>
      <c r="F13" s="602" t="s">
        <v>8</v>
      </c>
      <c r="G13" s="1822">
        <f>G9+G10+G11+G12</f>
        <v>375.2</v>
      </c>
      <c r="H13" s="1823">
        <f t="shared" ref="H13" si="0">H9+H10+H11+H12</f>
        <v>395.63</v>
      </c>
      <c r="I13" s="1822">
        <f>I9+I10+I11+I12</f>
        <v>384.14</v>
      </c>
      <c r="J13" s="1824"/>
      <c r="K13" s="1865"/>
      <c r="L13" s="1866"/>
      <c r="M13" s="2228"/>
      <c r="N13" s="2229"/>
    </row>
    <row r="14" spans="1:14" ht="28.9" customHeight="1" x14ac:dyDescent="0.2">
      <c r="A14" s="2621" t="s">
        <v>7</v>
      </c>
      <c r="B14" s="2623" t="s">
        <v>9</v>
      </c>
      <c r="C14" s="2396" t="s">
        <v>703</v>
      </c>
      <c r="D14" s="2212" t="s">
        <v>704</v>
      </c>
      <c r="E14" s="2367" t="s">
        <v>697</v>
      </c>
      <c r="F14" s="257" t="s">
        <v>30</v>
      </c>
      <c r="G14" s="1817">
        <v>417.7</v>
      </c>
      <c r="H14" s="1708">
        <v>427.2</v>
      </c>
      <c r="I14" s="1818">
        <v>418.5</v>
      </c>
      <c r="J14" s="1240" t="s">
        <v>698</v>
      </c>
      <c r="K14" s="1867">
        <v>72</v>
      </c>
      <c r="L14" s="1868">
        <v>73</v>
      </c>
      <c r="M14" s="2390" t="s">
        <v>1064</v>
      </c>
      <c r="N14" s="2227"/>
    </row>
    <row r="15" spans="1:14" ht="24.6" customHeight="1" x14ac:dyDescent="0.2">
      <c r="A15" s="2458"/>
      <c r="B15" s="2461"/>
      <c r="C15" s="2397"/>
      <c r="D15" s="2213"/>
      <c r="E15" s="2369"/>
      <c r="F15" s="269" t="s">
        <v>67</v>
      </c>
      <c r="G15" s="1819">
        <v>6.6</v>
      </c>
      <c r="H15" s="1714">
        <v>6.6</v>
      </c>
      <c r="I15" s="1819">
        <v>6.6</v>
      </c>
      <c r="J15" s="480" t="s">
        <v>700</v>
      </c>
      <c r="K15" s="1869">
        <v>3</v>
      </c>
      <c r="L15" s="198">
        <v>3</v>
      </c>
      <c r="M15" s="2236"/>
      <c r="N15" s="2231"/>
    </row>
    <row r="16" spans="1:14" ht="20.45" customHeight="1" x14ac:dyDescent="0.2">
      <c r="A16" s="2458"/>
      <c r="B16" s="2461"/>
      <c r="C16" s="2397"/>
      <c r="D16" s="2213"/>
      <c r="E16" s="2369"/>
      <c r="F16" s="269" t="s">
        <v>416</v>
      </c>
      <c r="G16" s="1819">
        <v>40</v>
      </c>
      <c r="H16" s="1714">
        <v>40</v>
      </c>
      <c r="I16" s="1819">
        <v>7.5</v>
      </c>
      <c r="J16" s="1241" t="s">
        <v>701</v>
      </c>
      <c r="K16" s="1861" t="s">
        <v>705</v>
      </c>
      <c r="L16" s="1862" t="s">
        <v>1065</v>
      </c>
      <c r="M16" s="2236"/>
      <c r="N16" s="2231"/>
    </row>
    <row r="17" spans="1:14" ht="14.45" customHeight="1" x14ac:dyDescent="0.2">
      <c r="A17" s="2458"/>
      <c r="B17" s="2461"/>
      <c r="C17" s="2397"/>
      <c r="D17" s="2213"/>
      <c r="E17" s="2369"/>
      <c r="F17" s="269" t="s">
        <v>125</v>
      </c>
      <c r="G17" s="1820"/>
      <c r="H17" s="1713">
        <v>17.190000000000001</v>
      </c>
      <c r="I17" s="1820">
        <v>17.190000000000001</v>
      </c>
      <c r="J17" s="1242"/>
      <c r="K17" s="1863"/>
      <c r="L17" s="1870"/>
      <c r="M17" s="2236"/>
      <c r="N17" s="2231"/>
    </row>
    <row r="18" spans="1:14" ht="19.149999999999999" customHeight="1" thickBot="1" x14ac:dyDescent="0.25">
      <c r="A18" s="2622"/>
      <c r="B18" s="2624"/>
      <c r="C18" s="2398"/>
      <c r="D18" s="2402"/>
      <c r="E18" s="2625"/>
      <c r="F18" s="602" t="s">
        <v>8</v>
      </c>
      <c r="G18" s="1822">
        <f>G14+G15+G16+G17</f>
        <v>464.3</v>
      </c>
      <c r="H18" s="1823">
        <f>H14+H15+H16+H17</f>
        <v>490.99</v>
      </c>
      <c r="I18" s="1822">
        <f>I14+I15+I16+I17</f>
        <v>449.79</v>
      </c>
      <c r="J18" s="1824"/>
      <c r="K18" s="1865"/>
      <c r="L18" s="1871"/>
      <c r="M18" s="2228"/>
      <c r="N18" s="2229"/>
    </row>
    <row r="19" spans="1:14" ht="34.9" customHeight="1" x14ac:dyDescent="0.2">
      <c r="A19" s="2621" t="s">
        <v>7</v>
      </c>
      <c r="B19" s="2623" t="s">
        <v>27</v>
      </c>
      <c r="C19" s="2396" t="s">
        <v>706</v>
      </c>
      <c r="D19" s="2212" t="s">
        <v>707</v>
      </c>
      <c r="E19" s="2367" t="s">
        <v>697</v>
      </c>
      <c r="F19" s="257" t="s">
        <v>30</v>
      </c>
      <c r="G19" s="1817">
        <v>1242.3</v>
      </c>
      <c r="H19" s="1708">
        <v>1305.9000000000001</v>
      </c>
      <c r="I19" s="1827">
        <v>1305.7</v>
      </c>
      <c r="J19" s="1244" t="s">
        <v>698</v>
      </c>
      <c r="K19" s="1872" t="s">
        <v>370</v>
      </c>
      <c r="L19" s="355" t="s">
        <v>301</v>
      </c>
      <c r="M19" s="2339" t="s">
        <v>1085</v>
      </c>
      <c r="N19" s="2168"/>
    </row>
    <row r="20" spans="1:14" ht="33" customHeight="1" x14ac:dyDescent="0.2">
      <c r="A20" s="2458"/>
      <c r="B20" s="2461"/>
      <c r="C20" s="2397"/>
      <c r="D20" s="2213"/>
      <c r="E20" s="2369"/>
      <c r="F20" s="269" t="s">
        <v>67</v>
      </c>
      <c r="G20" s="1819">
        <v>23.3</v>
      </c>
      <c r="H20" s="1714">
        <v>23.3</v>
      </c>
      <c r="I20" s="1713">
        <v>23.3</v>
      </c>
      <c r="J20" s="1245" t="s">
        <v>700</v>
      </c>
      <c r="K20" s="1873" t="s">
        <v>708</v>
      </c>
      <c r="L20" s="357" t="s">
        <v>708</v>
      </c>
      <c r="M20" s="2239"/>
      <c r="N20" s="2240"/>
    </row>
    <row r="21" spans="1:14" ht="75" customHeight="1" x14ac:dyDescent="0.2">
      <c r="A21" s="2458"/>
      <c r="B21" s="2461"/>
      <c r="C21" s="2397"/>
      <c r="D21" s="2213"/>
      <c r="E21" s="2369"/>
      <c r="F21" s="269" t="s">
        <v>416</v>
      </c>
      <c r="G21" s="1819">
        <v>75</v>
      </c>
      <c r="H21" s="1714">
        <v>70.3</v>
      </c>
      <c r="I21" s="1713">
        <v>15.9</v>
      </c>
      <c r="J21" s="1246" t="s">
        <v>709</v>
      </c>
      <c r="K21" s="1874" t="s">
        <v>710</v>
      </c>
      <c r="L21" s="1875" t="s">
        <v>724</v>
      </c>
      <c r="M21" s="2239"/>
      <c r="N21" s="2240"/>
    </row>
    <row r="22" spans="1:14" ht="38.450000000000003" customHeight="1" x14ac:dyDescent="0.2">
      <c r="A22" s="2458"/>
      <c r="B22" s="2461"/>
      <c r="C22" s="2397"/>
      <c r="D22" s="2213"/>
      <c r="E22" s="2369"/>
      <c r="F22" s="269" t="s">
        <v>125</v>
      </c>
      <c r="G22" s="1820"/>
      <c r="H22" s="1713">
        <v>5.38</v>
      </c>
      <c r="I22" s="1713">
        <v>5.38</v>
      </c>
      <c r="J22" s="1247" t="s">
        <v>711</v>
      </c>
      <c r="K22" s="1874" t="s">
        <v>467</v>
      </c>
      <c r="L22" s="1875" t="s">
        <v>37</v>
      </c>
      <c r="M22" s="2239"/>
      <c r="N22" s="2240"/>
    </row>
    <row r="23" spans="1:14" ht="21" customHeight="1" thickBot="1" x14ac:dyDescent="0.25">
      <c r="A23" s="2622"/>
      <c r="B23" s="2624"/>
      <c r="C23" s="2398"/>
      <c r="D23" s="2402"/>
      <c r="E23" s="2625"/>
      <c r="F23" s="1828" t="s">
        <v>8</v>
      </c>
      <c r="G23" s="1822">
        <f>G19+G20+G21+G22</f>
        <v>1340.6</v>
      </c>
      <c r="H23" s="1823">
        <f>H19+H20+H21+H22</f>
        <v>1404.88</v>
      </c>
      <c r="I23" s="1829">
        <f>I19+I20+I21+I22</f>
        <v>1350.2800000000002</v>
      </c>
      <c r="J23" s="1248" t="s">
        <v>701</v>
      </c>
      <c r="K23" s="1876" t="s">
        <v>712</v>
      </c>
      <c r="L23" s="1877" t="s">
        <v>1066</v>
      </c>
      <c r="M23" s="2169"/>
      <c r="N23" s="2170"/>
    </row>
    <row r="24" spans="1:14" ht="21" customHeight="1" x14ac:dyDescent="0.2">
      <c r="A24" s="2621" t="s">
        <v>7</v>
      </c>
      <c r="B24" s="2623" t="s">
        <v>32</v>
      </c>
      <c r="C24" s="2396" t="s">
        <v>713</v>
      </c>
      <c r="D24" s="2212" t="s">
        <v>714</v>
      </c>
      <c r="E24" s="2367" t="s">
        <v>697</v>
      </c>
      <c r="F24" s="257" t="s">
        <v>30</v>
      </c>
      <c r="G24" s="1817">
        <v>240.2</v>
      </c>
      <c r="H24" s="1708">
        <v>254</v>
      </c>
      <c r="I24" s="1708">
        <v>253.6</v>
      </c>
      <c r="J24" s="1249" t="s">
        <v>715</v>
      </c>
      <c r="K24" s="1872" t="s">
        <v>716</v>
      </c>
      <c r="L24" s="355" t="s">
        <v>726</v>
      </c>
      <c r="M24" s="2390" t="s">
        <v>1067</v>
      </c>
      <c r="N24" s="2227"/>
    </row>
    <row r="25" spans="1:14" ht="24.6" customHeight="1" x14ac:dyDescent="0.2">
      <c r="A25" s="2458"/>
      <c r="B25" s="2461"/>
      <c r="C25" s="2397"/>
      <c r="D25" s="2213"/>
      <c r="E25" s="2369"/>
      <c r="F25" s="269" t="s">
        <v>67</v>
      </c>
      <c r="G25" s="1819">
        <v>2</v>
      </c>
      <c r="H25" s="1714">
        <v>2</v>
      </c>
      <c r="I25" s="1714">
        <v>2</v>
      </c>
      <c r="J25" s="1250" t="s">
        <v>717</v>
      </c>
      <c r="K25" s="1873" t="s">
        <v>100</v>
      </c>
      <c r="L25" s="357" t="s">
        <v>1068</v>
      </c>
      <c r="M25" s="2236"/>
      <c r="N25" s="2231"/>
    </row>
    <row r="26" spans="1:14" ht="31.15" customHeight="1" x14ac:dyDescent="0.2">
      <c r="A26" s="2458"/>
      <c r="B26" s="2461"/>
      <c r="C26" s="2397"/>
      <c r="D26" s="2213"/>
      <c r="E26" s="2369"/>
      <c r="F26" s="269" t="s">
        <v>416</v>
      </c>
      <c r="G26" s="1819">
        <v>4.8</v>
      </c>
      <c r="H26" s="1714">
        <v>8.1999999999999993</v>
      </c>
      <c r="I26" s="1714">
        <v>3.6</v>
      </c>
      <c r="J26" s="1250" t="s">
        <v>718</v>
      </c>
      <c r="K26" s="1874" t="s">
        <v>37</v>
      </c>
      <c r="L26" s="1878" t="s">
        <v>370</v>
      </c>
      <c r="M26" s="2236"/>
      <c r="N26" s="2231"/>
    </row>
    <row r="27" spans="1:14" ht="25.5" x14ac:dyDescent="0.2">
      <c r="A27" s="2458"/>
      <c r="B27" s="2461"/>
      <c r="C27" s="2397"/>
      <c r="D27" s="2213"/>
      <c r="E27" s="2369"/>
      <c r="F27" s="269" t="s">
        <v>151</v>
      </c>
      <c r="G27" s="1819"/>
      <c r="H27" s="1714">
        <v>47.5</v>
      </c>
      <c r="I27" s="1714">
        <v>46.5</v>
      </c>
      <c r="J27" s="1253" t="s">
        <v>719</v>
      </c>
      <c r="K27" s="1873" t="s">
        <v>720</v>
      </c>
      <c r="L27" s="357" t="s">
        <v>1069</v>
      </c>
      <c r="M27" s="2236"/>
      <c r="N27" s="2231"/>
    </row>
    <row r="28" spans="1:14" x14ac:dyDescent="0.2">
      <c r="A28" s="2458"/>
      <c r="B28" s="2461"/>
      <c r="C28" s="2397"/>
      <c r="D28" s="2213"/>
      <c r="E28" s="2369"/>
      <c r="F28" s="269" t="s">
        <v>125</v>
      </c>
      <c r="G28" s="1820"/>
      <c r="H28" s="1713">
        <v>2.44</v>
      </c>
      <c r="I28" s="1713">
        <v>2.44</v>
      </c>
      <c r="J28" s="1816"/>
      <c r="K28" s="1873"/>
      <c r="L28" s="365"/>
      <c r="M28" s="2236"/>
      <c r="N28" s="2231"/>
    </row>
    <row r="29" spans="1:14" ht="13.5" thickBot="1" x14ac:dyDescent="0.25">
      <c r="A29" s="2622"/>
      <c r="B29" s="2624"/>
      <c r="C29" s="2398"/>
      <c r="D29" s="2402"/>
      <c r="E29" s="2625"/>
      <c r="F29" s="1828" t="s">
        <v>8</v>
      </c>
      <c r="G29" s="1822">
        <f>G24+G25+G26+G27+G28</f>
        <v>247</v>
      </c>
      <c r="H29" s="1829">
        <f>H24+H25+H26+H27+H28</f>
        <v>314.14</v>
      </c>
      <c r="I29" s="1829">
        <f>I24+I25+I26+I27+I28</f>
        <v>308.14</v>
      </c>
      <c r="J29" s="1248"/>
      <c r="K29" s="1609"/>
      <c r="L29" s="1871"/>
      <c r="M29" s="2228"/>
      <c r="N29" s="2229"/>
    </row>
    <row r="30" spans="1:14" ht="46.15" customHeight="1" x14ac:dyDescent="0.2">
      <c r="A30" s="2621" t="s">
        <v>7</v>
      </c>
      <c r="B30" s="2623" t="s">
        <v>33</v>
      </c>
      <c r="C30" s="2396" t="s">
        <v>721</v>
      </c>
      <c r="D30" s="2212" t="s">
        <v>722</v>
      </c>
      <c r="E30" s="2367" t="s">
        <v>697</v>
      </c>
      <c r="F30" s="257" t="s">
        <v>30</v>
      </c>
      <c r="G30" s="1817">
        <v>279.10000000000002</v>
      </c>
      <c r="H30" s="1708">
        <v>288.5</v>
      </c>
      <c r="I30" s="1708">
        <v>288.39999999999998</v>
      </c>
      <c r="J30" s="1251" t="s">
        <v>723</v>
      </c>
      <c r="K30" s="1879" t="s">
        <v>724</v>
      </c>
      <c r="L30" s="1880" t="s">
        <v>1070</v>
      </c>
      <c r="M30" s="2501" t="s">
        <v>1071</v>
      </c>
      <c r="N30" s="3236"/>
    </row>
    <row r="31" spans="1:14" ht="34.9" customHeight="1" x14ac:dyDescent="0.2">
      <c r="A31" s="2458"/>
      <c r="B31" s="2461"/>
      <c r="C31" s="2397"/>
      <c r="D31" s="2213"/>
      <c r="E31" s="2369"/>
      <c r="F31" s="269" t="s">
        <v>67</v>
      </c>
      <c r="G31" s="1819">
        <v>2.7</v>
      </c>
      <c r="H31" s="1714">
        <v>2.7</v>
      </c>
      <c r="I31" s="1714">
        <v>2.7</v>
      </c>
      <c r="J31" s="1252" t="s">
        <v>725</v>
      </c>
      <c r="K31" s="1881" t="s">
        <v>726</v>
      </c>
      <c r="L31" s="1882" t="s">
        <v>726</v>
      </c>
      <c r="M31" s="3237"/>
      <c r="N31" s="3238"/>
    </row>
    <row r="32" spans="1:14" ht="34.9" customHeight="1" thickBot="1" x14ac:dyDescent="0.25">
      <c r="A32" s="2458"/>
      <c r="B32" s="2461"/>
      <c r="C32" s="2397"/>
      <c r="D32" s="2213"/>
      <c r="E32" s="2369"/>
      <c r="F32" s="269" t="s">
        <v>416</v>
      </c>
      <c r="G32" s="1819">
        <v>35</v>
      </c>
      <c r="H32" s="1831">
        <v>35</v>
      </c>
      <c r="I32" s="1831">
        <v>11</v>
      </c>
      <c r="J32" s="1253" t="s">
        <v>701</v>
      </c>
      <c r="K32" s="1881" t="s">
        <v>727</v>
      </c>
      <c r="L32" s="1882" t="s">
        <v>1072</v>
      </c>
      <c r="M32" s="3237"/>
      <c r="N32" s="3238"/>
    </row>
    <row r="33" spans="1:14" ht="24" customHeight="1" thickBot="1" x14ac:dyDescent="0.25">
      <c r="A33" s="2622"/>
      <c r="B33" s="2624"/>
      <c r="C33" s="2398"/>
      <c r="D33" s="2402"/>
      <c r="E33" s="2625"/>
      <c r="F33" s="602" t="s">
        <v>8</v>
      </c>
      <c r="G33" s="361">
        <f>G30+G31+G32</f>
        <v>316.8</v>
      </c>
      <c r="H33" s="361">
        <f>H30+H31+H32</f>
        <v>326.2</v>
      </c>
      <c r="I33" s="361">
        <f>I30+I31+I32</f>
        <v>302.09999999999997</v>
      </c>
      <c r="J33" s="1832"/>
      <c r="K33" s="1264"/>
      <c r="L33" s="1883"/>
      <c r="M33" s="3239"/>
      <c r="N33" s="3240"/>
    </row>
    <row r="34" spans="1:14" ht="55.9" customHeight="1" x14ac:dyDescent="0.2">
      <c r="A34" s="2621" t="s">
        <v>7</v>
      </c>
      <c r="B34" s="2623" t="s">
        <v>34</v>
      </c>
      <c r="C34" s="2396" t="s">
        <v>728</v>
      </c>
      <c r="D34" s="2212" t="s">
        <v>50</v>
      </c>
      <c r="E34" s="2367" t="s">
        <v>697</v>
      </c>
      <c r="F34" s="257" t="s">
        <v>30</v>
      </c>
      <c r="G34" s="1817">
        <v>15</v>
      </c>
      <c r="H34" s="1708">
        <v>15</v>
      </c>
      <c r="I34" s="1708">
        <v>13.5</v>
      </c>
      <c r="J34" s="1255" t="s">
        <v>729</v>
      </c>
      <c r="K34" s="1650">
        <v>10</v>
      </c>
      <c r="L34" s="1868">
        <v>11</v>
      </c>
      <c r="M34" s="2390" t="s">
        <v>1086</v>
      </c>
      <c r="N34" s="2227"/>
    </row>
    <row r="35" spans="1:14" ht="31.9" customHeight="1" thickBot="1" x14ac:dyDescent="0.25">
      <c r="A35" s="2622"/>
      <c r="B35" s="2624"/>
      <c r="C35" s="2398"/>
      <c r="D35" s="2402"/>
      <c r="E35" s="2625"/>
      <c r="F35" s="1828" t="s">
        <v>8</v>
      </c>
      <c r="G35" s="1833">
        <f t="shared" ref="G35:I35" si="1">G34*1</f>
        <v>15</v>
      </c>
      <c r="H35" s="1829">
        <f t="shared" si="1"/>
        <v>15</v>
      </c>
      <c r="I35" s="1829">
        <f t="shared" si="1"/>
        <v>13.5</v>
      </c>
      <c r="J35" s="1832"/>
      <c r="K35" s="1609"/>
      <c r="L35" s="1866"/>
      <c r="M35" s="2228"/>
      <c r="N35" s="2229"/>
    </row>
    <row r="36" spans="1:14" ht="42" customHeight="1" x14ac:dyDescent="0.2">
      <c r="A36" s="3241" t="s">
        <v>7</v>
      </c>
      <c r="B36" s="2623" t="s">
        <v>38</v>
      </c>
      <c r="C36" s="2396" t="s">
        <v>730</v>
      </c>
      <c r="D36" s="2212" t="s">
        <v>50</v>
      </c>
      <c r="E36" s="2367" t="s">
        <v>697</v>
      </c>
      <c r="F36" s="257" t="s">
        <v>30</v>
      </c>
      <c r="G36" s="1817">
        <v>97.2</v>
      </c>
      <c r="H36" s="1708">
        <v>98.8</v>
      </c>
      <c r="I36" s="1827">
        <v>80.55</v>
      </c>
      <c r="J36" s="1892" t="s">
        <v>731</v>
      </c>
      <c r="K36" s="1893" t="s">
        <v>708</v>
      </c>
      <c r="L36" s="1868">
        <v>0</v>
      </c>
      <c r="M36" s="2390" t="s">
        <v>1087</v>
      </c>
      <c r="N36" s="2227"/>
    </row>
    <row r="37" spans="1:14" ht="37.9" customHeight="1" x14ac:dyDescent="0.2">
      <c r="A37" s="3242"/>
      <c r="B37" s="2461"/>
      <c r="C37" s="2397"/>
      <c r="D37" s="2213"/>
      <c r="E37" s="2368"/>
      <c r="F37" s="263" t="s">
        <v>67</v>
      </c>
      <c r="G37" s="1491">
        <v>0.5</v>
      </c>
      <c r="H37" s="1834">
        <v>0.5</v>
      </c>
      <c r="I37" s="1834">
        <v>0.5</v>
      </c>
      <c r="J37" s="1256" t="s">
        <v>732</v>
      </c>
      <c r="K37" s="1884" t="s">
        <v>103</v>
      </c>
      <c r="L37" s="359">
        <v>2</v>
      </c>
      <c r="M37" s="2392"/>
      <c r="N37" s="2231"/>
    </row>
    <row r="38" spans="1:14" ht="40.15" customHeight="1" x14ac:dyDescent="0.2">
      <c r="A38" s="3242"/>
      <c r="B38" s="2461"/>
      <c r="C38" s="2397"/>
      <c r="D38" s="2213"/>
      <c r="E38" s="2368"/>
      <c r="F38" s="263" t="s">
        <v>125</v>
      </c>
      <c r="G38" s="1726"/>
      <c r="H38" s="1835">
        <v>0.72</v>
      </c>
      <c r="I38" s="1835">
        <v>0.72</v>
      </c>
      <c r="J38" s="1257" t="s">
        <v>733</v>
      </c>
      <c r="K38" s="1836" t="s">
        <v>103</v>
      </c>
      <c r="L38" s="402">
        <v>0</v>
      </c>
      <c r="M38" s="2392"/>
      <c r="N38" s="2231"/>
    </row>
    <row r="39" spans="1:14" ht="27.6" customHeight="1" thickBot="1" x14ac:dyDescent="0.25">
      <c r="A39" s="3243"/>
      <c r="B39" s="2624"/>
      <c r="C39" s="2398"/>
      <c r="D39" s="2402"/>
      <c r="E39" s="2625"/>
      <c r="F39" s="1728" t="s">
        <v>8</v>
      </c>
      <c r="G39" s="1837">
        <f>G36+G37+G38</f>
        <v>97.7</v>
      </c>
      <c r="H39" s="1838">
        <f>H36+H37+H38</f>
        <v>100.02</v>
      </c>
      <c r="I39" s="1837">
        <f>I36+I37+I38</f>
        <v>81.77</v>
      </c>
      <c r="J39" s="1894"/>
      <c r="K39" s="976"/>
      <c r="L39" s="1839"/>
      <c r="M39" s="2228"/>
      <c r="N39" s="2229"/>
    </row>
    <row r="40" spans="1:14" ht="13.5" thickBot="1" x14ac:dyDescent="0.25">
      <c r="A40" s="311" t="s">
        <v>7</v>
      </c>
      <c r="B40" s="2503" t="s">
        <v>10</v>
      </c>
      <c r="C40" s="2504"/>
      <c r="D40" s="2504"/>
      <c r="E40" s="2504"/>
      <c r="F40" s="2505"/>
      <c r="G40" s="736">
        <f>G13+G18+G23+G35+G29+G33+G39</f>
        <v>2856.6</v>
      </c>
      <c r="H40" s="736">
        <f>H13+H18+H23+H35+H29+H33+H39</f>
        <v>3046.8599999999997</v>
      </c>
      <c r="I40" s="736">
        <f>I13+I18+I23+I35+I29+I33+I39</f>
        <v>2889.72</v>
      </c>
      <c r="J40" s="314"/>
      <c r="K40" s="315"/>
      <c r="L40" s="315"/>
      <c r="M40" s="2339"/>
      <c r="N40" s="2168"/>
    </row>
    <row r="41" spans="1:14" ht="13.5" thickBot="1" x14ac:dyDescent="0.25">
      <c r="A41" s="254" t="s">
        <v>9</v>
      </c>
      <c r="B41" s="2517" t="s">
        <v>734</v>
      </c>
      <c r="C41" s="2518"/>
      <c r="D41" s="2518"/>
      <c r="E41" s="2518"/>
      <c r="F41" s="2518"/>
      <c r="G41" s="2518"/>
      <c r="H41" s="2518"/>
      <c r="I41" s="2518"/>
      <c r="J41" s="2518"/>
      <c r="K41" s="2518"/>
      <c r="L41" s="2518"/>
      <c r="M41" s="2169"/>
      <c r="N41" s="2170"/>
    </row>
    <row r="42" spans="1:14" ht="25.5" x14ac:dyDescent="0.2">
      <c r="A42" s="2621" t="s">
        <v>9</v>
      </c>
      <c r="B42" s="2623" t="s">
        <v>7</v>
      </c>
      <c r="C42" s="2396" t="s">
        <v>735</v>
      </c>
      <c r="D42" s="2212" t="s">
        <v>736</v>
      </c>
      <c r="E42" s="2367" t="s">
        <v>697</v>
      </c>
      <c r="F42" s="257" t="s">
        <v>30</v>
      </c>
      <c r="G42" s="1817">
        <v>794.2</v>
      </c>
      <c r="H42" s="1708">
        <v>831.5</v>
      </c>
      <c r="I42" s="1708">
        <v>831.5</v>
      </c>
      <c r="J42" s="1258" t="s">
        <v>737</v>
      </c>
      <c r="K42" s="1885" t="s">
        <v>738</v>
      </c>
      <c r="L42" s="1886" t="s">
        <v>1073</v>
      </c>
      <c r="M42" s="2390" t="s">
        <v>1074</v>
      </c>
      <c r="N42" s="2227"/>
    </row>
    <row r="43" spans="1:14" ht="16.899999999999999" customHeight="1" x14ac:dyDescent="0.2">
      <c r="A43" s="2458"/>
      <c r="B43" s="2461"/>
      <c r="C43" s="2397"/>
      <c r="D43" s="2213"/>
      <c r="E43" s="2369"/>
      <c r="F43" s="269" t="s">
        <v>67</v>
      </c>
      <c r="G43" s="1820">
        <v>44</v>
      </c>
      <c r="H43" s="1713">
        <v>43.96</v>
      </c>
      <c r="I43" s="1713">
        <v>43.96</v>
      </c>
      <c r="J43" s="1259" t="s">
        <v>739</v>
      </c>
      <c r="K43" s="1873" t="s">
        <v>740</v>
      </c>
      <c r="L43" s="1862" t="s">
        <v>1075</v>
      </c>
      <c r="M43" s="2236"/>
      <c r="N43" s="2231"/>
    </row>
    <row r="44" spans="1:14" ht="25.15" customHeight="1" x14ac:dyDescent="0.2">
      <c r="A44" s="2458"/>
      <c r="B44" s="2461"/>
      <c r="C44" s="2397"/>
      <c r="D44" s="2213"/>
      <c r="E44" s="2369"/>
      <c r="F44" s="269" t="s">
        <v>416</v>
      </c>
      <c r="G44" s="1819">
        <v>3</v>
      </c>
      <c r="H44" s="1714">
        <v>3.3</v>
      </c>
      <c r="I44" s="1713">
        <v>0.32</v>
      </c>
      <c r="J44" s="1260" t="s">
        <v>741</v>
      </c>
      <c r="K44" s="1874" t="s">
        <v>742</v>
      </c>
      <c r="L44" s="1878" t="s">
        <v>742</v>
      </c>
      <c r="M44" s="2236"/>
      <c r="N44" s="2231"/>
    </row>
    <row r="45" spans="1:14" ht="16.899999999999999" customHeight="1" x14ac:dyDescent="0.2">
      <c r="A45" s="2458"/>
      <c r="B45" s="2461"/>
      <c r="C45" s="2397"/>
      <c r="D45" s="2213"/>
      <c r="E45" s="2369"/>
      <c r="F45" s="269" t="s">
        <v>125</v>
      </c>
      <c r="G45" s="1820"/>
      <c r="H45" s="1713">
        <v>3.69</v>
      </c>
      <c r="I45" s="1713">
        <v>3.69</v>
      </c>
      <c r="J45" s="1261" t="s">
        <v>743</v>
      </c>
      <c r="K45" s="1887" t="s">
        <v>1076</v>
      </c>
      <c r="L45" s="1864" t="s">
        <v>1077</v>
      </c>
      <c r="M45" s="2236"/>
      <c r="N45" s="2231"/>
    </row>
    <row r="46" spans="1:14" ht="13.5" thickBot="1" x14ac:dyDescent="0.25">
      <c r="A46" s="2622"/>
      <c r="B46" s="2624"/>
      <c r="C46" s="2398"/>
      <c r="D46" s="2402"/>
      <c r="E46" s="2625"/>
      <c r="F46" s="1828" t="s">
        <v>8</v>
      </c>
      <c r="G46" s="1822">
        <f>G42+G43+G44+G45</f>
        <v>841.2</v>
      </c>
      <c r="H46" s="1823">
        <f>H42+H43+H44+H45</f>
        <v>882.45</v>
      </c>
      <c r="I46" s="1823">
        <f>I42+I43+I44+I45</f>
        <v>879.47000000000014</v>
      </c>
      <c r="J46" s="1262"/>
      <c r="K46" s="1888"/>
      <c r="L46" s="1889"/>
      <c r="M46" s="2228"/>
      <c r="N46" s="2229"/>
    </row>
    <row r="47" spans="1:14" ht="25.5" x14ac:dyDescent="0.2">
      <c r="A47" s="2621" t="s">
        <v>9</v>
      </c>
      <c r="B47" s="2623" t="s">
        <v>9</v>
      </c>
      <c r="C47" s="2396" t="s">
        <v>744</v>
      </c>
      <c r="D47" s="2212" t="s">
        <v>736</v>
      </c>
      <c r="E47" s="2367" t="s">
        <v>697</v>
      </c>
      <c r="F47" s="257" t="s">
        <v>30</v>
      </c>
      <c r="G47" s="1817"/>
      <c r="H47" s="1708"/>
      <c r="I47" s="1708"/>
      <c r="J47" s="1263" t="s">
        <v>745</v>
      </c>
      <c r="K47" s="1890" t="s">
        <v>746</v>
      </c>
      <c r="L47" s="1891" t="s">
        <v>1078</v>
      </c>
      <c r="M47" s="2390" t="s">
        <v>1089</v>
      </c>
      <c r="N47" s="2227"/>
    </row>
    <row r="48" spans="1:14" x14ac:dyDescent="0.2">
      <c r="A48" s="2458"/>
      <c r="B48" s="2461"/>
      <c r="C48" s="2397"/>
      <c r="D48" s="2213"/>
      <c r="E48" s="2369"/>
      <c r="F48" s="269"/>
      <c r="G48" s="1819"/>
      <c r="H48" s="1714"/>
      <c r="I48" s="1714"/>
      <c r="J48" s="3244" t="s">
        <v>747</v>
      </c>
      <c r="K48" s="3246" t="s">
        <v>748</v>
      </c>
      <c r="L48" s="3248" t="s">
        <v>1079</v>
      </c>
      <c r="M48" s="2236"/>
      <c r="N48" s="2231"/>
    </row>
    <row r="49" spans="1:14" ht="13.5" thickBot="1" x14ac:dyDescent="0.25">
      <c r="A49" s="2622"/>
      <c r="B49" s="2624"/>
      <c r="C49" s="2398"/>
      <c r="D49" s="2402"/>
      <c r="E49" s="2625"/>
      <c r="F49" s="602" t="s">
        <v>8</v>
      </c>
      <c r="G49" s="712">
        <f t="shared" ref="G49:I49" si="2">G47*1</f>
        <v>0</v>
      </c>
      <c r="H49" s="292">
        <f t="shared" si="2"/>
        <v>0</v>
      </c>
      <c r="I49" s="292">
        <f t="shared" si="2"/>
        <v>0</v>
      </c>
      <c r="J49" s="3245"/>
      <c r="K49" s="3247"/>
      <c r="L49" s="3249"/>
      <c r="M49" s="2228"/>
      <c r="N49" s="2229"/>
    </row>
    <row r="50" spans="1:14" x14ac:dyDescent="0.2">
      <c r="A50" s="2621" t="s">
        <v>9</v>
      </c>
      <c r="B50" s="2623" t="s">
        <v>34</v>
      </c>
      <c r="C50" s="2396" t="s">
        <v>749</v>
      </c>
      <c r="D50" s="2212" t="s">
        <v>50</v>
      </c>
      <c r="E50" s="2367" t="s">
        <v>697</v>
      </c>
      <c r="F50" s="257" t="s">
        <v>30</v>
      </c>
      <c r="G50" s="1817">
        <v>3</v>
      </c>
      <c r="H50" s="1708">
        <v>1.2</v>
      </c>
      <c r="I50" s="1708">
        <v>1.2</v>
      </c>
      <c r="J50" s="3254" t="s">
        <v>750</v>
      </c>
      <c r="K50" s="3250" t="s">
        <v>708</v>
      </c>
      <c r="L50" s="3252" t="s">
        <v>708</v>
      </c>
      <c r="M50" s="2390" t="s">
        <v>1088</v>
      </c>
      <c r="N50" s="2227"/>
    </row>
    <row r="51" spans="1:14" x14ac:dyDescent="0.2">
      <c r="A51" s="2458"/>
      <c r="B51" s="2461"/>
      <c r="C51" s="2397"/>
      <c r="D51" s="2213"/>
      <c r="E51" s="2369"/>
      <c r="F51" s="269"/>
      <c r="G51" s="1819"/>
      <c r="H51" s="1714"/>
      <c r="I51" s="1714"/>
      <c r="J51" s="3255"/>
      <c r="K51" s="3251"/>
      <c r="L51" s="3253"/>
      <c r="M51" s="2236"/>
      <c r="N51" s="2231"/>
    </row>
    <row r="52" spans="1:14" ht="13.5" thickBot="1" x14ac:dyDescent="0.25">
      <c r="A52" s="2622"/>
      <c r="B52" s="2624"/>
      <c r="C52" s="2398"/>
      <c r="D52" s="2402"/>
      <c r="E52" s="2625"/>
      <c r="F52" s="602" t="s">
        <v>8</v>
      </c>
      <c r="G52" s="1841">
        <f>G50*1</f>
        <v>3</v>
      </c>
      <c r="H52" s="361">
        <f>H50*1</f>
        <v>1.2</v>
      </c>
      <c r="I52" s="361">
        <f>I50*1</f>
        <v>1.2</v>
      </c>
      <c r="J52" s="1832"/>
      <c r="K52" s="1609"/>
      <c r="L52" s="1871"/>
      <c r="M52" s="2228"/>
      <c r="N52" s="2229"/>
    </row>
    <row r="53" spans="1:14" ht="21.6" customHeight="1" x14ac:dyDescent="0.2">
      <c r="A53" s="2621" t="s">
        <v>9</v>
      </c>
      <c r="B53" s="2623" t="s">
        <v>35</v>
      </c>
      <c r="C53" s="2396" t="s">
        <v>751</v>
      </c>
      <c r="D53" s="2212" t="s">
        <v>50</v>
      </c>
      <c r="E53" s="2367" t="s">
        <v>697</v>
      </c>
      <c r="F53" s="257" t="s">
        <v>30</v>
      </c>
      <c r="G53" s="1817">
        <v>3</v>
      </c>
      <c r="H53" s="1708">
        <v>3</v>
      </c>
      <c r="I53" s="1708">
        <v>3</v>
      </c>
      <c r="J53" s="3254" t="s">
        <v>752</v>
      </c>
      <c r="K53" s="3250" t="s">
        <v>674</v>
      </c>
      <c r="L53" s="3252" t="s">
        <v>674</v>
      </c>
      <c r="M53" s="2390" t="s">
        <v>1090</v>
      </c>
      <c r="N53" s="2227"/>
    </row>
    <row r="54" spans="1:14" ht="15.6" customHeight="1" x14ac:dyDescent="0.2">
      <c r="A54" s="2458"/>
      <c r="B54" s="2461"/>
      <c r="C54" s="2397"/>
      <c r="D54" s="2213"/>
      <c r="E54" s="2369"/>
      <c r="F54" s="269"/>
      <c r="G54" s="1819"/>
      <c r="H54" s="1714"/>
      <c r="I54" s="1714"/>
      <c r="J54" s="3255"/>
      <c r="K54" s="3251"/>
      <c r="L54" s="3253"/>
      <c r="M54" s="2236"/>
      <c r="N54" s="2231"/>
    </row>
    <row r="55" spans="1:14" ht="17.45" customHeight="1" thickBot="1" x14ac:dyDescent="0.25">
      <c r="A55" s="2622"/>
      <c r="B55" s="2624"/>
      <c r="C55" s="2398"/>
      <c r="D55" s="2402"/>
      <c r="E55" s="2625"/>
      <c r="F55" s="602" t="s">
        <v>8</v>
      </c>
      <c r="G55" s="1841">
        <f>G53*1</f>
        <v>3</v>
      </c>
      <c r="H55" s="361">
        <f>H53*1</f>
        <v>3</v>
      </c>
      <c r="I55" s="361">
        <f>I53*1</f>
        <v>3</v>
      </c>
      <c r="J55" s="1832"/>
      <c r="K55" s="1830"/>
      <c r="L55" s="1826"/>
      <c r="M55" s="2228"/>
      <c r="N55" s="2229"/>
    </row>
    <row r="56" spans="1:14" ht="13.5" thickBot="1" x14ac:dyDescent="0.25">
      <c r="A56" s="311" t="s">
        <v>9</v>
      </c>
      <c r="B56" s="2503" t="s">
        <v>10</v>
      </c>
      <c r="C56" s="2504"/>
      <c r="D56" s="2504"/>
      <c r="E56" s="2504"/>
      <c r="F56" s="2505"/>
      <c r="G56" s="969">
        <f>G46+G49+G52+G55</f>
        <v>847.2</v>
      </c>
      <c r="H56" s="970">
        <f>H46+H49+H52+H55</f>
        <v>886.65000000000009</v>
      </c>
      <c r="I56" s="970">
        <f>I46+I49+I52+I55</f>
        <v>883.67000000000019</v>
      </c>
      <c r="J56" s="314"/>
      <c r="K56" s="315"/>
      <c r="L56" s="315"/>
      <c r="M56" s="2339"/>
      <c r="N56" s="2168"/>
    </row>
    <row r="57" spans="1:14" ht="13.5" thickBot="1" x14ac:dyDescent="0.25">
      <c r="A57" s="254" t="s">
        <v>27</v>
      </c>
      <c r="B57" s="2517" t="s">
        <v>753</v>
      </c>
      <c r="C57" s="2518"/>
      <c r="D57" s="2518"/>
      <c r="E57" s="2518"/>
      <c r="F57" s="2518"/>
      <c r="G57" s="2518"/>
      <c r="H57" s="2518"/>
      <c r="I57" s="2518"/>
      <c r="J57" s="2518"/>
      <c r="K57" s="2518"/>
      <c r="L57" s="2518"/>
      <c r="M57" s="2169"/>
      <c r="N57" s="2170"/>
    </row>
    <row r="58" spans="1:14" ht="25.5" x14ac:dyDescent="0.2">
      <c r="A58" s="2621" t="s">
        <v>27</v>
      </c>
      <c r="B58" s="2623" t="s">
        <v>7</v>
      </c>
      <c r="C58" s="2396" t="s">
        <v>754</v>
      </c>
      <c r="D58" s="2212" t="s">
        <v>755</v>
      </c>
      <c r="E58" s="2367" t="s">
        <v>697</v>
      </c>
      <c r="F58" s="257" t="s">
        <v>30</v>
      </c>
      <c r="G58" s="1817">
        <v>458.1</v>
      </c>
      <c r="H58" s="1708">
        <v>479.9</v>
      </c>
      <c r="I58" s="1708">
        <v>479.4</v>
      </c>
      <c r="J58" s="1265" t="s">
        <v>756</v>
      </c>
      <c r="K58" s="1872" t="s">
        <v>757</v>
      </c>
      <c r="L58" s="1860" t="s">
        <v>1080</v>
      </c>
      <c r="M58" s="2390" t="s">
        <v>1081</v>
      </c>
      <c r="N58" s="2227"/>
    </row>
    <row r="59" spans="1:14" ht="25.5" x14ac:dyDescent="0.2">
      <c r="A59" s="2458"/>
      <c r="B59" s="2461"/>
      <c r="C59" s="2397"/>
      <c r="D59" s="2213"/>
      <c r="E59" s="2368"/>
      <c r="F59" s="1804" t="s">
        <v>416</v>
      </c>
      <c r="G59" s="1842">
        <v>5.9</v>
      </c>
      <c r="H59" s="1710">
        <v>4.5</v>
      </c>
      <c r="I59" s="1710">
        <v>4.5</v>
      </c>
      <c r="J59" s="1266" t="s">
        <v>758</v>
      </c>
      <c r="K59" s="1873"/>
      <c r="L59" s="357" t="s">
        <v>708</v>
      </c>
      <c r="M59" s="2392"/>
      <c r="N59" s="2231"/>
    </row>
    <row r="60" spans="1:14" ht="25.5" x14ac:dyDescent="0.2">
      <c r="A60" s="2458"/>
      <c r="B60" s="2461"/>
      <c r="C60" s="2397"/>
      <c r="D60" s="2213"/>
      <c r="E60" s="2369"/>
      <c r="F60" s="269" t="s">
        <v>67</v>
      </c>
      <c r="G60" s="1819">
        <v>3.5</v>
      </c>
      <c r="H60" s="1714">
        <v>5.9</v>
      </c>
      <c r="I60" s="1714">
        <v>5.9</v>
      </c>
      <c r="J60" s="1267" t="s">
        <v>759</v>
      </c>
      <c r="K60" s="1711">
        <v>2800</v>
      </c>
      <c r="L60" s="477">
        <v>4050</v>
      </c>
      <c r="M60" s="2236"/>
      <c r="N60" s="2231"/>
    </row>
    <row r="61" spans="1:14" x14ac:dyDescent="0.2">
      <c r="A61" s="2458"/>
      <c r="B61" s="2461"/>
      <c r="C61" s="2397"/>
      <c r="D61" s="2213"/>
      <c r="E61" s="2369"/>
      <c r="F61" s="269" t="s">
        <v>151</v>
      </c>
      <c r="G61" s="1820"/>
      <c r="H61" s="1713">
        <v>20.45</v>
      </c>
      <c r="I61" s="1713">
        <v>14.25</v>
      </c>
      <c r="J61" s="1268"/>
      <c r="K61" s="1801"/>
      <c r="L61" s="1802"/>
      <c r="M61" s="2236"/>
      <c r="N61" s="2231"/>
    </row>
    <row r="62" spans="1:14" x14ac:dyDescent="0.2">
      <c r="A62" s="2458"/>
      <c r="B62" s="2461"/>
      <c r="C62" s="2397"/>
      <c r="D62" s="2213"/>
      <c r="E62" s="2369"/>
      <c r="F62" s="269" t="s">
        <v>125</v>
      </c>
      <c r="G62" s="1820"/>
      <c r="H62" s="1713">
        <v>1.29</v>
      </c>
      <c r="I62" s="1713">
        <v>1.29</v>
      </c>
      <c r="J62" s="1268"/>
      <c r="K62" s="1801"/>
      <c r="L62" s="1802"/>
      <c r="M62" s="2236"/>
      <c r="N62" s="2231"/>
    </row>
    <row r="63" spans="1:14" ht="13.5" thickBot="1" x14ac:dyDescent="0.25">
      <c r="A63" s="2622"/>
      <c r="B63" s="2624"/>
      <c r="C63" s="2398"/>
      <c r="D63" s="2402"/>
      <c r="E63" s="2625"/>
      <c r="F63" s="602" t="s">
        <v>8</v>
      </c>
      <c r="G63" s="1843">
        <f>G58+G60+G59+G61+G62</f>
        <v>467.5</v>
      </c>
      <c r="H63" s="1716">
        <f>H58+H60+H59+H61+H62</f>
        <v>512.04</v>
      </c>
      <c r="I63" s="1716">
        <f>I58+I60+I59+I61+I62</f>
        <v>505.34</v>
      </c>
      <c r="J63" s="1269"/>
      <c r="K63" s="1830"/>
      <c r="L63" s="1825"/>
      <c r="M63" s="2228"/>
      <c r="N63" s="2229"/>
    </row>
    <row r="64" spans="1:14" ht="13.5" thickBot="1" x14ac:dyDescent="0.25">
      <c r="A64" s="311" t="s">
        <v>27</v>
      </c>
      <c r="B64" s="2503" t="s">
        <v>10</v>
      </c>
      <c r="C64" s="2504"/>
      <c r="D64" s="2504"/>
      <c r="E64" s="2504"/>
      <c r="F64" s="2505"/>
      <c r="G64" s="1844">
        <f>G63*1</f>
        <v>467.5</v>
      </c>
      <c r="H64" s="1845">
        <f t="shared" ref="H64" si="3">H63*1</f>
        <v>512.04</v>
      </c>
      <c r="I64" s="1845">
        <f>I63*1</f>
        <v>505.34</v>
      </c>
      <c r="J64" s="314"/>
      <c r="K64" s="315"/>
      <c r="L64" s="315"/>
      <c r="M64" s="2339"/>
      <c r="N64" s="2168"/>
    </row>
    <row r="65" spans="1:14" ht="13.5" thickBot="1" x14ac:dyDescent="0.25">
      <c r="A65" s="254" t="s">
        <v>32</v>
      </c>
      <c r="B65" s="2406" t="s">
        <v>760</v>
      </c>
      <c r="C65" s="2406"/>
      <c r="D65" s="2406"/>
      <c r="E65" s="2406"/>
      <c r="F65" s="2406"/>
      <c r="G65" s="2406"/>
      <c r="H65" s="2406"/>
      <c r="I65" s="2406"/>
      <c r="J65" s="2406"/>
      <c r="K65" s="2406"/>
      <c r="L65" s="2407"/>
      <c r="M65" s="2169"/>
      <c r="N65" s="2170"/>
    </row>
    <row r="66" spans="1:14" ht="13.5" thickBot="1" x14ac:dyDescent="0.25">
      <c r="A66" s="311" t="s">
        <v>28</v>
      </c>
      <c r="B66" s="1799"/>
      <c r="C66" s="2407" t="s">
        <v>761</v>
      </c>
      <c r="D66" s="2509"/>
      <c r="E66" s="2509"/>
      <c r="F66" s="2509"/>
      <c r="G66" s="2509"/>
      <c r="H66" s="2509"/>
      <c r="I66" s="2509"/>
      <c r="J66" s="3256"/>
      <c r="K66" s="1799"/>
      <c r="L66" s="1800"/>
      <c r="M66" s="1270"/>
      <c r="N66" s="1796"/>
    </row>
    <row r="67" spans="1:14" ht="107.45" customHeight="1" x14ac:dyDescent="0.2">
      <c r="A67" s="2621" t="s">
        <v>28</v>
      </c>
      <c r="B67" s="2623" t="s">
        <v>32</v>
      </c>
      <c r="C67" s="2396" t="s">
        <v>762</v>
      </c>
      <c r="D67" s="2212" t="s">
        <v>50</v>
      </c>
      <c r="E67" s="2367" t="s">
        <v>697</v>
      </c>
      <c r="F67" s="257" t="s">
        <v>30</v>
      </c>
      <c r="G67" s="971">
        <v>91</v>
      </c>
      <c r="H67" s="653">
        <v>82.9</v>
      </c>
      <c r="I67" s="653">
        <v>74.599999999999994</v>
      </c>
      <c r="J67" s="1271" t="s">
        <v>763</v>
      </c>
      <c r="K67" s="1872" t="s">
        <v>764</v>
      </c>
      <c r="L67" s="355" t="s">
        <v>710</v>
      </c>
      <c r="M67" s="2501" t="s">
        <v>1082</v>
      </c>
      <c r="N67" s="2519"/>
    </row>
    <row r="68" spans="1:14" ht="42.6" customHeight="1" x14ac:dyDescent="0.2">
      <c r="A68" s="2458"/>
      <c r="B68" s="2461"/>
      <c r="C68" s="2397"/>
      <c r="D68" s="2213"/>
      <c r="E68" s="2369"/>
      <c r="F68" s="269"/>
      <c r="G68" s="1819"/>
      <c r="H68" s="1714"/>
      <c r="I68" s="1714"/>
      <c r="J68" s="1272" t="s">
        <v>765</v>
      </c>
      <c r="K68" s="1874" t="s">
        <v>674</v>
      </c>
      <c r="L68" s="1878" t="s">
        <v>103</v>
      </c>
      <c r="M68" s="2467"/>
      <c r="N68" s="2520"/>
    </row>
    <row r="69" spans="1:14" ht="24.6" customHeight="1" thickBot="1" x14ac:dyDescent="0.25">
      <c r="A69" s="2622"/>
      <c r="B69" s="2624"/>
      <c r="C69" s="2398"/>
      <c r="D69" s="2402"/>
      <c r="E69" s="2625"/>
      <c r="F69" s="1828" t="s">
        <v>8</v>
      </c>
      <c r="G69" s="1833">
        <f>G67*1</f>
        <v>91</v>
      </c>
      <c r="H69" s="1829">
        <f>H67*1</f>
        <v>82.9</v>
      </c>
      <c r="I69" s="1829">
        <f>I67*1</f>
        <v>74.599999999999994</v>
      </c>
      <c r="J69" s="1832" t="s">
        <v>766</v>
      </c>
      <c r="K69" s="1609" t="s">
        <v>37</v>
      </c>
      <c r="L69" s="1866" t="s">
        <v>38</v>
      </c>
      <c r="M69" s="2521"/>
      <c r="N69" s="2522"/>
    </row>
    <row r="70" spans="1:14" ht="13.5" thickBot="1" x14ac:dyDescent="0.25">
      <c r="A70" s="1803" t="s">
        <v>28</v>
      </c>
      <c r="B70" s="3257" t="s">
        <v>10</v>
      </c>
      <c r="C70" s="3258"/>
      <c r="D70" s="3259"/>
      <c r="E70" s="3259"/>
      <c r="F70" s="3260"/>
      <c r="G70" s="1846">
        <f>G69*1</f>
        <v>91</v>
      </c>
      <c r="H70" s="1847">
        <f t="shared" ref="H70" si="4">H69*1</f>
        <v>82.9</v>
      </c>
      <c r="I70" s="1847">
        <f>I69*1</f>
        <v>74.599999999999994</v>
      </c>
      <c r="J70" s="1848"/>
      <c r="K70" s="1849"/>
      <c r="L70" s="1849"/>
      <c r="M70" s="2339"/>
      <c r="N70" s="2168"/>
    </row>
    <row r="71" spans="1:14" ht="13.5" thickBot="1" x14ac:dyDescent="0.25">
      <c r="A71" s="254" t="s">
        <v>32</v>
      </c>
      <c r="B71" s="2406" t="s">
        <v>760</v>
      </c>
      <c r="C71" s="2406"/>
      <c r="D71" s="2406"/>
      <c r="E71" s="2406"/>
      <c r="F71" s="2406"/>
      <c r="G71" s="2406"/>
      <c r="H71" s="2406"/>
      <c r="I71" s="2406"/>
      <c r="J71" s="2406"/>
      <c r="K71" s="2406"/>
      <c r="L71" s="2407"/>
      <c r="M71" s="1270"/>
      <c r="N71" s="1796"/>
    </row>
    <row r="72" spans="1:14" x14ac:dyDescent="0.2">
      <c r="A72" s="3261" t="s">
        <v>32</v>
      </c>
      <c r="B72" s="2460" t="s">
        <v>7</v>
      </c>
      <c r="C72" s="2949" t="s">
        <v>767</v>
      </c>
      <c r="D72" s="2212" t="s">
        <v>768</v>
      </c>
      <c r="E72" s="2367" t="s">
        <v>697</v>
      </c>
      <c r="F72" s="257" t="s">
        <v>30</v>
      </c>
      <c r="G72" s="1817">
        <v>760.9</v>
      </c>
      <c r="H72" s="1708">
        <v>818.26</v>
      </c>
      <c r="I72" s="1850">
        <v>817.11</v>
      </c>
      <c r="J72" s="3263" t="s">
        <v>769</v>
      </c>
      <c r="K72" s="3266" t="s">
        <v>770</v>
      </c>
      <c r="L72" s="3269" t="s">
        <v>770</v>
      </c>
      <c r="M72" s="2390" t="s">
        <v>1083</v>
      </c>
      <c r="N72" s="2227"/>
    </row>
    <row r="73" spans="1:14" x14ac:dyDescent="0.2">
      <c r="A73" s="2780"/>
      <c r="B73" s="2461"/>
      <c r="C73" s="2950"/>
      <c r="D73" s="2213"/>
      <c r="E73" s="2368"/>
      <c r="F73" s="263" t="s">
        <v>67</v>
      </c>
      <c r="G73" s="1491">
        <v>5.9</v>
      </c>
      <c r="H73" s="1834">
        <v>5.9</v>
      </c>
      <c r="I73" s="1851">
        <v>5.9</v>
      </c>
      <c r="J73" s="2324"/>
      <c r="K73" s="3246"/>
      <c r="L73" s="3270"/>
      <c r="M73" s="2392"/>
      <c r="N73" s="2231"/>
    </row>
    <row r="74" spans="1:14" x14ac:dyDescent="0.2">
      <c r="A74" s="2780"/>
      <c r="B74" s="2461"/>
      <c r="C74" s="2950"/>
      <c r="D74" s="2213"/>
      <c r="E74" s="2368"/>
      <c r="F74" s="263" t="s">
        <v>416</v>
      </c>
      <c r="G74" s="1491">
        <v>130</v>
      </c>
      <c r="H74" s="1834">
        <v>130</v>
      </c>
      <c r="I74" s="1851">
        <v>56.4</v>
      </c>
      <c r="J74" s="3264"/>
      <c r="K74" s="3246"/>
      <c r="L74" s="3270"/>
      <c r="M74" s="2236"/>
      <c r="N74" s="2231"/>
    </row>
    <row r="75" spans="1:14" x14ac:dyDescent="0.2">
      <c r="A75" s="2780"/>
      <c r="B75" s="2461"/>
      <c r="C75" s="2950"/>
      <c r="D75" s="2213"/>
      <c r="E75" s="2368"/>
      <c r="F75" s="1804" t="s">
        <v>125</v>
      </c>
      <c r="G75" s="1028"/>
      <c r="H75" s="1852">
        <v>2.23</v>
      </c>
      <c r="I75" s="1853">
        <v>2.23</v>
      </c>
      <c r="J75" s="3264"/>
      <c r="K75" s="3246"/>
      <c r="L75" s="3270"/>
      <c r="M75" s="2236"/>
      <c r="N75" s="2231"/>
    </row>
    <row r="76" spans="1:14" ht="13.5" thickBot="1" x14ac:dyDescent="0.25">
      <c r="A76" s="3262"/>
      <c r="B76" s="2462"/>
      <c r="C76" s="2951"/>
      <c r="D76" s="2402"/>
      <c r="E76" s="2625"/>
      <c r="F76" s="602" t="s">
        <v>8</v>
      </c>
      <c r="G76" s="1843">
        <f>G72+G74+G73+G75</f>
        <v>896.8</v>
      </c>
      <c r="H76" s="1716">
        <f>H72+H74+H73+H75</f>
        <v>956.39</v>
      </c>
      <c r="I76" s="1854">
        <f>I72+I74+I73+I75</f>
        <v>881.64</v>
      </c>
      <c r="J76" s="3265"/>
      <c r="K76" s="3267"/>
      <c r="L76" s="3271"/>
      <c r="M76" s="2228"/>
      <c r="N76" s="2229"/>
    </row>
    <row r="77" spans="1:14" ht="114.6" customHeight="1" x14ac:dyDescent="0.2">
      <c r="A77" s="3261" t="s">
        <v>32</v>
      </c>
      <c r="B77" s="2460" t="s">
        <v>33</v>
      </c>
      <c r="C77" s="2949" t="s">
        <v>771</v>
      </c>
      <c r="D77" s="2212" t="s">
        <v>50</v>
      </c>
      <c r="E77" s="1795" t="s">
        <v>697</v>
      </c>
      <c r="F77" s="257" t="s">
        <v>30</v>
      </c>
      <c r="G77" s="971">
        <v>8</v>
      </c>
      <c r="H77" s="653">
        <v>8</v>
      </c>
      <c r="I77" s="653">
        <v>8</v>
      </c>
      <c r="J77" s="3272" t="s">
        <v>772</v>
      </c>
      <c r="K77" s="1885" t="s">
        <v>129</v>
      </c>
      <c r="L77" s="1886" t="s">
        <v>38</v>
      </c>
      <c r="M77" s="2390" t="s">
        <v>1084</v>
      </c>
      <c r="N77" s="2227"/>
    </row>
    <row r="78" spans="1:14" ht="21" customHeight="1" thickBot="1" x14ac:dyDescent="0.25">
      <c r="A78" s="3262"/>
      <c r="B78" s="2462"/>
      <c r="C78" s="2950"/>
      <c r="D78" s="2402"/>
      <c r="E78" s="1794"/>
      <c r="F78" s="1828" t="s">
        <v>8</v>
      </c>
      <c r="G78" s="1833">
        <f>G77*1</f>
        <v>8</v>
      </c>
      <c r="H78" s="1829">
        <f>H77*1</f>
        <v>8</v>
      </c>
      <c r="I78" s="1829">
        <f>I77*1</f>
        <v>8</v>
      </c>
      <c r="J78" s="3273"/>
      <c r="K78" s="1840"/>
      <c r="L78" s="1821"/>
      <c r="M78" s="2228"/>
      <c r="N78" s="2229"/>
    </row>
    <row r="79" spans="1:14" ht="13.5" thickBot="1" x14ac:dyDescent="0.25">
      <c r="A79" s="311" t="s">
        <v>32</v>
      </c>
      <c r="B79" s="2503" t="s">
        <v>10</v>
      </c>
      <c r="C79" s="2504"/>
      <c r="D79" s="2504"/>
      <c r="E79" s="2504"/>
      <c r="F79" s="2516"/>
      <c r="G79" s="970">
        <f>G78+G76</f>
        <v>904.8</v>
      </c>
      <c r="H79" s="970">
        <f t="shared" ref="H79" si="5">H78+H76</f>
        <v>964.39</v>
      </c>
      <c r="I79" s="313">
        <f>I78+I76</f>
        <v>889.64</v>
      </c>
      <c r="J79" s="314"/>
      <c r="K79" s="315"/>
      <c r="L79" s="315"/>
      <c r="M79" s="2390"/>
      <c r="N79" s="2227"/>
    </row>
    <row r="80" spans="1:14" ht="13.5" thickBot="1" x14ac:dyDescent="0.25">
      <c r="A80" s="3268" t="s">
        <v>11</v>
      </c>
      <c r="B80" s="3268"/>
      <c r="C80" s="3268"/>
      <c r="D80" s="3268"/>
      <c r="E80" s="3268"/>
      <c r="F80" s="2530"/>
      <c r="G80" s="414">
        <f>G40+G56+G64+G79+G70</f>
        <v>5167.1000000000004</v>
      </c>
      <c r="H80" s="414">
        <f>H40+H56+H64+H79+H70</f>
        <v>5492.8399999999992</v>
      </c>
      <c r="I80" s="670">
        <f>I40+I56+I64+I79+I70</f>
        <v>5242.97</v>
      </c>
      <c r="J80" s="1798"/>
      <c r="K80" s="1798"/>
      <c r="L80" s="1798"/>
      <c r="M80" s="2236"/>
      <c r="N80" s="2231"/>
    </row>
    <row r="81" spans="1:14" ht="13.5" thickBot="1" x14ac:dyDescent="0.25">
      <c r="A81" s="1797"/>
      <c r="B81" s="1797"/>
      <c r="C81" s="1797"/>
      <c r="D81" s="1797"/>
      <c r="E81" s="1797" t="s">
        <v>773</v>
      </c>
      <c r="F81" s="1797"/>
      <c r="G81" s="1855">
        <v>49.48</v>
      </c>
      <c r="H81" s="1855"/>
      <c r="I81" s="1855"/>
      <c r="J81" s="386"/>
      <c r="K81" s="386"/>
      <c r="L81" s="386"/>
      <c r="M81" s="2236"/>
      <c r="N81" s="2231"/>
    </row>
    <row r="82" spans="1:14" ht="13.5" thickBot="1" x14ac:dyDescent="0.25">
      <c r="A82" s="2535" t="s">
        <v>12</v>
      </c>
      <c r="B82" s="2535"/>
      <c r="C82" s="2535"/>
      <c r="D82" s="2535"/>
      <c r="E82" s="2535"/>
      <c r="F82" s="2535"/>
      <c r="G82" s="678">
        <f>G80+G81</f>
        <v>5216.58</v>
      </c>
      <c r="H82" s="678">
        <f t="shared" ref="H82" si="6">H80+H81</f>
        <v>5492.8399999999992</v>
      </c>
      <c r="I82" s="678">
        <f>I80+I81</f>
        <v>5242.97</v>
      </c>
      <c r="J82" s="2536"/>
      <c r="K82" s="2536"/>
      <c r="L82" s="2536"/>
      <c r="M82" s="2228"/>
      <c r="N82" s="2229"/>
    </row>
    <row r="83" spans="1:14" x14ac:dyDescent="0.2">
      <c r="A83" s="424"/>
      <c r="B83" s="424"/>
      <c r="C83" s="424"/>
      <c r="D83" s="424"/>
      <c r="E83" s="424"/>
      <c r="F83" s="423"/>
      <c r="G83" s="437"/>
      <c r="H83" s="424"/>
      <c r="I83" s="424"/>
      <c r="J83" s="424"/>
      <c r="K83" s="424"/>
      <c r="L83" s="424"/>
      <c r="M83" s="424"/>
      <c r="N83" s="424"/>
    </row>
    <row r="84" spans="1:14" x14ac:dyDescent="0.2">
      <c r="A84" s="428"/>
      <c r="B84" s="428"/>
      <c r="C84" s="428"/>
      <c r="D84" s="428"/>
      <c r="E84" s="428"/>
      <c r="F84" s="686"/>
      <c r="G84" s="1856"/>
      <c r="H84" s="1856"/>
      <c r="I84" s="1857"/>
      <c r="J84" s="428"/>
      <c r="K84" s="428"/>
      <c r="L84" s="428"/>
      <c r="M84" s="428"/>
      <c r="N84" s="428"/>
    </row>
    <row r="85" spans="1:14" ht="13.5" thickBot="1" x14ac:dyDescent="0.25">
      <c r="A85" s="428"/>
      <c r="B85" s="424"/>
      <c r="C85" s="426"/>
      <c r="D85" s="427"/>
      <c r="E85" s="2541" t="s">
        <v>13</v>
      </c>
      <c r="F85" s="2177"/>
      <c r="G85" s="2177"/>
      <c r="H85" s="2177"/>
      <c r="I85" s="2177"/>
      <c r="J85" s="428"/>
      <c r="K85" s="428"/>
      <c r="L85" s="428"/>
      <c r="M85" s="428"/>
      <c r="N85" s="428"/>
    </row>
    <row r="86" spans="1:14" ht="64.5" thickBot="1" x14ac:dyDescent="0.25">
      <c r="A86" s="428"/>
      <c r="B86" s="2173" t="s">
        <v>14</v>
      </c>
      <c r="C86" s="2174"/>
      <c r="D86" s="2174"/>
      <c r="E86" s="2174"/>
      <c r="F86" s="2175"/>
      <c r="G86" s="688" t="s">
        <v>121</v>
      </c>
      <c r="H86" s="689" t="s">
        <v>122</v>
      </c>
      <c r="I86" s="689" t="s">
        <v>123</v>
      </c>
      <c r="J86" s="1856"/>
      <c r="K86" s="428"/>
      <c r="L86" s="428"/>
      <c r="M86" s="428"/>
      <c r="N86" s="428"/>
    </row>
    <row r="87" spans="1:14" ht="13.5" thickBot="1" x14ac:dyDescent="0.25">
      <c r="A87" s="428"/>
      <c r="B87" s="2195" t="s">
        <v>15</v>
      </c>
      <c r="C87" s="2196"/>
      <c r="D87" s="2196"/>
      <c r="E87" s="2196"/>
      <c r="F87" s="2197"/>
      <c r="G87" s="432">
        <f>G88+G89+G90+G91+G93+G92</f>
        <v>5216.579999999999</v>
      </c>
      <c r="H87" s="432">
        <f t="shared" ref="H87" si="7">H88+H89+H90+H91+H93+H92</f>
        <v>5492.84</v>
      </c>
      <c r="I87" s="690">
        <f>I88+I89+I90+I91+I93+I92</f>
        <v>5242.9699999999993</v>
      </c>
      <c r="J87" s="1300"/>
      <c r="K87" s="428"/>
      <c r="L87" s="428"/>
      <c r="M87" s="428"/>
      <c r="N87" s="428"/>
    </row>
    <row r="88" spans="1:14" x14ac:dyDescent="0.2">
      <c r="A88" s="428"/>
      <c r="B88" s="2370" t="s">
        <v>71</v>
      </c>
      <c r="C88" s="2371"/>
      <c r="D88" s="2371"/>
      <c r="E88" s="2371"/>
      <c r="F88" s="2372"/>
      <c r="G88" s="435">
        <v>4756.3999999999996</v>
      </c>
      <c r="H88" s="436">
        <f>H9+H14+H24+H30+H36+H42+H47+H50+H53+H58+H67+H72+H19+H77+H34</f>
        <v>4977.76</v>
      </c>
      <c r="I88" s="436">
        <f>I9+I14+I24+I30+I36+I42+I47+I50+I53+I58+I67+I72+I19+I77+I34</f>
        <v>4938.66</v>
      </c>
      <c r="J88" s="1300"/>
      <c r="K88" s="1300"/>
      <c r="L88" s="428"/>
      <c r="M88" s="428"/>
      <c r="N88" s="428"/>
    </row>
    <row r="89" spans="1:14" x14ac:dyDescent="0.2">
      <c r="A89" s="428"/>
      <c r="B89" s="2198" t="s">
        <v>295</v>
      </c>
      <c r="C89" s="2199"/>
      <c r="D89" s="2199"/>
      <c r="E89" s="2199"/>
      <c r="F89" s="2200"/>
      <c r="G89" s="438">
        <v>95.9</v>
      </c>
      <c r="H89" s="439">
        <f>H15+H20+H25+H31+H37+H43+H60+H73+H10</f>
        <v>95.860000000000014</v>
      </c>
      <c r="I89" s="439">
        <f>I15+I20+I25+I31+I37+I43+I60+I73+I10</f>
        <v>95.860000000000014</v>
      </c>
      <c r="J89" s="428"/>
      <c r="K89" s="1300"/>
      <c r="L89" s="428"/>
      <c r="M89" s="428"/>
      <c r="N89" s="428"/>
    </row>
    <row r="90" spans="1:14" x14ac:dyDescent="0.2">
      <c r="A90" s="428"/>
      <c r="B90" s="2198" t="s">
        <v>138</v>
      </c>
      <c r="C90" s="2539"/>
      <c r="D90" s="2539"/>
      <c r="E90" s="2539"/>
      <c r="F90" s="2540"/>
      <c r="G90" s="438"/>
      <c r="H90" s="439"/>
      <c r="I90" s="439"/>
      <c r="J90" s="428"/>
      <c r="K90" s="428"/>
      <c r="L90" s="428"/>
      <c r="M90" s="428"/>
      <c r="N90" s="428"/>
    </row>
    <row r="91" spans="1:14" x14ac:dyDescent="0.2">
      <c r="A91" s="428"/>
      <c r="B91" s="2370" t="s">
        <v>774</v>
      </c>
      <c r="C91" s="2371"/>
      <c r="D91" s="2371"/>
      <c r="E91" s="2371"/>
      <c r="F91" s="2373"/>
      <c r="G91" s="440">
        <v>314.8</v>
      </c>
      <c r="H91" s="441">
        <f>H11+H16+H21+H26+H32+H44+H59+H74</f>
        <v>314.8</v>
      </c>
      <c r="I91" s="441">
        <f>I11+I16+I21+I26+I32+I44+I59+I74</f>
        <v>111.22999999999999</v>
      </c>
      <c r="J91" s="1857"/>
      <c r="K91" s="428"/>
      <c r="L91" s="428"/>
      <c r="M91" s="428"/>
      <c r="N91" s="428"/>
    </row>
    <row r="92" spans="1:14" x14ac:dyDescent="0.2">
      <c r="A92" s="428"/>
      <c r="B92" s="2198" t="s">
        <v>133</v>
      </c>
      <c r="C92" s="2539"/>
      <c r="D92" s="2539"/>
      <c r="E92" s="2539"/>
      <c r="F92" s="2540"/>
      <c r="G92" s="693">
        <v>49.48</v>
      </c>
      <c r="H92" s="441">
        <f>H12+H17+H22+H28+H38+H45+H62+H75</f>
        <v>36.47</v>
      </c>
      <c r="I92" s="441">
        <f>I12+I17+I22+I28+I38+I45+I62+I75</f>
        <v>36.47</v>
      </c>
      <c r="J92" s="1856"/>
      <c r="K92" s="428"/>
      <c r="L92" s="428"/>
      <c r="M92" s="428"/>
      <c r="N92" s="428"/>
    </row>
    <row r="93" spans="1:14" ht="13.5" thickBot="1" x14ac:dyDescent="0.25">
      <c r="A93" s="428"/>
      <c r="B93" s="2374" t="s">
        <v>72</v>
      </c>
      <c r="C93" s="2375"/>
      <c r="D93" s="2375"/>
      <c r="E93" s="2375"/>
      <c r="F93" s="2376"/>
      <c r="G93" s="440"/>
      <c r="H93" s="441">
        <f>H27+H61</f>
        <v>67.95</v>
      </c>
      <c r="I93" s="441">
        <f>I27+I61</f>
        <v>60.75</v>
      </c>
      <c r="J93" s="428"/>
      <c r="K93" s="428"/>
      <c r="L93" s="428"/>
      <c r="M93" s="428"/>
      <c r="N93" s="428"/>
    </row>
    <row r="94" spans="1:14" ht="13.5" thickBot="1" x14ac:dyDescent="0.25">
      <c r="A94" s="428"/>
      <c r="B94" s="2195" t="s">
        <v>16</v>
      </c>
      <c r="C94" s="2196"/>
      <c r="D94" s="2196"/>
      <c r="E94" s="2196"/>
      <c r="F94" s="2197"/>
      <c r="G94" s="444">
        <f>G95*1</f>
        <v>0</v>
      </c>
      <c r="H94" s="444">
        <f t="shared" ref="H94:I94" si="8">H95*1</f>
        <v>0</v>
      </c>
      <c r="I94" s="445">
        <f t="shared" si="8"/>
        <v>0</v>
      </c>
      <c r="J94" s="428"/>
      <c r="K94" s="428"/>
      <c r="L94" s="428"/>
      <c r="M94" s="428"/>
      <c r="N94" s="428"/>
    </row>
    <row r="95" spans="1:14" ht="13.5" thickBot="1" x14ac:dyDescent="0.25">
      <c r="A95" s="428"/>
      <c r="B95" s="3274" t="s">
        <v>102</v>
      </c>
      <c r="C95" s="3275"/>
      <c r="D95" s="3275"/>
      <c r="E95" s="3275"/>
      <c r="F95" s="3276"/>
      <c r="G95" s="1895"/>
      <c r="H95" s="1744"/>
      <c r="I95" s="1744"/>
      <c r="J95" s="428"/>
      <c r="K95" s="428"/>
      <c r="L95" s="428"/>
      <c r="M95" s="428"/>
      <c r="N95" s="428"/>
    </row>
    <row r="96" spans="1:14" x14ac:dyDescent="0.2">
      <c r="A96" s="1858"/>
      <c r="B96" s="1858"/>
      <c r="C96" s="1858"/>
      <c r="D96" s="1858"/>
      <c r="E96" s="1858"/>
      <c r="F96" s="1858"/>
      <c r="G96" s="1858"/>
      <c r="H96" s="1858"/>
      <c r="I96" s="1858"/>
      <c r="J96" s="1858"/>
      <c r="K96" s="1858"/>
      <c r="L96" s="1858"/>
      <c r="M96" s="1858"/>
      <c r="N96" s="1858"/>
    </row>
  </sheetData>
  <mergeCells count="152">
    <mergeCell ref="B92:F92"/>
    <mergeCell ref="B93:F93"/>
    <mergeCell ref="B94:F94"/>
    <mergeCell ref="B95:F95"/>
    <mergeCell ref="B86:F86"/>
    <mergeCell ref="B87:F87"/>
    <mergeCell ref="B88:F88"/>
    <mergeCell ref="B89:F89"/>
    <mergeCell ref="B90:F90"/>
    <mergeCell ref="B91:F91"/>
    <mergeCell ref="B79:F79"/>
    <mergeCell ref="M79:N82"/>
    <mergeCell ref="A80:F80"/>
    <mergeCell ref="A82:F82"/>
    <mergeCell ref="J82:L82"/>
    <mergeCell ref="E85:I85"/>
    <mergeCell ref="L72:L76"/>
    <mergeCell ref="M72:N76"/>
    <mergeCell ref="A77:A78"/>
    <mergeCell ref="B77:B78"/>
    <mergeCell ref="C77:C78"/>
    <mergeCell ref="D77:D78"/>
    <mergeCell ref="J77:J78"/>
    <mergeCell ref="M77:N78"/>
    <mergeCell ref="B70:F70"/>
    <mergeCell ref="M70:N70"/>
    <mergeCell ref="B71:L71"/>
    <mergeCell ref="A72:A76"/>
    <mergeCell ref="B72:B76"/>
    <mergeCell ref="C72:C76"/>
    <mergeCell ref="D72:D76"/>
    <mergeCell ref="E72:E76"/>
    <mergeCell ref="J72:J76"/>
    <mergeCell ref="K72:K76"/>
    <mergeCell ref="B56:F56"/>
    <mergeCell ref="M56:N57"/>
    <mergeCell ref="B57:L57"/>
    <mergeCell ref="A58:A63"/>
    <mergeCell ref="B58:B63"/>
    <mergeCell ref="C58:C63"/>
    <mergeCell ref="D58:D63"/>
    <mergeCell ref="E58:E63"/>
    <mergeCell ref="A67:A69"/>
    <mergeCell ref="B67:B69"/>
    <mergeCell ref="C67:C69"/>
    <mergeCell ref="D67:D69"/>
    <mergeCell ref="E67:E69"/>
    <mergeCell ref="M67:N69"/>
    <mergeCell ref="M58:N63"/>
    <mergeCell ref="B64:F64"/>
    <mergeCell ref="M64:N64"/>
    <mergeCell ref="B65:L65"/>
    <mergeCell ref="M65:N65"/>
    <mergeCell ref="C66:J66"/>
    <mergeCell ref="K50:K51"/>
    <mergeCell ref="L50:L51"/>
    <mergeCell ref="M50:N52"/>
    <mergeCell ref="A53:A55"/>
    <mergeCell ref="B53:B55"/>
    <mergeCell ref="C53:C55"/>
    <mergeCell ref="D53:D55"/>
    <mergeCell ref="E53:E55"/>
    <mergeCell ref="J53:J54"/>
    <mergeCell ref="K53:K54"/>
    <mergeCell ref="A50:A52"/>
    <mergeCell ref="B50:B52"/>
    <mergeCell ref="C50:C52"/>
    <mergeCell ref="D50:D52"/>
    <mergeCell ref="E50:E52"/>
    <mergeCell ref="J50:J51"/>
    <mergeCell ref="L53:L54"/>
    <mergeCell ref="M53:N55"/>
    <mergeCell ref="A47:A49"/>
    <mergeCell ref="B47:B49"/>
    <mergeCell ref="C47:C49"/>
    <mergeCell ref="D47:D49"/>
    <mergeCell ref="E47:E49"/>
    <mergeCell ref="M47:N49"/>
    <mergeCell ref="J48:J49"/>
    <mergeCell ref="K48:K49"/>
    <mergeCell ref="L48:L49"/>
    <mergeCell ref="B40:F40"/>
    <mergeCell ref="M40:N41"/>
    <mergeCell ref="B41:L41"/>
    <mergeCell ref="A42:A46"/>
    <mergeCell ref="B42:B46"/>
    <mergeCell ref="C42:C46"/>
    <mergeCell ref="D42:D46"/>
    <mergeCell ref="E42:E46"/>
    <mergeCell ref="M42:N46"/>
    <mergeCell ref="A36:A39"/>
    <mergeCell ref="B36:B39"/>
    <mergeCell ref="C36:C39"/>
    <mergeCell ref="D36:D39"/>
    <mergeCell ref="E36:E39"/>
    <mergeCell ref="M36:N39"/>
    <mergeCell ref="A34:A35"/>
    <mergeCell ref="B34:B35"/>
    <mergeCell ref="C34:C35"/>
    <mergeCell ref="D34:D35"/>
    <mergeCell ref="E34:E35"/>
    <mergeCell ref="M34:N35"/>
    <mergeCell ref="A30:A33"/>
    <mergeCell ref="B30:B33"/>
    <mergeCell ref="C30:C33"/>
    <mergeCell ref="D30:D33"/>
    <mergeCell ref="E30:E33"/>
    <mergeCell ref="M30:N33"/>
    <mergeCell ref="A24:A29"/>
    <mergeCell ref="B24:B29"/>
    <mergeCell ref="C24:C29"/>
    <mergeCell ref="D24:D29"/>
    <mergeCell ref="E24:E29"/>
    <mergeCell ref="M24:N29"/>
    <mergeCell ref="A9:A13"/>
    <mergeCell ref="B9:B13"/>
    <mergeCell ref="C9:C13"/>
    <mergeCell ref="D9:D13"/>
    <mergeCell ref="E9:E13"/>
    <mergeCell ref="M9:N13"/>
    <mergeCell ref="A19:A23"/>
    <mergeCell ref="B19:B23"/>
    <mergeCell ref="C19:C23"/>
    <mergeCell ref="D19:D23"/>
    <mergeCell ref="E19:E23"/>
    <mergeCell ref="M19:N23"/>
    <mergeCell ref="A14:A18"/>
    <mergeCell ref="B14:B18"/>
    <mergeCell ref="C14:C18"/>
    <mergeCell ref="D14:D18"/>
    <mergeCell ref="E14:E18"/>
    <mergeCell ref="M14:N18"/>
    <mergeCell ref="N4:N6"/>
    <mergeCell ref="G5:G6"/>
    <mergeCell ref="H5:H6"/>
    <mergeCell ref="I5:I6"/>
    <mergeCell ref="J5:J6"/>
    <mergeCell ref="K5:L5"/>
    <mergeCell ref="C2:N2"/>
    <mergeCell ref="C3:G3"/>
    <mergeCell ref="A7:L7"/>
    <mergeCell ref="M7:N8"/>
    <mergeCell ref="B8:L8"/>
    <mergeCell ref="A4:A6"/>
    <mergeCell ref="B4:B6"/>
    <mergeCell ref="C4:C6"/>
    <mergeCell ref="D4:D6"/>
    <mergeCell ref="E4:E6"/>
    <mergeCell ref="F4:F6"/>
    <mergeCell ref="G4:I4"/>
    <mergeCell ref="J4:L4"/>
    <mergeCell ref="M4:M6"/>
  </mergeCells>
  <pageMargins left="0.7" right="0.7" top="0.75" bottom="0.75" header="0.3" footer="0.3"/>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3"/>
  <sheetViews>
    <sheetView workbookViewId="0">
      <selection activeCell="K18" sqref="K18"/>
    </sheetView>
  </sheetViews>
  <sheetFormatPr defaultRowHeight="12.75" x14ac:dyDescent="0.2"/>
  <cols>
    <col min="1" max="1" width="2.7109375" customWidth="1"/>
    <col min="2" max="3" width="2.5703125" customWidth="1"/>
    <col min="4" max="4" width="17.5703125" customWidth="1"/>
    <col min="5" max="5" width="7.5703125" customWidth="1"/>
    <col min="6" max="6" width="4.42578125" customWidth="1"/>
    <col min="7" max="7" width="4.85546875" customWidth="1"/>
    <col min="8" max="8" width="10.42578125" customWidth="1"/>
    <col min="9" max="9" width="9.5703125" customWidth="1"/>
    <col min="10" max="10" width="9.7109375" customWidth="1"/>
    <col min="11" max="11" width="24.7109375" customWidth="1"/>
    <col min="12" max="12" width="6.42578125" customWidth="1"/>
    <col min="13" max="13" width="5.5703125" customWidth="1"/>
    <col min="14" max="14" width="31.5703125" customWidth="1"/>
    <col min="15" max="15" width="36.7109375" customWidth="1"/>
  </cols>
  <sheetData>
    <row r="2" spans="1:15" x14ac:dyDescent="0.2">
      <c r="A2" s="424"/>
      <c r="B2" s="424"/>
      <c r="C2" s="424"/>
      <c r="D2" s="3235" t="s">
        <v>120</v>
      </c>
      <c r="E2" s="2177"/>
      <c r="F2" s="2177"/>
      <c r="G2" s="2177"/>
      <c r="H2" s="2177"/>
      <c r="I2" s="2177"/>
      <c r="J2" s="2177"/>
      <c r="K2" s="2177"/>
      <c r="L2" s="2177"/>
      <c r="M2" s="2177"/>
      <c r="N2" s="2177"/>
      <c r="O2" s="2177"/>
    </row>
    <row r="3" spans="1:15" x14ac:dyDescent="0.2">
      <c r="A3" s="423"/>
      <c r="B3" s="19"/>
      <c r="C3" s="19"/>
      <c r="D3" s="3293" t="s">
        <v>775</v>
      </c>
      <c r="E3" s="3293"/>
      <c r="F3" s="3293"/>
      <c r="G3" s="3293"/>
      <c r="H3" s="3293"/>
      <c r="I3" s="3294"/>
      <c r="J3" s="3294"/>
      <c r="K3" s="3294"/>
      <c r="L3" s="596"/>
      <c r="M3" s="596"/>
      <c r="N3" s="596"/>
      <c r="O3" s="596"/>
    </row>
    <row r="4" spans="1:15" ht="13.5" thickBot="1" x14ac:dyDescent="0.25">
      <c r="A4" s="424"/>
      <c r="B4" s="424"/>
      <c r="C4" s="424"/>
      <c r="D4" s="424"/>
      <c r="E4" s="424"/>
      <c r="F4" s="424"/>
      <c r="G4" s="423"/>
      <c r="H4" s="424"/>
      <c r="I4" s="424"/>
      <c r="J4" s="424"/>
      <c r="K4" s="424"/>
      <c r="L4" s="448"/>
      <c r="M4" s="424"/>
      <c r="N4" s="424"/>
      <c r="O4" s="424"/>
    </row>
    <row r="5" spans="1:15" x14ac:dyDescent="0.2">
      <c r="A5" s="2382" t="s">
        <v>0</v>
      </c>
      <c r="B5" s="2327" t="s">
        <v>1</v>
      </c>
      <c r="C5" s="2327" t="s">
        <v>2</v>
      </c>
      <c r="D5" s="2330" t="s">
        <v>3</v>
      </c>
      <c r="E5" s="2359" t="s">
        <v>4</v>
      </c>
      <c r="F5" s="2364" t="s">
        <v>5</v>
      </c>
      <c r="G5" s="2359" t="s">
        <v>6</v>
      </c>
      <c r="H5" s="2293" t="s">
        <v>74</v>
      </c>
      <c r="I5" s="2294"/>
      <c r="J5" s="2295"/>
      <c r="K5" s="2346" t="s">
        <v>99</v>
      </c>
      <c r="L5" s="2347"/>
      <c r="M5" s="2347"/>
      <c r="N5" s="2323" t="s">
        <v>75</v>
      </c>
      <c r="O5" s="2350" t="s">
        <v>73</v>
      </c>
    </row>
    <row r="6" spans="1:15" x14ac:dyDescent="0.2">
      <c r="A6" s="2383"/>
      <c r="B6" s="2328"/>
      <c r="C6" s="2328"/>
      <c r="D6" s="2331"/>
      <c r="E6" s="2360"/>
      <c r="F6" s="2365"/>
      <c r="G6" s="2360"/>
      <c r="H6" s="2362" t="s">
        <v>121</v>
      </c>
      <c r="I6" s="2385" t="s">
        <v>122</v>
      </c>
      <c r="J6" s="2386" t="s">
        <v>123</v>
      </c>
      <c r="K6" s="2299" t="s">
        <v>3</v>
      </c>
      <c r="L6" s="2301"/>
      <c r="M6" s="2302"/>
      <c r="N6" s="2324"/>
      <c r="O6" s="2351"/>
    </row>
    <row r="7" spans="1:15" ht="169.9" customHeight="1" thickBot="1" x14ac:dyDescent="0.25">
      <c r="A7" s="2384"/>
      <c r="B7" s="2329"/>
      <c r="C7" s="2329"/>
      <c r="D7" s="2332"/>
      <c r="E7" s="2361"/>
      <c r="F7" s="2366"/>
      <c r="G7" s="2361"/>
      <c r="H7" s="2363"/>
      <c r="I7" s="2306"/>
      <c r="J7" s="2283"/>
      <c r="K7" s="2300"/>
      <c r="L7" s="82" t="s">
        <v>68</v>
      </c>
      <c r="M7" s="83" t="s">
        <v>69</v>
      </c>
      <c r="N7" s="2324"/>
      <c r="O7" s="2351"/>
    </row>
    <row r="8" spans="1:15" ht="13.5" thickBot="1" x14ac:dyDescent="0.25">
      <c r="A8" s="2119" t="s">
        <v>7</v>
      </c>
      <c r="B8" s="2405" t="s">
        <v>776</v>
      </c>
      <c r="C8" s="2405"/>
      <c r="D8" s="2405"/>
      <c r="E8" s="2405"/>
      <c r="F8" s="2405"/>
      <c r="G8" s="2405"/>
      <c r="H8" s="2405"/>
      <c r="I8" s="2405"/>
      <c r="J8" s="2405"/>
      <c r="K8" s="2405"/>
      <c r="L8" s="2405"/>
      <c r="M8" s="2405"/>
      <c r="N8" s="2390"/>
      <c r="O8" s="2227"/>
    </row>
    <row r="9" spans="1:15" ht="13.5" thickBot="1" x14ac:dyDescent="0.25">
      <c r="A9" s="2119" t="s">
        <v>7</v>
      </c>
      <c r="B9" s="2120" t="s">
        <v>7</v>
      </c>
      <c r="C9" s="3291" t="s">
        <v>777</v>
      </c>
      <c r="D9" s="3291"/>
      <c r="E9" s="3291"/>
      <c r="F9" s="3291"/>
      <c r="G9" s="3291"/>
      <c r="H9" s="3291"/>
      <c r="I9" s="3291"/>
      <c r="J9" s="3291"/>
      <c r="K9" s="3291"/>
      <c r="L9" s="3291"/>
      <c r="M9" s="3292"/>
      <c r="N9" s="2228"/>
      <c r="O9" s="2229"/>
    </row>
    <row r="10" spans="1:15" ht="42" customHeight="1" thickBot="1" x14ac:dyDescent="0.25">
      <c r="A10" s="1273"/>
      <c r="B10" s="2123"/>
      <c r="C10" s="2130"/>
      <c r="D10" s="1274"/>
      <c r="E10" s="1275"/>
      <c r="F10" s="1275"/>
      <c r="G10" s="1275"/>
      <c r="H10" s="1275"/>
      <c r="I10" s="1275"/>
      <c r="J10" s="1275"/>
      <c r="K10" s="1276" t="s">
        <v>778</v>
      </c>
      <c r="L10" s="871">
        <v>2.2999999999999998</v>
      </c>
      <c r="M10" s="2144">
        <v>2.2999999999999998</v>
      </c>
      <c r="N10" s="2559"/>
      <c r="O10" s="2560"/>
    </row>
    <row r="11" spans="1:15" ht="53.45" customHeight="1" x14ac:dyDescent="0.2">
      <c r="A11" s="2454" t="s">
        <v>7</v>
      </c>
      <c r="B11" s="2779" t="s">
        <v>7</v>
      </c>
      <c r="C11" s="3283" t="s">
        <v>7</v>
      </c>
      <c r="D11" s="2949" t="s">
        <v>779</v>
      </c>
      <c r="E11" s="2212" t="s">
        <v>780</v>
      </c>
      <c r="F11" s="2212" t="s">
        <v>781</v>
      </c>
      <c r="G11" s="257" t="s">
        <v>30</v>
      </c>
      <c r="H11" s="2133">
        <v>2108.1</v>
      </c>
      <c r="I11" s="662">
        <v>2175.6999999999998</v>
      </c>
      <c r="J11" s="654">
        <v>2175.4</v>
      </c>
      <c r="K11" s="2115" t="s">
        <v>782</v>
      </c>
      <c r="L11" s="927">
        <v>1620</v>
      </c>
      <c r="M11" s="959">
        <v>1528</v>
      </c>
      <c r="N11" s="2390" t="s">
        <v>1242</v>
      </c>
      <c r="O11" s="2391"/>
    </row>
    <row r="12" spans="1:15" ht="55.15" customHeight="1" x14ac:dyDescent="0.2">
      <c r="A12" s="2455"/>
      <c r="B12" s="2780"/>
      <c r="C12" s="2699"/>
      <c r="D12" s="2950"/>
      <c r="E12" s="2213"/>
      <c r="F12" s="2213"/>
      <c r="G12" s="267" t="s">
        <v>30</v>
      </c>
      <c r="H12" s="2134">
        <v>400</v>
      </c>
      <c r="I12" s="2135">
        <v>391.3</v>
      </c>
      <c r="J12" s="2136">
        <v>391.3</v>
      </c>
      <c r="K12" s="2116" t="s">
        <v>783</v>
      </c>
      <c r="L12" s="2126">
        <v>434</v>
      </c>
      <c r="M12" s="2127">
        <v>420</v>
      </c>
      <c r="N12" s="2392"/>
      <c r="O12" s="2393"/>
    </row>
    <row r="13" spans="1:15" ht="43.15" customHeight="1" x14ac:dyDescent="0.2">
      <c r="A13" s="3282"/>
      <c r="B13" s="2780"/>
      <c r="C13" s="2699"/>
      <c r="D13" s="2950"/>
      <c r="E13" s="2308"/>
      <c r="F13" s="2308"/>
      <c r="G13" s="1709" t="s">
        <v>416</v>
      </c>
      <c r="H13" s="2134">
        <v>140</v>
      </c>
      <c r="I13" s="692">
        <v>140</v>
      </c>
      <c r="J13" s="2137">
        <v>111.6</v>
      </c>
      <c r="K13" s="2116" t="s">
        <v>784</v>
      </c>
      <c r="L13" s="934">
        <v>116</v>
      </c>
      <c r="M13" s="964">
        <v>300</v>
      </c>
      <c r="N13" s="2392"/>
      <c r="O13" s="2393"/>
    </row>
    <row r="14" spans="1:15" ht="19.899999999999999" customHeight="1" x14ac:dyDescent="0.2">
      <c r="A14" s="3282"/>
      <c r="B14" s="2780"/>
      <c r="C14" s="2699"/>
      <c r="D14" s="2950"/>
      <c r="E14" s="2308"/>
      <c r="F14" s="2447"/>
      <c r="G14" s="375" t="s">
        <v>125</v>
      </c>
      <c r="H14" s="2138">
        <v>20.68</v>
      </c>
      <c r="I14" s="442">
        <v>20.68</v>
      </c>
      <c r="J14" s="2139">
        <v>20.68</v>
      </c>
      <c r="K14" s="2116"/>
      <c r="L14" s="934"/>
      <c r="M14" s="289"/>
      <c r="N14" s="2392"/>
      <c r="O14" s="2393"/>
    </row>
    <row r="15" spans="1:15" ht="19.149999999999999" customHeight="1" thickBot="1" x14ac:dyDescent="0.25">
      <c r="A15" s="304"/>
      <c r="B15" s="273"/>
      <c r="C15" s="1279"/>
      <c r="D15" s="1280"/>
      <c r="E15" s="1281"/>
      <c r="F15" s="1281"/>
      <c r="G15" s="2143" t="s">
        <v>8</v>
      </c>
      <c r="H15" s="2140">
        <f>H11+H13+H14+H12</f>
        <v>2668.7799999999997</v>
      </c>
      <c r="I15" s="2141">
        <f t="shared" ref="I15:J15" si="0">I11+I13+I14+I12</f>
        <v>2727.68</v>
      </c>
      <c r="J15" s="2140">
        <f t="shared" si="0"/>
        <v>2698.98</v>
      </c>
      <c r="K15" s="1282"/>
      <c r="L15" s="1293"/>
      <c r="M15" s="296"/>
      <c r="N15" s="2394"/>
      <c r="O15" s="2395"/>
    </row>
    <row r="16" spans="1:15" ht="54" customHeight="1" x14ac:dyDescent="0.2">
      <c r="A16" s="2454" t="s">
        <v>7</v>
      </c>
      <c r="B16" s="3289" t="s">
        <v>7</v>
      </c>
      <c r="C16" s="3283" t="s">
        <v>9</v>
      </c>
      <c r="D16" s="2949" t="s">
        <v>785</v>
      </c>
      <c r="E16" s="2212" t="s">
        <v>786</v>
      </c>
      <c r="F16" s="3287" t="s">
        <v>787</v>
      </c>
      <c r="G16" s="257" t="s">
        <v>30</v>
      </c>
      <c r="H16" s="2145">
        <v>50</v>
      </c>
      <c r="I16" s="653">
        <v>59.6</v>
      </c>
      <c r="J16" s="654">
        <v>59.6</v>
      </c>
      <c r="K16" s="2115" t="s">
        <v>788</v>
      </c>
      <c r="L16" s="927">
        <v>12</v>
      </c>
      <c r="M16" s="959">
        <v>134</v>
      </c>
      <c r="N16" s="2501" t="s">
        <v>1243</v>
      </c>
      <c r="O16" s="2519"/>
    </row>
    <row r="17" spans="1:15" ht="40.9" customHeight="1" x14ac:dyDescent="0.2">
      <c r="A17" s="3282"/>
      <c r="B17" s="3290"/>
      <c r="C17" s="2699"/>
      <c r="D17" s="2950"/>
      <c r="E17" s="2308"/>
      <c r="F17" s="3288"/>
      <c r="G17" s="375"/>
      <c r="H17" s="2146"/>
      <c r="I17" s="1492"/>
      <c r="J17" s="2147"/>
      <c r="K17" s="2116" t="s">
        <v>789</v>
      </c>
      <c r="L17" s="934">
        <v>25</v>
      </c>
      <c r="M17" s="963">
        <v>26</v>
      </c>
      <c r="N17" s="2467"/>
      <c r="O17" s="2520"/>
    </row>
    <row r="18" spans="1:15" ht="44.45" customHeight="1" x14ac:dyDescent="0.2">
      <c r="A18" s="3282"/>
      <c r="B18" s="3290"/>
      <c r="C18" s="2699"/>
      <c r="D18" s="2950"/>
      <c r="E18" s="2308"/>
      <c r="F18" s="3288"/>
      <c r="G18" s="1284"/>
      <c r="H18" s="2148"/>
      <c r="I18" s="2149"/>
      <c r="J18" s="2150"/>
      <c r="K18" s="2116" t="s">
        <v>790</v>
      </c>
      <c r="L18" s="934">
        <v>5</v>
      </c>
      <c r="M18" s="963">
        <v>4</v>
      </c>
      <c r="N18" s="2467"/>
      <c r="O18" s="2520"/>
    </row>
    <row r="19" spans="1:15" ht="33" customHeight="1" thickBot="1" x14ac:dyDescent="0.25">
      <c r="A19" s="304"/>
      <c r="B19" s="305"/>
      <c r="C19" s="1279"/>
      <c r="D19" s="1280"/>
      <c r="E19" s="1281"/>
      <c r="F19" s="1285"/>
      <c r="G19" s="2142" t="s">
        <v>8</v>
      </c>
      <c r="H19" s="1829">
        <f>H16+H17</f>
        <v>50</v>
      </c>
      <c r="I19" s="1829">
        <f>I16+I17</f>
        <v>59.6</v>
      </c>
      <c r="J19" s="1829">
        <f>J16+J17</f>
        <v>59.6</v>
      </c>
      <c r="K19" s="2128" t="s">
        <v>791</v>
      </c>
      <c r="L19" s="2151">
        <v>3</v>
      </c>
      <c r="M19" s="2152">
        <v>3</v>
      </c>
      <c r="N19" s="2521"/>
      <c r="O19" s="2522"/>
    </row>
    <row r="20" spans="1:15" ht="40.9" customHeight="1" x14ac:dyDescent="0.2">
      <c r="A20" s="2454" t="s">
        <v>7</v>
      </c>
      <c r="B20" s="2779" t="s">
        <v>7</v>
      </c>
      <c r="C20" s="3283" t="s">
        <v>28</v>
      </c>
      <c r="D20" s="2396" t="s">
        <v>792</v>
      </c>
      <c r="E20" s="2212" t="s">
        <v>786</v>
      </c>
      <c r="F20" s="3284" t="s">
        <v>793</v>
      </c>
      <c r="G20" s="1286" t="s">
        <v>30</v>
      </c>
      <c r="H20" s="2153">
        <v>750</v>
      </c>
      <c r="I20" s="2154">
        <v>749</v>
      </c>
      <c r="J20" s="628">
        <v>749</v>
      </c>
      <c r="K20" s="1287" t="s">
        <v>794</v>
      </c>
      <c r="L20" s="927">
        <v>5</v>
      </c>
      <c r="M20" s="2155">
        <v>9</v>
      </c>
      <c r="N20" s="2390" t="s">
        <v>1244</v>
      </c>
      <c r="O20" s="2227"/>
    </row>
    <row r="21" spans="1:15" ht="82.15" customHeight="1" x14ac:dyDescent="0.2">
      <c r="A21" s="3282"/>
      <c r="B21" s="2780"/>
      <c r="C21" s="2699"/>
      <c r="D21" s="2397"/>
      <c r="E21" s="2308"/>
      <c r="F21" s="3285"/>
      <c r="G21" s="1288"/>
      <c r="H21" s="326"/>
      <c r="I21" s="1842"/>
      <c r="J21" s="326"/>
      <c r="K21" s="2116" t="s">
        <v>795</v>
      </c>
      <c r="L21" s="934">
        <v>24</v>
      </c>
      <c r="M21" s="2156">
        <v>46</v>
      </c>
      <c r="N21" s="2236"/>
      <c r="O21" s="2231"/>
    </row>
    <row r="22" spans="1:15" ht="64.900000000000006" customHeight="1" thickBot="1" x14ac:dyDescent="0.25">
      <c r="A22" s="383"/>
      <c r="B22" s="2125"/>
      <c r="C22" s="1290"/>
      <c r="D22" s="2413"/>
      <c r="E22" s="2309"/>
      <c r="F22" s="3286"/>
      <c r="G22" s="1291" t="s">
        <v>8</v>
      </c>
      <c r="H22" s="292">
        <f t="shared" ref="H22:J22" si="1">H20+H21</f>
        <v>750</v>
      </c>
      <c r="I22" s="656">
        <f t="shared" si="1"/>
        <v>749</v>
      </c>
      <c r="J22" s="292">
        <f t="shared" si="1"/>
        <v>749</v>
      </c>
      <c r="K22" s="1292"/>
      <c r="L22" s="1293"/>
      <c r="M22" s="296"/>
      <c r="N22" s="2228"/>
      <c r="O22" s="2229"/>
    </row>
    <row r="23" spans="1:15" ht="13.5" thickBot="1" x14ac:dyDescent="0.25">
      <c r="A23" s="253" t="s">
        <v>7</v>
      </c>
      <c r="B23" s="311" t="s">
        <v>7</v>
      </c>
      <c r="C23" s="2503" t="s">
        <v>10</v>
      </c>
      <c r="D23" s="2504"/>
      <c r="E23" s="2504"/>
      <c r="F23" s="2504"/>
      <c r="G23" s="2516"/>
      <c r="H23" s="970">
        <f>H22+H19+H15</f>
        <v>3468.7799999999997</v>
      </c>
      <c r="I23" s="970">
        <f>I22+I19+I15</f>
        <v>3536.2799999999997</v>
      </c>
      <c r="J23" s="970">
        <f>J22+J19+J15</f>
        <v>3507.58</v>
      </c>
      <c r="K23" s="314"/>
      <c r="L23" s="315"/>
      <c r="M23" s="315"/>
      <c r="N23" s="2339"/>
      <c r="O23" s="2168"/>
    </row>
    <row r="24" spans="1:15" ht="13.5" thickBot="1" x14ac:dyDescent="0.25">
      <c r="A24" s="253" t="s">
        <v>7</v>
      </c>
      <c r="B24" s="254" t="s">
        <v>9</v>
      </c>
      <c r="C24" s="2517" t="s">
        <v>796</v>
      </c>
      <c r="D24" s="2518"/>
      <c r="E24" s="2518"/>
      <c r="F24" s="2518"/>
      <c r="G24" s="2518"/>
      <c r="H24" s="2518"/>
      <c r="I24" s="2518"/>
      <c r="J24" s="2518"/>
      <c r="K24" s="2518"/>
      <c r="L24" s="2518"/>
      <c r="M24" s="2518"/>
      <c r="N24" s="2169"/>
      <c r="O24" s="2170"/>
    </row>
    <row r="25" spans="1:15" ht="87.6" customHeight="1" x14ac:dyDescent="0.2">
      <c r="A25" s="2454" t="s">
        <v>7</v>
      </c>
      <c r="B25" s="2123" t="s">
        <v>9</v>
      </c>
      <c r="C25" s="2129" t="s">
        <v>9</v>
      </c>
      <c r="D25" s="2396" t="s">
        <v>797</v>
      </c>
      <c r="E25" s="2117" t="s">
        <v>50</v>
      </c>
      <c r="F25" s="2160" t="s">
        <v>787</v>
      </c>
      <c r="G25" s="667" t="s">
        <v>30</v>
      </c>
      <c r="H25" s="322">
        <v>56.9</v>
      </c>
      <c r="I25" s="653">
        <v>57</v>
      </c>
      <c r="J25" s="653">
        <v>56.46</v>
      </c>
      <c r="K25" s="2448" t="s">
        <v>798</v>
      </c>
      <c r="L25" s="2941">
        <v>40</v>
      </c>
      <c r="M25" s="2977">
        <v>30</v>
      </c>
      <c r="N25" s="2390" t="s">
        <v>1245</v>
      </c>
      <c r="O25" s="2227"/>
    </row>
    <row r="26" spans="1:15" ht="51" customHeight="1" x14ac:dyDescent="0.2">
      <c r="A26" s="2455"/>
      <c r="B26" s="2124"/>
      <c r="C26" s="2121"/>
      <c r="D26" s="2397"/>
      <c r="E26" s="2122"/>
      <c r="F26" s="1294"/>
      <c r="G26" s="1295"/>
      <c r="H26" s="2157"/>
      <c r="I26" s="2158"/>
      <c r="J26" s="2158"/>
      <c r="K26" s="2449"/>
      <c r="L26" s="2942"/>
      <c r="M26" s="2980"/>
      <c r="N26" s="2236"/>
      <c r="O26" s="2231"/>
    </row>
    <row r="27" spans="1:15" ht="22.15" customHeight="1" thickBot="1" x14ac:dyDescent="0.25">
      <c r="A27" s="2456"/>
      <c r="B27" s="2125"/>
      <c r="C27" s="1290"/>
      <c r="D27" s="2413"/>
      <c r="E27" s="2131"/>
      <c r="F27" s="1296"/>
      <c r="G27" s="1297" t="s">
        <v>8</v>
      </c>
      <c r="H27" s="1829">
        <f>H25+H26</f>
        <v>56.9</v>
      </c>
      <c r="I27" s="1829">
        <f t="shared" ref="I27:J27" si="2">I25+I26</f>
        <v>57</v>
      </c>
      <c r="J27" s="1829">
        <f t="shared" si="2"/>
        <v>56.46</v>
      </c>
      <c r="K27" s="2132"/>
      <c r="L27" s="1298"/>
      <c r="M27" s="1299"/>
      <c r="N27" s="2228"/>
      <c r="O27" s="2229"/>
    </row>
    <row r="28" spans="1:15" ht="13.5" thickBot="1" x14ac:dyDescent="0.25">
      <c r="A28" s="253" t="s">
        <v>7</v>
      </c>
      <c r="B28" s="311" t="s">
        <v>9</v>
      </c>
      <c r="C28" s="2503" t="s">
        <v>10</v>
      </c>
      <c r="D28" s="2504"/>
      <c r="E28" s="2504"/>
      <c r="F28" s="2504"/>
      <c r="G28" s="2516"/>
      <c r="H28" s="970">
        <f>H27*1</f>
        <v>56.9</v>
      </c>
      <c r="I28" s="970">
        <f t="shared" ref="I28:J28" si="3">I27*1</f>
        <v>57</v>
      </c>
      <c r="J28" s="970">
        <f t="shared" si="3"/>
        <v>56.46</v>
      </c>
      <c r="K28" s="314"/>
      <c r="L28" s="315"/>
      <c r="M28" s="315"/>
      <c r="N28" s="2339"/>
      <c r="O28" s="2168"/>
    </row>
    <row r="29" spans="1:15" ht="13.5" thickBot="1" x14ac:dyDescent="0.25">
      <c r="A29" s="380" t="s">
        <v>7</v>
      </c>
      <c r="B29" s="3277" t="s">
        <v>11</v>
      </c>
      <c r="C29" s="3278"/>
      <c r="D29" s="3278"/>
      <c r="E29" s="3278"/>
      <c r="F29" s="3278"/>
      <c r="G29" s="3278"/>
      <c r="H29" s="670">
        <f>H23+H28</f>
        <v>3525.68</v>
      </c>
      <c r="I29" s="670">
        <f>I23+I28</f>
        <v>3593.2799999999997</v>
      </c>
      <c r="J29" s="670">
        <f>J23+J28</f>
        <v>3564.04</v>
      </c>
      <c r="K29" s="2118"/>
      <c r="L29" s="2118"/>
      <c r="M29" s="2118"/>
      <c r="N29" s="2239"/>
      <c r="O29" s="2240"/>
    </row>
    <row r="30" spans="1:15" ht="13.5" thickBot="1" x14ac:dyDescent="0.25">
      <c r="A30" s="415" t="s">
        <v>7</v>
      </c>
      <c r="B30" s="2728" t="s">
        <v>12</v>
      </c>
      <c r="C30" s="2729"/>
      <c r="D30" s="2729"/>
      <c r="E30" s="2729"/>
      <c r="F30" s="2729"/>
      <c r="G30" s="2729"/>
      <c r="H30" s="2159">
        <f t="shared" ref="H30:I30" si="4">H29</f>
        <v>3525.68</v>
      </c>
      <c r="I30" s="2159">
        <f t="shared" si="4"/>
        <v>3593.2799999999997</v>
      </c>
      <c r="J30" s="2159">
        <f>J29</f>
        <v>3564.04</v>
      </c>
      <c r="K30" s="3010"/>
      <c r="L30" s="3010"/>
      <c r="M30" s="3010"/>
      <c r="N30" s="2169"/>
      <c r="O30" s="2170"/>
    </row>
    <row r="31" spans="1:15" x14ac:dyDescent="0.2">
      <c r="A31" s="428"/>
      <c r="B31" s="1300"/>
      <c r="C31" s="1300"/>
      <c r="D31" s="1300"/>
      <c r="E31" s="1300"/>
      <c r="F31" s="1300"/>
      <c r="G31" s="1301"/>
      <c r="H31" s="1300"/>
      <c r="I31" s="1300"/>
      <c r="J31" s="1300"/>
      <c r="K31" s="428"/>
      <c r="L31" s="428"/>
      <c r="M31" s="428"/>
      <c r="N31" s="428"/>
      <c r="O31" s="428"/>
    </row>
    <row r="32" spans="1:15" ht="13.5" thickBot="1" x14ac:dyDescent="0.25">
      <c r="A32" s="428"/>
      <c r="B32" s="1300"/>
      <c r="C32" s="434"/>
      <c r="D32" s="1302"/>
      <c r="E32" s="3279" t="s">
        <v>13</v>
      </c>
      <c r="F32" s="2732"/>
      <c r="G32" s="2732"/>
      <c r="H32" s="2732"/>
      <c r="I32" s="2732"/>
      <c r="J32" s="2732"/>
      <c r="K32" s="428"/>
      <c r="L32" s="428"/>
      <c r="M32" s="428"/>
      <c r="N32" s="428"/>
      <c r="O32" s="428"/>
    </row>
    <row r="33" spans="1:15" ht="80.45" customHeight="1" thickBot="1" x14ac:dyDescent="0.25">
      <c r="A33" s="428"/>
      <c r="B33" s="1300"/>
      <c r="C33" s="2733" t="s">
        <v>14</v>
      </c>
      <c r="D33" s="2734"/>
      <c r="E33" s="2734"/>
      <c r="F33" s="2734"/>
      <c r="G33" s="2735"/>
      <c r="H33" s="1484" t="s">
        <v>121</v>
      </c>
      <c r="I33" s="1485" t="s">
        <v>122</v>
      </c>
      <c r="J33" s="1485" t="s">
        <v>123</v>
      </c>
      <c r="K33" s="428"/>
      <c r="L33" s="428"/>
      <c r="M33" s="428"/>
      <c r="N33" s="428"/>
      <c r="O33" s="428"/>
    </row>
    <row r="34" spans="1:15" ht="13.5" thickBot="1" x14ac:dyDescent="0.25">
      <c r="A34" s="428"/>
      <c r="B34" s="1300"/>
      <c r="C34" s="2719" t="s">
        <v>15</v>
      </c>
      <c r="D34" s="2720"/>
      <c r="E34" s="2720"/>
      <c r="F34" s="2720"/>
      <c r="G34" s="2721"/>
      <c r="H34" s="432">
        <f>H35+H36+H37+H40+H38+H39</f>
        <v>3525.68</v>
      </c>
      <c r="I34" s="432">
        <f t="shared" ref="I34" si="5">I35+I36+I37+I40+I38+I39</f>
        <v>3593.2799999999997</v>
      </c>
      <c r="J34" s="690">
        <f>J35+J36+J37+J40+J38+J39</f>
        <v>3564.04</v>
      </c>
      <c r="K34" s="428"/>
      <c r="L34" s="428"/>
      <c r="M34" s="428"/>
      <c r="N34" s="428"/>
      <c r="O34" s="428"/>
    </row>
    <row r="35" spans="1:15" x14ac:dyDescent="0.2">
      <c r="A35" s="428"/>
      <c r="B35" s="1300"/>
      <c r="C35" s="2750" t="s">
        <v>71</v>
      </c>
      <c r="D35" s="2751"/>
      <c r="E35" s="2751"/>
      <c r="F35" s="2751"/>
      <c r="G35" s="2752"/>
      <c r="H35" s="435">
        <v>3365</v>
      </c>
      <c r="I35" s="436">
        <v>3432.6</v>
      </c>
      <c r="J35" s="436">
        <f>J11+J12+J16+J20+J25</f>
        <v>3431.76</v>
      </c>
      <c r="K35" s="428"/>
      <c r="L35" s="428"/>
      <c r="M35" s="428"/>
      <c r="N35" s="428"/>
      <c r="O35" s="428"/>
    </row>
    <row r="36" spans="1:15" x14ac:dyDescent="0.2">
      <c r="A36" s="428"/>
      <c r="B36" s="1300"/>
      <c r="C36" s="2747" t="s">
        <v>295</v>
      </c>
      <c r="D36" s="2748"/>
      <c r="E36" s="2748"/>
      <c r="F36" s="2748"/>
      <c r="G36" s="2749"/>
      <c r="H36" s="438"/>
      <c r="I36" s="439"/>
      <c r="J36" s="439"/>
      <c r="K36" s="428"/>
      <c r="L36" s="428"/>
      <c r="M36" s="428"/>
      <c r="N36" s="428"/>
      <c r="O36" s="428"/>
    </row>
    <row r="37" spans="1:15" x14ac:dyDescent="0.2">
      <c r="A37" s="428"/>
      <c r="B37" s="1300"/>
      <c r="C37" s="2747" t="s">
        <v>138</v>
      </c>
      <c r="D37" s="3280"/>
      <c r="E37" s="3280"/>
      <c r="F37" s="3280"/>
      <c r="G37" s="3281"/>
      <c r="H37" s="438"/>
      <c r="I37" s="439"/>
      <c r="J37" s="439"/>
      <c r="K37" s="428"/>
      <c r="L37" s="428"/>
      <c r="M37" s="428"/>
      <c r="N37" s="428"/>
      <c r="O37" s="428"/>
    </row>
    <row r="38" spans="1:15" x14ac:dyDescent="0.2">
      <c r="A38" s="428"/>
      <c r="B38" s="1300"/>
      <c r="C38" s="2750" t="s">
        <v>774</v>
      </c>
      <c r="D38" s="2751"/>
      <c r="E38" s="2751"/>
      <c r="F38" s="2751"/>
      <c r="G38" s="2753"/>
      <c r="H38" s="440">
        <v>140</v>
      </c>
      <c r="I38" s="441">
        <v>140</v>
      </c>
      <c r="J38" s="441">
        <v>111.6</v>
      </c>
      <c r="K38" s="428"/>
      <c r="L38" s="428"/>
      <c r="M38" s="428"/>
      <c r="N38" s="428"/>
      <c r="O38" s="428"/>
    </row>
    <row r="39" spans="1:15" x14ac:dyDescent="0.2">
      <c r="A39" s="428"/>
      <c r="B39" s="1300"/>
      <c r="C39" s="2754" t="s">
        <v>72</v>
      </c>
      <c r="D39" s="2755"/>
      <c r="E39" s="2755"/>
      <c r="F39" s="2755"/>
      <c r="G39" s="2756"/>
      <c r="H39" s="440"/>
      <c r="I39" s="441"/>
      <c r="J39" s="441"/>
      <c r="K39" s="428"/>
      <c r="L39" s="428"/>
      <c r="M39" s="428"/>
      <c r="N39" s="428"/>
      <c r="O39" s="428"/>
    </row>
    <row r="40" spans="1:15" ht="13.5" thickBot="1" x14ac:dyDescent="0.25">
      <c r="A40" s="428"/>
      <c r="B40" s="1300"/>
      <c r="C40" s="2747" t="s">
        <v>799</v>
      </c>
      <c r="D40" s="2748"/>
      <c r="E40" s="2748"/>
      <c r="F40" s="2748"/>
      <c r="G40" s="2749"/>
      <c r="H40" s="693">
        <v>20.68</v>
      </c>
      <c r="I40" s="694">
        <v>20.68</v>
      </c>
      <c r="J40" s="694">
        <v>20.68</v>
      </c>
      <c r="K40" s="428"/>
      <c r="L40" s="428"/>
      <c r="M40" s="428"/>
      <c r="N40" s="428"/>
      <c r="O40" s="428"/>
    </row>
    <row r="41" spans="1:15" ht="13.5" thickBot="1" x14ac:dyDescent="0.25">
      <c r="A41" s="428"/>
      <c r="B41" s="1300"/>
      <c r="C41" s="2719" t="s">
        <v>16</v>
      </c>
      <c r="D41" s="2720"/>
      <c r="E41" s="2720"/>
      <c r="F41" s="2720"/>
      <c r="G41" s="2721"/>
      <c r="H41" s="444">
        <f>H42*1</f>
        <v>0</v>
      </c>
      <c r="I41" s="444">
        <f t="shared" ref="I41:J41" si="6">I42*1</f>
        <v>0</v>
      </c>
      <c r="J41" s="445">
        <f t="shared" si="6"/>
        <v>0</v>
      </c>
      <c r="K41" s="428"/>
      <c r="L41" s="428"/>
      <c r="M41" s="428"/>
      <c r="N41" s="428"/>
      <c r="O41" s="428"/>
    </row>
    <row r="42" spans="1:15" ht="13.5" thickBot="1" x14ac:dyDescent="0.25">
      <c r="A42" s="428"/>
      <c r="B42" s="1300"/>
      <c r="C42" s="2722" t="s">
        <v>102</v>
      </c>
      <c r="D42" s="2723"/>
      <c r="E42" s="2723"/>
      <c r="F42" s="2723"/>
      <c r="G42" s="2724"/>
      <c r="H42" s="440"/>
      <c r="I42" s="441"/>
      <c r="J42" s="441"/>
      <c r="K42" s="428"/>
      <c r="L42" s="428"/>
      <c r="M42" s="428"/>
      <c r="N42" s="428"/>
      <c r="O42" s="428"/>
    </row>
    <row r="43" spans="1:15" ht="13.5" thickBot="1" x14ac:dyDescent="0.25">
      <c r="A43" s="428"/>
      <c r="B43" s="1300"/>
      <c r="C43" s="2725" t="s">
        <v>17</v>
      </c>
      <c r="D43" s="2726"/>
      <c r="E43" s="2726"/>
      <c r="F43" s="2726"/>
      <c r="G43" s="2727"/>
      <c r="H43" s="697">
        <f>H41+H34</f>
        <v>3525.68</v>
      </c>
      <c r="I43" s="697">
        <f t="shared" ref="I43:J43" si="7">I41+I34</f>
        <v>3593.2799999999997</v>
      </c>
      <c r="J43" s="698">
        <f t="shared" si="7"/>
        <v>3564.04</v>
      </c>
      <c r="K43" s="428"/>
      <c r="L43" s="428"/>
      <c r="M43" s="428"/>
      <c r="N43" s="428"/>
      <c r="O43" s="428"/>
    </row>
  </sheetData>
  <mergeCells count="69">
    <mergeCell ref="D2:O2"/>
    <mergeCell ref="D3:K3"/>
    <mergeCell ref="A5:A7"/>
    <mergeCell ref="B5:B7"/>
    <mergeCell ref="C5:C7"/>
    <mergeCell ref="D5:D7"/>
    <mergeCell ref="E5:E7"/>
    <mergeCell ref="F5:F7"/>
    <mergeCell ref="G5:G7"/>
    <mergeCell ref="H5:J5"/>
    <mergeCell ref="K5:M5"/>
    <mergeCell ref="N5:N7"/>
    <mergeCell ref="O5:O7"/>
    <mergeCell ref="H6:H7"/>
    <mergeCell ref="I6:I7"/>
    <mergeCell ref="J6:J7"/>
    <mergeCell ref="K6:K7"/>
    <mergeCell ref="L6:M6"/>
    <mergeCell ref="B8:M8"/>
    <mergeCell ref="N8:O9"/>
    <mergeCell ref="C9:M9"/>
    <mergeCell ref="N10:O10"/>
    <mergeCell ref="A11:A14"/>
    <mergeCell ref="B11:B14"/>
    <mergeCell ref="C11:C14"/>
    <mergeCell ref="D11:D14"/>
    <mergeCell ref="E11:E14"/>
    <mergeCell ref="F11:F14"/>
    <mergeCell ref="N11:O15"/>
    <mergeCell ref="A16:A18"/>
    <mergeCell ref="B16:B18"/>
    <mergeCell ref="C16:C18"/>
    <mergeCell ref="D16:D18"/>
    <mergeCell ref="E16:E18"/>
    <mergeCell ref="F16:F18"/>
    <mergeCell ref="N16:O19"/>
    <mergeCell ref="N20:O22"/>
    <mergeCell ref="C23:G23"/>
    <mergeCell ref="N23:O24"/>
    <mergeCell ref="C24:M24"/>
    <mergeCell ref="N25:O27"/>
    <mergeCell ref="A20:A21"/>
    <mergeCell ref="B20:B21"/>
    <mergeCell ref="C20:C21"/>
    <mergeCell ref="D20:D22"/>
    <mergeCell ref="E20:E22"/>
    <mergeCell ref="F20:F22"/>
    <mergeCell ref="A25:A27"/>
    <mergeCell ref="D25:D27"/>
    <mergeCell ref="K25:K26"/>
    <mergeCell ref="L25:L26"/>
    <mergeCell ref="M25:M26"/>
    <mergeCell ref="C38:G38"/>
    <mergeCell ref="C28:G28"/>
    <mergeCell ref="N28:O30"/>
    <mergeCell ref="B29:G29"/>
    <mergeCell ref="B30:G30"/>
    <mergeCell ref="K30:M30"/>
    <mergeCell ref="E32:J32"/>
    <mergeCell ref="C33:G33"/>
    <mergeCell ref="C34:G34"/>
    <mergeCell ref="C35:G35"/>
    <mergeCell ref="C36:G36"/>
    <mergeCell ref="C37:G37"/>
    <mergeCell ref="C39:G39"/>
    <mergeCell ref="C40:G40"/>
    <mergeCell ref="C41:G41"/>
    <mergeCell ref="C42:G42"/>
    <mergeCell ref="C43:G43"/>
  </mergeCells>
  <pageMargins left="0.7" right="0.7" top="0.75" bottom="0.75" header="0.3" footer="0.3"/>
  <pageSetup paperSize="9" scale="7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1"/>
  <sheetViews>
    <sheetView topLeftCell="A39" workbookViewId="0">
      <selection activeCell="J119" sqref="J119"/>
    </sheetView>
  </sheetViews>
  <sheetFormatPr defaultRowHeight="12.75" x14ac:dyDescent="0.2"/>
  <cols>
    <col min="1" max="1" width="3.140625" customWidth="1"/>
    <col min="2" max="2" width="2.7109375" customWidth="1"/>
    <col min="3" max="3" width="3.42578125" customWidth="1"/>
    <col min="4" max="4" width="25" customWidth="1"/>
    <col min="5" max="5" width="8.42578125" customWidth="1"/>
    <col min="6" max="6" width="6.140625" customWidth="1"/>
    <col min="7" max="7" width="6.7109375" customWidth="1"/>
    <col min="8" max="8" width="10.28515625" customWidth="1"/>
    <col min="9" max="9" width="10.140625" customWidth="1"/>
    <col min="10" max="10" width="10.28515625" customWidth="1"/>
    <col min="11" max="11" width="22.42578125" customWidth="1"/>
    <col min="12" max="12" width="7.28515625" customWidth="1"/>
    <col min="13" max="13" width="5.28515625" customWidth="1"/>
    <col min="14" max="14" width="16" customWidth="1"/>
    <col min="15" max="15" width="13.140625" customWidth="1"/>
  </cols>
  <sheetData>
    <row r="1" spans="1:15" ht="13.5" thickBot="1" x14ac:dyDescent="0.25"/>
    <row r="2" spans="1:15" x14ac:dyDescent="0.2">
      <c r="A2" s="3462" t="s">
        <v>0</v>
      </c>
      <c r="B2" s="3465" t="s">
        <v>1</v>
      </c>
      <c r="C2" s="3465" t="s">
        <v>2</v>
      </c>
      <c r="D2" s="3468" t="s">
        <v>3</v>
      </c>
      <c r="E2" s="3471" t="s">
        <v>4</v>
      </c>
      <c r="F2" s="3474" t="s">
        <v>5</v>
      </c>
      <c r="G2" s="3471" t="s">
        <v>6</v>
      </c>
      <c r="H2" s="2293" t="s">
        <v>74</v>
      </c>
      <c r="I2" s="2294"/>
      <c r="J2" s="2295"/>
      <c r="K2" s="2346" t="s">
        <v>99</v>
      </c>
      <c r="L2" s="2347"/>
      <c r="M2" s="2347"/>
      <c r="N2" s="2323" t="s">
        <v>75</v>
      </c>
      <c r="O2" s="2350" t="s">
        <v>73</v>
      </c>
    </row>
    <row r="3" spans="1:15" x14ac:dyDescent="0.2">
      <c r="A3" s="3463"/>
      <c r="B3" s="3466"/>
      <c r="C3" s="3466"/>
      <c r="D3" s="3469"/>
      <c r="E3" s="3472"/>
      <c r="F3" s="3475"/>
      <c r="G3" s="3472"/>
      <c r="H3" s="2362" t="s">
        <v>121</v>
      </c>
      <c r="I3" s="2385" t="s">
        <v>122</v>
      </c>
      <c r="J3" s="2386" t="s">
        <v>123</v>
      </c>
      <c r="K3" s="2299" t="s">
        <v>3</v>
      </c>
      <c r="L3" s="2301"/>
      <c r="M3" s="2302"/>
      <c r="N3" s="2324"/>
      <c r="O3" s="2351"/>
    </row>
    <row r="4" spans="1:15" ht="147" customHeight="1" thickBot="1" x14ac:dyDescent="0.25">
      <c r="A4" s="3464"/>
      <c r="B4" s="3467"/>
      <c r="C4" s="3467"/>
      <c r="D4" s="3470"/>
      <c r="E4" s="3473"/>
      <c r="F4" s="3476"/>
      <c r="G4" s="3473"/>
      <c r="H4" s="2363"/>
      <c r="I4" s="2306"/>
      <c r="J4" s="2283"/>
      <c r="K4" s="2300"/>
      <c r="L4" s="82" t="s">
        <v>68</v>
      </c>
      <c r="M4" s="83" t="s">
        <v>69</v>
      </c>
      <c r="N4" s="2324"/>
      <c r="O4" s="2351"/>
    </row>
    <row r="5" spans="1:15" ht="15.6" customHeight="1" thickBot="1" x14ac:dyDescent="0.25">
      <c r="A5" s="1303" t="s">
        <v>7</v>
      </c>
      <c r="B5" s="3344" t="s">
        <v>800</v>
      </c>
      <c r="C5" s="3345"/>
      <c r="D5" s="3345"/>
      <c r="E5" s="3345"/>
      <c r="F5" s="3345"/>
      <c r="G5" s="3345"/>
      <c r="H5" s="3345"/>
      <c r="I5" s="3345"/>
      <c r="J5" s="3345"/>
      <c r="K5" s="3345"/>
      <c r="L5" s="3345"/>
      <c r="M5" s="3345"/>
      <c r="N5" s="1304"/>
      <c r="O5" s="1305"/>
    </row>
    <row r="6" spans="1:15" ht="16.899999999999999" customHeight="1" thickBot="1" x14ac:dyDescent="0.25">
      <c r="A6" s="1303" t="s">
        <v>7</v>
      </c>
      <c r="B6" s="1306" t="s">
        <v>7</v>
      </c>
      <c r="C6" s="3346" t="s">
        <v>801</v>
      </c>
      <c r="D6" s="3347"/>
      <c r="E6" s="3347"/>
      <c r="F6" s="3347"/>
      <c r="G6" s="3347"/>
      <c r="H6" s="3347"/>
      <c r="I6" s="3347"/>
      <c r="J6" s="3347"/>
      <c r="K6" s="3347"/>
      <c r="L6" s="3347"/>
      <c r="M6" s="3347"/>
      <c r="N6" s="1307"/>
      <c r="O6" s="1308"/>
    </row>
    <row r="7" spans="1:15" ht="39" thickBot="1" x14ac:dyDescent="0.25">
      <c r="A7" s="1309"/>
      <c r="B7" s="1310"/>
      <c r="C7" s="1311"/>
      <c r="D7" s="1312"/>
      <c r="E7" s="1312"/>
      <c r="F7" s="1312"/>
      <c r="G7" s="1312"/>
      <c r="H7" s="1312"/>
      <c r="I7" s="1312"/>
      <c r="J7" s="1312"/>
      <c r="K7" s="1313" t="s">
        <v>802</v>
      </c>
      <c r="L7" s="1314">
        <v>54</v>
      </c>
      <c r="M7" s="1315">
        <v>52</v>
      </c>
      <c r="N7" s="3455"/>
      <c r="O7" s="3456"/>
    </row>
    <row r="8" spans="1:15" ht="64.5" thickBot="1" x14ac:dyDescent="0.25">
      <c r="A8" s="1309"/>
      <c r="B8" s="1310"/>
      <c r="C8" s="1311"/>
      <c r="D8" s="1312"/>
      <c r="E8" s="1312"/>
      <c r="F8" s="1312"/>
      <c r="G8" s="1312"/>
      <c r="H8" s="1312"/>
      <c r="I8" s="1312"/>
      <c r="J8" s="1312"/>
      <c r="K8" s="1316" t="s">
        <v>803</v>
      </c>
      <c r="L8" s="1317">
        <v>63</v>
      </c>
      <c r="M8" s="1318">
        <v>63</v>
      </c>
      <c r="N8" s="3457"/>
      <c r="O8" s="3458"/>
    </row>
    <row r="9" spans="1:15" ht="25.5" x14ac:dyDescent="0.2">
      <c r="A9" s="3378" t="s">
        <v>7</v>
      </c>
      <c r="B9" s="3459" t="s">
        <v>7</v>
      </c>
      <c r="C9" s="3383" t="s">
        <v>7</v>
      </c>
      <c r="D9" s="3434" t="s">
        <v>804</v>
      </c>
      <c r="E9" s="3321" t="s">
        <v>50</v>
      </c>
      <c r="F9" s="3411" t="s">
        <v>119</v>
      </c>
      <c r="G9" s="1319" t="s">
        <v>30</v>
      </c>
      <c r="H9" s="1320">
        <v>10532.4</v>
      </c>
      <c r="I9" s="1321">
        <v>11216.1</v>
      </c>
      <c r="J9" s="1322">
        <v>11173.21</v>
      </c>
      <c r="K9" s="1313" t="s">
        <v>805</v>
      </c>
      <c r="L9" s="1314">
        <v>29</v>
      </c>
      <c r="M9" s="1323">
        <v>29</v>
      </c>
      <c r="N9" s="3436"/>
      <c r="O9" s="3437"/>
    </row>
    <row r="10" spans="1:15" x14ac:dyDescent="0.2">
      <c r="A10" s="3379"/>
      <c r="B10" s="3460"/>
      <c r="C10" s="3368"/>
      <c r="D10" s="3454"/>
      <c r="E10" s="3322"/>
      <c r="F10" s="3412"/>
      <c r="G10" s="1324" t="s">
        <v>416</v>
      </c>
      <c r="H10" s="1325">
        <v>1792.9</v>
      </c>
      <c r="I10" s="1326">
        <v>1792.9</v>
      </c>
      <c r="J10" s="1327">
        <v>1396.56</v>
      </c>
      <c r="K10" s="3438" t="s">
        <v>806</v>
      </c>
      <c r="L10" s="3441">
        <v>4500</v>
      </c>
      <c r="M10" s="3444">
        <v>4452</v>
      </c>
      <c r="N10" s="3447"/>
      <c r="O10" s="3448"/>
    </row>
    <row r="11" spans="1:15" x14ac:dyDescent="0.2">
      <c r="A11" s="3379"/>
      <c r="B11" s="3460"/>
      <c r="C11" s="3368"/>
      <c r="D11" s="3454"/>
      <c r="E11" s="3322"/>
      <c r="F11" s="3412"/>
      <c r="G11" s="1324" t="s">
        <v>67</v>
      </c>
      <c r="H11" s="1325"/>
      <c r="I11" s="1326"/>
      <c r="J11" s="1327"/>
      <c r="K11" s="3439"/>
      <c r="L11" s="3442"/>
      <c r="M11" s="3445"/>
      <c r="N11" s="3449"/>
      <c r="O11" s="3450"/>
    </row>
    <row r="12" spans="1:15" ht="13.5" thickBot="1" x14ac:dyDescent="0.25">
      <c r="A12" s="3379"/>
      <c r="B12" s="3460"/>
      <c r="C12" s="3368"/>
      <c r="D12" s="3454"/>
      <c r="E12" s="3322"/>
      <c r="F12" s="3412"/>
      <c r="G12" s="1328" t="s">
        <v>125</v>
      </c>
      <c r="H12" s="1329"/>
      <c r="I12" s="1330">
        <v>235.72</v>
      </c>
      <c r="J12" s="1331">
        <v>235.72</v>
      </c>
      <c r="K12" s="3439"/>
      <c r="L12" s="3442"/>
      <c r="M12" s="3445"/>
      <c r="N12" s="3449"/>
      <c r="O12" s="3450"/>
    </row>
    <row r="13" spans="1:15" ht="13.5" thickBot="1" x14ac:dyDescent="0.25">
      <c r="A13" s="3380"/>
      <c r="B13" s="3461"/>
      <c r="C13" s="3384"/>
      <c r="D13" s="3435"/>
      <c r="E13" s="3323"/>
      <c r="F13" s="3419"/>
      <c r="G13" s="1332" t="s">
        <v>8</v>
      </c>
      <c r="H13" s="1333">
        <f>SUM(H9:H12)</f>
        <v>12325.3</v>
      </c>
      <c r="I13" s="1334">
        <f>SUM(I9:I12)</f>
        <v>13244.72</v>
      </c>
      <c r="J13" s="1335">
        <f>SUM(J9:J12)</f>
        <v>12805.489999999998</v>
      </c>
      <c r="K13" s="3440"/>
      <c r="L13" s="3443"/>
      <c r="M13" s="3446"/>
      <c r="N13" s="3451"/>
      <c r="O13" s="3452"/>
    </row>
    <row r="14" spans="1:15" ht="38.25" x14ac:dyDescent="0.2">
      <c r="A14" s="3430" t="s">
        <v>7</v>
      </c>
      <c r="B14" s="3432" t="s">
        <v>7</v>
      </c>
      <c r="C14" s="3383" t="s">
        <v>9</v>
      </c>
      <c r="D14" s="3434" t="s">
        <v>807</v>
      </c>
      <c r="E14" s="3321" t="s">
        <v>50</v>
      </c>
      <c r="F14" s="3411" t="s">
        <v>119</v>
      </c>
      <c r="G14" s="1336" t="s">
        <v>808</v>
      </c>
      <c r="H14" s="1337">
        <v>7962.8</v>
      </c>
      <c r="I14" s="1321">
        <v>8057.4</v>
      </c>
      <c r="J14" s="1322">
        <v>8057.4</v>
      </c>
      <c r="K14" s="1338" t="s">
        <v>809</v>
      </c>
      <c r="L14" s="1314">
        <v>920</v>
      </c>
      <c r="M14" s="1339">
        <v>911</v>
      </c>
      <c r="N14" s="1778"/>
      <c r="O14" s="1779"/>
    </row>
    <row r="15" spans="1:15" x14ac:dyDescent="0.2">
      <c r="A15" s="3362"/>
      <c r="B15" s="3453"/>
      <c r="C15" s="3368"/>
      <c r="D15" s="3454"/>
      <c r="E15" s="3322"/>
      <c r="F15" s="3412"/>
      <c r="G15" s="1340" t="s">
        <v>67</v>
      </c>
      <c r="H15" s="1341"/>
      <c r="I15" s="1342">
        <v>126.95</v>
      </c>
      <c r="J15" s="1343">
        <v>126.9</v>
      </c>
      <c r="K15" s="1344"/>
      <c r="L15" s="1317"/>
      <c r="M15" s="1345"/>
      <c r="N15" s="1776"/>
      <c r="O15" s="1777"/>
    </row>
    <row r="16" spans="1:15" ht="21.6" customHeight="1" thickBot="1" x14ac:dyDescent="0.25">
      <c r="A16" s="3431"/>
      <c r="B16" s="3433"/>
      <c r="C16" s="3384"/>
      <c r="D16" s="3435"/>
      <c r="E16" s="3323"/>
      <c r="F16" s="3419"/>
      <c r="G16" s="1346" t="s">
        <v>8</v>
      </c>
      <c r="H16" s="1347">
        <f>H14+H15</f>
        <v>7962.8</v>
      </c>
      <c r="I16" s="1347">
        <f>I14+I15</f>
        <v>8184.3499999999995</v>
      </c>
      <c r="J16" s="1347">
        <f>J14+J15</f>
        <v>8184.2999999999993</v>
      </c>
      <c r="K16" s="1348" t="s">
        <v>810</v>
      </c>
      <c r="L16" s="1349">
        <v>605</v>
      </c>
      <c r="M16" s="1350">
        <v>607</v>
      </c>
      <c r="N16" s="1773"/>
      <c r="O16" s="1774"/>
    </row>
    <row r="17" spans="1:15" ht="31.15" customHeight="1" x14ac:dyDescent="0.2">
      <c r="A17" s="3430" t="s">
        <v>7</v>
      </c>
      <c r="B17" s="3432" t="s">
        <v>7</v>
      </c>
      <c r="C17" s="3383" t="s">
        <v>27</v>
      </c>
      <c r="D17" s="3434" t="s">
        <v>811</v>
      </c>
      <c r="E17" s="3321" t="s">
        <v>50</v>
      </c>
      <c r="F17" s="3411" t="s">
        <v>119</v>
      </c>
      <c r="G17" s="1336" t="s">
        <v>808</v>
      </c>
      <c r="H17" s="1337">
        <v>77.3</v>
      </c>
      <c r="I17" s="1321">
        <v>76.3</v>
      </c>
      <c r="J17" s="1322">
        <v>76.3</v>
      </c>
      <c r="K17" s="1338" t="s">
        <v>812</v>
      </c>
      <c r="L17" s="1314">
        <v>1</v>
      </c>
      <c r="M17" s="1323">
        <v>1</v>
      </c>
      <c r="N17" s="3306" t="s">
        <v>813</v>
      </c>
      <c r="O17" s="3307"/>
    </row>
    <row r="18" spans="1:15" ht="30" customHeight="1" thickBot="1" x14ac:dyDescent="0.25">
      <c r="A18" s="3431"/>
      <c r="B18" s="3433"/>
      <c r="C18" s="3384"/>
      <c r="D18" s="3435"/>
      <c r="E18" s="3323"/>
      <c r="F18" s="3419"/>
      <c r="G18" s="1351" t="s">
        <v>8</v>
      </c>
      <c r="H18" s="1352">
        <f>SUM(H17)</f>
        <v>77.3</v>
      </c>
      <c r="I18" s="1353">
        <f>SUM(I17:I17)</f>
        <v>76.3</v>
      </c>
      <c r="J18" s="1354">
        <f>SUM(J17:J17)</f>
        <v>76.3</v>
      </c>
      <c r="K18" s="1355"/>
      <c r="L18" s="1356"/>
      <c r="M18" s="1357"/>
      <c r="N18" s="3335"/>
      <c r="O18" s="3336"/>
    </row>
    <row r="19" spans="1:15" ht="16.149999999999999" customHeight="1" thickBot="1" x14ac:dyDescent="0.25">
      <c r="A19" s="1358" t="s">
        <v>7</v>
      </c>
      <c r="B19" s="1359" t="s">
        <v>7</v>
      </c>
      <c r="C19" s="3414" t="s">
        <v>10</v>
      </c>
      <c r="D19" s="3296"/>
      <c r="E19" s="3296"/>
      <c r="F19" s="3296"/>
      <c r="G19" s="3415"/>
      <c r="H19" s="1360">
        <f>H13+H16+H18</f>
        <v>20365.399999999998</v>
      </c>
      <c r="I19" s="1360">
        <f>I13+I16+I18</f>
        <v>21505.37</v>
      </c>
      <c r="J19" s="1360">
        <f>J13+J16+J18</f>
        <v>21066.089999999997</v>
      </c>
      <c r="K19" s="1361"/>
      <c r="L19" s="1362"/>
      <c r="M19" s="1363"/>
      <c r="N19" s="3303"/>
      <c r="O19" s="2340"/>
    </row>
    <row r="20" spans="1:15" ht="19.899999999999999" customHeight="1" thickBot="1" x14ac:dyDescent="0.25">
      <c r="A20" s="1358" t="s">
        <v>7</v>
      </c>
      <c r="B20" s="1364" t="s">
        <v>9</v>
      </c>
      <c r="C20" s="3327" t="s">
        <v>814</v>
      </c>
      <c r="D20" s="3328"/>
      <c r="E20" s="3328"/>
      <c r="F20" s="3328"/>
      <c r="G20" s="3328"/>
      <c r="H20" s="3328"/>
      <c r="I20" s="3328"/>
      <c r="J20" s="3328"/>
      <c r="K20" s="3328"/>
      <c r="L20" s="3328"/>
      <c r="M20" s="3328"/>
      <c r="N20" s="3304"/>
      <c r="O20" s="3305"/>
    </row>
    <row r="21" spans="1:15" x14ac:dyDescent="0.2">
      <c r="A21" s="3378" t="s">
        <v>7</v>
      </c>
      <c r="B21" s="3381" t="s">
        <v>9</v>
      </c>
      <c r="C21" s="3383" t="s">
        <v>7</v>
      </c>
      <c r="D21" s="3385" t="s">
        <v>815</v>
      </c>
      <c r="E21" s="3416" t="s">
        <v>50</v>
      </c>
      <c r="F21" s="3411" t="s">
        <v>119</v>
      </c>
      <c r="G21" s="1319" t="s">
        <v>30</v>
      </c>
      <c r="H21" s="1320">
        <v>5642.5</v>
      </c>
      <c r="I21" s="1321">
        <v>5926.8</v>
      </c>
      <c r="J21" s="1365">
        <v>5853.93</v>
      </c>
      <c r="K21" s="3420" t="s">
        <v>816</v>
      </c>
      <c r="L21" s="1366" t="s">
        <v>817</v>
      </c>
      <c r="M21" s="1367" t="s">
        <v>817</v>
      </c>
      <c r="N21" s="3422"/>
      <c r="O21" s="3423"/>
    </row>
    <row r="22" spans="1:15" x14ac:dyDescent="0.2">
      <c r="A22" s="3379"/>
      <c r="B22" s="3365"/>
      <c r="C22" s="3368"/>
      <c r="D22" s="3386"/>
      <c r="E22" s="3417"/>
      <c r="F22" s="3412"/>
      <c r="G22" s="1324" t="s">
        <v>416</v>
      </c>
      <c r="H22" s="1325">
        <v>289.5</v>
      </c>
      <c r="I22" s="1326">
        <v>289.5</v>
      </c>
      <c r="J22" s="1327">
        <v>160.27000000000001</v>
      </c>
      <c r="K22" s="3421"/>
      <c r="L22" s="1368"/>
      <c r="M22" s="1369"/>
      <c r="N22" s="3424"/>
      <c r="O22" s="3425"/>
    </row>
    <row r="23" spans="1:15" ht="38.25" x14ac:dyDescent="0.2">
      <c r="A23" s="3379"/>
      <c r="B23" s="3365"/>
      <c r="C23" s="3368"/>
      <c r="D23" s="3386"/>
      <c r="E23" s="3417"/>
      <c r="F23" s="3412"/>
      <c r="G23" s="1324" t="s">
        <v>125</v>
      </c>
      <c r="H23" s="1325"/>
      <c r="I23" s="1370">
        <v>85.65</v>
      </c>
      <c r="J23" s="1371">
        <v>85.65</v>
      </c>
      <c r="K23" s="1754" t="s">
        <v>818</v>
      </c>
      <c r="L23" s="1372" t="s">
        <v>37</v>
      </c>
      <c r="M23" s="1373" t="s">
        <v>37</v>
      </c>
      <c r="N23" s="3424"/>
      <c r="O23" s="3425"/>
    </row>
    <row r="24" spans="1:15" x14ac:dyDescent="0.2">
      <c r="A24" s="3379"/>
      <c r="B24" s="3365"/>
      <c r="C24" s="3368"/>
      <c r="D24" s="3386"/>
      <c r="E24" s="3417"/>
      <c r="F24" s="3412"/>
      <c r="G24" s="1374" t="s">
        <v>58</v>
      </c>
      <c r="H24" s="1375"/>
      <c r="I24" s="1326">
        <v>1962.1</v>
      </c>
      <c r="J24" s="1327">
        <v>1962.1</v>
      </c>
      <c r="K24" s="1754"/>
      <c r="L24" s="1372"/>
      <c r="M24" s="1376"/>
      <c r="N24" s="3424"/>
      <c r="O24" s="3425"/>
    </row>
    <row r="25" spans="1:15" ht="39" thickBot="1" x14ac:dyDescent="0.25">
      <c r="A25" s="3380"/>
      <c r="B25" s="3382"/>
      <c r="C25" s="3384"/>
      <c r="D25" s="3387"/>
      <c r="E25" s="3418"/>
      <c r="F25" s="3419"/>
      <c r="G25" s="1351" t="s">
        <v>8</v>
      </c>
      <c r="H25" s="1333">
        <f>H21+H22+H23</f>
        <v>5932</v>
      </c>
      <c r="I25" s="1334">
        <f>I21+I22+I23+I24</f>
        <v>8264.0499999999993</v>
      </c>
      <c r="J25" s="1335">
        <f>J21+J22+J23+J24</f>
        <v>8061.9500000000007</v>
      </c>
      <c r="K25" s="1377" t="s">
        <v>819</v>
      </c>
      <c r="L25" s="1378" t="s">
        <v>820</v>
      </c>
      <c r="M25" s="1379" t="s">
        <v>821</v>
      </c>
      <c r="N25" s="3426"/>
      <c r="O25" s="3427"/>
    </row>
    <row r="26" spans="1:15" x14ac:dyDescent="0.2">
      <c r="A26" s="3361" t="s">
        <v>7</v>
      </c>
      <c r="B26" s="3364" t="s">
        <v>9</v>
      </c>
      <c r="C26" s="3367" t="s">
        <v>9</v>
      </c>
      <c r="D26" s="3370" t="s">
        <v>822</v>
      </c>
      <c r="E26" s="3428" t="s">
        <v>50</v>
      </c>
      <c r="F26" s="3411" t="s">
        <v>119</v>
      </c>
      <c r="G26" s="1336" t="s">
        <v>823</v>
      </c>
      <c r="H26" s="1320">
        <v>18573.3</v>
      </c>
      <c r="I26" s="1321">
        <v>18757.900000000001</v>
      </c>
      <c r="J26" s="1380">
        <v>18757.900000000001</v>
      </c>
      <c r="K26" s="1381" t="s">
        <v>824</v>
      </c>
      <c r="L26" s="1382" t="s">
        <v>825</v>
      </c>
      <c r="M26" s="1383" t="s">
        <v>826</v>
      </c>
      <c r="N26" s="3303"/>
      <c r="O26" s="3395"/>
    </row>
    <row r="27" spans="1:15" ht="25.5" x14ac:dyDescent="0.2">
      <c r="A27" s="3362"/>
      <c r="B27" s="3365"/>
      <c r="C27" s="3368"/>
      <c r="D27" s="3371"/>
      <c r="E27" s="3322"/>
      <c r="F27" s="3412"/>
      <c r="G27" s="1384" t="s">
        <v>827</v>
      </c>
      <c r="H27" s="1375">
        <v>1962.1</v>
      </c>
      <c r="I27" s="1326"/>
      <c r="J27" s="1325"/>
      <c r="K27" s="1385"/>
      <c r="L27" s="1386"/>
      <c r="M27" s="1387"/>
      <c r="N27" s="3338"/>
      <c r="O27" s="3396"/>
    </row>
    <row r="28" spans="1:15" x14ac:dyDescent="0.2">
      <c r="A28" s="3362"/>
      <c r="B28" s="3365"/>
      <c r="C28" s="3368"/>
      <c r="D28" s="3371"/>
      <c r="E28" s="3322"/>
      <c r="F28" s="3412"/>
      <c r="G28" s="1340" t="s">
        <v>67</v>
      </c>
      <c r="H28" s="1343">
        <v>323.10000000000002</v>
      </c>
      <c r="I28" s="1342">
        <v>563.70000000000005</v>
      </c>
      <c r="J28" s="1343">
        <v>559</v>
      </c>
      <c r="K28" s="1385"/>
      <c r="L28" s="1386"/>
      <c r="M28" s="1387"/>
      <c r="N28" s="3338"/>
      <c r="O28" s="3396"/>
    </row>
    <row r="29" spans="1:15" ht="13.5" thickBot="1" x14ac:dyDescent="0.25">
      <c r="A29" s="3363"/>
      <c r="B29" s="3366"/>
      <c r="C29" s="3369"/>
      <c r="D29" s="3372"/>
      <c r="E29" s="3429"/>
      <c r="F29" s="3419"/>
      <c r="G29" s="1332" t="s">
        <v>8</v>
      </c>
      <c r="H29" s="1333">
        <f>SUM(H26:H28)</f>
        <v>20858.499999999996</v>
      </c>
      <c r="I29" s="1353">
        <f>SUM(I26:I28)</f>
        <v>19321.600000000002</v>
      </c>
      <c r="J29" s="1388">
        <f>SUM(J26:J28)</f>
        <v>19316.900000000001</v>
      </c>
      <c r="K29" s="1389"/>
      <c r="L29" s="1378"/>
      <c r="M29" s="1390"/>
      <c r="N29" s="3397"/>
      <c r="O29" s="3398"/>
    </row>
    <row r="30" spans="1:15" x14ac:dyDescent="0.2">
      <c r="A30" s="3378" t="s">
        <v>7</v>
      </c>
      <c r="B30" s="3381" t="s">
        <v>9</v>
      </c>
      <c r="C30" s="3383" t="s">
        <v>27</v>
      </c>
      <c r="D30" s="3385" t="s">
        <v>828</v>
      </c>
      <c r="E30" s="3321" t="s">
        <v>50</v>
      </c>
      <c r="F30" s="3411" t="s">
        <v>119</v>
      </c>
      <c r="G30" s="1319" t="s">
        <v>30</v>
      </c>
      <c r="H30" s="1320">
        <v>2</v>
      </c>
      <c r="I30" s="1391">
        <v>2</v>
      </c>
      <c r="J30" s="1380">
        <v>1.6</v>
      </c>
      <c r="K30" s="3399" t="s">
        <v>829</v>
      </c>
      <c r="L30" s="1366" t="s">
        <v>830</v>
      </c>
      <c r="M30" s="1392" t="s">
        <v>831</v>
      </c>
      <c r="N30" s="3303"/>
      <c r="O30" s="3401"/>
    </row>
    <row r="31" spans="1:15" ht="13.5" thickBot="1" x14ac:dyDescent="0.25">
      <c r="A31" s="3380"/>
      <c r="B31" s="3382"/>
      <c r="C31" s="3384"/>
      <c r="D31" s="3387"/>
      <c r="E31" s="3323"/>
      <c r="F31" s="3419"/>
      <c r="G31" s="1351" t="s">
        <v>8</v>
      </c>
      <c r="H31" s="1393">
        <f t="shared" ref="H31:J31" si="0">SUM(H30:H30)</f>
        <v>2</v>
      </c>
      <c r="I31" s="1394">
        <f t="shared" si="0"/>
        <v>2</v>
      </c>
      <c r="J31" s="1395">
        <f t="shared" si="0"/>
        <v>1.6</v>
      </c>
      <c r="K31" s="3400"/>
      <c r="L31" s="1378"/>
      <c r="M31" s="1390"/>
      <c r="N31" s="3402"/>
      <c r="O31" s="3403"/>
    </row>
    <row r="32" spans="1:15" x14ac:dyDescent="0.2">
      <c r="A32" s="3378" t="s">
        <v>7</v>
      </c>
      <c r="B32" s="3381" t="s">
        <v>9</v>
      </c>
      <c r="C32" s="3383" t="s">
        <v>34</v>
      </c>
      <c r="D32" s="3385" t="s">
        <v>832</v>
      </c>
      <c r="E32" s="3321" t="s">
        <v>50</v>
      </c>
      <c r="F32" s="3411" t="s">
        <v>119</v>
      </c>
      <c r="G32" s="1319" t="s">
        <v>30</v>
      </c>
      <c r="H32" s="1320">
        <v>0</v>
      </c>
      <c r="I32" s="1321">
        <v>0</v>
      </c>
      <c r="J32" s="1322">
        <v>0</v>
      </c>
      <c r="K32" s="3399"/>
      <c r="L32" s="3413"/>
      <c r="M32" s="3409"/>
      <c r="N32" s="3303"/>
      <c r="O32" s="2340"/>
    </row>
    <row r="33" spans="1:15" x14ac:dyDescent="0.2">
      <c r="A33" s="3379"/>
      <c r="B33" s="3365"/>
      <c r="C33" s="3368"/>
      <c r="D33" s="3386"/>
      <c r="E33" s="3322"/>
      <c r="F33" s="3412"/>
      <c r="G33" s="1324" t="s">
        <v>67</v>
      </c>
      <c r="H33" s="1375">
        <v>31.2</v>
      </c>
      <c r="I33" s="1326">
        <v>52.4</v>
      </c>
      <c r="J33" s="1327">
        <v>52.4</v>
      </c>
      <c r="K33" s="2370"/>
      <c r="L33" s="2942"/>
      <c r="M33" s="3410"/>
      <c r="N33" s="2341"/>
      <c r="O33" s="2342"/>
    </row>
    <row r="34" spans="1:15" ht="13.5" thickBot="1" x14ac:dyDescent="0.25">
      <c r="A34" s="3379"/>
      <c r="B34" s="3365"/>
      <c r="C34" s="3368"/>
      <c r="D34" s="3386"/>
      <c r="E34" s="3322"/>
      <c r="F34" s="3412"/>
      <c r="G34" s="1396" t="s">
        <v>823</v>
      </c>
      <c r="H34" s="1343">
        <v>1653.9</v>
      </c>
      <c r="I34" s="1342">
        <v>1680.7</v>
      </c>
      <c r="J34" s="1397">
        <v>1680.7</v>
      </c>
      <c r="K34" s="1398"/>
      <c r="L34" s="1386"/>
      <c r="M34" s="1387"/>
      <c r="N34" s="2341"/>
      <c r="O34" s="2342"/>
    </row>
    <row r="35" spans="1:15" ht="13.5" thickBot="1" x14ac:dyDescent="0.25">
      <c r="A35" s="3380"/>
      <c r="B35" s="3382"/>
      <c r="C35" s="3384"/>
      <c r="D35" s="3387"/>
      <c r="E35" s="3323"/>
      <c r="F35" s="3350"/>
      <c r="G35" s="1399" t="s">
        <v>8</v>
      </c>
      <c r="H35" s="1393">
        <f>SUM(H32:H34)</f>
        <v>1685.1000000000001</v>
      </c>
      <c r="I35" s="1400">
        <f t="shared" ref="I35:J35" si="1">SUM(I32:I34)</f>
        <v>1733.1000000000001</v>
      </c>
      <c r="J35" s="1354">
        <f t="shared" si="1"/>
        <v>1733.1000000000001</v>
      </c>
      <c r="K35" s="1401"/>
      <c r="L35" s="1378"/>
      <c r="M35" s="1390"/>
      <c r="N35" s="3304"/>
      <c r="O35" s="3305"/>
    </row>
    <row r="36" spans="1:15" x14ac:dyDescent="0.2">
      <c r="A36" s="3378" t="s">
        <v>7</v>
      </c>
      <c r="B36" s="3381" t="s">
        <v>9</v>
      </c>
      <c r="C36" s="3383" t="s">
        <v>36</v>
      </c>
      <c r="D36" s="3385" t="s">
        <v>833</v>
      </c>
      <c r="E36" s="3321" t="s">
        <v>50</v>
      </c>
      <c r="F36" s="3411" t="s">
        <v>119</v>
      </c>
      <c r="G36" s="1319" t="s">
        <v>30</v>
      </c>
      <c r="H36" s="1320">
        <v>32</v>
      </c>
      <c r="I36" s="1321">
        <v>23</v>
      </c>
      <c r="J36" s="1322">
        <v>21.2</v>
      </c>
      <c r="K36" s="3351" t="s">
        <v>834</v>
      </c>
      <c r="L36" s="1366" t="s">
        <v>835</v>
      </c>
      <c r="M36" s="1392" t="s">
        <v>835</v>
      </c>
      <c r="N36" s="3303"/>
      <c r="O36" s="2340"/>
    </row>
    <row r="37" spans="1:15" x14ac:dyDescent="0.2">
      <c r="A37" s="3379"/>
      <c r="B37" s="3365"/>
      <c r="C37" s="3368"/>
      <c r="D37" s="3386"/>
      <c r="E37" s="3322"/>
      <c r="F37" s="3412"/>
      <c r="G37" s="1324" t="s">
        <v>67</v>
      </c>
      <c r="H37" s="1375"/>
      <c r="I37" s="1326"/>
      <c r="J37" s="1327"/>
      <c r="K37" s="3352"/>
      <c r="L37" s="1386"/>
      <c r="M37" s="1387"/>
      <c r="N37" s="2341"/>
      <c r="O37" s="2342"/>
    </row>
    <row r="38" spans="1:15" ht="13.5" thickBot="1" x14ac:dyDescent="0.25">
      <c r="A38" s="3379"/>
      <c r="B38" s="3365"/>
      <c r="C38" s="3368"/>
      <c r="D38" s="3386"/>
      <c r="E38" s="3322"/>
      <c r="F38" s="3412"/>
      <c r="G38" s="1396" t="s">
        <v>151</v>
      </c>
      <c r="H38" s="1343">
        <v>120</v>
      </c>
      <c r="I38" s="1342">
        <v>466.3</v>
      </c>
      <c r="J38" s="1397">
        <v>160.1</v>
      </c>
      <c r="K38" s="3352"/>
      <c r="L38" s="1386"/>
      <c r="M38" s="1387"/>
      <c r="N38" s="2341"/>
      <c r="O38" s="2342"/>
    </row>
    <row r="39" spans="1:15" ht="13.5" thickBot="1" x14ac:dyDescent="0.25">
      <c r="A39" s="3380"/>
      <c r="B39" s="3382"/>
      <c r="C39" s="3384"/>
      <c r="D39" s="3387"/>
      <c r="E39" s="3323"/>
      <c r="F39" s="3350"/>
      <c r="G39" s="1399" t="s">
        <v>8</v>
      </c>
      <c r="H39" s="1400">
        <f t="shared" ref="H39:J39" si="2">SUM(H36:H38)</f>
        <v>152</v>
      </c>
      <c r="I39" s="1400">
        <f t="shared" si="2"/>
        <v>489.3</v>
      </c>
      <c r="J39" s="1400">
        <f t="shared" si="2"/>
        <v>181.29999999999998</v>
      </c>
      <c r="K39" s="3353"/>
      <c r="L39" s="1378"/>
      <c r="M39" s="1402"/>
      <c r="N39" s="3304"/>
      <c r="O39" s="3305"/>
    </row>
    <row r="40" spans="1:15" ht="13.5" thickBot="1" x14ac:dyDescent="0.25">
      <c r="A40" s="1358" t="s">
        <v>7</v>
      </c>
      <c r="B40" s="1403" t="s">
        <v>9</v>
      </c>
      <c r="C40" s="3339" t="s">
        <v>10</v>
      </c>
      <c r="D40" s="3340"/>
      <c r="E40" s="3340"/>
      <c r="F40" s="3340"/>
      <c r="G40" s="3341"/>
      <c r="H40" s="1404">
        <f>H25+H29+H35+H31+H39</f>
        <v>28629.599999999995</v>
      </c>
      <c r="I40" s="1404">
        <f>I25+I29+I35+I31+I39</f>
        <v>29810.05</v>
      </c>
      <c r="J40" s="1404">
        <f>J25+J29+J35+J31+J39</f>
        <v>29294.85</v>
      </c>
      <c r="K40" s="1360"/>
      <c r="L40" s="1362"/>
      <c r="M40" s="1363"/>
      <c r="N40" s="3303"/>
      <c r="O40" s="2340"/>
    </row>
    <row r="41" spans="1:15" ht="13.5" thickBot="1" x14ac:dyDescent="0.25">
      <c r="A41" s="1303" t="s">
        <v>7</v>
      </c>
      <c r="B41" s="1306" t="s">
        <v>27</v>
      </c>
      <c r="C41" s="3404" t="s">
        <v>836</v>
      </c>
      <c r="D41" s="3405"/>
      <c r="E41" s="3405"/>
      <c r="F41" s="3405"/>
      <c r="G41" s="3405"/>
      <c r="H41" s="3405"/>
      <c r="I41" s="3405"/>
      <c r="J41" s="3405"/>
      <c r="K41" s="3405"/>
      <c r="L41" s="3405"/>
      <c r="M41" s="3405"/>
      <c r="N41" s="3304"/>
      <c r="O41" s="3305"/>
    </row>
    <row r="42" spans="1:15" x14ac:dyDescent="0.2">
      <c r="A42" s="3378" t="s">
        <v>7</v>
      </c>
      <c r="B42" s="3381" t="s">
        <v>27</v>
      </c>
      <c r="C42" s="3383" t="s">
        <v>7</v>
      </c>
      <c r="D42" s="3385" t="s">
        <v>837</v>
      </c>
      <c r="E42" s="3321" t="s">
        <v>50</v>
      </c>
      <c r="F42" s="3348" t="s">
        <v>119</v>
      </c>
      <c r="G42" s="1405" t="s">
        <v>30</v>
      </c>
      <c r="H42" s="1320">
        <v>2075.5</v>
      </c>
      <c r="I42" s="1321">
        <v>2167.1999999999998</v>
      </c>
      <c r="J42" s="1380">
        <v>2156.1999999999998</v>
      </c>
      <c r="K42" s="3393" t="s">
        <v>838</v>
      </c>
      <c r="L42" s="1406">
        <v>4</v>
      </c>
      <c r="M42" s="1392" t="s">
        <v>467</v>
      </c>
      <c r="N42" s="3306" t="s">
        <v>839</v>
      </c>
      <c r="O42" s="3307"/>
    </row>
    <row r="43" spans="1:15" x14ac:dyDescent="0.2">
      <c r="A43" s="3379"/>
      <c r="B43" s="3365"/>
      <c r="C43" s="3368"/>
      <c r="D43" s="3386"/>
      <c r="E43" s="3322"/>
      <c r="F43" s="3349"/>
      <c r="G43" s="1324" t="s">
        <v>416</v>
      </c>
      <c r="H43" s="1325">
        <v>187</v>
      </c>
      <c r="I43" s="1326">
        <v>178.1</v>
      </c>
      <c r="J43" s="1327">
        <v>92.5</v>
      </c>
      <c r="K43" s="3406"/>
      <c r="L43" s="1407"/>
      <c r="M43" s="1387"/>
      <c r="N43" s="3408"/>
      <c r="O43" s="3376"/>
    </row>
    <row r="44" spans="1:15" x14ac:dyDescent="0.2">
      <c r="A44" s="3379"/>
      <c r="B44" s="3365"/>
      <c r="C44" s="3368"/>
      <c r="D44" s="3386"/>
      <c r="E44" s="3322"/>
      <c r="F44" s="3349"/>
      <c r="G44" s="1324" t="s">
        <v>125</v>
      </c>
      <c r="H44" s="1325"/>
      <c r="I44" s="1370">
        <v>17.32</v>
      </c>
      <c r="J44" s="1371">
        <v>17.32</v>
      </c>
      <c r="K44" s="3406"/>
      <c r="L44" s="1407"/>
      <c r="M44" s="1387"/>
      <c r="N44" s="3408"/>
      <c r="O44" s="3376"/>
    </row>
    <row r="45" spans="1:15" x14ac:dyDescent="0.2">
      <c r="A45" s="3379"/>
      <c r="B45" s="3365"/>
      <c r="C45" s="3368"/>
      <c r="D45" s="3386"/>
      <c r="E45" s="3322"/>
      <c r="F45" s="3349"/>
      <c r="G45" s="1408" t="s">
        <v>151</v>
      </c>
      <c r="H45" s="1409">
        <v>10.3</v>
      </c>
      <c r="I45" s="1410">
        <v>4.5999999999999996</v>
      </c>
      <c r="J45" s="1409">
        <v>4.5999999999999996</v>
      </c>
      <c r="K45" s="3406"/>
      <c r="L45" s="1407"/>
      <c r="M45" s="1387"/>
      <c r="N45" s="3408"/>
      <c r="O45" s="3376"/>
    </row>
    <row r="46" spans="1:15" ht="13.5" thickBot="1" x14ac:dyDescent="0.25">
      <c r="A46" s="3380"/>
      <c r="B46" s="3382"/>
      <c r="C46" s="3384"/>
      <c r="D46" s="3387"/>
      <c r="E46" s="3323"/>
      <c r="F46" s="3350"/>
      <c r="G46" s="1411" t="s">
        <v>8</v>
      </c>
      <c r="H46" s="1393">
        <f>SUM(H42:H45)</f>
        <v>2272.8000000000002</v>
      </c>
      <c r="I46" s="1400">
        <f>SUM(I42:I45)</f>
        <v>2367.2199999999998</v>
      </c>
      <c r="J46" s="1395">
        <f t="shared" ref="J46" si="3">SUM(J42:J45)</f>
        <v>2270.62</v>
      </c>
      <c r="K46" s="3407"/>
      <c r="L46" s="1412"/>
      <c r="M46" s="1413"/>
      <c r="N46" s="3335"/>
      <c r="O46" s="3336"/>
    </row>
    <row r="47" spans="1:15" x14ac:dyDescent="0.2">
      <c r="A47" s="3378" t="s">
        <v>7</v>
      </c>
      <c r="B47" s="3381" t="s">
        <v>27</v>
      </c>
      <c r="C47" s="3383" t="s">
        <v>27</v>
      </c>
      <c r="D47" s="3385" t="s">
        <v>840</v>
      </c>
      <c r="E47" s="3321" t="s">
        <v>50</v>
      </c>
      <c r="F47" s="3348" t="s">
        <v>119</v>
      </c>
      <c r="G47" s="1414" t="s">
        <v>823</v>
      </c>
      <c r="H47" s="1337">
        <v>209.6</v>
      </c>
      <c r="I47" s="1321">
        <v>209.6</v>
      </c>
      <c r="J47" s="1380">
        <v>209.6</v>
      </c>
      <c r="K47" s="3393" t="s">
        <v>841</v>
      </c>
      <c r="L47" s="1415">
        <v>93</v>
      </c>
      <c r="M47" s="1416" t="s">
        <v>842</v>
      </c>
      <c r="N47" s="3306" t="s">
        <v>843</v>
      </c>
      <c r="O47" s="3307"/>
    </row>
    <row r="48" spans="1:15" x14ac:dyDescent="0.2">
      <c r="A48" s="3379"/>
      <c r="B48" s="3365"/>
      <c r="C48" s="3368"/>
      <c r="D48" s="3386"/>
      <c r="E48" s="3322"/>
      <c r="F48" s="3349"/>
      <c r="G48" s="1417" t="s">
        <v>67</v>
      </c>
      <c r="H48" s="1418">
        <v>563.6</v>
      </c>
      <c r="I48" s="1419">
        <v>463.6</v>
      </c>
      <c r="J48" s="1420">
        <v>438.3</v>
      </c>
      <c r="K48" s="3394"/>
      <c r="L48" s="1421"/>
      <c r="M48" s="1373"/>
      <c r="N48" s="3375"/>
      <c r="O48" s="3376"/>
    </row>
    <row r="49" spans="1:15" x14ac:dyDescent="0.2">
      <c r="A49" s="3379"/>
      <c r="B49" s="3365"/>
      <c r="C49" s="3368"/>
      <c r="D49" s="3386"/>
      <c r="E49" s="3322"/>
      <c r="F49" s="3349"/>
      <c r="G49" s="1417"/>
      <c r="H49" s="1418"/>
      <c r="I49" s="1419"/>
      <c r="J49" s="1420"/>
      <c r="K49" s="3377" t="s">
        <v>844</v>
      </c>
      <c r="L49" s="1407">
        <v>3800</v>
      </c>
      <c r="M49" s="1387" t="s">
        <v>845</v>
      </c>
      <c r="N49" s="3375"/>
      <c r="O49" s="3376"/>
    </row>
    <row r="50" spans="1:15" x14ac:dyDescent="0.2">
      <c r="A50" s="3379"/>
      <c r="B50" s="3365"/>
      <c r="C50" s="3368"/>
      <c r="D50" s="3386"/>
      <c r="E50" s="3322"/>
      <c r="F50" s="3349"/>
      <c r="G50" s="1422" t="s">
        <v>30</v>
      </c>
      <c r="H50" s="1423">
        <v>1</v>
      </c>
      <c r="I50" s="1326">
        <v>1</v>
      </c>
      <c r="J50" s="1327">
        <v>1</v>
      </c>
      <c r="K50" s="3394"/>
      <c r="L50" s="1424"/>
      <c r="M50" s="1369"/>
      <c r="N50" s="3375"/>
      <c r="O50" s="3376"/>
    </row>
    <row r="51" spans="1:15" ht="51" x14ac:dyDescent="0.2">
      <c r="A51" s="3379"/>
      <c r="B51" s="3365"/>
      <c r="C51" s="3368"/>
      <c r="D51" s="3386"/>
      <c r="E51" s="3322"/>
      <c r="F51" s="3349"/>
      <c r="G51" s="1425" t="s">
        <v>151</v>
      </c>
      <c r="H51" s="1341">
        <v>47.8</v>
      </c>
      <c r="I51" s="1342">
        <v>47.8</v>
      </c>
      <c r="J51" s="1343">
        <v>47.75</v>
      </c>
      <c r="K51" s="1426" t="s">
        <v>846</v>
      </c>
      <c r="L51" s="1424">
        <v>110</v>
      </c>
      <c r="M51" s="1369" t="s">
        <v>847</v>
      </c>
      <c r="N51" s="3375"/>
      <c r="O51" s="3376"/>
    </row>
    <row r="52" spans="1:15" ht="26.25" thickBot="1" x14ac:dyDescent="0.25">
      <c r="A52" s="3380"/>
      <c r="B52" s="3382"/>
      <c r="C52" s="3384"/>
      <c r="D52" s="3387"/>
      <c r="E52" s="3323"/>
      <c r="F52" s="3350"/>
      <c r="G52" s="1411" t="s">
        <v>8</v>
      </c>
      <c r="H52" s="1400">
        <f>SUM(H47:H51)</f>
        <v>822</v>
      </c>
      <c r="I52" s="1400">
        <f>SUM(I47:I51)</f>
        <v>722</v>
      </c>
      <c r="J52" s="1400">
        <f>SUM(J47:J51)</f>
        <v>696.65</v>
      </c>
      <c r="K52" s="1751" t="s">
        <v>848</v>
      </c>
      <c r="L52" s="1427" t="s">
        <v>726</v>
      </c>
      <c r="M52" s="1428">
        <v>25</v>
      </c>
      <c r="N52" s="3335"/>
      <c r="O52" s="3336"/>
    </row>
    <row r="53" spans="1:15" ht="51" x14ac:dyDescent="0.2">
      <c r="A53" s="3378" t="s">
        <v>7</v>
      </c>
      <c r="B53" s="3381" t="s">
        <v>27</v>
      </c>
      <c r="C53" s="3383" t="s">
        <v>28</v>
      </c>
      <c r="D53" s="3385" t="s">
        <v>849</v>
      </c>
      <c r="E53" s="3321" t="s">
        <v>50</v>
      </c>
      <c r="F53" s="3348" t="s">
        <v>119</v>
      </c>
      <c r="G53" s="1414" t="s">
        <v>30</v>
      </c>
      <c r="H53" s="1337">
        <v>15</v>
      </c>
      <c r="I53" s="1321">
        <v>15</v>
      </c>
      <c r="J53" s="1380">
        <v>15</v>
      </c>
      <c r="K53" s="1429" t="s">
        <v>850</v>
      </c>
      <c r="L53" s="1415">
        <v>7</v>
      </c>
      <c r="M53" s="1416" t="s">
        <v>301</v>
      </c>
      <c r="N53" s="3306"/>
      <c r="O53" s="3307"/>
    </row>
    <row r="54" spans="1:15" x14ac:dyDescent="0.2">
      <c r="A54" s="3379"/>
      <c r="B54" s="3365"/>
      <c r="C54" s="3368"/>
      <c r="D54" s="3386"/>
      <c r="E54" s="3322"/>
      <c r="F54" s="3349"/>
      <c r="G54" s="1425" t="s">
        <v>823</v>
      </c>
      <c r="H54" s="1341">
        <v>0</v>
      </c>
      <c r="I54" s="1342">
        <v>0</v>
      </c>
      <c r="J54" s="1343">
        <v>0</v>
      </c>
      <c r="K54" s="3377"/>
      <c r="L54" s="1407"/>
      <c r="M54" s="1387"/>
      <c r="N54" s="3375"/>
      <c r="O54" s="3376"/>
    </row>
    <row r="55" spans="1:15" ht="13.5" thickBot="1" x14ac:dyDescent="0.25">
      <c r="A55" s="3380"/>
      <c r="B55" s="3382"/>
      <c r="C55" s="3384"/>
      <c r="D55" s="3387"/>
      <c r="E55" s="3323"/>
      <c r="F55" s="3350"/>
      <c r="G55" s="1411" t="s">
        <v>8</v>
      </c>
      <c r="H55" s="1400">
        <f>SUM(H53:H54)</f>
        <v>15</v>
      </c>
      <c r="I55" s="1400">
        <f>SUM(I53:I54)</f>
        <v>15</v>
      </c>
      <c r="J55" s="1400">
        <f>SUM(J53:J54)</f>
        <v>15</v>
      </c>
      <c r="K55" s="2585"/>
      <c r="L55" s="1412"/>
      <c r="M55" s="1413"/>
      <c r="N55" s="3335"/>
      <c r="O55" s="3336"/>
    </row>
    <row r="56" spans="1:15" ht="13.5" thickBot="1" x14ac:dyDescent="0.25">
      <c r="A56" s="1358" t="s">
        <v>7</v>
      </c>
      <c r="B56" s="1403" t="s">
        <v>27</v>
      </c>
      <c r="C56" s="3339" t="s">
        <v>10</v>
      </c>
      <c r="D56" s="3340"/>
      <c r="E56" s="3340"/>
      <c r="F56" s="3340"/>
      <c r="G56" s="3341"/>
      <c r="H56" s="1360">
        <f>H46+H55+H52</f>
        <v>3109.8</v>
      </c>
      <c r="I56" s="1360">
        <f>I46+I55+I52</f>
        <v>3104.22</v>
      </c>
      <c r="J56" s="1360">
        <f>J46+J55+J52</f>
        <v>2982.27</v>
      </c>
      <c r="K56" s="1361"/>
      <c r="L56" s="1362"/>
      <c r="M56" s="1362"/>
      <c r="N56" s="3342"/>
      <c r="O56" s="2391"/>
    </row>
    <row r="57" spans="1:15" ht="13.5" thickBot="1" x14ac:dyDescent="0.25">
      <c r="A57" s="1303" t="s">
        <v>7</v>
      </c>
      <c r="B57" s="1306" t="s">
        <v>28</v>
      </c>
      <c r="C57" s="3327" t="s">
        <v>851</v>
      </c>
      <c r="D57" s="3328"/>
      <c r="E57" s="3328"/>
      <c r="F57" s="3328"/>
      <c r="G57" s="3328"/>
      <c r="H57" s="3328"/>
      <c r="I57" s="3328"/>
      <c r="J57" s="3328"/>
      <c r="K57" s="3328"/>
      <c r="L57" s="3328"/>
      <c r="M57" s="3328"/>
      <c r="N57" s="2394"/>
      <c r="O57" s="2395"/>
    </row>
    <row r="58" spans="1:15" x14ac:dyDescent="0.2">
      <c r="A58" s="3378" t="s">
        <v>7</v>
      </c>
      <c r="B58" s="3381" t="s">
        <v>28</v>
      </c>
      <c r="C58" s="3383" t="s">
        <v>7</v>
      </c>
      <c r="D58" s="3385" t="s">
        <v>852</v>
      </c>
      <c r="E58" s="3321" t="s">
        <v>50</v>
      </c>
      <c r="F58" s="3348" t="s">
        <v>119</v>
      </c>
      <c r="G58" s="1414" t="s">
        <v>823</v>
      </c>
      <c r="H58" s="1337">
        <v>194.1</v>
      </c>
      <c r="I58" s="1321">
        <v>224.7</v>
      </c>
      <c r="J58" s="1430">
        <v>224.7</v>
      </c>
      <c r="K58" s="3351" t="s">
        <v>853</v>
      </c>
      <c r="L58" s="1366" t="s">
        <v>854</v>
      </c>
      <c r="M58" s="1392" t="s">
        <v>854</v>
      </c>
      <c r="N58" s="3303"/>
      <c r="O58" s="2340"/>
    </row>
    <row r="59" spans="1:15" x14ac:dyDescent="0.2">
      <c r="A59" s="3379"/>
      <c r="B59" s="3365"/>
      <c r="C59" s="3368"/>
      <c r="D59" s="3386"/>
      <c r="E59" s="3322"/>
      <c r="F59" s="3349"/>
      <c r="G59" s="1324" t="s">
        <v>67</v>
      </c>
      <c r="H59" s="1431"/>
      <c r="I59" s="1370"/>
      <c r="J59" s="1432"/>
      <c r="K59" s="3352"/>
      <c r="L59" s="1386"/>
      <c r="M59" s="1387"/>
      <c r="N59" s="2341"/>
      <c r="O59" s="2342"/>
    </row>
    <row r="60" spans="1:15" x14ac:dyDescent="0.2">
      <c r="A60" s="3379"/>
      <c r="B60" s="3365"/>
      <c r="C60" s="3368"/>
      <c r="D60" s="3386"/>
      <c r="E60" s="3322"/>
      <c r="F60" s="3349"/>
      <c r="G60" s="1324" t="s">
        <v>416</v>
      </c>
      <c r="H60" s="1431"/>
      <c r="I60" s="1326">
        <v>0.9</v>
      </c>
      <c r="J60" s="1432">
        <v>0.9</v>
      </c>
      <c r="K60" s="3352"/>
      <c r="L60" s="1386"/>
      <c r="M60" s="1387"/>
      <c r="N60" s="2341"/>
      <c r="O60" s="2342"/>
    </row>
    <row r="61" spans="1:15" x14ac:dyDescent="0.2">
      <c r="A61" s="3379"/>
      <c r="B61" s="3365"/>
      <c r="C61" s="3368"/>
      <c r="D61" s="3386"/>
      <c r="E61" s="3322"/>
      <c r="F61" s="3349"/>
      <c r="G61" s="1324" t="s">
        <v>30</v>
      </c>
      <c r="H61" s="1431">
        <v>121.3</v>
      </c>
      <c r="I61" s="1326">
        <v>124.1</v>
      </c>
      <c r="J61" s="1432">
        <v>124</v>
      </c>
      <c r="K61" s="3352"/>
      <c r="L61" s="1386"/>
      <c r="M61" s="1387"/>
      <c r="N61" s="2341"/>
      <c r="O61" s="2342"/>
    </row>
    <row r="62" spans="1:15" x14ac:dyDescent="0.2">
      <c r="A62" s="3379"/>
      <c r="B62" s="3365"/>
      <c r="C62" s="3368"/>
      <c r="D62" s="3386"/>
      <c r="E62" s="3322"/>
      <c r="F62" s="3349"/>
      <c r="G62" s="1425" t="s">
        <v>125</v>
      </c>
      <c r="H62" s="1433"/>
      <c r="I62" s="1434">
        <v>0.28999999999999998</v>
      </c>
      <c r="J62" s="1435">
        <v>0.28999999999999998</v>
      </c>
      <c r="K62" s="3352"/>
      <c r="L62" s="1386"/>
      <c r="M62" s="1387"/>
      <c r="N62" s="2341"/>
      <c r="O62" s="2342"/>
    </row>
    <row r="63" spans="1:15" ht="13.5" thickBot="1" x14ac:dyDescent="0.25">
      <c r="A63" s="3380"/>
      <c r="B63" s="3382"/>
      <c r="C63" s="3384"/>
      <c r="D63" s="3387"/>
      <c r="E63" s="3323"/>
      <c r="F63" s="3350"/>
      <c r="G63" s="1411" t="s">
        <v>8</v>
      </c>
      <c r="H63" s="1436">
        <f>SUM(H58:H61)</f>
        <v>315.39999999999998</v>
      </c>
      <c r="I63" s="1437">
        <f>SUM(I58:I62)</f>
        <v>349.99</v>
      </c>
      <c r="J63" s="1400">
        <f>SUM(J58:J62)</f>
        <v>349.89000000000004</v>
      </c>
      <c r="K63" s="3353"/>
      <c r="L63" s="1378"/>
      <c r="M63" s="1390"/>
      <c r="N63" s="3304"/>
      <c r="O63" s="3305"/>
    </row>
    <row r="64" spans="1:15" x14ac:dyDescent="0.2">
      <c r="A64" s="3361" t="s">
        <v>7</v>
      </c>
      <c r="B64" s="3364" t="s">
        <v>28</v>
      </c>
      <c r="C64" s="3367" t="s">
        <v>9</v>
      </c>
      <c r="D64" s="3370" t="s">
        <v>855</v>
      </c>
      <c r="E64" s="3321" t="s">
        <v>50</v>
      </c>
      <c r="F64" s="3373" t="s">
        <v>119</v>
      </c>
      <c r="G64" s="1319" t="s">
        <v>30</v>
      </c>
      <c r="H64" s="1320">
        <v>434</v>
      </c>
      <c r="I64" s="1430">
        <v>396.3</v>
      </c>
      <c r="J64" s="1430">
        <v>395.77</v>
      </c>
      <c r="K64" s="3351" t="s">
        <v>853</v>
      </c>
      <c r="L64" s="1366" t="s">
        <v>716</v>
      </c>
      <c r="M64" s="1392" t="s">
        <v>856</v>
      </c>
      <c r="N64" s="3342" t="s">
        <v>857</v>
      </c>
      <c r="O64" s="3388"/>
    </row>
    <row r="65" spans="1:15" x14ac:dyDescent="0.2">
      <c r="A65" s="3362"/>
      <c r="B65" s="3365"/>
      <c r="C65" s="3368"/>
      <c r="D65" s="3371"/>
      <c r="E65" s="3322"/>
      <c r="F65" s="3349"/>
      <c r="G65" s="1438" t="s">
        <v>416</v>
      </c>
      <c r="H65" s="1375">
        <v>12</v>
      </c>
      <c r="I65" s="1439">
        <v>20</v>
      </c>
      <c r="J65" s="1439">
        <v>17.3</v>
      </c>
      <c r="K65" s="3352"/>
      <c r="L65" s="1386"/>
      <c r="M65" s="1440"/>
      <c r="N65" s="3389"/>
      <c r="O65" s="3390"/>
    </row>
    <row r="66" spans="1:15" x14ac:dyDescent="0.2">
      <c r="A66" s="3362"/>
      <c r="B66" s="3365"/>
      <c r="C66" s="3368"/>
      <c r="D66" s="3371"/>
      <c r="E66" s="3322"/>
      <c r="F66" s="3349"/>
      <c r="G66" s="1324" t="s">
        <v>151</v>
      </c>
      <c r="H66" s="1375"/>
      <c r="I66" s="1439">
        <v>45</v>
      </c>
      <c r="J66" s="1439">
        <v>43.3</v>
      </c>
      <c r="K66" s="3352"/>
      <c r="L66" s="1386"/>
      <c r="M66" s="1440"/>
      <c r="N66" s="3389"/>
      <c r="O66" s="3390"/>
    </row>
    <row r="67" spans="1:15" x14ac:dyDescent="0.2">
      <c r="A67" s="3362"/>
      <c r="B67" s="3365"/>
      <c r="C67" s="3368"/>
      <c r="D67" s="3371"/>
      <c r="E67" s="3322"/>
      <c r="F67" s="3349"/>
      <c r="G67" s="1425" t="s">
        <v>125</v>
      </c>
      <c r="H67" s="1409"/>
      <c r="I67" s="1441">
        <v>5.09</v>
      </c>
      <c r="J67" s="1441">
        <v>5.09</v>
      </c>
      <c r="K67" s="3352"/>
      <c r="L67" s="1386"/>
      <c r="M67" s="1440"/>
      <c r="N67" s="3389"/>
      <c r="O67" s="3390"/>
    </row>
    <row r="68" spans="1:15" ht="13.5" thickBot="1" x14ac:dyDescent="0.25">
      <c r="A68" s="3363"/>
      <c r="B68" s="3366"/>
      <c r="C68" s="3369"/>
      <c r="D68" s="3372"/>
      <c r="E68" s="3323"/>
      <c r="F68" s="3374"/>
      <c r="G68" s="1411" t="s">
        <v>8</v>
      </c>
      <c r="H68" s="1393">
        <f>SUM(H64:H66)</f>
        <v>446</v>
      </c>
      <c r="I68" s="1394">
        <f>SUM(I64:I67)</f>
        <v>466.39</v>
      </c>
      <c r="J68" s="1394">
        <f>SUM(J64:J67)</f>
        <v>461.46</v>
      </c>
      <c r="K68" s="3353"/>
      <c r="L68" s="1378"/>
      <c r="M68" s="1402"/>
      <c r="N68" s="3391"/>
      <c r="O68" s="3392"/>
    </row>
    <row r="69" spans="1:15" ht="13.5" thickBot="1" x14ac:dyDescent="0.25">
      <c r="A69" s="1358" t="s">
        <v>7</v>
      </c>
      <c r="B69" s="1403" t="s">
        <v>28</v>
      </c>
      <c r="C69" s="3339" t="s">
        <v>10</v>
      </c>
      <c r="D69" s="3340"/>
      <c r="E69" s="3340"/>
      <c r="F69" s="3340"/>
      <c r="G69" s="3341"/>
      <c r="H69" s="1404">
        <f>H68+H63</f>
        <v>761.4</v>
      </c>
      <c r="I69" s="1404">
        <f t="shared" ref="I69:J69" si="4">I68+I63</f>
        <v>816.38</v>
      </c>
      <c r="J69" s="1442">
        <f t="shared" si="4"/>
        <v>811.35</v>
      </c>
      <c r="K69" s="1361"/>
      <c r="L69" s="1362"/>
      <c r="M69" s="1363"/>
      <c r="N69" s="3342"/>
      <c r="O69" s="2391"/>
    </row>
    <row r="70" spans="1:15" ht="13.5" thickBot="1" x14ac:dyDescent="0.25">
      <c r="A70" s="1358" t="s">
        <v>7</v>
      </c>
      <c r="B70" s="3297" t="s">
        <v>11</v>
      </c>
      <c r="C70" s="3298"/>
      <c r="D70" s="3298"/>
      <c r="E70" s="3298"/>
      <c r="F70" s="3298"/>
      <c r="G70" s="3343"/>
      <c r="H70" s="1443">
        <f>H40+H19+H56+H69</f>
        <v>52866.2</v>
      </c>
      <c r="I70" s="1443">
        <f>I40+I19+I56+I69</f>
        <v>55236.02</v>
      </c>
      <c r="J70" s="1443">
        <f>J40+J19+J56+J69</f>
        <v>54154.55999999999</v>
      </c>
      <c r="K70" s="1444"/>
      <c r="L70" s="1444"/>
      <c r="M70" s="1444"/>
      <c r="N70" s="2392"/>
      <c r="O70" s="2393"/>
    </row>
    <row r="71" spans="1:15" ht="13.5" thickBot="1" x14ac:dyDescent="0.25">
      <c r="A71" s="1303" t="s">
        <v>9</v>
      </c>
      <c r="B71" s="3344" t="s">
        <v>858</v>
      </c>
      <c r="C71" s="3345"/>
      <c r="D71" s="3345"/>
      <c r="E71" s="3345"/>
      <c r="F71" s="3345"/>
      <c r="G71" s="3345"/>
      <c r="H71" s="3345"/>
      <c r="I71" s="3345"/>
      <c r="J71" s="3345"/>
      <c r="K71" s="3345"/>
      <c r="L71" s="3345"/>
      <c r="M71" s="3345"/>
      <c r="N71" s="2392"/>
      <c r="O71" s="2393"/>
    </row>
    <row r="72" spans="1:15" ht="13.5" thickBot="1" x14ac:dyDescent="0.25">
      <c r="A72" s="1303" t="s">
        <v>9</v>
      </c>
      <c r="B72" s="1306" t="s">
        <v>7</v>
      </c>
      <c r="C72" s="3346" t="s">
        <v>859</v>
      </c>
      <c r="D72" s="3347"/>
      <c r="E72" s="3347"/>
      <c r="F72" s="3347"/>
      <c r="G72" s="3347"/>
      <c r="H72" s="3347"/>
      <c r="I72" s="3347"/>
      <c r="J72" s="3347"/>
      <c r="K72" s="3347"/>
      <c r="L72" s="3347"/>
      <c r="M72" s="3347"/>
      <c r="N72" s="2394"/>
      <c r="O72" s="2395"/>
    </row>
    <row r="73" spans="1:15" ht="33" customHeight="1" x14ac:dyDescent="0.2">
      <c r="A73" s="3309" t="s">
        <v>9</v>
      </c>
      <c r="B73" s="3312" t="s">
        <v>7</v>
      </c>
      <c r="C73" s="3315" t="s">
        <v>7</v>
      </c>
      <c r="D73" s="3318" t="s">
        <v>860</v>
      </c>
      <c r="E73" s="3357" t="s">
        <v>50</v>
      </c>
      <c r="F73" s="3324" t="s">
        <v>119</v>
      </c>
      <c r="G73" s="1445" t="s">
        <v>30</v>
      </c>
      <c r="H73" s="1446">
        <v>21.7</v>
      </c>
      <c r="I73" s="1430">
        <v>21.7</v>
      </c>
      <c r="J73" s="1380">
        <v>21.7</v>
      </c>
      <c r="K73" s="3329" t="s">
        <v>861</v>
      </c>
      <c r="L73" s="3331">
        <v>30</v>
      </c>
      <c r="M73" s="3333">
        <v>22</v>
      </c>
      <c r="N73" s="3306" t="s">
        <v>862</v>
      </c>
      <c r="O73" s="3307"/>
    </row>
    <row r="74" spans="1:15" ht="27.6" customHeight="1" thickBot="1" x14ac:dyDescent="0.25">
      <c r="A74" s="3311"/>
      <c r="B74" s="3314"/>
      <c r="C74" s="3317"/>
      <c r="D74" s="3320"/>
      <c r="E74" s="3358"/>
      <c r="F74" s="3326"/>
      <c r="G74" s="1332" t="s">
        <v>8</v>
      </c>
      <c r="H74" s="1447">
        <f>H73*1</f>
        <v>21.7</v>
      </c>
      <c r="I74" s="1447">
        <f t="shared" ref="I74:J74" si="5">I73*1</f>
        <v>21.7</v>
      </c>
      <c r="J74" s="1447">
        <f t="shared" si="5"/>
        <v>21.7</v>
      </c>
      <c r="K74" s="3330"/>
      <c r="L74" s="3332"/>
      <c r="M74" s="3334"/>
      <c r="N74" s="3335"/>
      <c r="O74" s="3336"/>
    </row>
    <row r="75" spans="1:15" ht="23.45" customHeight="1" x14ac:dyDescent="0.2">
      <c r="A75" s="3354" t="s">
        <v>9</v>
      </c>
      <c r="B75" s="3356" t="s">
        <v>7</v>
      </c>
      <c r="C75" s="3315" t="s">
        <v>27</v>
      </c>
      <c r="D75" s="3318" t="s">
        <v>863</v>
      </c>
      <c r="E75" s="3357" t="s">
        <v>50</v>
      </c>
      <c r="F75" s="3324" t="s">
        <v>119</v>
      </c>
      <c r="G75" s="1445" t="s">
        <v>30</v>
      </c>
      <c r="H75" s="1446">
        <v>10</v>
      </c>
      <c r="I75" s="1430">
        <v>0</v>
      </c>
      <c r="J75" s="1380">
        <v>0</v>
      </c>
      <c r="K75" s="3329" t="s">
        <v>864</v>
      </c>
      <c r="L75" s="3331">
        <v>1000</v>
      </c>
      <c r="M75" s="3359">
        <v>0</v>
      </c>
      <c r="N75" s="3306" t="s">
        <v>865</v>
      </c>
      <c r="O75" s="3307"/>
    </row>
    <row r="76" spans="1:15" ht="22.15" customHeight="1" thickBot="1" x14ac:dyDescent="0.25">
      <c r="A76" s="3355"/>
      <c r="B76" s="3355"/>
      <c r="C76" s="3317"/>
      <c r="D76" s="3320"/>
      <c r="E76" s="3358"/>
      <c r="F76" s="3326"/>
      <c r="G76" s="1332" t="s">
        <v>8</v>
      </c>
      <c r="H76" s="1447">
        <f t="shared" ref="H76:J76" si="6">SUM(H75:H75)</f>
        <v>10</v>
      </c>
      <c r="I76" s="1447">
        <f t="shared" si="6"/>
        <v>0</v>
      </c>
      <c r="J76" s="1447">
        <f t="shared" si="6"/>
        <v>0</v>
      </c>
      <c r="K76" s="3330"/>
      <c r="L76" s="3332"/>
      <c r="M76" s="3360"/>
      <c r="N76" s="3335"/>
      <c r="O76" s="3336"/>
    </row>
    <row r="77" spans="1:15" ht="13.5" thickBot="1" x14ac:dyDescent="0.25">
      <c r="A77" s="1303" t="s">
        <v>9</v>
      </c>
      <c r="B77" s="1306" t="s">
        <v>7</v>
      </c>
      <c r="C77" s="3295" t="s">
        <v>10</v>
      </c>
      <c r="D77" s="3296"/>
      <c r="E77" s="3296"/>
      <c r="F77" s="3296"/>
      <c r="G77" s="3296"/>
      <c r="H77" s="1448">
        <f>H74+H76</f>
        <v>31.7</v>
      </c>
      <c r="I77" s="1448">
        <f>I74+I76</f>
        <v>21.7</v>
      </c>
      <c r="J77" s="1448">
        <f>J74+J76</f>
        <v>21.7</v>
      </c>
      <c r="K77" s="1449"/>
      <c r="L77" s="1362"/>
      <c r="M77" s="1450"/>
      <c r="N77" s="3303"/>
      <c r="O77" s="2340"/>
    </row>
    <row r="78" spans="1:15" ht="13.5" thickBot="1" x14ac:dyDescent="0.25">
      <c r="A78" s="1303" t="s">
        <v>9</v>
      </c>
      <c r="B78" s="1306" t="s">
        <v>9</v>
      </c>
      <c r="C78" s="3327" t="s">
        <v>866</v>
      </c>
      <c r="D78" s="3328"/>
      <c r="E78" s="3328"/>
      <c r="F78" s="3328"/>
      <c r="G78" s="3328"/>
      <c r="H78" s="3328"/>
      <c r="I78" s="3328"/>
      <c r="J78" s="3328"/>
      <c r="K78" s="3328"/>
      <c r="L78" s="3328"/>
      <c r="M78" s="3328"/>
      <c r="N78" s="3304"/>
      <c r="O78" s="3305"/>
    </row>
    <row r="79" spans="1:15" x14ac:dyDescent="0.2">
      <c r="A79" s="3309" t="s">
        <v>9</v>
      </c>
      <c r="B79" s="3312" t="s">
        <v>9</v>
      </c>
      <c r="C79" s="3315" t="s">
        <v>129</v>
      </c>
      <c r="D79" s="3318" t="s">
        <v>867</v>
      </c>
      <c r="E79" s="3321" t="s">
        <v>50</v>
      </c>
      <c r="F79" s="3324" t="s">
        <v>119</v>
      </c>
      <c r="G79" s="1451" t="s">
        <v>30</v>
      </c>
      <c r="H79" s="1380">
        <v>172.3</v>
      </c>
      <c r="I79" s="1430">
        <v>139.80000000000001</v>
      </c>
      <c r="J79" s="1322">
        <v>138.1</v>
      </c>
      <c r="K79" s="3329"/>
      <c r="L79" s="1771"/>
      <c r="M79" s="1452"/>
      <c r="N79" s="3303"/>
      <c r="O79" s="2340"/>
    </row>
    <row r="80" spans="1:15" x14ac:dyDescent="0.2">
      <c r="A80" s="3310"/>
      <c r="B80" s="3313"/>
      <c r="C80" s="3316"/>
      <c r="D80" s="3319"/>
      <c r="E80" s="3322"/>
      <c r="F80" s="3325"/>
      <c r="G80" s="1453" t="s">
        <v>67</v>
      </c>
      <c r="H80" s="1325"/>
      <c r="I80" s="1439">
        <v>99.3</v>
      </c>
      <c r="J80" s="1327">
        <v>99.2</v>
      </c>
      <c r="K80" s="3337"/>
      <c r="L80" s="1454"/>
      <c r="M80" s="1455"/>
      <c r="N80" s="3338"/>
      <c r="O80" s="2342"/>
    </row>
    <row r="81" spans="1:15" ht="13.5" thickBot="1" x14ac:dyDescent="0.25">
      <c r="A81" s="3311"/>
      <c r="B81" s="3314"/>
      <c r="C81" s="3317"/>
      <c r="D81" s="3320"/>
      <c r="E81" s="3323"/>
      <c r="F81" s="3326"/>
      <c r="G81" s="1456" t="s">
        <v>8</v>
      </c>
      <c r="H81" s="1457">
        <f t="shared" ref="H81" si="7">SUM(H79:H79)</f>
        <v>172.3</v>
      </c>
      <c r="I81" s="1458">
        <f>SUM(I79:I80)</f>
        <v>239.10000000000002</v>
      </c>
      <c r="J81" s="1458">
        <f>SUM(J79:J80)</f>
        <v>237.3</v>
      </c>
      <c r="K81" s="3330"/>
      <c r="L81" s="1772"/>
      <c r="M81" s="1459"/>
      <c r="N81" s="3304"/>
      <c r="O81" s="3305"/>
    </row>
    <row r="82" spans="1:15" ht="52.15" customHeight="1" thickBot="1" x14ac:dyDescent="0.25">
      <c r="A82" s="1460"/>
      <c r="B82" s="1461"/>
      <c r="C82" s="1462"/>
      <c r="D82" s="1769" t="s">
        <v>868</v>
      </c>
      <c r="E82" s="1775"/>
      <c r="F82" s="1770"/>
      <c r="G82" s="1445"/>
      <c r="H82" s="1380"/>
      <c r="I82" s="1430"/>
      <c r="J82" s="1380"/>
      <c r="K82" s="1767" t="s">
        <v>869</v>
      </c>
      <c r="L82" s="1771">
        <v>2000</v>
      </c>
      <c r="M82" s="1463">
        <v>4027</v>
      </c>
      <c r="N82" s="3306" t="s">
        <v>870</v>
      </c>
      <c r="O82" s="3307"/>
    </row>
    <row r="83" spans="1:15" ht="26.25" thickBot="1" x14ac:dyDescent="0.25">
      <c r="A83" s="1464"/>
      <c r="B83" s="1465"/>
      <c r="C83" s="1462"/>
      <c r="D83" s="1466" t="s">
        <v>871</v>
      </c>
      <c r="E83" s="1775"/>
      <c r="F83" s="1770"/>
      <c r="G83" s="1467"/>
      <c r="H83" s="1468"/>
      <c r="I83" s="1469"/>
      <c r="J83" s="1470"/>
      <c r="K83" s="1767" t="s">
        <v>872</v>
      </c>
      <c r="L83" s="1771">
        <v>15</v>
      </c>
      <c r="M83" s="1471">
        <v>37</v>
      </c>
      <c r="N83" s="3306" t="s">
        <v>873</v>
      </c>
      <c r="O83" s="3307"/>
    </row>
    <row r="84" spans="1:15" ht="26.25" thickBot="1" x14ac:dyDescent="0.25">
      <c r="A84" s="1464"/>
      <c r="B84" s="1465"/>
      <c r="C84" s="1462"/>
      <c r="D84" s="1466" t="s">
        <v>874</v>
      </c>
      <c r="E84" s="1775"/>
      <c r="F84" s="1770"/>
      <c r="G84" s="1467"/>
      <c r="H84" s="1472"/>
      <c r="I84" s="1469"/>
      <c r="J84" s="1472"/>
      <c r="K84" s="1767" t="s">
        <v>875</v>
      </c>
      <c r="L84" s="1771">
        <v>1</v>
      </c>
      <c r="M84" s="1471">
        <v>1</v>
      </c>
      <c r="N84" s="3306"/>
      <c r="O84" s="3307"/>
    </row>
    <row r="85" spans="1:15" ht="39" thickBot="1" x14ac:dyDescent="0.25">
      <c r="A85" s="1460"/>
      <c r="B85" s="1461"/>
      <c r="C85" s="1462"/>
      <c r="D85" s="1769" t="s">
        <v>876</v>
      </c>
      <c r="E85" s="1775"/>
      <c r="F85" s="1770"/>
      <c r="G85" s="1467"/>
      <c r="H85" s="1472"/>
      <c r="I85" s="1469"/>
      <c r="J85" s="1472"/>
      <c r="K85" s="1767" t="s">
        <v>877</v>
      </c>
      <c r="L85" s="1771">
        <v>80</v>
      </c>
      <c r="M85" s="1471">
        <v>100</v>
      </c>
      <c r="N85" s="3306" t="s">
        <v>878</v>
      </c>
      <c r="O85" s="3308"/>
    </row>
    <row r="86" spans="1:15" ht="39" thickBot="1" x14ac:dyDescent="0.25">
      <c r="A86" s="1464"/>
      <c r="B86" s="1465"/>
      <c r="C86" s="1462"/>
      <c r="D86" s="1466" t="s">
        <v>879</v>
      </c>
      <c r="E86" s="1775"/>
      <c r="F86" s="1770"/>
      <c r="G86" s="1467"/>
      <c r="H86" s="1472"/>
      <c r="I86" s="1469"/>
      <c r="J86" s="1472"/>
      <c r="K86" s="1767" t="s">
        <v>880</v>
      </c>
      <c r="L86" s="1771">
        <v>40</v>
      </c>
      <c r="M86" s="1471">
        <v>32</v>
      </c>
      <c r="N86" s="3306" t="s">
        <v>881</v>
      </c>
      <c r="O86" s="3307"/>
    </row>
    <row r="87" spans="1:15" ht="51.75" thickBot="1" x14ac:dyDescent="0.25">
      <c r="A87" s="1464"/>
      <c r="B87" s="1465"/>
      <c r="C87" s="1462"/>
      <c r="D87" s="1466" t="s">
        <v>882</v>
      </c>
      <c r="E87" s="1775"/>
      <c r="F87" s="1770"/>
      <c r="G87" s="1445"/>
      <c r="H87" s="1380"/>
      <c r="I87" s="1430"/>
      <c r="J87" s="1322"/>
      <c r="K87" s="1767" t="s">
        <v>883</v>
      </c>
      <c r="L87" s="1771">
        <v>40</v>
      </c>
      <c r="M87" s="1471">
        <v>0</v>
      </c>
      <c r="N87" s="3306" t="s">
        <v>884</v>
      </c>
      <c r="O87" s="3307"/>
    </row>
    <row r="88" spans="1:15" ht="26.25" thickBot="1" x14ac:dyDescent="0.25">
      <c r="A88" s="1464"/>
      <c r="B88" s="1465"/>
      <c r="C88" s="1462"/>
      <c r="D88" s="1466" t="s">
        <v>885</v>
      </c>
      <c r="E88" s="1775"/>
      <c r="F88" s="1770"/>
      <c r="G88" s="1445"/>
      <c r="H88" s="1380"/>
      <c r="I88" s="1430"/>
      <c r="J88" s="1322"/>
      <c r="K88" s="1473" t="s">
        <v>886</v>
      </c>
      <c r="L88" s="1771">
        <v>3</v>
      </c>
      <c r="M88" s="1471">
        <v>4</v>
      </c>
      <c r="N88" s="3306" t="s">
        <v>887</v>
      </c>
      <c r="O88" s="3307"/>
    </row>
    <row r="89" spans="1:15" ht="39" thickBot="1" x14ac:dyDescent="0.25">
      <c r="A89" s="1464"/>
      <c r="B89" s="1465"/>
      <c r="C89" s="1462"/>
      <c r="D89" s="1466" t="s">
        <v>888</v>
      </c>
      <c r="E89" s="1775"/>
      <c r="F89" s="1770"/>
      <c r="G89" s="1445"/>
      <c r="H89" s="1380"/>
      <c r="I89" s="1430"/>
      <c r="J89" s="1322"/>
      <c r="K89" s="1767" t="s">
        <v>889</v>
      </c>
      <c r="L89" s="1771">
        <v>3</v>
      </c>
      <c r="M89" s="1471">
        <v>3</v>
      </c>
      <c r="N89" s="3306"/>
      <c r="O89" s="3307"/>
    </row>
    <row r="90" spans="1:15" ht="72.599999999999994" customHeight="1" thickBot="1" x14ac:dyDescent="0.25">
      <c r="A90" s="1464"/>
      <c r="B90" s="1465"/>
      <c r="C90" s="1462"/>
      <c r="D90" s="1466" t="s">
        <v>890</v>
      </c>
      <c r="E90" s="1775"/>
      <c r="F90" s="1770"/>
      <c r="G90" s="1445"/>
      <c r="H90" s="1380"/>
      <c r="I90" s="1430"/>
      <c r="J90" s="1322"/>
      <c r="K90" s="1767" t="s">
        <v>891</v>
      </c>
      <c r="L90" s="1771">
        <v>18</v>
      </c>
      <c r="M90" s="1471">
        <v>46</v>
      </c>
      <c r="N90" s="3306" t="s">
        <v>892</v>
      </c>
      <c r="O90" s="3307"/>
    </row>
    <row r="91" spans="1:15" ht="51.75" thickBot="1" x14ac:dyDescent="0.25">
      <c r="A91" s="1464"/>
      <c r="B91" s="1465"/>
      <c r="C91" s="1462"/>
      <c r="D91" s="1466" t="s">
        <v>893</v>
      </c>
      <c r="E91" s="1775"/>
      <c r="F91" s="1770"/>
      <c r="G91" s="1445"/>
      <c r="H91" s="1380"/>
      <c r="I91" s="1430"/>
      <c r="J91" s="1322"/>
      <c r="K91" s="1767" t="s">
        <v>894</v>
      </c>
      <c r="L91" s="1771">
        <v>10</v>
      </c>
      <c r="M91" s="1471">
        <v>7</v>
      </c>
      <c r="N91" s="3306" t="s">
        <v>895</v>
      </c>
      <c r="O91" s="3307"/>
    </row>
    <row r="92" spans="1:15" ht="42.6" customHeight="1" thickBot="1" x14ac:dyDescent="0.25">
      <c r="A92" s="1464"/>
      <c r="B92" s="1474"/>
      <c r="C92" s="1768"/>
      <c r="D92" s="1466" t="s">
        <v>896</v>
      </c>
      <c r="E92" s="1775"/>
      <c r="F92" s="1770"/>
      <c r="G92" s="1445"/>
      <c r="H92" s="1380"/>
      <c r="I92" s="1430"/>
      <c r="J92" s="1322"/>
      <c r="K92" s="1767" t="s">
        <v>897</v>
      </c>
      <c r="L92" s="1771">
        <v>28</v>
      </c>
      <c r="M92" s="1471">
        <v>37</v>
      </c>
      <c r="N92" s="3306" t="s">
        <v>898</v>
      </c>
      <c r="O92" s="3307"/>
    </row>
    <row r="93" spans="1:15" ht="13.5" thickBot="1" x14ac:dyDescent="0.25">
      <c r="A93" s="1303" t="s">
        <v>9</v>
      </c>
      <c r="B93" s="1306" t="s">
        <v>9</v>
      </c>
      <c r="C93" s="3295" t="s">
        <v>10</v>
      </c>
      <c r="D93" s="3296"/>
      <c r="E93" s="3296"/>
      <c r="F93" s="3296"/>
      <c r="G93" s="3296"/>
      <c r="H93" s="1442">
        <f>H81*1</f>
        <v>172.3</v>
      </c>
      <c r="I93" s="1475">
        <f>I81*1</f>
        <v>239.10000000000002</v>
      </c>
      <c r="J93" s="1442">
        <f>J81*1</f>
        <v>237.3</v>
      </c>
      <c r="K93" s="1362"/>
      <c r="L93" s="1362"/>
      <c r="M93" s="1362"/>
      <c r="N93" s="3303"/>
      <c r="O93" s="2340"/>
    </row>
    <row r="94" spans="1:15" ht="13.5" thickBot="1" x14ac:dyDescent="0.25">
      <c r="A94" s="1358" t="s">
        <v>7</v>
      </c>
      <c r="B94" s="3297" t="s">
        <v>11</v>
      </c>
      <c r="C94" s="3298"/>
      <c r="D94" s="3298"/>
      <c r="E94" s="3298"/>
      <c r="F94" s="3298"/>
      <c r="G94" s="3298"/>
      <c r="H94" s="1476">
        <f>H93+H77</f>
        <v>204</v>
      </c>
      <c r="I94" s="1477">
        <f>I93+I77</f>
        <v>260.8</v>
      </c>
      <c r="J94" s="1476">
        <f>J93+J77</f>
        <v>259</v>
      </c>
      <c r="K94" s="1444"/>
      <c r="L94" s="1444"/>
      <c r="M94" s="1444"/>
      <c r="N94" s="3304"/>
      <c r="O94" s="3305"/>
    </row>
    <row r="95" spans="1:15" ht="13.5" thickBot="1" x14ac:dyDescent="0.25">
      <c r="A95" s="1358"/>
      <c r="B95" s="1766"/>
      <c r="C95" s="1766"/>
      <c r="D95" s="1766"/>
      <c r="E95" s="1766"/>
      <c r="F95" s="1766"/>
      <c r="G95" s="1766" t="s">
        <v>899</v>
      </c>
      <c r="H95" s="1478">
        <v>344.07</v>
      </c>
      <c r="I95" s="1478"/>
      <c r="J95" s="1478"/>
      <c r="K95" s="1444"/>
      <c r="L95" s="1444"/>
      <c r="M95" s="1444"/>
      <c r="N95" s="1759"/>
      <c r="O95" s="1760"/>
    </row>
    <row r="96" spans="1:15" ht="13.5" thickBot="1" x14ac:dyDescent="0.25">
      <c r="A96" s="1479" t="s">
        <v>7</v>
      </c>
      <c r="B96" s="3299" t="s">
        <v>12</v>
      </c>
      <c r="C96" s="3299"/>
      <c r="D96" s="3299"/>
      <c r="E96" s="3299"/>
      <c r="F96" s="3299"/>
      <c r="G96" s="3299"/>
      <c r="H96" s="1480">
        <f>H94+H70+H95</f>
        <v>53414.27</v>
      </c>
      <c r="I96" s="1480">
        <f>I94+I70+I95</f>
        <v>55496.82</v>
      </c>
      <c r="J96" s="1480">
        <f>J94+J70+J95</f>
        <v>54413.55999999999</v>
      </c>
      <c r="K96" s="3300"/>
      <c r="L96" s="3300"/>
      <c r="M96" s="3300"/>
      <c r="N96" s="3301"/>
      <c r="O96" s="3302"/>
    </row>
    <row r="97" spans="1:15" x14ac:dyDescent="0.2">
      <c r="A97" s="1481"/>
      <c r="B97" s="1481"/>
      <c r="C97" s="434"/>
      <c r="D97" s="1302"/>
      <c r="E97" s="777"/>
      <c r="K97" s="1483"/>
      <c r="L97" s="1481"/>
      <c r="M97" s="1481"/>
      <c r="N97" s="1482"/>
      <c r="O97" s="1482"/>
    </row>
    <row r="98" spans="1:15" x14ac:dyDescent="0.2">
      <c r="A98" s="1481"/>
      <c r="B98" s="1481"/>
      <c r="C98" s="434"/>
      <c r="D98" s="1302"/>
      <c r="E98" s="777"/>
      <c r="K98" s="1483"/>
      <c r="L98" s="1481"/>
      <c r="M98" s="1481"/>
      <c r="N98" s="1482"/>
      <c r="O98" s="1482"/>
    </row>
    <row r="99" spans="1:15" x14ac:dyDescent="0.2">
      <c r="A99" s="1481"/>
      <c r="B99" s="1481"/>
      <c r="C99" s="434"/>
      <c r="D99" s="1302"/>
      <c r="E99" s="777"/>
      <c r="K99" s="1483"/>
      <c r="L99" s="1481"/>
      <c r="M99" s="1481"/>
      <c r="N99" s="1482"/>
      <c r="O99" s="1482"/>
    </row>
    <row r="100" spans="1:15" x14ac:dyDescent="0.2">
      <c r="A100" s="1481"/>
      <c r="B100" s="1481"/>
      <c r="C100" s="434"/>
      <c r="D100" s="1302"/>
      <c r="E100" s="777"/>
      <c r="K100" s="1483"/>
      <c r="L100" s="1481"/>
      <c r="M100" s="1481"/>
      <c r="N100" s="1482"/>
      <c r="O100" s="1482"/>
    </row>
    <row r="101" spans="1:15" x14ac:dyDescent="0.2">
      <c r="A101" s="1481"/>
      <c r="B101" s="1481"/>
      <c r="C101" s="434"/>
      <c r="D101" s="1302"/>
      <c r="E101" s="777"/>
      <c r="K101" s="1483"/>
      <c r="L101" s="1481"/>
      <c r="M101" s="1481"/>
      <c r="N101" s="1482"/>
      <c r="O101" s="1482"/>
    </row>
    <row r="102" spans="1:15" x14ac:dyDescent="0.2">
      <c r="A102" s="1481"/>
      <c r="B102" s="1481"/>
      <c r="C102" s="434"/>
      <c r="D102" s="1302"/>
      <c r="E102" s="777"/>
      <c r="K102" s="1483"/>
      <c r="L102" s="1481"/>
      <c r="M102" s="1481"/>
      <c r="N102" s="1482"/>
      <c r="O102" s="1482"/>
    </row>
    <row r="103" spans="1:15" x14ac:dyDescent="0.2">
      <c r="A103" s="1481"/>
      <c r="B103" s="1481"/>
      <c r="C103" s="434"/>
      <c r="D103" s="1302"/>
      <c r="E103" s="777"/>
      <c r="K103" s="1483"/>
      <c r="L103" s="1481"/>
      <c r="M103" s="1481"/>
      <c r="N103" s="1482"/>
      <c r="O103" s="1482"/>
    </row>
    <row r="104" spans="1:15" x14ac:dyDescent="0.2">
      <c r="A104" s="1481"/>
      <c r="B104" s="1481"/>
      <c r="C104" s="434"/>
      <c r="D104" s="1302"/>
      <c r="E104" s="777"/>
      <c r="K104" s="1483"/>
      <c r="L104" s="1481"/>
      <c r="M104" s="1481"/>
      <c r="N104" s="1482"/>
      <c r="O104" s="1482"/>
    </row>
    <row r="105" spans="1:15" x14ac:dyDescent="0.2">
      <c r="A105" s="1481"/>
      <c r="B105" s="1481"/>
      <c r="C105" s="434"/>
      <c r="D105" s="1302"/>
      <c r="E105" s="777"/>
      <c r="F105" s="1765"/>
      <c r="G105" s="1758"/>
      <c r="H105" s="1758"/>
      <c r="I105" s="1758"/>
      <c r="J105" s="1758"/>
      <c r="K105" s="1483"/>
      <c r="L105" s="1481"/>
      <c r="M105" s="1481"/>
      <c r="N105" s="1482"/>
      <c r="O105" s="1482"/>
    </row>
    <row r="106" spans="1:15" x14ac:dyDescent="0.2">
      <c r="A106" s="1481"/>
      <c r="B106" s="1481"/>
      <c r="C106" s="434"/>
      <c r="D106" s="1302"/>
      <c r="E106" s="777"/>
      <c r="F106" s="1765"/>
      <c r="G106" s="1758"/>
      <c r="H106" s="1758"/>
      <c r="I106" s="1758"/>
      <c r="J106" s="1758"/>
      <c r="K106" s="1483"/>
      <c r="L106" s="1481"/>
      <c r="M106" s="1481"/>
      <c r="N106" s="1482"/>
      <c r="O106" s="1482"/>
    </row>
    <row r="107" spans="1:15" x14ac:dyDescent="0.2">
      <c r="A107" s="1481"/>
      <c r="B107" s="1481"/>
      <c r="C107" s="434"/>
      <c r="D107" s="1302"/>
      <c r="E107" s="777"/>
      <c r="F107" s="1765"/>
      <c r="G107" s="1758"/>
      <c r="H107" s="1758"/>
      <c r="I107" s="1758"/>
      <c r="J107" s="1758"/>
      <c r="K107" s="1483"/>
      <c r="L107" s="1481"/>
      <c r="M107" s="1481"/>
      <c r="N107" s="1482"/>
      <c r="O107" s="1482"/>
    </row>
    <row r="108" spans="1:15" x14ac:dyDescent="0.2">
      <c r="A108" s="1481"/>
      <c r="B108" s="1481"/>
      <c r="C108" s="434"/>
      <c r="D108" s="1302"/>
      <c r="E108" s="777"/>
      <c r="F108" s="1765"/>
      <c r="G108" s="1758"/>
      <c r="H108" s="1758"/>
      <c r="I108" s="1758"/>
      <c r="J108" s="1758"/>
      <c r="K108" s="1483"/>
      <c r="L108" s="1481"/>
      <c r="M108" s="1481"/>
      <c r="N108" s="1482"/>
      <c r="O108" s="1482"/>
    </row>
    <row r="109" spans="1:15" ht="13.5" thickBot="1" x14ac:dyDescent="0.25">
      <c r="A109" s="1481"/>
      <c r="B109" s="1481"/>
      <c r="C109" s="434"/>
      <c r="D109" s="1302"/>
      <c r="E109" s="777"/>
      <c r="F109" s="3279" t="s">
        <v>13</v>
      </c>
      <c r="G109" s="2732"/>
      <c r="H109" s="2732"/>
      <c r="I109" s="2732"/>
      <c r="J109" s="2732"/>
      <c r="K109" s="1483"/>
      <c r="L109" s="1481"/>
      <c r="M109" s="1481"/>
      <c r="N109" s="1482"/>
      <c r="O109" s="1482"/>
    </row>
    <row r="110" spans="1:15" ht="64.5" thickBot="1" x14ac:dyDescent="0.25">
      <c r="A110" s="1481"/>
      <c r="B110" s="1481"/>
      <c r="C110" s="2733" t="s">
        <v>14</v>
      </c>
      <c r="D110" s="2734"/>
      <c r="E110" s="2734"/>
      <c r="F110" s="2734"/>
      <c r="G110" s="2735"/>
      <c r="H110" s="1484" t="s">
        <v>121</v>
      </c>
      <c r="I110" s="1485" t="s">
        <v>122</v>
      </c>
      <c r="J110" s="1485" t="s">
        <v>123</v>
      </c>
      <c r="K110" s="1483"/>
      <c r="L110" s="1481"/>
      <c r="M110" s="1481"/>
      <c r="N110" s="1481"/>
      <c r="O110" s="1482"/>
    </row>
    <row r="111" spans="1:15" ht="13.5" thickBot="1" x14ac:dyDescent="0.25">
      <c r="A111" s="1481"/>
      <c r="B111" s="1481"/>
      <c r="C111" s="2719" t="s">
        <v>15</v>
      </c>
      <c r="D111" s="2720"/>
      <c r="E111" s="2720"/>
      <c r="F111" s="2720"/>
      <c r="G111" s="2721"/>
      <c r="H111" s="432">
        <f>H112+H113+H114+H117+H115+H116+H118</f>
        <v>53414.27</v>
      </c>
      <c r="I111" s="432">
        <f>I112+I113+I114+I117+I115+I116+I118</f>
        <v>55496.819999999992</v>
      </c>
      <c r="J111" s="690">
        <f>J112+J113+J114+J117+J115+J116+J118</f>
        <v>54413.56</v>
      </c>
      <c r="K111" s="1483"/>
      <c r="L111" s="1481"/>
      <c r="M111" s="1481"/>
      <c r="N111" s="1482"/>
      <c r="O111" s="1482"/>
    </row>
    <row r="112" spans="1:15" x14ac:dyDescent="0.2">
      <c r="A112" s="1481"/>
      <c r="B112" s="1481"/>
      <c r="C112" s="2750" t="s">
        <v>71</v>
      </c>
      <c r="D112" s="2751"/>
      <c r="E112" s="2751"/>
      <c r="F112" s="2751"/>
      <c r="G112" s="2752"/>
      <c r="H112" s="435">
        <v>19059.7</v>
      </c>
      <c r="I112" s="436">
        <v>20033</v>
      </c>
      <c r="J112" s="436">
        <f>J9+J21+J30+J36+J42+J50+J53+J61+J64+J73+J79</f>
        <v>19901.71</v>
      </c>
      <c r="K112" s="1483"/>
      <c r="L112" s="1481"/>
      <c r="M112" s="1481"/>
      <c r="N112" s="1482"/>
      <c r="O112" s="1482"/>
    </row>
    <row r="113" spans="1:15" x14ac:dyDescent="0.2">
      <c r="A113" s="1481"/>
      <c r="B113" s="1481"/>
      <c r="C113" s="2747" t="s">
        <v>900</v>
      </c>
      <c r="D113" s="2748"/>
      <c r="E113" s="2748"/>
      <c r="F113" s="2748"/>
      <c r="G113" s="2749"/>
      <c r="H113" s="438">
        <v>28671</v>
      </c>
      <c r="I113" s="439">
        <v>29006.6</v>
      </c>
      <c r="J113" s="439">
        <f>J14+J17+J26+J34+J47+J58</f>
        <v>29006.600000000002</v>
      </c>
      <c r="K113" s="1483"/>
      <c r="L113" s="1481"/>
      <c r="M113" s="1481"/>
      <c r="N113" s="1482"/>
      <c r="O113" s="1482"/>
    </row>
    <row r="114" spans="1:15" x14ac:dyDescent="0.2">
      <c r="A114" s="1481"/>
      <c r="B114" s="1481"/>
      <c r="C114" s="2747" t="s">
        <v>138</v>
      </c>
      <c r="D114" s="3280"/>
      <c r="E114" s="3280"/>
      <c r="F114" s="3280"/>
      <c r="G114" s="3281"/>
      <c r="H114" s="438">
        <v>1962.1</v>
      </c>
      <c r="I114" s="439">
        <v>1962.1</v>
      </c>
      <c r="J114" s="439">
        <f>J24</f>
        <v>1962.1</v>
      </c>
      <c r="K114" s="1483"/>
      <c r="L114" s="1481"/>
      <c r="M114" s="1481"/>
      <c r="N114" s="1482"/>
      <c r="O114" s="1482"/>
    </row>
    <row r="115" spans="1:15" x14ac:dyDescent="0.2">
      <c r="A115" s="1481"/>
      <c r="B115" s="1481"/>
      <c r="C115" s="2750" t="s">
        <v>774</v>
      </c>
      <c r="D115" s="2751"/>
      <c r="E115" s="2751"/>
      <c r="F115" s="2751"/>
      <c r="G115" s="2753"/>
      <c r="H115" s="440">
        <v>2281.4</v>
      </c>
      <c r="I115" s="441">
        <v>2281.4</v>
      </c>
      <c r="J115" s="441">
        <f>J10+J22+J43+J60+J65</f>
        <v>1667.53</v>
      </c>
      <c r="K115" s="1483"/>
      <c r="L115" s="1481"/>
      <c r="M115" s="1481"/>
      <c r="N115" s="1482"/>
      <c r="O115" s="1482"/>
    </row>
    <row r="116" spans="1:15" x14ac:dyDescent="0.2">
      <c r="A116" s="1481"/>
      <c r="B116" s="1481"/>
      <c r="C116" s="2754" t="s">
        <v>72</v>
      </c>
      <c r="D116" s="2755"/>
      <c r="E116" s="2755"/>
      <c r="F116" s="2755"/>
      <c r="G116" s="2756"/>
      <c r="H116" s="440">
        <v>178.1</v>
      </c>
      <c r="I116" s="441">
        <v>563.70000000000005</v>
      </c>
      <c r="J116" s="441">
        <f>J38+J51+J66+J45</f>
        <v>255.74999999999997</v>
      </c>
      <c r="K116" s="1483"/>
      <c r="L116" s="1481"/>
      <c r="M116" s="1481"/>
      <c r="N116" s="1482"/>
      <c r="O116" s="1482"/>
    </row>
    <row r="117" spans="1:15" x14ac:dyDescent="0.2">
      <c r="A117" s="1481"/>
      <c r="B117" s="1481"/>
      <c r="C117" s="2747" t="s">
        <v>295</v>
      </c>
      <c r="D117" s="2748"/>
      <c r="E117" s="2748"/>
      <c r="F117" s="2748"/>
      <c r="G117" s="2749"/>
      <c r="H117" s="440">
        <v>917.9</v>
      </c>
      <c r="I117" s="441">
        <f>I15+I28+I33+I48+I80</f>
        <v>1305.95</v>
      </c>
      <c r="J117" s="441">
        <f>J15+J28+J33+J48+J80</f>
        <v>1275.8</v>
      </c>
      <c r="K117" s="1483"/>
      <c r="L117" s="1481"/>
      <c r="M117" s="1481"/>
      <c r="N117" s="1482"/>
      <c r="O117" s="1482"/>
    </row>
    <row r="118" spans="1:15" ht="13.5" thickBot="1" x14ac:dyDescent="0.25">
      <c r="A118" s="1481"/>
      <c r="B118" s="1481"/>
      <c r="C118" s="2747" t="s">
        <v>133</v>
      </c>
      <c r="D118" s="2748"/>
      <c r="E118" s="2748"/>
      <c r="F118" s="2748"/>
      <c r="G118" s="2749"/>
      <c r="H118" s="693">
        <v>344.07</v>
      </c>
      <c r="I118" s="694">
        <f>I12+I23+I44+I62+I67</f>
        <v>344.07</v>
      </c>
      <c r="J118" s="694">
        <f>J12+J23+J44+J62+J67</f>
        <v>344.07</v>
      </c>
      <c r="K118" s="1483"/>
      <c r="L118" s="1481"/>
      <c r="M118" s="1481"/>
      <c r="N118" s="1482"/>
      <c r="O118" s="1482"/>
    </row>
    <row r="119" spans="1:15" ht="13.5" thickBot="1" x14ac:dyDescent="0.25">
      <c r="A119" s="1481"/>
      <c r="B119" s="1481"/>
      <c r="C119" s="2719" t="s">
        <v>16</v>
      </c>
      <c r="D119" s="2720"/>
      <c r="E119" s="2720"/>
      <c r="F119" s="2720"/>
      <c r="G119" s="2721"/>
      <c r="H119" s="695">
        <f>H120*1</f>
        <v>0</v>
      </c>
      <c r="I119" s="695">
        <f t="shared" ref="I119:J119" si="8">I120*1</f>
        <v>0</v>
      </c>
      <c r="J119" s="696">
        <f t="shared" si="8"/>
        <v>0</v>
      </c>
      <c r="K119" s="1483"/>
      <c r="L119" s="1481"/>
      <c r="M119" s="1481"/>
      <c r="N119" s="1482"/>
      <c r="O119" s="1482"/>
    </row>
    <row r="120" spans="1:15" ht="13.5" thickBot="1" x14ac:dyDescent="0.25">
      <c r="A120" s="1481"/>
      <c r="B120" s="1481"/>
      <c r="C120" s="2722" t="s">
        <v>102</v>
      </c>
      <c r="D120" s="2723"/>
      <c r="E120" s="2723"/>
      <c r="F120" s="2723"/>
      <c r="G120" s="2724"/>
      <c r="H120" s="693"/>
      <c r="I120" s="694"/>
      <c r="J120" s="694"/>
      <c r="K120" s="1483"/>
      <c r="L120" s="1481"/>
      <c r="M120" s="1481"/>
      <c r="N120" s="1482"/>
      <c r="O120" s="1482"/>
    </row>
    <row r="121" spans="1:15" ht="13.5" thickBot="1" x14ac:dyDescent="0.25">
      <c r="A121" s="1481"/>
      <c r="B121" s="1481"/>
      <c r="C121" s="2725" t="s">
        <v>17</v>
      </c>
      <c r="D121" s="2726"/>
      <c r="E121" s="2726"/>
      <c r="F121" s="2726"/>
      <c r="G121" s="2727"/>
      <c r="H121" s="697">
        <f>H119+H111</f>
        <v>53414.27</v>
      </c>
      <c r="I121" s="697">
        <f>I119+I111</f>
        <v>55496.819999999992</v>
      </c>
      <c r="J121" s="698">
        <f>J119+J111</f>
        <v>54413.56</v>
      </c>
      <c r="K121" s="1483"/>
      <c r="L121" s="1481"/>
      <c r="M121" s="1481"/>
      <c r="N121" s="1482"/>
      <c r="O121" s="1482"/>
    </row>
  </sheetData>
  <mergeCells count="201">
    <mergeCell ref="A2:A4"/>
    <mergeCell ref="B2:B4"/>
    <mergeCell ref="C2:C4"/>
    <mergeCell ref="D2:D4"/>
    <mergeCell ref="E2:E4"/>
    <mergeCell ref="F2:F4"/>
    <mergeCell ref="G2:G4"/>
    <mergeCell ref="H2:J2"/>
    <mergeCell ref="K2:M2"/>
    <mergeCell ref="N2:N4"/>
    <mergeCell ref="O2:O4"/>
    <mergeCell ref="H3:H4"/>
    <mergeCell ref="I3:I4"/>
    <mergeCell ref="J3:J4"/>
    <mergeCell ref="K3:K4"/>
    <mergeCell ref="L3:M3"/>
    <mergeCell ref="B5:M5"/>
    <mergeCell ref="C6:M6"/>
    <mergeCell ref="N7:O7"/>
    <mergeCell ref="N8:O8"/>
    <mergeCell ref="A9:A13"/>
    <mergeCell ref="B9:B13"/>
    <mergeCell ref="C9:C13"/>
    <mergeCell ref="D9:D13"/>
    <mergeCell ref="E9:E13"/>
    <mergeCell ref="F9:F13"/>
    <mergeCell ref="F14:F16"/>
    <mergeCell ref="A17:A18"/>
    <mergeCell ref="B17:B18"/>
    <mergeCell ref="C17:C18"/>
    <mergeCell ref="D17:D18"/>
    <mergeCell ref="E17:E18"/>
    <mergeCell ref="F17:F18"/>
    <mergeCell ref="N9:O9"/>
    <mergeCell ref="K10:K13"/>
    <mergeCell ref="L10:L13"/>
    <mergeCell ref="M10:M13"/>
    <mergeCell ref="N10:O13"/>
    <mergeCell ref="A14:A16"/>
    <mergeCell ref="B14:B16"/>
    <mergeCell ref="C14:C16"/>
    <mergeCell ref="D14:D16"/>
    <mergeCell ref="E14:E16"/>
    <mergeCell ref="N17:O18"/>
    <mergeCell ref="B30:B31"/>
    <mergeCell ref="C30:C31"/>
    <mergeCell ref="D30:D31"/>
    <mergeCell ref="E30:E31"/>
    <mergeCell ref="F30:F31"/>
    <mergeCell ref="A26:A29"/>
    <mergeCell ref="B26:B29"/>
    <mergeCell ref="C26:C29"/>
    <mergeCell ref="D26:D29"/>
    <mergeCell ref="E26:E29"/>
    <mergeCell ref="F26:F29"/>
    <mergeCell ref="C19:G19"/>
    <mergeCell ref="N19:O20"/>
    <mergeCell ref="C20:M20"/>
    <mergeCell ref="A21:A25"/>
    <mergeCell ref="B21:B25"/>
    <mergeCell ref="C21:C25"/>
    <mergeCell ref="D21:D25"/>
    <mergeCell ref="E21:E25"/>
    <mergeCell ref="F21:F25"/>
    <mergeCell ref="K21:K22"/>
    <mergeCell ref="N21:O25"/>
    <mergeCell ref="N36:O39"/>
    <mergeCell ref="A32:A35"/>
    <mergeCell ref="B32:B35"/>
    <mergeCell ref="C32:C35"/>
    <mergeCell ref="D32:D35"/>
    <mergeCell ref="E32:E35"/>
    <mergeCell ref="F32:F35"/>
    <mergeCell ref="K32:K33"/>
    <mergeCell ref="L32:L33"/>
    <mergeCell ref="N26:O29"/>
    <mergeCell ref="K30:K31"/>
    <mergeCell ref="N30:O31"/>
    <mergeCell ref="A30:A31"/>
    <mergeCell ref="C40:G40"/>
    <mergeCell ref="N40:O41"/>
    <mergeCell ref="C41:M41"/>
    <mergeCell ref="A42:A46"/>
    <mergeCell ref="B42:B46"/>
    <mergeCell ref="C42:C46"/>
    <mergeCell ref="D42:D46"/>
    <mergeCell ref="E42:E46"/>
    <mergeCell ref="F42:F46"/>
    <mergeCell ref="K42:K46"/>
    <mergeCell ref="N42:O46"/>
    <mergeCell ref="M32:M33"/>
    <mergeCell ref="N32:O35"/>
    <mergeCell ref="A36:A39"/>
    <mergeCell ref="B36:B39"/>
    <mergeCell ref="C36:C39"/>
    <mergeCell ref="D36:D39"/>
    <mergeCell ref="E36:E39"/>
    <mergeCell ref="F36:F39"/>
    <mergeCell ref="K36:K39"/>
    <mergeCell ref="A47:A52"/>
    <mergeCell ref="B47:B52"/>
    <mergeCell ref="C47:C52"/>
    <mergeCell ref="D47:D52"/>
    <mergeCell ref="E47:E52"/>
    <mergeCell ref="F47:F52"/>
    <mergeCell ref="K47:K48"/>
    <mergeCell ref="N47:O52"/>
    <mergeCell ref="K49:K50"/>
    <mergeCell ref="A64:A68"/>
    <mergeCell ref="B64:B68"/>
    <mergeCell ref="C64:C68"/>
    <mergeCell ref="D64:D68"/>
    <mergeCell ref="E64:E68"/>
    <mergeCell ref="F64:F68"/>
    <mergeCell ref="K64:K68"/>
    <mergeCell ref="N53:O55"/>
    <mergeCell ref="K54:K55"/>
    <mergeCell ref="C56:G56"/>
    <mergeCell ref="N56:O57"/>
    <mergeCell ref="C57:M57"/>
    <mergeCell ref="A58:A63"/>
    <mergeCell ref="B58:B63"/>
    <mergeCell ref="C58:C63"/>
    <mergeCell ref="D58:D63"/>
    <mergeCell ref="E58:E63"/>
    <mergeCell ref="A53:A55"/>
    <mergeCell ref="B53:B55"/>
    <mergeCell ref="C53:C55"/>
    <mergeCell ref="D53:D55"/>
    <mergeCell ref="E53:E55"/>
    <mergeCell ref="F53:F55"/>
    <mergeCell ref="N64:O68"/>
    <mergeCell ref="C69:G69"/>
    <mergeCell ref="N69:O72"/>
    <mergeCell ref="B70:G70"/>
    <mergeCell ref="B71:M71"/>
    <mergeCell ref="C72:M72"/>
    <mergeCell ref="F58:F63"/>
    <mergeCell ref="K58:K63"/>
    <mergeCell ref="N58:O63"/>
    <mergeCell ref="A75:A76"/>
    <mergeCell ref="B75:B76"/>
    <mergeCell ref="C75:C76"/>
    <mergeCell ref="D75:D76"/>
    <mergeCell ref="E75:E76"/>
    <mergeCell ref="F75:F76"/>
    <mergeCell ref="A73:A74"/>
    <mergeCell ref="B73:B74"/>
    <mergeCell ref="C73:C74"/>
    <mergeCell ref="D73:D74"/>
    <mergeCell ref="E73:E74"/>
    <mergeCell ref="F73:F74"/>
    <mergeCell ref="K75:K76"/>
    <mergeCell ref="L75:L76"/>
    <mergeCell ref="M75:M76"/>
    <mergeCell ref="N75:O76"/>
    <mergeCell ref="C77:G77"/>
    <mergeCell ref="N77:O78"/>
    <mergeCell ref="C78:M78"/>
    <mergeCell ref="K73:K74"/>
    <mergeCell ref="L73:L74"/>
    <mergeCell ref="M73:M74"/>
    <mergeCell ref="N73:O74"/>
    <mergeCell ref="K79:K81"/>
    <mergeCell ref="N79:O81"/>
    <mergeCell ref="N82:O82"/>
    <mergeCell ref="N83:O83"/>
    <mergeCell ref="N84:O84"/>
    <mergeCell ref="N85:O85"/>
    <mergeCell ref="A79:A81"/>
    <mergeCell ref="B79:B81"/>
    <mergeCell ref="C79:C81"/>
    <mergeCell ref="D79:D81"/>
    <mergeCell ref="E79:E81"/>
    <mergeCell ref="F79:F81"/>
    <mergeCell ref="K96:M96"/>
    <mergeCell ref="N96:O96"/>
    <mergeCell ref="F109:J109"/>
    <mergeCell ref="C110:G110"/>
    <mergeCell ref="N93:O94"/>
    <mergeCell ref="N92:O92"/>
    <mergeCell ref="N86:O86"/>
    <mergeCell ref="N87:O87"/>
    <mergeCell ref="N88:O88"/>
    <mergeCell ref="N89:O89"/>
    <mergeCell ref="N90:O90"/>
    <mergeCell ref="N91:O91"/>
    <mergeCell ref="C117:G117"/>
    <mergeCell ref="C118:G118"/>
    <mergeCell ref="C119:G119"/>
    <mergeCell ref="C120:G120"/>
    <mergeCell ref="C121:G121"/>
    <mergeCell ref="C93:G93"/>
    <mergeCell ref="B94:G94"/>
    <mergeCell ref="C111:G111"/>
    <mergeCell ref="C112:G112"/>
    <mergeCell ref="C113:G113"/>
    <mergeCell ref="C114:G114"/>
    <mergeCell ref="C115:G115"/>
    <mergeCell ref="C116:G116"/>
    <mergeCell ref="B96:G96"/>
  </mergeCells>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5"/>
  <sheetViews>
    <sheetView workbookViewId="0">
      <selection activeCell="K14" sqref="K14"/>
    </sheetView>
  </sheetViews>
  <sheetFormatPr defaultRowHeight="12.75" x14ac:dyDescent="0.2"/>
  <cols>
    <col min="1" max="1" width="2.7109375" customWidth="1"/>
    <col min="2" max="2" width="3.140625" customWidth="1"/>
    <col min="3" max="3" width="2.7109375" customWidth="1"/>
    <col min="4" max="4" width="21.7109375" customWidth="1"/>
    <col min="5" max="5" width="7.5703125" customWidth="1"/>
    <col min="6" max="6" width="3.42578125" customWidth="1"/>
    <col min="7" max="7" width="6.140625" customWidth="1"/>
    <col min="8" max="8" width="9.42578125" customWidth="1"/>
    <col min="9" max="9" width="10" customWidth="1"/>
    <col min="10" max="10" width="9.7109375" customWidth="1"/>
    <col min="11" max="11" width="29.28515625" customWidth="1"/>
    <col min="12" max="12" width="5.5703125" customWidth="1"/>
    <col min="13" max="13" width="5" customWidth="1"/>
    <col min="14" max="14" width="21.7109375" customWidth="1"/>
    <col min="15" max="15" width="23.7109375" customWidth="1"/>
  </cols>
  <sheetData>
    <row r="2" spans="1:15" x14ac:dyDescent="0.2">
      <c r="A2" s="4"/>
      <c r="B2" s="4"/>
      <c r="C2" s="4"/>
      <c r="D2" s="2773" t="s">
        <v>120</v>
      </c>
      <c r="E2" s="2177"/>
      <c r="F2" s="2177"/>
      <c r="G2" s="2177"/>
      <c r="H2" s="2177"/>
      <c r="I2" s="2177"/>
      <c r="J2" s="2177"/>
      <c r="K2" s="2177"/>
      <c r="L2" s="2177"/>
      <c r="M2" s="2177"/>
      <c r="N2" s="2177"/>
      <c r="O2" s="2177"/>
    </row>
    <row r="3" spans="1:15" ht="15" thickBot="1" x14ac:dyDescent="0.25">
      <c r="A3" s="423"/>
      <c r="B3" s="19"/>
      <c r="C3" s="19"/>
      <c r="D3" s="3513" t="s">
        <v>901</v>
      </c>
      <c r="E3" s="3513"/>
      <c r="F3" s="3513"/>
      <c r="G3" s="3513"/>
      <c r="H3" s="3513"/>
      <c r="I3" s="3513"/>
      <c r="J3" s="3513"/>
      <c r="K3" s="3513"/>
      <c r="L3" s="2718"/>
      <c r="M3" s="2718"/>
      <c r="N3" s="2718"/>
      <c r="O3" s="596"/>
    </row>
    <row r="4" spans="1:15" x14ac:dyDescent="0.2">
      <c r="A4" s="2382" t="s">
        <v>0</v>
      </c>
      <c r="B4" s="2327" t="s">
        <v>1</v>
      </c>
      <c r="C4" s="2327" t="s">
        <v>2</v>
      </c>
      <c r="D4" s="2330" t="s">
        <v>3</v>
      </c>
      <c r="E4" s="2359" t="s">
        <v>4</v>
      </c>
      <c r="F4" s="2364" t="s">
        <v>5</v>
      </c>
      <c r="G4" s="2359" t="s">
        <v>6</v>
      </c>
      <c r="H4" s="2293" t="s">
        <v>74</v>
      </c>
      <c r="I4" s="2294"/>
      <c r="J4" s="2295"/>
      <c r="K4" s="2346" t="s">
        <v>99</v>
      </c>
      <c r="L4" s="2347"/>
      <c r="M4" s="2347"/>
      <c r="N4" s="2323" t="s">
        <v>75</v>
      </c>
      <c r="O4" s="2350" t="s">
        <v>73</v>
      </c>
    </row>
    <row r="5" spans="1:15" x14ac:dyDescent="0.2">
      <c r="A5" s="2383"/>
      <c r="B5" s="2328"/>
      <c r="C5" s="2328"/>
      <c r="D5" s="2331"/>
      <c r="E5" s="2360"/>
      <c r="F5" s="2365"/>
      <c r="G5" s="2360"/>
      <c r="H5" s="2362" t="s">
        <v>121</v>
      </c>
      <c r="I5" s="2385" t="s">
        <v>122</v>
      </c>
      <c r="J5" s="2386" t="s">
        <v>123</v>
      </c>
      <c r="K5" s="2299" t="s">
        <v>3</v>
      </c>
      <c r="L5" s="2301"/>
      <c r="M5" s="2302"/>
      <c r="N5" s="2324"/>
      <c r="O5" s="2351"/>
    </row>
    <row r="6" spans="1:15" ht="168" customHeight="1" thickBot="1" x14ac:dyDescent="0.25">
      <c r="A6" s="2384"/>
      <c r="B6" s="2329"/>
      <c r="C6" s="2329"/>
      <c r="D6" s="2332"/>
      <c r="E6" s="2361"/>
      <c r="F6" s="2366"/>
      <c r="G6" s="2361"/>
      <c r="H6" s="2363"/>
      <c r="I6" s="2306"/>
      <c r="J6" s="2283"/>
      <c r="K6" s="2300"/>
      <c r="L6" s="82" t="s">
        <v>68</v>
      </c>
      <c r="M6" s="83" t="s">
        <v>69</v>
      </c>
      <c r="N6" s="2324"/>
      <c r="O6" s="2351"/>
    </row>
    <row r="7" spans="1:15" ht="26.25" thickBot="1" x14ac:dyDescent="0.25">
      <c r="A7" s="597" t="s">
        <v>7</v>
      </c>
      <c r="B7" s="2379" t="s">
        <v>902</v>
      </c>
      <c r="C7" s="2380"/>
      <c r="D7" s="2380"/>
      <c r="E7" s="2380"/>
      <c r="F7" s="2380"/>
      <c r="G7" s="2380"/>
      <c r="H7" s="2380"/>
      <c r="I7" s="2380"/>
      <c r="J7" s="2380"/>
      <c r="K7" s="2380"/>
      <c r="L7" s="2380"/>
      <c r="M7" s="2380"/>
      <c r="N7" s="2390"/>
      <c r="O7" s="2227"/>
    </row>
    <row r="8" spans="1:15" ht="51.75" thickBot="1" x14ac:dyDescent="0.25">
      <c r="A8" s="253" t="s">
        <v>7</v>
      </c>
      <c r="B8" s="254" t="s">
        <v>7</v>
      </c>
      <c r="C8" s="2407" t="s">
        <v>903</v>
      </c>
      <c r="D8" s="2509"/>
      <c r="E8" s="2509"/>
      <c r="F8" s="2509"/>
      <c r="G8" s="2509"/>
      <c r="H8" s="2509"/>
      <c r="I8" s="2509"/>
      <c r="J8" s="3256"/>
      <c r="K8" s="1486" t="s">
        <v>904</v>
      </c>
      <c r="L8" s="1487">
        <v>20</v>
      </c>
      <c r="M8" s="990">
        <v>29</v>
      </c>
      <c r="N8" s="2228"/>
      <c r="O8" s="2229"/>
    </row>
    <row r="9" spans="1:15" ht="51" x14ac:dyDescent="0.2">
      <c r="A9" s="2618" t="s">
        <v>7</v>
      </c>
      <c r="B9" s="2621" t="s">
        <v>7</v>
      </c>
      <c r="C9" s="2623" t="s">
        <v>32</v>
      </c>
      <c r="D9" s="2396" t="s">
        <v>905</v>
      </c>
      <c r="E9" s="2212" t="s">
        <v>906</v>
      </c>
      <c r="F9" s="3488" t="s">
        <v>31</v>
      </c>
      <c r="G9" s="631" t="s">
        <v>30</v>
      </c>
      <c r="H9" s="971">
        <v>24</v>
      </c>
      <c r="I9" s="653">
        <v>24</v>
      </c>
      <c r="J9" s="653">
        <v>23.7</v>
      </c>
      <c r="K9" s="1488" t="s">
        <v>907</v>
      </c>
      <c r="L9" s="1489">
        <v>13</v>
      </c>
      <c r="M9" s="1490">
        <v>16</v>
      </c>
      <c r="N9" s="3504" t="s">
        <v>908</v>
      </c>
      <c r="O9" s="3497"/>
    </row>
    <row r="10" spans="1:15" ht="51" x14ac:dyDescent="0.2">
      <c r="A10" s="2619"/>
      <c r="B10" s="2458"/>
      <c r="C10" s="2461"/>
      <c r="D10" s="2397"/>
      <c r="E10" s="2213"/>
      <c r="F10" s="2789"/>
      <c r="G10" s="303"/>
      <c r="H10" s="1491"/>
      <c r="I10" s="324"/>
      <c r="J10" s="1492"/>
      <c r="K10" s="1493" t="s">
        <v>909</v>
      </c>
      <c r="L10" s="1494">
        <v>1</v>
      </c>
      <c r="M10" s="1495">
        <v>2</v>
      </c>
      <c r="N10" s="2638" t="s">
        <v>910</v>
      </c>
      <c r="O10" s="2200"/>
    </row>
    <row r="11" spans="1:15" ht="42" customHeight="1" x14ac:dyDescent="0.2">
      <c r="A11" s="2619"/>
      <c r="B11" s="2458"/>
      <c r="C11" s="2461"/>
      <c r="D11" s="2397"/>
      <c r="E11" s="2213"/>
      <c r="F11" s="2789"/>
      <c r="G11" s="1496"/>
      <c r="H11" s="1497"/>
      <c r="I11" s="1498"/>
      <c r="J11" s="1498"/>
      <c r="K11" s="1499" t="s">
        <v>911</v>
      </c>
      <c r="L11" s="1500">
        <v>1</v>
      </c>
      <c r="M11" s="963">
        <v>1</v>
      </c>
      <c r="N11" s="2638" t="s">
        <v>912</v>
      </c>
      <c r="O11" s="2200"/>
    </row>
    <row r="12" spans="1:15" ht="38.25" x14ac:dyDescent="0.2">
      <c r="A12" s="2619"/>
      <c r="B12" s="2458"/>
      <c r="C12" s="2461"/>
      <c r="D12" s="2397"/>
      <c r="E12" s="2213"/>
      <c r="F12" s="2789"/>
      <c r="G12" s="1501"/>
      <c r="H12" s="1502"/>
      <c r="I12" s="1503"/>
      <c r="J12" s="1503"/>
      <c r="K12" s="1493" t="s">
        <v>913</v>
      </c>
      <c r="L12" s="1500">
        <v>20</v>
      </c>
      <c r="M12" s="733">
        <v>24</v>
      </c>
      <c r="N12" s="3421" t="s">
        <v>914</v>
      </c>
      <c r="O12" s="3508"/>
    </row>
    <row r="13" spans="1:15" ht="38.25" x14ac:dyDescent="0.2">
      <c r="A13" s="2619"/>
      <c r="B13" s="2458"/>
      <c r="C13" s="2461"/>
      <c r="D13" s="2397"/>
      <c r="E13" s="2213"/>
      <c r="F13" s="2789"/>
      <c r="G13" s="1504"/>
      <c r="H13" s="1505"/>
      <c r="I13" s="1506"/>
      <c r="J13" s="1506"/>
      <c r="K13" s="1493" t="s">
        <v>915</v>
      </c>
      <c r="L13" s="1500">
        <v>1000</v>
      </c>
      <c r="M13" s="1507">
        <v>2341</v>
      </c>
      <c r="N13" s="3509" t="s">
        <v>916</v>
      </c>
      <c r="O13" s="3510"/>
    </row>
    <row r="14" spans="1:15" ht="25.5" x14ac:dyDescent="0.2">
      <c r="A14" s="2619"/>
      <c r="B14" s="2458"/>
      <c r="C14" s="2461"/>
      <c r="D14" s="2397"/>
      <c r="E14" s="2213"/>
      <c r="F14" s="2789"/>
      <c r="G14" s="1508"/>
      <c r="H14" s="1509"/>
      <c r="I14" s="1510"/>
      <c r="J14" s="1510"/>
      <c r="K14" s="1511" t="s">
        <v>917</v>
      </c>
      <c r="L14" s="1512" t="s">
        <v>103</v>
      </c>
      <c r="M14" s="1513">
        <v>2</v>
      </c>
      <c r="N14" s="3509" t="s">
        <v>918</v>
      </c>
      <c r="O14" s="3510"/>
    </row>
    <row r="15" spans="1:15" ht="31.15" customHeight="1" x14ac:dyDescent="0.2">
      <c r="A15" s="2619"/>
      <c r="B15" s="2458"/>
      <c r="C15" s="2461"/>
      <c r="D15" s="2397"/>
      <c r="E15" s="2213"/>
      <c r="F15" s="2789"/>
      <c r="G15" s="1514"/>
      <c r="H15" s="1515"/>
      <c r="I15" s="1516"/>
      <c r="J15" s="1516"/>
      <c r="K15" s="1511" t="s">
        <v>919</v>
      </c>
      <c r="L15" s="1512" t="s">
        <v>103</v>
      </c>
      <c r="M15" s="1513">
        <v>1</v>
      </c>
      <c r="N15" s="3509" t="s">
        <v>920</v>
      </c>
      <c r="O15" s="3510"/>
    </row>
    <row r="16" spans="1:15" ht="26.25" thickBot="1" x14ac:dyDescent="0.25">
      <c r="A16" s="2620"/>
      <c r="B16" s="2622"/>
      <c r="C16" s="2624"/>
      <c r="D16" s="2398"/>
      <c r="E16" s="2402"/>
      <c r="F16" s="3489"/>
      <c r="G16" s="1517" t="s">
        <v>8</v>
      </c>
      <c r="H16" s="1518">
        <v>24</v>
      </c>
      <c r="I16" s="1518">
        <v>24</v>
      </c>
      <c r="J16" s="1518">
        <v>23.7</v>
      </c>
      <c r="K16" s="1519" t="s">
        <v>921</v>
      </c>
      <c r="L16" s="1520" t="s">
        <v>37</v>
      </c>
      <c r="M16" s="1521">
        <v>33</v>
      </c>
      <c r="N16" s="3511" t="s">
        <v>922</v>
      </c>
      <c r="O16" s="3512"/>
    </row>
    <row r="17" spans="1:15" ht="25.5" x14ac:dyDescent="0.2">
      <c r="A17" s="3498" t="s">
        <v>7</v>
      </c>
      <c r="B17" s="2457" t="s">
        <v>7</v>
      </c>
      <c r="C17" s="2460" t="s">
        <v>33</v>
      </c>
      <c r="D17" s="2949" t="s">
        <v>923</v>
      </c>
      <c r="E17" s="2248" t="s">
        <v>906</v>
      </c>
      <c r="F17" s="2766" t="s">
        <v>31</v>
      </c>
      <c r="G17" s="631"/>
      <c r="H17" s="971"/>
      <c r="I17" s="653"/>
      <c r="J17" s="653"/>
      <c r="K17" s="1522" t="s">
        <v>924</v>
      </c>
      <c r="L17" s="1523">
        <v>1</v>
      </c>
      <c r="M17" s="1490">
        <v>1</v>
      </c>
      <c r="N17" s="3504" t="s">
        <v>925</v>
      </c>
      <c r="O17" s="3497"/>
    </row>
    <row r="18" spans="1:15" ht="25.5" x14ac:dyDescent="0.2">
      <c r="A18" s="3499"/>
      <c r="B18" s="3500"/>
      <c r="C18" s="3501"/>
      <c r="D18" s="2950"/>
      <c r="E18" s="3502"/>
      <c r="F18" s="3503"/>
      <c r="G18" s="1757"/>
      <c r="H18" s="972"/>
      <c r="I18" s="1524"/>
      <c r="J18" s="1524"/>
      <c r="K18" s="1525" t="s">
        <v>926</v>
      </c>
      <c r="L18" s="1526">
        <v>1</v>
      </c>
      <c r="M18" s="1527">
        <v>1</v>
      </c>
      <c r="N18" s="2198" t="s">
        <v>927</v>
      </c>
      <c r="O18" s="2540"/>
    </row>
    <row r="19" spans="1:15" ht="25.5" x14ac:dyDescent="0.2">
      <c r="A19" s="3499"/>
      <c r="B19" s="3500"/>
      <c r="C19" s="3501"/>
      <c r="D19" s="2950"/>
      <c r="E19" s="3502"/>
      <c r="F19" s="3503"/>
      <c r="G19" s="1757"/>
      <c r="H19" s="972"/>
      <c r="I19" s="1524"/>
      <c r="J19" s="1524"/>
      <c r="K19" s="1525" t="s">
        <v>928</v>
      </c>
      <c r="L19" s="1526">
        <v>1</v>
      </c>
      <c r="M19" s="1527">
        <v>1</v>
      </c>
      <c r="N19" s="2198" t="s">
        <v>929</v>
      </c>
      <c r="O19" s="2540"/>
    </row>
    <row r="20" spans="1:15" ht="39" thickBot="1" x14ac:dyDescent="0.25">
      <c r="A20" s="3507"/>
      <c r="B20" s="2459"/>
      <c r="C20" s="2462"/>
      <c r="D20" s="2951"/>
      <c r="E20" s="2185"/>
      <c r="F20" s="2767"/>
      <c r="G20" s="1517"/>
      <c r="H20" s="1518"/>
      <c r="I20" s="1528"/>
      <c r="J20" s="1528"/>
      <c r="K20" s="1038" t="s">
        <v>930</v>
      </c>
      <c r="L20" s="1529">
        <v>400</v>
      </c>
      <c r="M20" s="1755">
        <v>500</v>
      </c>
      <c r="N20" s="2394" t="s">
        <v>931</v>
      </c>
      <c r="O20" s="2229"/>
    </row>
    <row r="21" spans="1:15" ht="25.5" x14ac:dyDescent="0.2">
      <c r="A21" s="3498" t="s">
        <v>7</v>
      </c>
      <c r="B21" s="2457" t="s">
        <v>7</v>
      </c>
      <c r="C21" s="2460" t="s">
        <v>34</v>
      </c>
      <c r="D21" s="2949" t="s">
        <v>932</v>
      </c>
      <c r="E21" s="2248" t="s">
        <v>906</v>
      </c>
      <c r="F21" s="2766" t="s">
        <v>31</v>
      </c>
      <c r="G21" s="631" t="s">
        <v>30</v>
      </c>
      <c r="H21" s="971">
        <v>6</v>
      </c>
      <c r="I21" s="653">
        <v>6</v>
      </c>
      <c r="J21" s="653">
        <v>5.9</v>
      </c>
      <c r="K21" s="845" t="s">
        <v>933</v>
      </c>
      <c r="L21" s="257">
        <v>10</v>
      </c>
      <c r="M21" s="1490">
        <v>30</v>
      </c>
      <c r="N21" s="3504" t="s">
        <v>934</v>
      </c>
      <c r="O21" s="3497"/>
    </row>
    <row r="22" spans="1:15" x14ac:dyDescent="0.2">
      <c r="A22" s="3499"/>
      <c r="B22" s="3500"/>
      <c r="C22" s="3501"/>
      <c r="D22" s="2950"/>
      <c r="E22" s="3502"/>
      <c r="F22" s="3503"/>
      <c r="G22" s="1531" t="s">
        <v>67</v>
      </c>
      <c r="H22" s="1532"/>
      <c r="I22" s="1533">
        <v>10</v>
      </c>
      <c r="J22" s="1533">
        <v>10</v>
      </c>
      <c r="K22" s="479"/>
      <c r="L22" s="267"/>
      <c r="M22" s="1534"/>
      <c r="N22" s="3505"/>
      <c r="O22" s="3506"/>
    </row>
    <row r="23" spans="1:15" ht="26.25" thickBot="1" x14ac:dyDescent="0.25">
      <c r="A23" s="3499"/>
      <c r="B23" s="3500"/>
      <c r="C23" s="3501"/>
      <c r="D23" s="2950"/>
      <c r="E23" s="3502"/>
      <c r="F23" s="3503"/>
      <c r="G23" s="1535" t="s">
        <v>8</v>
      </c>
      <c r="H23" s="1536">
        <v>6</v>
      </c>
      <c r="I23" s="1537">
        <v>16</v>
      </c>
      <c r="J23" s="1537">
        <f>J21+J22</f>
        <v>15.9</v>
      </c>
      <c r="K23" s="244" t="s">
        <v>935</v>
      </c>
      <c r="L23" s="263">
        <v>5</v>
      </c>
      <c r="M23" s="1527">
        <v>19</v>
      </c>
      <c r="N23" s="2198" t="s">
        <v>936</v>
      </c>
      <c r="O23" s="2540"/>
    </row>
    <row r="24" spans="1:15" ht="13.5" thickBot="1" x14ac:dyDescent="0.25">
      <c r="A24" s="253" t="s">
        <v>7</v>
      </c>
      <c r="B24" s="311" t="s">
        <v>7</v>
      </c>
      <c r="C24" s="2503" t="s">
        <v>10</v>
      </c>
      <c r="D24" s="2504"/>
      <c r="E24" s="2504"/>
      <c r="F24" s="2504"/>
      <c r="G24" s="2505"/>
      <c r="H24" s="969">
        <f>H16+H20+H23</f>
        <v>30</v>
      </c>
      <c r="I24" s="969">
        <f t="shared" ref="I24:J24" si="0">I16+I20+I23</f>
        <v>40</v>
      </c>
      <c r="J24" s="969">
        <f t="shared" si="0"/>
        <v>39.6</v>
      </c>
      <c r="K24" s="608"/>
      <c r="L24" s="412"/>
      <c r="M24" s="412"/>
      <c r="N24" s="3304"/>
      <c r="O24" s="2170"/>
    </row>
    <row r="25" spans="1:15" ht="13.5" thickBot="1" x14ac:dyDescent="0.25">
      <c r="A25" s="253" t="s">
        <v>7</v>
      </c>
      <c r="B25" s="254" t="s">
        <v>27</v>
      </c>
      <c r="C25" s="2517" t="s">
        <v>937</v>
      </c>
      <c r="D25" s="2518"/>
      <c r="E25" s="2518"/>
      <c r="F25" s="2518"/>
      <c r="G25" s="2518"/>
      <c r="H25" s="2518"/>
      <c r="I25" s="2518"/>
      <c r="J25" s="2518"/>
      <c r="K25" s="2518"/>
      <c r="L25" s="2518"/>
      <c r="M25" s="2518"/>
      <c r="N25" s="3490"/>
      <c r="O25" s="2238"/>
    </row>
    <row r="26" spans="1:15" ht="26.25" thickBot="1" x14ac:dyDescent="0.25">
      <c r="A26" s="297"/>
      <c r="B26" s="552"/>
      <c r="C26" s="1538"/>
      <c r="D26" s="1539"/>
      <c r="E26" s="1539"/>
      <c r="F26" s="1539"/>
      <c r="G26" s="1539"/>
      <c r="H26" s="1539"/>
      <c r="I26" s="1539"/>
      <c r="J26" s="1539"/>
      <c r="K26" s="740" t="s">
        <v>938</v>
      </c>
      <c r="L26" s="1540" t="s">
        <v>854</v>
      </c>
      <c r="M26" s="1541" t="s">
        <v>939</v>
      </c>
      <c r="N26" s="3494"/>
      <c r="O26" s="3495"/>
    </row>
    <row r="27" spans="1:15" ht="25.5" x14ac:dyDescent="0.2">
      <c r="A27" s="1273" t="s">
        <v>7</v>
      </c>
      <c r="B27" s="552" t="s">
        <v>27</v>
      </c>
      <c r="C27" s="2623" t="s">
        <v>7</v>
      </c>
      <c r="D27" s="2396" t="s">
        <v>940</v>
      </c>
      <c r="E27" s="2307" t="s">
        <v>50</v>
      </c>
      <c r="F27" s="3488" t="s">
        <v>31</v>
      </c>
      <c r="G27" s="631" t="s">
        <v>30</v>
      </c>
      <c r="H27" s="971">
        <v>17</v>
      </c>
      <c r="I27" s="609">
        <v>16.399999999999999</v>
      </c>
      <c r="J27" s="322">
        <v>16.2</v>
      </c>
      <c r="K27" s="1522" t="s">
        <v>941</v>
      </c>
      <c r="L27" s="1523">
        <v>10</v>
      </c>
      <c r="M27" s="1542">
        <v>18</v>
      </c>
      <c r="N27" s="3496" t="s">
        <v>942</v>
      </c>
      <c r="O27" s="3497"/>
    </row>
    <row r="28" spans="1:15" ht="38.25" x14ac:dyDescent="0.2">
      <c r="A28" s="1543"/>
      <c r="B28" s="1544"/>
      <c r="C28" s="2461"/>
      <c r="D28" s="2397"/>
      <c r="E28" s="2308"/>
      <c r="F28" s="2789"/>
      <c r="G28" s="1545"/>
      <c r="H28" s="977"/>
      <c r="I28" s="1546"/>
      <c r="J28" s="338"/>
      <c r="K28" s="1547" t="s">
        <v>943</v>
      </c>
      <c r="L28" s="1548">
        <v>15</v>
      </c>
      <c r="M28" s="1513">
        <v>18</v>
      </c>
      <c r="N28" s="3491" t="s">
        <v>944</v>
      </c>
      <c r="O28" s="2200"/>
    </row>
    <row r="29" spans="1:15" ht="13.5" thickBot="1" x14ac:dyDescent="0.25">
      <c r="A29" s="1549"/>
      <c r="B29" s="1550"/>
      <c r="C29" s="2624"/>
      <c r="D29" s="2398"/>
      <c r="E29" s="2309"/>
      <c r="F29" s="3489"/>
      <c r="G29" s="1551" t="s">
        <v>8</v>
      </c>
      <c r="H29" s="1552">
        <f>H27*1</f>
        <v>17</v>
      </c>
      <c r="I29" s="1553">
        <f>I27+I28</f>
        <v>16.399999999999999</v>
      </c>
      <c r="J29" s="1553">
        <f>J27*1</f>
        <v>16.2</v>
      </c>
      <c r="K29" s="1554"/>
      <c r="L29" s="1555"/>
      <c r="M29" s="1556"/>
      <c r="N29" s="2764"/>
      <c r="O29" s="2229"/>
    </row>
    <row r="30" spans="1:15" ht="25.5" x14ac:dyDescent="0.2">
      <c r="A30" s="1273" t="s">
        <v>7</v>
      </c>
      <c r="B30" s="552" t="s">
        <v>27</v>
      </c>
      <c r="C30" s="2623" t="s">
        <v>33</v>
      </c>
      <c r="D30" s="2350" t="s">
        <v>945</v>
      </c>
      <c r="E30" s="2307" t="s">
        <v>50</v>
      </c>
      <c r="F30" s="3488" t="s">
        <v>31</v>
      </c>
      <c r="G30" s="631" t="s">
        <v>30</v>
      </c>
      <c r="H30" s="971">
        <v>5</v>
      </c>
      <c r="I30" s="609">
        <v>2.2999999999999998</v>
      </c>
      <c r="J30" s="322">
        <v>2.2000000000000002</v>
      </c>
      <c r="K30" s="464" t="s">
        <v>946</v>
      </c>
      <c r="L30" s="959">
        <v>10</v>
      </c>
      <c r="M30" s="1542">
        <v>5</v>
      </c>
      <c r="N30" s="2762" t="s">
        <v>947</v>
      </c>
      <c r="O30" s="2763"/>
    </row>
    <row r="31" spans="1:15" x14ac:dyDescent="0.2">
      <c r="A31" s="399"/>
      <c r="B31" s="400"/>
      <c r="C31" s="2461"/>
      <c r="D31" s="2795"/>
      <c r="E31" s="2308"/>
      <c r="F31" s="2789"/>
      <c r="G31" s="1531" t="s">
        <v>67</v>
      </c>
      <c r="H31" s="1532"/>
      <c r="I31" s="750">
        <v>61.4</v>
      </c>
      <c r="J31" s="439">
        <v>57.7</v>
      </c>
      <c r="K31" s="1557"/>
      <c r="L31" s="1558"/>
      <c r="M31" s="1559">
        <v>7</v>
      </c>
      <c r="N31" s="3492"/>
      <c r="O31" s="3493"/>
    </row>
    <row r="32" spans="1:15" ht="13.5" thickBot="1" x14ac:dyDescent="0.25">
      <c r="A32" s="383"/>
      <c r="B32" s="569"/>
      <c r="C32" s="2624"/>
      <c r="D32" s="2352"/>
      <c r="E32" s="2309"/>
      <c r="F32" s="3489"/>
      <c r="G32" s="1560" t="s">
        <v>8</v>
      </c>
      <c r="H32" s="1561">
        <f>H30*1</f>
        <v>5</v>
      </c>
      <c r="I32" s="974">
        <f>I30+I31</f>
        <v>63.699999999999996</v>
      </c>
      <c r="J32" s="974">
        <f>J30+J31</f>
        <v>59.900000000000006</v>
      </c>
      <c r="K32" s="246"/>
      <c r="L32" s="1530"/>
      <c r="M32" s="1556"/>
      <c r="N32" s="2764"/>
      <c r="O32" s="2765"/>
    </row>
    <row r="33" spans="1:15" ht="43.15" customHeight="1" x14ac:dyDescent="0.2">
      <c r="A33" s="1273" t="s">
        <v>7</v>
      </c>
      <c r="B33" s="1809" t="s">
        <v>27</v>
      </c>
      <c r="C33" s="2623" t="s">
        <v>34</v>
      </c>
      <c r="D33" s="2350" t="s">
        <v>948</v>
      </c>
      <c r="E33" s="2307" t="s">
        <v>50</v>
      </c>
      <c r="F33" s="3488" t="s">
        <v>31</v>
      </c>
      <c r="G33" s="631" t="s">
        <v>30</v>
      </c>
      <c r="H33" s="971">
        <v>1</v>
      </c>
      <c r="I33" s="609">
        <v>4.3</v>
      </c>
      <c r="J33" s="322">
        <v>4.2</v>
      </c>
      <c r="K33" s="1562" t="s">
        <v>949</v>
      </c>
      <c r="L33" s="1523">
        <v>15</v>
      </c>
      <c r="M33" s="1542">
        <v>26</v>
      </c>
      <c r="N33" s="2762" t="s">
        <v>950</v>
      </c>
      <c r="O33" s="2763"/>
    </row>
    <row r="34" spans="1:15" ht="26.25" thickBot="1" x14ac:dyDescent="0.25">
      <c r="A34" s="383"/>
      <c r="B34" s="1810"/>
      <c r="C34" s="2624"/>
      <c r="D34" s="2352"/>
      <c r="E34" s="2309"/>
      <c r="F34" s="3489"/>
      <c r="G34" s="1560" t="s">
        <v>8</v>
      </c>
      <c r="H34" s="1561">
        <f>H33*1</f>
        <v>1</v>
      </c>
      <c r="I34" s="974">
        <f>I33*1</f>
        <v>4.3</v>
      </c>
      <c r="J34" s="974">
        <f>J33*1</f>
        <v>4.2</v>
      </c>
      <c r="K34" s="1563" t="s">
        <v>951</v>
      </c>
      <c r="L34" s="1529">
        <v>15</v>
      </c>
      <c r="M34" s="1556">
        <v>31</v>
      </c>
      <c r="N34" s="2764"/>
      <c r="O34" s="2765"/>
    </row>
    <row r="35" spans="1:15" ht="13.5" thickBot="1" x14ac:dyDescent="0.25">
      <c r="A35" s="380" t="s">
        <v>7</v>
      </c>
      <c r="B35" s="311" t="s">
        <v>27</v>
      </c>
      <c r="C35" s="2503" t="s">
        <v>10</v>
      </c>
      <c r="D35" s="2504"/>
      <c r="E35" s="2504"/>
      <c r="F35" s="2504"/>
      <c r="G35" s="2505"/>
      <c r="H35" s="1564">
        <f>H29+H32+H34</f>
        <v>23</v>
      </c>
      <c r="I35" s="1564">
        <f t="shared" ref="I35:J35" si="1">I29+I32+I34</f>
        <v>84.399999999999991</v>
      </c>
      <c r="J35" s="1564">
        <f t="shared" si="1"/>
        <v>80.300000000000011</v>
      </c>
      <c r="K35" s="314"/>
      <c r="L35" s="315"/>
      <c r="M35" s="315"/>
      <c r="N35" s="3490"/>
      <c r="O35" s="2238"/>
    </row>
    <row r="36" spans="1:15" ht="13.5" thickBot="1" x14ac:dyDescent="0.25">
      <c r="A36" s="1752" t="s">
        <v>7</v>
      </c>
      <c r="B36" s="1753" t="s">
        <v>28</v>
      </c>
      <c r="C36" s="2715" t="s">
        <v>952</v>
      </c>
      <c r="D36" s="2715"/>
      <c r="E36" s="2715"/>
      <c r="F36" s="2715"/>
      <c r="G36" s="2715"/>
      <c r="H36" s="2715"/>
      <c r="I36" s="2715"/>
      <c r="J36" s="2715"/>
      <c r="K36" s="2715"/>
      <c r="L36" s="2715"/>
      <c r="M36" s="2715"/>
      <c r="N36" s="2169"/>
      <c r="O36" s="2170"/>
    </row>
    <row r="37" spans="1:15" ht="170.45" customHeight="1" x14ac:dyDescent="0.2">
      <c r="A37" s="3479" t="s">
        <v>7</v>
      </c>
      <c r="B37" s="3481" t="s">
        <v>28</v>
      </c>
      <c r="C37" s="2241" t="s">
        <v>7</v>
      </c>
      <c r="D37" s="2660" t="s">
        <v>953</v>
      </c>
      <c r="E37" s="3485" t="s">
        <v>50</v>
      </c>
      <c r="F37" s="2212" t="s">
        <v>119</v>
      </c>
      <c r="G37" s="626" t="s">
        <v>30</v>
      </c>
      <c r="H37" s="1565">
        <v>25</v>
      </c>
      <c r="I37" s="628">
        <v>25</v>
      </c>
      <c r="J37" s="1566">
        <v>25</v>
      </c>
      <c r="K37" s="464" t="s">
        <v>954</v>
      </c>
      <c r="L37" s="709">
        <v>15</v>
      </c>
      <c r="M37" s="632">
        <v>29</v>
      </c>
      <c r="N37" s="2390" t="s">
        <v>955</v>
      </c>
      <c r="O37" s="2227"/>
    </row>
    <row r="38" spans="1:15" ht="22.15" customHeight="1" thickBot="1" x14ac:dyDescent="0.25">
      <c r="A38" s="3480"/>
      <c r="B38" s="3482"/>
      <c r="C38" s="3483"/>
      <c r="D38" s="3484"/>
      <c r="E38" s="3486"/>
      <c r="F38" s="3487"/>
      <c r="G38" s="1567" t="s">
        <v>8</v>
      </c>
      <c r="H38" s="1568">
        <f>H37</f>
        <v>25</v>
      </c>
      <c r="I38" s="768">
        <f>I37</f>
        <v>25</v>
      </c>
      <c r="J38" s="1569">
        <f>J37</f>
        <v>25</v>
      </c>
      <c r="K38" s="1570"/>
      <c r="L38" s="720"/>
      <c r="M38" s="733"/>
      <c r="N38" s="2236"/>
      <c r="O38" s="2231"/>
    </row>
    <row r="39" spans="1:15" ht="22.5" x14ac:dyDescent="0.2">
      <c r="A39" s="1807" t="s">
        <v>7</v>
      </c>
      <c r="B39" s="1808" t="s">
        <v>28</v>
      </c>
      <c r="C39" s="1750" t="s">
        <v>9</v>
      </c>
      <c r="D39" s="2660" t="s">
        <v>956</v>
      </c>
      <c r="E39" s="1805" t="s">
        <v>50</v>
      </c>
      <c r="F39" s="2212" t="s">
        <v>119</v>
      </c>
      <c r="G39" s="626" t="s">
        <v>30</v>
      </c>
      <c r="H39" s="1565">
        <v>0</v>
      </c>
      <c r="I39" s="628">
        <v>0</v>
      </c>
      <c r="J39" s="1566">
        <v>0</v>
      </c>
      <c r="K39" s="464" t="s">
        <v>957</v>
      </c>
      <c r="L39" s="709">
        <v>4</v>
      </c>
      <c r="M39" s="632">
        <v>7</v>
      </c>
      <c r="N39" s="2390" t="s">
        <v>958</v>
      </c>
      <c r="O39" s="2227"/>
    </row>
    <row r="40" spans="1:15" ht="26.25" thickBot="1" x14ac:dyDescent="0.25">
      <c r="A40" s="1571"/>
      <c r="B40" s="1572"/>
      <c r="C40" s="245"/>
      <c r="D40" s="2413"/>
      <c r="E40" s="1806"/>
      <c r="F40" s="3477"/>
      <c r="G40" s="633" t="s">
        <v>8</v>
      </c>
      <c r="H40" s="1188">
        <f>H39</f>
        <v>0</v>
      </c>
      <c r="I40" s="292">
        <v>0</v>
      </c>
      <c r="J40" s="712">
        <v>0</v>
      </c>
      <c r="K40" s="886" t="s">
        <v>959</v>
      </c>
      <c r="L40" s="723">
        <v>5</v>
      </c>
      <c r="M40" s="1530">
        <v>15</v>
      </c>
      <c r="N40" s="2228"/>
      <c r="O40" s="2229"/>
    </row>
    <row r="41" spans="1:15" ht="13.5" thickBot="1" x14ac:dyDescent="0.25">
      <c r="A41" s="253" t="s">
        <v>7</v>
      </c>
      <c r="B41" s="254" t="s">
        <v>28</v>
      </c>
      <c r="C41" s="2516" t="s">
        <v>10</v>
      </c>
      <c r="D41" s="2423"/>
      <c r="E41" s="2423"/>
      <c r="F41" s="2423"/>
      <c r="G41" s="2423"/>
      <c r="H41" s="396">
        <f>H40+H38</f>
        <v>25</v>
      </c>
      <c r="I41" s="1573">
        <f t="shared" ref="I41:J41" si="2">I40+I38</f>
        <v>25</v>
      </c>
      <c r="J41" s="396">
        <f t="shared" si="2"/>
        <v>25</v>
      </c>
      <c r="K41" s="315"/>
      <c r="L41" s="315"/>
      <c r="M41" s="315"/>
      <c r="N41" s="2432"/>
      <c r="O41" s="2426"/>
    </row>
    <row r="42" spans="1:15" ht="13.5" thickBot="1" x14ac:dyDescent="0.25">
      <c r="A42" s="383" t="s">
        <v>7</v>
      </c>
      <c r="B42" s="2506" t="s">
        <v>11</v>
      </c>
      <c r="C42" s="2506"/>
      <c r="D42" s="2506"/>
      <c r="E42" s="2506"/>
      <c r="F42" s="2506"/>
      <c r="G42" s="3478"/>
      <c r="H42" s="1574">
        <f>H41+H24+H35</f>
        <v>78</v>
      </c>
      <c r="I42" s="1575">
        <f t="shared" ref="I42:J42" si="3">I41+I24+I35</f>
        <v>149.39999999999998</v>
      </c>
      <c r="J42" s="1574">
        <f t="shared" si="3"/>
        <v>144.9</v>
      </c>
      <c r="K42" s="386"/>
      <c r="L42" s="386"/>
      <c r="M42" s="386"/>
      <c r="N42" s="2390"/>
      <c r="O42" s="2227"/>
    </row>
    <row r="43" spans="1:15" ht="13.5" thickBot="1" x14ac:dyDescent="0.25">
      <c r="A43" s="415" t="s">
        <v>7</v>
      </c>
      <c r="B43" s="2535" t="s">
        <v>12</v>
      </c>
      <c r="C43" s="2535"/>
      <c r="D43" s="2535"/>
      <c r="E43" s="2535"/>
      <c r="F43" s="2535"/>
      <c r="G43" s="2535"/>
      <c r="H43" s="1576">
        <f t="shared" ref="H43:J43" si="4">H42*1</f>
        <v>78</v>
      </c>
      <c r="I43" s="1577">
        <f t="shared" si="4"/>
        <v>149.39999999999998</v>
      </c>
      <c r="J43" s="418">
        <f t="shared" si="4"/>
        <v>144.9</v>
      </c>
      <c r="K43" s="2536"/>
      <c r="L43" s="2536"/>
      <c r="M43" s="2536"/>
      <c r="N43" s="2228"/>
      <c r="O43" s="2229"/>
    </row>
    <row r="44" spans="1:15" x14ac:dyDescent="0.2">
      <c r="A44" s="428"/>
      <c r="B44" s="428"/>
      <c r="C44" s="428"/>
      <c r="D44" s="428"/>
      <c r="E44" s="428"/>
      <c r="F44" s="428"/>
      <c r="G44" s="686"/>
      <c r="H44" s="428"/>
      <c r="I44" s="428"/>
      <c r="J44" s="428"/>
      <c r="K44" s="428"/>
      <c r="L44" s="428"/>
      <c r="M44" s="428"/>
      <c r="N44" s="428"/>
      <c r="O44" s="428"/>
    </row>
    <row r="45" spans="1:15" ht="13.5" thickBot="1" x14ac:dyDescent="0.25">
      <c r="A45" s="428"/>
      <c r="B45" s="428"/>
      <c r="C45" s="424"/>
      <c r="D45" s="426"/>
      <c r="E45" s="2541" t="s">
        <v>13</v>
      </c>
      <c r="F45" s="2177"/>
      <c r="G45" s="2177"/>
      <c r="H45" s="2177"/>
      <c r="I45" s="2177"/>
      <c r="J45" s="2177"/>
      <c r="K45" s="428"/>
      <c r="L45" s="428"/>
      <c r="M45" s="428"/>
      <c r="N45" s="428"/>
      <c r="O45" s="428"/>
    </row>
    <row r="46" spans="1:15" ht="94.9" customHeight="1" thickBot="1" x14ac:dyDescent="0.25">
      <c r="A46" s="428"/>
      <c r="B46" s="428"/>
      <c r="C46" s="2173" t="s">
        <v>14</v>
      </c>
      <c r="D46" s="2174"/>
      <c r="E46" s="2174"/>
      <c r="F46" s="2174"/>
      <c r="G46" s="2175"/>
      <c r="H46" s="688" t="s">
        <v>121</v>
      </c>
      <c r="I46" s="689" t="s">
        <v>122</v>
      </c>
      <c r="J46" s="689" t="s">
        <v>123</v>
      </c>
      <c r="K46" s="428"/>
      <c r="L46" s="428"/>
      <c r="M46" s="428"/>
      <c r="N46" s="428"/>
      <c r="O46" s="428"/>
    </row>
    <row r="47" spans="1:15" ht="13.5" thickBot="1" x14ac:dyDescent="0.25">
      <c r="A47" s="428"/>
      <c r="B47" s="428"/>
      <c r="C47" s="2195" t="s">
        <v>15</v>
      </c>
      <c r="D47" s="2196"/>
      <c r="E47" s="2196"/>
      <c r="F47" s="2196"/>
      <c r="G47" s="2197"/>
      <c r="H47" s="431">
        <f>H48+H49+H50+H52+H51</f>
        <v>78</v>
      </c>
      <c r="I47" s="431">
        <f t="shared" ref="I47:J47" si="5">I48+I49+I50+I52+I51</f>
        <v>149.4</v>
      </c>
      <c r="J47" s="433">
        <f t="shared" si="5"/>
        <v>144.9</v>
      </c>
      <c r="K47" s="687"/>
      <c r="L47" s="687"/>
      <c r="M47" s="687"/>
      <c r="N47" s="687"/>
      <c r="O47" s="687"/>
    </row>
    <row r="48" spans="1:15" x14ac:dyDescent="0.2">
      <c r="A48" s="428"/>
      <c r="B48" s="428"/>
      <c r="C48" s="2370" t="s">
        <v>71</v>
      </c>
      <c r="D48" s="2371"/>
      <c r="E48" s="2371"/>
      <c r="F48" s="2371"/>
      <c r="G48" s="2372"/>
      <c r="H48" s="435">
        <v>78</v>
      </c>
      <c r="I48" s="436">
        <v>78</v>
      </c>
      <c r="J48" s="436">
        <f>J9+J21+J27+J30+J33+J37</f>
        <v>77.2</v>
      </c>
      <c r="K48" s="428"/>
      <c r="L48" s="428"/>
      <c r="M48" s="428"/>
      <c r="N48" s="428"/>
      <c r="O48" s="428"/>
    </row>
    <row r="49" spans="1:15" x14ac:dyDescent="0.2">
      <c r="A49" s="428"/>
      <c r="B49" s="428"/>
      <c r="C49" s="2198" t="s">
        <v>900</v>
      </c>
      <c r="D49" s="2199"/>
      <c r="E49" s="2199"/>
      <c r="F49" s="2199"/>
      <c r="G49" s="2200"/>
      <c r="H49" s="438"/>
      <c r="I49" s="439"/>
      <c r="J49" s="439"/>
      <c r="K49" s="428"/>
      <c r="L49" s="428"/>
      <c r="M49" s="428"/>
      <c r="N49" s="428"/>
      <c r="O49" s="428"/>
    </row>
    <row r="50" spans="1:15" x14ac:dyDescent="0.2">
      <c r="A50" s="428"/>
      <c r="B50" s="428"/>
      <c r="C50" s="2198" t="s">
        <v>138</v>
      </c>
      <c r="D50" s="2539"/>
      <c r="E50" s="2539"/>
      <c r="F50" s="2539"/>
      <c r="G50" s="2540"/>
      <c r="H50" s="438"/>
      <c r="I50" s="439"/>
      <c r="J50" s="439"/>
      <c r="K50" s="428"/>
      <c r="L50" s="428"/>
      <c r="M50" s="428"/>
      <c r="N50" s="428"/>
      <c r="O50" s="428"/>
    </row>
    <row r="51" spans="1:15" x14ac:dyDescent="0.2">
      <c r="A51" s="428"/>
      <c r="B51" s="428"/>
      <c r="C51" s="2374" t="s">
        <v>72</v>
      </c>
      <c r="D51" s="2375"/>
      <c r="E51" s="2375"/>
      <c r="F51" s="2375"/>
      <c r="G51" s="2376"/>
      <c r="H51" s="440"/>
      <c r="I51" s="441"/>
      <c r="J51" s="441"/>
      <c r="K51" s="428"/>
      <c r="L51" s="428"/>
      <c r="M51" s="428"/>
      <c r="N51" s="428"/>
      <c r="O51" s="428"/>
    </row>
    <row r="52" spans="1:15" ht="13.5" thickBot="1" x14ac:dyDescent="0.25">
      <c r="A52" s="428"/>
      <c r="B52" s="428"/>
      <c r="C52" s="2198" t="s">
        <v>295</v>
      </c>
      <c r="D52" s="2199"/>
      <c r="E52" s="2199"/>
      <c r="F52" s="2199"/>
      <c r="G52" s="2200"/>
      <c r="H52" s="440"/>
      <c r="I52" s="441">
        <v>71.400000000000006</v>
      </c>
      <c r="J52" s="441">
        <v>67.7</v>
      </c>
      <c r="K52" s="428"/>
      <c r="L52" s="428"/>
      <c r="M52" s="428"/>
      <c r="N52" s="428"/>
      <c r="O52" s="428"/>
    </row>
    <row r="53" spans="1:15" ht="13.5" thickBot="1" x14ac:dyDescent="0.25">
      <c r="A53" s="428"/>
      <c r="B53" s="428"/>
      <c r="C53" s="2195" t="s">
        <v>16</v>
      </c>
      <c r="D53" s="2196"/>
      <c r="E53" s="2196"/>
      <c r="F53" s="2196"/>
      <c r="G53" s="2197"/>
      <c r="H53" s="444">
        <f>H54*1</f>
        <v>0</v>
      </c>
      <c r="I53" s="444">
        <f t="shared" ref="I53:J53" si="6">I54*1</f>
        <v>0</v>
      </c>
      <c r="J53" s="445">
        <f t="shared" si="6"/>
        <v>0</v>
      </c>
      <c r="K53" s="428"/>
      <c r="L53" s="428"/>
      <c r="M53" s="428"/>
      <c r="N53" s="428"/>
      <c r="O53" s="428"/>
    </row>
    <row r="54" spans="1:15" ht="13.5" thickBot="1" x14ac:dyDescent="0.25">
      <c r="A54" s="428"/>
      <c r="B54" s="428"/>
      <c r="C54" s="2201" t="s">
        <v>102</v>
      </c>
      <c r="D54" s="2202"/>
      <c r="E54" s="2202"/>
      <c r="F54" s="2202"/>
      <c r="G54" s="2537"/>
      <c r="H54" s="440"/>
      <c r="I54" s="441"/>
      <c r="J54" s="441"/>
      <c r="K54" s="428"/>
      <c r="L54" s="428"/>
      <c r="M54" s="428"/>
      <c r="N54" s="428"/>
      <c r="O54" s="428"/>
    </row>
    <row r="55" spans="1:15" ht="13.5" thickBot="1" x14ac:dyDescent="0.25">
      <c r="A55" s="34"/>
      <c r="B55" s="34"/>
      <c r="C55" s="2538" t="s">
        <v>17</v>
      </c>
      <c r="D55" s="2190"/>
      <c r="E55" s="2190"/>
      <c r="F55" s="2190"/>
      <c r="G55" s="2191"/>
      <c r="H55" s="446">
        <f>H53+H47</f>
        <v>78</v>
      </c>
      <c r="I55" s="446">
        <f>I53+I47</f>
        <v>149.4</v>
      </c>
      <c r="J55" s="447">
        <f>J53+J47</f>
        <v>144.9</v>
      </c>
      <c r="K55" s="34"/>
      <c r="L55" s="34"/>
      <c r="M55" s="34"/>
      <c r="N55" s="34"/>
      <c r="O55" s="34"/>
    </row>
  </sheetData>
  <mergeCells count="107">
    <mergeCell ref="A4:A6"/>
    <mergeCell ref="B4:B6"/>
    <mergeCell ref="C4:C6"/>
    <mergeCell ref="D4:D6"/>
    <mergeCell ref="E4:E6"/>
    <mergeCell ref="F4:F6"/>
    <mergeCell ref="G4:G6"/>
    <mergeCell ref="H4:J4"/>
    <mergeCell ref="K4:M4"/>
    <mergeCell ref="N4:N6"/>
    <mergeCell ref="O4:O6"/>
    <mergeCell ref="H5:H6"/>
    <mergeCell ref="I5:I6"/>
    <mergeCell ref="J5:J6"/>
    <mergeCell ref="K5:K6"/>
    <mergeCell ref="L5:M5"/>
    <mergeCell ref="D2:O2"/>
    <mergeCell ref="D3:N3"/>
    <mergeCell ref="N14:O14"/>
    <mergeCell ref="N15:O15"/>
    <mergeCell ref="B7:M7"/>
    <mergeCell ref="N7:O8"/>
    <mergeCell ref="C8:J8"/>
    <mergeCell ref="B9:B16"/>
    <mergeCell ref="C9:C16"/>
    <mergeCell ref="D9:D16"/>
    <mergeCell ref="E9:E16"/>
    <mergeCell ref="F9:F16"/>
    <mergeCell ref="N9:O9"/>
    <mergeCell ref="N16:O16"/>
    <mergeCell ref="A9:A16"/>
    <mergeCell ref="N20:O20"/>
    <mergeCell ref="A21:A23"/>
    <mergeCell ref="B21:B23"/>
    <mergeCell ref="C21:C23"/>
    <mergeCell ref="D21:D23"/>
    <mergeCell ref="E21:E23"/>
    <mergeCell ref="F21:F23"/>
    <mergeCell ref="N21:O21"/>
    <mergeCell ref="N22:O22"/>
    <mergeCell ref="N23:O23"/>
    <mergeCell ref="A17:A20"/>
    <mergeCell ref="B17:B20"/>
    <mergeCell ref="C17:C20"/>
    <mergeCell ref="D17:D20"/>
    <mergeCell ref="E17:E20"/>
    <mergeCell ref="F17:F20"/>
    <mergeCell ref="N17:O17"/>
    <mergeCell ref="N18:O18"/>
    <mergeCell ref="N19:O19"/>
    <mergeCell ref="N10:O10"/>
    <mergeCell ref="N11:O11"/>
    <mergeCell ref="N12:O12"/>
    <mergeCell ref="N13:O13"/>
    <mergeCell ref="C24:G24"/>
    <mergeCell ref="N24:O24"/>
    <mergeCell ref="C25:M25"/>
    <mergeCell ref="N25:O25"/>
    <mergeCell ref="N26:O26"/>
    <mergeCell ref="C27:C29"/>
    <mergeCell ref="D27:D29"/>
    <mergeCell ref="E27:E29"/>
    <mergeCell ref="F27:F29"/>
    <mergeCell ref="N27:O27"/>
    <mergeCell ref="C33:C34"/>
    <mergeCell ref="D33:D34"/>
    <mergeCell ref="E33:E34"/>
    <mergeCell ref="F33:F34"/>
    <mergeCell ref="N33:O34"/>
    <mergeCell ref="C35:G35"/>
    <mergeCell ref="N35:O35"/>
    <mergeCell ref="N28:O28"/>
    <mergeCell ref="N29:O29"/>
    <mergeCell ref="C30:C32"/>
    <mergeCell ref="D30:D32"/>
    <mergeCell ref="E30:E32"/>
    <mergeCell ref="F30:F32"/>
    <mergeCell ref="N30:O32"/>
    <mergeCell ref="C36:M36"/>
    <mergeCell ref="N36:O36"/>
    <mergeCell ref="A37:A38"/>
    <mergeCell ref="B37:B38"/>
    <mergeCell ref="C37:C38"/>
    <mergeCell ref="D37:D38"/>
    <mergeCell ref="E37:E38"/>
    <mergeCell ref="F37:F38"/>
    <mergeCell ref="N37:O38"/>
    <mergeCell ref="D39:D40"/>
    <mergeCell ref="F39:F40"/>
    <mergeCell ref="N39:O40"/>
    <mergeCell ref="C41:G41"/>
    <mergeCell ref="N41:O41"/>
    <mergeCell ref="B42:G42"/>
    <mergeCell ref="N42:O43"/>
    <mergeCell ref="B43:G43"/>
    <mergeCell ref="K43:M43"/>
    <mergeCell ref="C51:G51"/>
    <mergeCell ref="C52:G52"/>
    <mergeCell ref="C53:G53"/>
    <mergeCell ref="C54:G54"/>
    <mergeCell ref="C55:G55"/>
    <mergeCell ref="E45:J45"/>
    <mergeCell ref="C46:G46"/>
    <mergeCell ref="C47:G47"/>
    <mergeCell ref="C48:G48"/>
    <mergeCell ref="C49:G49"/>
    <mergeCell ref="C50:G50"/>
  </mergeCells>
  <pageMargins left="0.7" right="0.7" top="0.75" bottom="0.75" header="0.3" footer="0.3"/>
  <pageSetup paperSize="9" scale="8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9"/>
  <sheetViews>
    <sheetView workbookViewId="0">
      <selection activeCell="S104" sqref="S104"/>
    </sheetView>
  </sheetViews>
  <sheetFormatPr defaultRowHeight="12.75" x14ac:dyDescent="0.2"/>
  <cols>
    <col min="1" max="1" width="2.7109375" customWidth="1"/>
    <col min="2" max="3" width="2.5703125" customWidth="1"/>
    <col min="4" max="4" width="35.85546875" customWidth="1"/>
    <col min="5" max="5" width="8.42578125" customWidth="1"/>
    <col min="6" max="6" width="4.42578125" customWidth="1"/>
    <col min="7" max="7" width="5.85546875" customWidth="1"/>
    <col min="8" max="10" width="9.28515625" customWidth="1"/>
    <col min="11" max="11" width="13.85546875" customWidth="1"/>
    <col min="12" max="12" width="5.7109375" customWidth="1"/>
    <col min="13" max="13" width="5.85546875" customWidth="1"/>
    <col min="14" max="14" width="8.7109375" customWidth="1"/>
    <col min="15" max="15" width="9.42578125" customWidth="1"/>
    <col min="16" max="17" width="9.140625" customWidth="1"/>
  </cols>
  <sheetData>
    <row r="2" spans="1:17" x14ac:dyDescent="0.2">
      <c r="A2" s="4"/>
      <c r="B2" s="4"/>
      <c r="C2" s="4"/>
      <c r="D2" s="2952" t="s">
        <v>120</v>
      </c>
      <c r="E2" s="3592"/>
      <c r="F2" s="3592"/>
      <c r="G2" s="3592"/>
      <c r="H2" s="3592"/>
      <c r="I2" s="3592"/>
      <c r="J2" s="3592"/>
      <c r="K2" s="3592"/>
      <c r="L2" s="3592"/>
      <c r="M2" s="3592"/>
      <c r="N2" s="3592"/>
      <c r="O2" s="3592"/>
      <c r="P2" s="4"/>
      <c r="Q2" s="4"/>
    </row>
    <row r="3" spans="1:17" ht="15" thickBot="1" x14ac:dyDescent="0.25">
      <c r="A3" s="4"/>
      <c r="B3" s="4"/>
      <c r="C3" s="4"/>
      <c r="D3" s="2952" t="s">
        <v>960</v>
      </c>
      <c r="E3" s="2952"/>
      <c r="F3" s="2952"/>
      <c r="G3" s="2952"/>
      <c r="H3" s="2952"/>
      <c r="I3" s="2952"/>
      <c r="J3" s="2952"/>
      <c r="K3" s="2952"/>
      <c r="L3" s="2952"/>
      <c r="M3" s="2952"/>
      <c r="N3" s="2952"/>
      <c r="O3" s="2952"/>
      <c r="P3" s="2952"/>
      <c r="Q3" s="2952"/>
    </row>
    <row r="4" spans="1:17" x14ac:dyDescent="0.2">
      <c r="A4" s="2356" t="s">
        <v>0</v>
      </c>
      <c r="B4" s="2542" t="s">
        <v>1</v>
      </c>
      <c r="C4" s="2542" t="s">
        <v>2</v>
      </c>
      <c r="D4" s="2330" t="s">
        <v>3</v>
      </c>
      <c r="E4" s="2545" t="s">
        <v>4</v>
      </c>
      <c r="F4" s="2548" t="s">
        <v>5</v>
      </c>
      <c r="G4" s="2545" t="s">
        <v>6</v>
      </c>
      <c r="H4" s="3593" t="s">
        <v>74</v>
      </c>
      <c r="I4" s="3594"/>
      <c r="J4" s="3595"/>
      <c r="K4" s="3596" t="s">
        <v>99</v>
      </c>
      <c r="L4" s="3597"/>
      <c r="M4" s="3597"/>
      <c r="N4" s="3557" t="s">
        <v>75</v>
      </c>
      <c r="O4" s="3585" t="s">
        <v>73</v>
      </c>
      <c r="P4" s="4"/>
      <c r="Q4" s="4"/>
    </row>
    <row r="5" spans="1:17" x14ac:dyDescent="0.2">
      <c r="A5" s="2357"/>
      <c r="B5" s="2543"/>
      <c r="C5" s="2543"/>
      <c r="D5" s="2331"/>
      <c r="E5" s="2546"/>
      <c r="F5" s="2549"/>
      <c r="G5" s="2546"/>
      <c r="H5" s="2551" t="s">
        <v>121</v>
      </c>
      <c r="I5" s="2553" t="s">
        <v>122</v>
      </c>
      <c r="J5" s="2555" t="s">
        <v>123</v>
      </c>
      <c r="K5" s="3588" t="s">
        <v>3</v>
      </c>
      <c r="L5" s="3590"/>
      <c r="M5" s="3591"/>
      <c r="N5" s="3583"/>
      <c r="O5" s="3586"/>
      <c r="P5" s="4"/>
      <c r="Q5" s="4"/>
    </row>
    <row r="6" spans="1:17" ht="172.15" customHeight="1" thickBot="1" x14ac:dyDescent="0.25">
      <c r="A6" s="2358"/>
      <c r="B6" s="2544"/>
      <c r="C6" s="2544"/>
      <c r="D6" s="2332"/>
      <c r="E6" s="2547"/>
      <c r="F6" s="2550"/>
      <c r="G6" s="2547"/>
      <c r="H6" s="2552"/>
      <c r="I6" s="2554"/>
      <c r="J6" s="2556"/>
      <c r="K6" s="3589"/>
      <c r="L6" s="450" t="s">
        <v>68</v>
      </c>
      <c r="M6" s="451" t="s">
        <v>69</v>
      </c>
      <c r="N6" s="3584"/>
      <c r="O6" s="3587"/>
      <c r="P6" s="4"/>
      <c r="Q6" s="4"/>
    </row>
    <row r="7" spans="1:17" ht="13.5" thickBot="1" x14ac:dyDescent="0.25">
      <c r="A7" s="146" t="s">
        <v>7</v>
      </c>
      <c r="B7" s="3580" t="s">
        <v>961</v>
      </c>
      <c r="C7" s="3581"/>
      <c r="D7" s="3581"/>
      <c r="E7" s="3581"/>
      <c r="F7" s="3581"/>
      <c r="G7" s="3581"/>
      <c r="H7" s="3581"/>
      <c r="I7" s="3581"/>
      <c r="J7" s="3581"/>
      <c r="K7" s="3581"/>
      <c r="L7" s="3581"/>
      <c r="M7" s="3582"/>
      <c r="N7" s="1578"/>
      <c r="O7" s="1579"/>
      <c r="P7" s="34"/>
      <c r="Q7" s="34"/>
    </row>
    <row r="8" spans="1:17" ht="13.5" thickBot="1" x14ac:dyDescent="0.25">
      <c r="A8" s="113" t="s">
        <v>7</v>
      </c>
      <c r="B8" s="118" t="s">
        <v>7</v>
      </c>
      <c r="C8" s="2558" t="s">
        <v>962</v>
      </c>
      <c r="D8" s="2381"/>
      <c r="E8" s="2381"/>
      <c r="F8" s="2381"/>
      <c r="G8" s="2381"/>
      <c r="H8" s="2381"/>
      <c r="I8" s="2381"/>
      <c r="J8" s="2381"/>
      <c r="K8" s="2381"/>
      <c r="L8" s="2381"/>
      <c r="M8" s="3550"/>
      <c r="N8" s="1580"/>
      <c r="O8" s="1581"/>
      <c r="P8" s="34"/>
      <c r="Q8" s="34"/>
    </row>
    <row r="9" spans="1:17" ht="42.6" customHeight="1" x14ac:dyDescent="0.2">
      <c r="A9" s="2284" t="s">
        <v>7</v>
      </c>
      <c r="B9" s="2287" t="s">
        <v>7</v>
      </c>
      <c r="C9" s="2178" t="s">
        <v>7</v>
      </c>
      <c r="D9" s="2949" t="s">
        <v>963</v>
      </c>
      <c r="E9" s="2186" t="s">
        <v>50</v>
      </c>
      <c r="F9" s="2988" t="s">
        <v>96</v>
      </c>
      <c r="G9" s="92" t="s">
        <v>58</v>
      </c>
      <c r="H9" s="1582">
        <v>397.4</v>
      </c>
      <c r="I9" s="1582">
        <v>546</v>
      </c>
      <c r="J9" s="1583">
        <v>542.79999999999995</v>
      </c>
      <c r="K9" s="3551" t="s">
        <v>964</v>
      </c>
      <c r="L9" s="1584">
        <v>1510</v>
      </c>
      <c r="M9" s="1585">
        <v>1666</v>
      </c>
      <c r="N9" s="2226"/>
      <c r="O9" s="2227"/>
      <c r="P9" s="34"/>
      <c r="Q9" s="34"/>
    </row>
    <row r="10" spans="1:17" ht="24" customHeight="1" thickBot="1" x14ac:dyDescent="0.25">
      <c r="A10" s="2909"/>
      <c r="B10" s="2945"/>
      <c r="C10" s="2179"/>
      <c r="D10" s="2951"/>
      <c r="E10" s="2185"/>
      <c r="F10" s="2989"/>
      <c r="G10" s="100" t="s">
        <v>8</v>
      </c>
      <c r="H10" s="101">
        <f>H9</f>
        <v>397.4</v>
      </c>
      <c r="I10" s="1254">
        <f>I9</f>
        <v>546</v>
      </c>
      <c r="J10" s="1586">
        <f>J9</f>
        <v>542.79999999999995</v>
      </c>
      <c r="K10" s="3552"/>
      <c r="L10" s="1587"/>
      <c r="M10" s="1588"/>
      <c r="N10" s="2228"/>
      <c r="O10" s="2229"/>
      <c r="P10" s="34"/>
      <c r="Q10" s="34"/>
    </row>
    <row r="11" spans="1:17" ht="36.6" customHeight="1" x14ac:dyDescent="0.2">
      <c r="A11" s="102" t="s">
        <v>7</v>
      </c>
      <c r="B11" s="103" t="s">
        <v>7</v>
      </c>
      <c r="C11" s="2310" t="s">
        <v>27</v>
      </c>
      <c r="D11" s="2949" t="s">
        <v>965</v>
      </c>
      <c r="E11" s="2186" t="s">
        <v>50</v>
      </c>
      <c r="F11" s="3577" t="s">
        <v>966</v>
      </c>
      <c r="G11" s="893" t="s">
        <v>67</v>
      </c>
      <c r="H11" s="1582">
        <v>5930.8</v>
      </c>
      <c r="I11" s="1582">
        <v>5655.8</v>
      </c>
      <c r="J11" s="507">
        <v>5655.8</v>
      </c>
      <c r="K11" s="3551" t="s">
        <v>964</v>
      </c>
      <c r="L11" s="1589">
        <v>2800</v>
      </c>
      <c r="M11" s="1590">
        <v>2785</v>
      </c>
      <c r="N11" s="3522" t="s">
        <v>967</v>
      </c>
      <c r="O11" s="2889"/>
      <c r="P11" s="34"/>
      <c r="Q11" s="34"/>
    </row>
    <row r="12" spans="1:17" ht="23.45" customHeight="1" x14ac:dyDescent="0.2">
      <c r="A12" s="247"/>
      <c r="B12" s="248"/>
      <c r="C12" s="2270"/>
      <c r="D12" s="2950"/>
      <c r="E12" s="2251"/>
      <c r="F12" s="2994"/>
      <c r="G12" s="1278" t="s">
        <v>67</v>
      </c>
      <c r="H12" s="1591">
        <v>237.2</v>
      </c>
      <c r="I12" s="1591">
        <v>226.2</v>
      </c>
      <c r="J12" s="1592">
        <v>204.7</v>
      </c>
      <c r="K12" s="3575"/>
      <c r="L12" s="1593"/>
      <c r="M12" s="1594"/>
      <c r="N12" s="3579"/>
      <c r="O12" s="3576"/>
      <c r="P12" s="34"/>
      <c r="Q12" s="34"/>
    </row>
    <row r="13" spans="1:17" ht="25.9" customHeight="1" thickBot="1" x14ac:dyDescent="0.25">
      <c r="A13" s="90"/>
      <c r="B13" s="112"/>
      <c r="C13" s="2311"/>
      <c r="D13" s="2951"/>
      <c r="E13" s="2185"/>
      <c r="F13" s="3578"/>
      <c r="G13" s="100" t="s">
        <v>8</v>
      </c>
      <c r="H13" s="1595">
        <f>H11+H12</f>
        <v>6168</v>
      </c>
      <c r="I13" s="101">
        <f t="shared" ref="I13:J13" si="0">I11+I12</f>
        <v>5882</v>
      </c>
      <c r="J13" s="1254">
        <f t="shared" si="0"/>
        <v>5860.5</v>
      </c>
      <c r="K13" s="3552"/>
      <c r="L13" s="932"/>
      <c r="M13" s="1596"/>
      <c r="N13" s="2890"/>
      <c r="O13" s="2891"/>
      <c r="P13" s="34"/>
      <c r="Q13" s="34"/>
    </row>
    <row r="14" spans="1:17" x14ac:dyDescent="0.2">
      <c r="A14" s="102" t="s">
        <v>7</v>
      </c>
      <c r="B14" s="103" t="s">
        <v>7</v>
      </c>
      <c r="C14" s="2310" t="s">
        <v>28</v>
      </c>
      <c r="D14" s="2949" t="s">
        <v>968</v>
      </c>
      <c r="E14" s="2186" t="s">
        <v>50</v>
      </c>
      <c r="F14" s="3577" t="s">
        <v>966</v>
      </c>
      <c r="G14" s="893" t="s">
        <v>67</v>
      </c>
      <c r="H14" s="1582">
        <v>14578.5</v>
      </c>
      <c r="I14" s="1582">
        <v>14555.5</v>
      </c>
      <c r="J14" s="507">
        <v>14542.8</v>
      </c>
      <c r="K14" s="3551" t="s">
        <v>964</v>
      </c>
      <c r="L14" s="1589">
        <v>18070</v>
      </c>
      <c r="M14" s="1590">
        <v>18062</v>
      </c>
      <c r="N14" s="3522" t="s">
        <v>969</v>
      </c>
      <c r="O14" s="3523"/>
      <c r="P14" s="34"/>
      <c r="Q14" s="34"/>
    </row>
    <row r="15" spans="1:17" x14ac:dyDescent="0.2">
      <c r="A15" s="247"/>
      <c r="B15" s="248"/>
      <c r="C15" s="2270"/>
      <c r="D15" s="2950"/>
      <c r="E15" s="2251"/>
      <c r="F15" s="2994"/>
      <c r="G15" s="1278" t="s">
        <v>67</v>
      </c>
      <c r="H15" s="1591">
        <v>102.1</v>
      </c>
      <c r="I15" s="1591">
        <v>101.9</v>
      </c>
      <c r="J15" s="1592">
        <v>95</v>
      </c>
      <c r="K15" s="3575"/>
      <c r="L15" s="1593"/>
      <c r="M15" s="1594"/>
      <c r="N15" s="3524"/>
      <c r="O15" s="3525"/>
      <c r="P15" s="34"/>
      <c r="Q15" s="34"/>
    </row>
    <row r="16" spans="1:17" ht="13.5" thickBot="1" x14ac:dyDescent="0.25">
      <c r="A16" s="90"/>
      <c r="B16" s="112"/>
      <c r="C16" s="2311"/>
      <c r="D16" s="2951"/>
      <c r="E16" s="2185"/>
      <c r="F16" s="3578"/>
      <c r="G16" s="100" t="s">
        <v>8</v>
      </c>
      <c r="H16" s="1595">
        <f>H14+H15</f>
        <v>14680.6</v>
      </c>
      <c r="I16" s="101">
        <f t="shared" ref="I16:J16" si="1">I14+I15</f>
        <v>14657.4</v>
      </c>
      <c r="J16" s="1254">
        <f t="shared" si="1"/>
        <v>14637.8</v>
      </c>
      <c r="K16" s="3552"/>
      <c r="L16" s="932"/>
      <c r="M16" s="1596"/>
      <c r="N16" s="3568"/>
      <c r="O16" s="3569"/>
      <c r="P16" s="34"/>
      <c r="Q16" s="34"/>
    </row>
    <row r="17" spans="1:17" ht="45.6" customHeight="1" x14ac:dyDescent="0.2">
      <c r="A17" s="1761" t="s">
        <v>7</v>
      </c>
      <c r="B17" s="103" t="s">
        <v>7</v>
      </c>
      <c r="C17" s="2310" t="s">
        <v>32</v>
      </c>
      <c r="D17" s="2949" t="s">
        <v>970</v>
      </c>
      <c r="E17" s="2186" t="s">
        <v>50</v>
      </c>
      <c r="F17" s="3577" t="s">
        <v>966</v>
      </c>
      <c r="G17" s="893" t="s">
        <v>67</v>
      </c>
      <c r="H17" s="1582">
        <v>0</v>
      </c>
      <c r="I17" s="1582">
        <v>2.4</v>
      </c>
      <c r="J17" s="507">
        <v>2.4</v>
      </c>
      <c r="K17" s="3551" t="s">
        <v>964</v>
      </c>
      <c r="L17" s="1763">
        <v>3</v>
      </c>
      <c r="M17" s="1764">
        <v>3</v>
      </c>
      <c r="N17" s="2226"/>
      <c r="O17" s="2227"/>
      <c r="P17" s="34"/>
      <c r="Q17" s="34"/>
    </row>
    <row r="18" spans="1:17" ht="13.5" thickBot="1" x14ac:dyDescent="0.25">
      <c r="A18" s="1762"/>
      <c r="B18" s="112"/>
      <c r="C18" s="2311"/>
      <c r="D18" s="2951"/>
      <c r="E18" s="2185"/>
      <c r="F18" s="3578"/>
      <c r="G18" s="100" t="s">
        <v>8</v>
      </c>
      <c r="H18" s="1595">
        <f>H17</f>
        <v>0</v>
      </c>
      <c r="I18" s="101">
        <f>I17</f>
        <v>2.4</v>
      </c>
      <c r="J18" s="1254">
        <f>J17</f>
        <v>2.4</v>
      </c>
      <c r="K18" s="3552"/>
      <c r="L18" s="1786"/>
      <c r="M18" s="1596"/>
      <c r="N18" s="2228"/>
      <c r="O18" s="2229"/>
      <c r="P18" s="34"/>
      <c r="Q18" s="34"/>
    </row>
    <row r="19" spans="1:17" ht="21.6" customHeight="1" thickBot="1" x14ac:dyDescent="0.25">
      <c r="A19" s="102" t="s">
        <v>7</v>
      </c>
      <c r="B19" s="103" t="s">
        <v>7</v>
      </c>
      <c r="C19" s="2310" t="s">
        <v>34</v>
      </c>
      <c r="D19" s="2949" t="s">
        <v>971</v>
      </c>
      <c r="E19" s="2186" t="s">
        <v>50</v>
      </c>
      <c r="F19" s="3577" t="s">
        <v>96</v>
      </c>
      <c r="G19" s="893" t="s">
        <v>67</v>
      </c>
      <c r="H19" s="1597">
        <v>0.2</v>
      </c>
      <c r="I19" s="1597">
        <v>0.2</v>
      </c>
      <c r="J19" s="507">
        <v>0.1</v>
      </c>
      <c r="K19" s="3551" t="s">
        <v>964</v>
      </c>
      <c r="L19" s="1589">
        <v>2</v>
      </c>
      <c r="M19" s="1590">
        <v>1</v>
      </c>
      <c r="N19" s="2226"/>
      <c r="O19" s="2227"/>
      <c r="P19" s="34"/>
      <c r="Q19" s="34"/>
    </row>
    <row r="20" spans="1:17" ht="22.15" customHeight="1" thickBot="1" x14ac:dyDescent="0.25">
      <c r="A20" s="90"/>
      <c r="B20" s="112"/>
      <c r="C20" s="2311"/>
      <c r="D20" s="2951"/>
      <c r="E20" s="2185"/>
      <c r="F20" s="3578"/>
      <c r="G20" s="100" t="s">
        <v>8</v>
      </c>
      <c r="H20" s="1595">
        <f>H19</f>
        <v>0.2</v>
      </c>
      <c r="I20" s="101">
        <f t="shared" ref="I20:J20" si="2">I19</f>
        <v>0.2</v>
      </c>
      <c r="J20" s="1254">
        <f t="shared" si="2"/>
        <v>0.1</v>
      </c>
      <c r="K20" s="3552"/>
      <c r="L20" s="932"/>
      <c r="M20" s="1596"/>
      <c r="N20" s="2228"/>
      <c r="O20" s="2229"/>
      <c r="P20" s="34"/>
      <c r="Q20" s="34"/>
    </row>
    <row r="21" spans="1:17" ht="29.45" customHeight="1" thickBot="1" x14ac:dyDescent="0.25">
      <c r="A21" s="102" t="s">
        <v>7</v>
      </c>
      <c r="B21" s="103" t="s">
        <v>7</v>
      </c>
      <c r="C21" s="2310" t="s">
        <v>35</v>
      </c>
      <c r="D21" s="2949" t="s">
        <v>972</v>
      </c>
      <c r="E21" s="2186" t="s">
        <v>50</v>
      </c>
      <c r="F21" s="3577" t="s">
        <v>96</v>
      </c>
      <c r="G21" s="893" t="s">
        <v>30</v>
      </c>
      <c r="H21" s="1598">
        <v>340</v>
      </c>
      <c r="I21" s="1598">
        <v>353.3</v>
      </c>
      <c r="J21" s="507">
        <v>353.3</v>
      </c>
      <c r="K21" s="3551" t="s">
        <v>964</v>
      </c>
      <c r="L21" s="1593">
        <v>108</v>
      </c>
      <c r="M21" s="1590">
        <v>107</v>
      </c>
      <c r="N21" s="2226"/>
      <c r="O21" s="2227"/>
      <c r="P21" s="34"/>
      <c r="Q21" s="34"/>
    </row>
    <row r="22" spans="1:17" ht="16.899999999999999" customHeight="1" thickBot="1" x14ac:dyDescent="0.25">
      <c r="A22" s="90"/>
      <c r="B22" s="112"/>
      <c r="C22" s="2311"/>
      <c r="D22" s="2951"/>
      <c r="E22" s="2185"/>
      <c r="F22" s="3578"/>
      <c r="G22" s="100" t="s">
        <v>8</v>
      </c>
      <c r="H22" s="1595">
        <f>H21</f>
        <v>340</v>
      </c>
      <c r="I22" s="101">
        <f t="shared" ref="I22:J22" si="3">I21</f>
        <v>353.3</v>
      </c>
      <c r="J22" s="1254">
        <f t="shared" si="3"/>
        <v>353.3</v>
      </c>
      <c r="K22" s="3552"/>
      <c r="L22" s="932"/>
      <c r="M22" s="1596"/>
      <c r="N22" s="2228"/>
      <c r="O22" s="2229"/>
      <c r="P22" s="34"/>
      <c r="Q22" s="34"/>
    </row>
    <row r="23" spans="1:17" x14ac:dyDescent="0.2">
      <c r="A23" s="102" t="s">
        <v>7</v>
      </c>
      <c r="B23" s="103" t="s">
        <v>7</v>
      </c>
      <c r="C23" s="2310" t="s">
        <v>37</v>
      </c>
      <c r="D23" s="2396" t="s">
        <v>973</v>
      </c>
      <c r="E23" s="2186" t="s">
        <v>50</v>
      </c>
      <c r="F23" s="3577" t="s">
        <v>96</v>
      </c>
      <c r="G23" s="893" t="s">
        <v>30</v>
      </c>
      <c r="H23" s="1582">
        <v>3198</v>
      </c>
      <c r="I23" s="507">
        <v>4442.7</v>
      </c>
      <c r="J23" s="507">
        <v>4442.6000000000004</v>
      </c>
      <c r="K23" s="3551" t="s">
        <v>964</v>
      </c>
      <c r="L23" s="1589">
        <v>4000</v>
      </c>
      <c r="M23" s="1590">
        <v>5632</v>
      </c>
      <c r="N23" s="3522"/>
      <c r="O23" s="2889"/>
      <c r="P23" s="34"/>
      <c r="Q23" s="34"/>
    </row>
    <row r="24" spans="1:17" x14ac:dyDescent="0.2">
      <c r="A24" s="247"/>
      <c r="B24" s="248"/>
      <c r="C24" s="2270"/>
      <c r="D24" s="2397"/>
      <c r="E24" s="2308"/>
      <c r="F24" s="2994"/>
      <c r="G24" s="559" t="s">
        <v>125</v>
      </c>
      <c r="H24" s="1599">
        <v>116.4</v>
      </c>
      <c r="I24" s="1600">
        <v>116.4</v>
      </c>
      <c r="J24" s="1289">
        <v>116.4</v>
      </c>
      <c r="K24" s="3575"/>
      <c r="L24" s="1593"/>
      <c r="M24" s="1594"/>
      <c r="N24" s="3524"/>
      <c r="O24" s="3576"/>
      <c r="P24" s="34"/>
      <c r="Q24" s="34"/>
    </row>
    <row r="25" spans="1:17" ht="16.899999999999999" customHeight="1" thickBot="1" x14ac:dyDescent="0.25">
      <c r="A25" s="90"/>
      <c r="B25" s="112"/>
      <c r="C25" s="2311"/>
      <c r="D25" s="2398"/>
      <c r="E25" s="2185"/>
      <c r="F25" s="3578"/>
      <c r="G25" s="100" t="s">
        <v>8</v>
      </c>
      <c r="H25" s="1595">
        <f>H23+H24</f>
        <v>3314.4</v>
      </c>
      <c r="I25" s="1595">
        <f t="shared" ref="I25:J25" si="4">I23+I24</f>
        <v>4559.0999999999995</v>
      </c>
      <c r="J25" s="1595">
        <f t="shared" si="4"/>
        <v>4559</v>
      </c>
      <c r="K25" s="3552"/>
      <c r="L25" s="932"/>
      <c r="M25" s="1596"/>
      <c r="N25" s="2890"/>
      <c r="O25" s="2891"/>
      <c r="P25" s="34"/>
      <c r="Q25" s="34"/>
    </row>
    <row r="26" spans="1:17" ht="21" customHeight="1" thickBot="1" x14ac:dyDescent="0.25">
      <c r="A26" s="90" t="s">
        <v>7</v>
      </c>
      <c r="B26" s="112" t="s">
        <v>7</v>
      </c>
      <c r="C26" s="2204" t="s">
        <v>10</v>
      </c>
      <c r="D26" s="2181"/>
      <c r="E26" s="2181"/>
      <c r="F26" s="2181"/>
      <c r="G26" s="2183"/>
      <c r="H26" s="900">
        <f>H10+H13+H16+H18+H20+H25+H22</f>
        <v>24900.600000000002</v>
      </c>
      <c r="I26" s="900">
        <f>I10+I13+I16+I18+I22+I20+I25</f>
        <v>26000.400000000001</v>
      </c>
      <c r="J26" s="900">
        <f>J10+J13+J16+J18+J20+J22+J25</f>
        <v>25955.899999999998</v>
      </c>
      <c r="K26" s="116"/>
      <c r="L26" s="169"/>
      <c r="M26" s="1601"/>
      <c r="N26" s="1578"/>
      <c r="O26" s="1579"/>
      <c r="P26" s="34"/>
      <c r="Q26" s="34"/>
    </row>
    <row r="27" spans="1:17" ht="55.15" customHeight="1" thickBot="1" x14ac:dyDescent="0.25">
      <c r="A27" s="113" t="s">
        <v>7</v>
      </c>
      <c r="B27" s="118" t="s">
        <v>9</v>
      </c>
      <c r="C27" s="2557" t="s">
        <v>974</v>
      </c>
      <c r="D27" s="2557"/>
      <c r="E27" s="2557"/>
      <c r="F27" s="2557"/>
      <c r="G27" s="2557"/>
      <c r="H27" s="2557"/>
      <c r="I27" s="2557"/>
      <c r="J27" s="2557"/>
      <c r="K27" s="2557"/>
      <c r="L27" s="2557"/>
      <c r="M27" s="3532"/>
      <c r="N27" s="1580"/>
      <c r="O27" s="1581"/>
      <c r="P27" s="34"/>
      <c r="Q27" s="34"/>
    </row>
    <row r="28" spans="1:17" ht="15" customHeight="1" x14ac:dyDescent="0.2">
      <c r="A28" s="2242" t="s">
        <v>7</v>
      </c>
      <c r="B28" s="2264" t="s">
        <v>9</v>
      </c>
      <c r="C28" s="2178" t="s">
        <v>7</v>
      </c>
      <c r="D28" s="2441" t="s">
        <v>975</v>
      </c>
      <c r="E28" s="2186" t="s">
        <v>50</v>
      </c>
      <c r="F28" s="2986" t="s">
        <v>96</v>
      </c>
      <c r="G28" s="92" t="s">
        <v>30</v>
      </c>
      <c r="H28" s="904">
        <v>664</v>
      </c>
      <c r="I28" s="904">
        <v>734</v>
      </c>
      <c r="J28" s="812">
        <v>733.9</v>
      </c>
      <c r="K28" s="3551" t="s">
        <v>964</v>
      </c>
      <c r="L28" s="1602">
        <v>4590</v>
      </c>
      <c r="M28" s="1603" t="s">
        <v>976</v>
      </c>
      <c r="N28" s="3522"/>
      <c r="O28" s="2889"/>
      <c r="P28" s="34"/>
      <c r="Q28" s="34"/>
    </row>
    <row r="29" spans="1:17" ht="27" customHeight="1" x14ac:dyDescent="0.2">
      <c r="A29" s="2271"/>
      <c r="B29" s="2269"/>
      <c r="C29" s="2270"/>
      <c r="D29" s="2442"/>
      <c r="E29" s="2308"/>
      <c r="F29" s="2993"/>
      <c r="G29" s="717" t="s">
        <v>125</v>
      </c>
      <c r="H29" s="907">
        <v>72.099999999999994</v>
      </c>
      <c r="I29" s="798">
        <v>72.099999999999994</v>
      </c>
      <c r="J29" s="841">
        <v>72.099999999999994</v>
      </c>
      <c r="K29" s="3575"/>
      <c r="L29" s="1604"/>
      <c r="M29" s="1605"/>
      <c r="N29" s="3524"/>
      <c r="O29" s="3576"/>
      <c r="P29" s="34"/>
      <c r="Q29" s="34"/>
    </row>
    <row r="30" spans="1:17" ht="13.5" thickBot="1" x14ac:dyDescent="0.25">
      <c r="A30" s="2223"/>
      <c r="B30" s="2225"/>
      <c r="C30" s="2179"/>
      <c r="D30" s="2443"/>
      <c r="E30" s="2185"/>
      <c r="F30" s="2987"/>
      <c r="G30" s="126" t="s">
        <v>8</v>
      </c>
      <c r="H30" s="913">
        <f>H28+H29</f>
        <v>736.1</v>
      </c>
      <c r="I30" s="913">
        <f>I28+I29</f>
        <v>806.1</v>
      </c>
      <c r="J30" s="913">
        <f>J28+J29</f>
        <v>806</v>
      </c>
      <c r="K30" s="3552"/>
      <c r="L30" s="362"/>
      <c r="M30" s="1606"/>
      <c r="N30" s="2890"/>
      <c r="O30" s="2891"/>
      <c r="P30" s="34"/>
      <c r="Q30" s="34"/>
    </row>
    <row r="31" spans="1:17" ht="57.6" customHeight="1" x14ac:dyDescent="0.2">
      <c r="A31" s="2242" t="s">
        <v>7</v>
      </c>
      <c r="B31" s="2264" t="s">
        <v>9</v>
      </c>
      <c r="C31" s="2178" t="s">
        <v>9</v>
      </c>
      <c r="D31" s="2441" t="s">
        <v>977</v>
      </c>
      <c r="E31" s="2186" t="s">
        <v>50</v>
      </c>
      <c r="F31" s="2986" t="s">
        <v>96</v>
      </c>
      <c r="G31" s="404" t="s">
        <v>58</v>
      </c>
      <c r="H31" s="904">
        <v>0.3</v>
      </c>
      <c r="I31" s="904">
        <v>0.3</v>
      </c>
      <c r="J31" s="812">
        <v>0.3</v>
      </c>
      <c r="K31" s="3551" t="s">
        <v>964</v>
      </c>
      <c r="L31" s="1602">
        <v>1</v>
      </c>
      <c r="M31" s="1607" t="s">
        <v>708</v>
      </c>
      <c r="N31" s="2226"/>
      <c r="O31" s="2227"/>
      <c r="P31" s="34"/>
      <c r="Q31" s="34"/>
    </row>
    <row r="32" spans="1:17" ht="36.6" customHeight="1" thickBot="1" x14ac:dyDescent="0.25">
      <c r="A32" s="2223"/>
      <c r="B32" s="2225"/>
      <c r="C32" s="2179"/>
      <c r="D32" s="2443"/>
      <c r="E32" s="2185"/>
      <c r="F32" s="2987"/>
      <c r="G32" s="126" t="s">
        <v>8</v>
      </c>
      <c r="H32" s="913">
        <f>H31</f>
        <v>0.3</v>
      </c>
      <c r="I32" s="38">
        <f t="shared" ref="I32:J32" si="5">I31</f>
        <v>0.3</v>
      </c>
      <c r="J32" s="40">
        <f t="shared" si="5"/>
        <v>0.3</v>
      </c>
      <c r="K32" s="3552"/>
      <c r="L32" s="362"/>
      <c r="M32" s="1606"/>
      <c r="N32" s="2228"/>
      <c r="O32" s="2229"/>
      <c r="P32" s="34"/>
      <c r="Q32" s="34"/>
    </row>
    <row r="33" spans="1:17" ht="34.9" customHeight="1" x14ac:dyDescent="0.2">
      <c r="A33" s="2242" t="s">
        <v>7</v>
      </c>
      <c r="B33" s="2264" t="s">
        <v>9</v>
      </c>
      <c r="C33" s="2178" t="s">
        <v>32</v>
      </c>
      <c r="D33" s="2441" t="s">
        <v>978</v>
      </c>
      <c r="E33" s="2186" t="s">
        <v>50</v>
      </c>
      <c r="F33" s="2986" t="s">
        <v>96</v>
      </c>
      <c r="G33" s="404" t="s">
        <v>58</v>
      </c>
      <c r="H33" s="904">
        <v>41.5</v>
      </c>
      <c r="I33" s="904">
        <v>29.8</v>
      </c>
      <c r="J33" s="812">
        <v>28.7</v>
      </c>
      <c r="K33" s="3551" t="s">
        <v>964</v>
      </c>
      <c r="L33" s="1602">
        <v>60</v>
      </c>
      <c r="M33" s="1603" t="s">
        <v>979</v>
      </c>
      <c r="N33" s="2226"/>
      <c r="O33" s="2227"/>
      <c r="P33" s="34"/>
      <c r="Q33" s="34"/>
    </row>
    <row r="34" spans="1:17" ht="25.15" customHeight="1" thickBot="1" x14ac:dyDescent="0.25">
      <c r="A34" s="2223"/>
      <c r="B34" s="2225"/>
      <c r="C34" s="2179"/>
      <c r="D34" s="2443"/>
      <c r="E34" s="2185"/>
      <c r="F34" s="2987"/>
      <c r="G34" s="126" t="s">
        <v>8</v>
      </c>
      <c r="H34" s="913">
        <f>H33</f>
        <v>41.5</v>
      </c>
      <c r="I34" s="38">
        <f t="shared" ref="I34:J34" si="6">I33</f>
        <v>29.8</v>
      </c>
      <c r="J34" s="40">
        <f t="shared" si="6"/>
        <v>28.7</v>
      </c>
      <c r="K34" s="3552"/>
      <c r="L34" s="362"/>
      <c r="M34" s="1606"/>
      <c r="N34" s="2228"/>
      <c r="O34" s="2229"/>
      <c r="P34" s="34"/>
      <c r="Q34" s="34"/>
    </row>
    <row r="35" spans="1:17" ht="25.9" customHeight="1" thickBot="1" x14ac:dyDescent="0.25">
      <c r="A35" s="135" t="s">
        <v>7</v>
      </c>
      <c r="B35" s="114" t="s">
        <v>9</v>
      </c>
      <c r="C35" s="2180" t="s">
        <v>10</v>
      </c>
      <c r="D35" s="2181"/>
      <c r="E35" s="2181"/>
      <c r="F35" s="2181"/>
      <c r="G35" s="2183"/>
      <c r="H35" s="212">
        <f>H30+H32+H34</f>
        <v>777.9</v>
      </c>
      <c r="I35" s="212">
        <f t="shared" ref="I35:J35" si="7">I30+I32+I34</f>
        <v>836.19999999999993</v>
      </c>
      <c r="J35" s="212">
        <f t="shared" si="7"/>
        <v>835</v>
      </c>
      <c r="K35" s="116"/>
      <c r="L35" s="117"/>
      <c r="M35" s="574"/>
      <c r="N35" s="1578"/>
      <c r="O35" s="1579"/>
      <c r="P35" s="34"/>
      <c r="Q35" s="34"/>
    </row>
    <row r="36" spans="1:17" ht="19.149999999999999" customHeight="1" thickBot="1" x14ac:dyDescent="0.25">
      <c r="A36" s="113" t="s">
        <v>7</v>
      </c>
      <c r="B36" s="118" t="s">
        <v>27</v>
      </c>
      <c r="C36" s="2557" t="s">
        <v>980</v>
      </c>
      <c r="D36" s="2557"/>
      <c r="E36" s="2557"/>
      <c r="F36" s="2557"/>
      <c r="G36" s="2557"/>
      <c r="H36" s="2557"/>
      <c r="I36" s="2557"/>
      <c r="J36" s="2557"/>
      <c r="K36" s="2557"/>
      <c r="L36" s="2557"/>
      <c r="M36" s="3532"/>
      <c r="N36" s="1580"/>
      <c r="O36" s="1581"/>
      <c r="P36" s="34"/>
      <c r="Q36" s="34"/>
    </row>
    <row r="37" spans="1:17" ht="17.45" customHeight="1" x14ac:dyDescent="0.2">
      <c r="A37" s="2242" t="s">
        <v>7</v>
      </c>
      <c r="B37" s="2287" t="s">
        <v>27</v>
      </c>
      <c r="C37" s="1749" t="s">
        <v>7</v>
      </c>
      <c r="D37" s="2774" t="s">
        <v>981</v>
      </c>
      <c r="E37" s="2186" t="s">
        <v>50</v>
      </c>
      <c r="F37" s="2986" t="s">
        <v>982</v>
      </c>
      <c r="G37" s="404" t="s">
        <v>30</v>
      </c>
      <c r="H37" s="904">
        <v>1321.6</v>
      </c>
      <c r="I37" s="904">
        <v>821.6</v>
      </c>
      <c r="J37" s="1811">
        <v>821.6</v>
      </c>
      <c r="K37" s="3551" t="s">
        <v>983</v>
      </c>
      <c r="L37" s="1781">
        <v>2280</v>
      </c>
      <c r="M37" s="1812" t="s">
        <v>984</v>
      </c>
      <c r="N37" s="2226"/>
      <c r="O37" s="2227"/>
      <c r="P37" s="34"/>
      <c r="Q37" s="34"/>
    </row>
    <row r="38" spans="1:17" ht="17.45" customHeight="1" x14ac:dyDescent="0.2">
      <c r="A38" s="2271"/>
      <c r="B38" s="2288"/>
      <c r="C38" s="1746"/>
      <c r="D38" s="2795"/>
      <c r="E38" s="2308"/>
      <c r="F38" s="2993"/>
      <c r="G38" s="717" t="s">
        <v>125</v>
      </c>
      <c r="H38" s="907">
        <v>51.6</v>
      </c>
      <c r="I38" s="798">
        <v>51.6</v>
      </c>
      <c r="J38" s="1608">
        <v>51.6</v>
      </c>
      <c r="K38" s="3575"/>
      <c r="L38" s="1782"/>
      <c r="M38" s="1783"/>
      <c r="N38" s="2230"/>
      <c r="O38" s="2231"/>
      <c r="P38" s="34"/>
      <c r="Q38" s="34"/>
    </row>
    <row r="39" spans="1:17" ht="15.6" customHeight="1" thickBot="1" x14ac:dyDescent="0.25">
      <c r="A39" s="2223"/>
      <c r="B39" s="2945"/>
      <c r="C39" s="1609"/>
      <c r="D39" s="2775"/>
      <c r="E39" s="2185"/>
      <c r="F39" s="2987"/>
      <c r="G39" s="126" t="s">
        <v>8</v>
      </c>
      <c r="H39" s="913">
        <f>H37+H38</f>
        <v>1373.1999999999998</v>
      </c>
      <c r="I39" s="913">
        <f t="shared" ref="I39:J39" si="8">I37+I38</f>
        <v>873.2</v>
      </c>
      <c r="J39" s="913">
        <f t="shared" si="8"/>
        <v>873.2</v>
      </c>
      <c r="K39" s="3552"/>
      <c r="L39" s="362"/>
      <c r="M39" s="1606"/>
      <c r="N39" s="2228"/>
      <c r="O39" s="2229"/>
      <c r="P39" s="34"/>
      <c r="Q39" s="34"/>
    </row>
    <row r="40" spans="1:17" ht="13.5" thickBot="1" x14ac:dyDescent="0.25">
      <c r="A40" s="135" t="s">
        <v>7</v>
      </c>
      <c r="B40" s="114" t="s">
        <v>27</v>
      </c>
      <c r="C40" s="2180" t="s">
        <v>10</v>
      </c>
      <c r="D40" s="2181"/>
      <c r="E40" s="2181"/>
      <c r="F40" s="2181"/>
      <c r="G40" s="2183"/>
      <c r="H40" s="1610">
        <f>H39*1</f>
        <v>1373.1999999999998</v>
      </c>
      <c r="I40" s="1610">
        <f t="shared" ref="I40:J40" si="9">I39*1</f>
        <v>873.2</v>
      </c>
      <c r="J40" s="1610">
        <f t="shared" si="9"/>
        <v>873.2</v>
      </c>
      <c r="K40" s="116"/>
      <c r="L40" s="117"/>
      <c r="M40" s="574"/>
      <c r="N40" s="1578"/>
      <c r="O40" s="1579"/>
      <c r="P40" s="34"/>
      <c r="Q40" s="34"/>
    </row>
    <row r="41" spans="1:17" ht="16.899999999999999" customHeight="1" thickBot="1" x14ac:dyDescent="0.25">
      <c r="A41" s="113" t="s">
        <v>7</v>
      </c>
      <c r="B41" s="118" t="s">
        <v>32</v>
      </c>
      <c r="C41" s="2557" t="s">
        <v>985</v>
      </c>
      <c r="D41" s="2557"/>
      <c r="E41" s="2557"/>
      <c r="F41" s="2557"/>
      <c r="G41" s="2557"/>
      <c r="H41" s="2557"/>
      <c r="I41" s="2557"/>
      <c r="J41" s="2557"/>
      <c r="K41" s="2557"/>
      <c r="L41" s="2557"/>
      <c r="M41" s="3532"/>
      <c r="N41" s="1580"/>
      <c r="O41" s="1581"/>
      <c r="P41" s="34"/>
      <c r="Q41" s="34"/>
    </row>
    <row r="42" spans="1:17" ht="24.6" customHeight="1" x14ac:dyDescent="0.2">
      <c r="A42" s="3533" t="s">
        <v>7</v>
      </c>
      <c r="B42" s="3535" t="s">
        <v>32</v>
      </c>
      <c r="C42" s="2310" t="s">
        <v>7</v>
      </c>
      <c r="D42" s="2350" t="s">
        <v>986</v>
      </c>
      <c r="E42" s="2186" t="s">
        <v>50</v>
      </c>
      <c r="F42" s="3573" t="s">
        <v>96</v>
      </c>
      <c r="G42" s="92" t="s">
        <v>58</v>
      </c>
      <c r="H42" s="904">
        <v>1007.2</v>
      </c>
      <c r="I42" s="904">
        <v>1265.9000000000001</v>
      </c>
      <c r="J42" s="812">
        <v>1205.5</v>
      </c>
      <c r="K42" s="3551" t="s">
        <v>964</v>
      </c>
      <c r="L42" s="1602">
        <v>3795</v>
      </c>
      <c r="M42" s="1603" t="s">
        <v>987</v>
      </c>
      <c r="N42" s="3522" t="s">
        <v>988</v>
      </c>
      <c r="O42" s="3523"/>
      <c r="P42" s="34"/>
      <c r="Q42" s="34"/>
    </row>
    <row r="43" spans="1:17" ht="24" customHeight="1" thickBot="1" x14ac:dyDescent="0.25">
      <c r="A43" s="3534"/>
      <c r="B43" s="3536"/>
      <c r="C43" s="2311"/>
      <c r="D43" s="2985"/>
      <c r="E43" s="2185"/>
      <c r="F43" s="3574"/>
      <c r="G43" s="126" t="s">
        <v>8</v>
      </c>
      <c r="H43" s="913">
        <f>H42</f>
        <v>1007.2</v>
      </c>
      <c r="I43" s="38">
        <f>I42</f>
        <v>1265.9000000000001</v>
      </c>
      <c r="J43" s="40">
        <f>SUM(J42:J42)</f>
        <v>1205.5</v>
      </c>
      <c r="K43" s="3552"/>
      <c r="L43" s="362"/>
      <c r="M43" s="1606"/>
      <c r="N43" s="3568"/>
      <c r="O43" s="3569"/>
      <c r="P43" s="34"/>
      <c r="Q43" s="34"/>
    </row>
    <row r="44" spans="1:17" ht="16.899999999999999" customHeight="1" thickBot="1" x14ac:dyDescent="0.25">
      <c r="A44" s="135" t="s">
        <v>7</v>
      </c>
      <c r="B44" s="114" t="s">
        <v>32</v>
      </c>
      <c r="C44" s="2180" t="s">
        <v>10</v>
      </c>
      <c r="D44" s="2181"/>
      <c r="E44" s="2181"/>
      <c r="F44" s="2181"/>
      <c r="G44" s="2183"/>
      <c r="H44" s="1611">
        <f>H43</f>
        <v>1007.2</v>
      </c>
      <c r="I44" s="1612">
        <f>I43</f>
        <v>1265.9000000000001</v>
      </c>
      <c r="J44" s="137">
        <f>J43</f>
        <v>1205.5</v>
      </c>
      <c r="K44" s="116"/>
      <c r="L44" s="117"/>
      <c r="M44" s="574"/>
      <c r="N44" s="1578"/>
      <c r="O44" s="1579"/>
      <c r="P44" s="34"/>
      <c r="Q44" s="34"/>
    </row>
    <row r="45" spans="1:17" ht="19.149999999999999" customHeight="1" thickBot="1" x14ac:dyDescent="0.25">
      <c r="A45" s="113" t="s">
        <v>7</v>
      </c>
      <c r="B45" s="2215" t="s">
        <v>11</v>
      </c>
      <c r="C45" s="2216"/>
      <c r="D45" s="2216"/>
      <c r="E45" s="2216"/>
      <c r="F45" s="2216"/>
      <c r="G45" s="2216"/>
      <c r="H45" s="1613">
        <f>H26+H35+H40+H44</f>
        <v>28058.900000000005</v>
      </c>
      <c r="I45" s="1613">
        <f>I26+I35+I40+I44</f>
        <v>28975.700000000004</v>
      </c>
      <c r="J45" s="1613">
        <f>J26+J35+J40+J44</f>
        <v>28869.599999999999</v>
      </c>
      <c r="K45" s="171"/>
      <c r="L45" s="172"/>
      <c r="M45" s="575"/>
      <c r="N45" s="1614"/>
      <c r="O45" s="1615"/>
      <c r="P45" s="34"/>
      <c r="Q45" s="34"/>
    </row>
    <row r="46" spans="1:17" ht="26.45" customHeight="1" thickBot="1" x14ac:dyDescent="0.25">
      <c r="A46" s="783" t="s">
        <v>9</v>
      </c>
      <c r="B46" s="3570" t="s">
        <v>989</v>
      </c>
      <c r="C46" s="3570"/>
      <c r="D46" s="3570"/>
      <c r="E46" s="3570"/>
      <c r="F46" s="3570"/>
      <c r="G46" s="3570"/>
      <c r="H46" s="3570"/>
      <c r="I46" s="3570"/>
      <c r="J46" s="3570"/>
      <c r="K46" s="3570"/>
      <c r="L46" s="3570"/>
      <c r="M46" s="3571"/>
      <c r="N46" s="1614"/>
      <c r="O46" s="1615"/>
      <c r="P46" s="34"/>
      <c r="Q46" s="34"/>
    </row>
    <row r="47" spans="1:17" ht="17.45" customHeight="1" thickBot="1" x14ac:dyDescent="0.25">
      <c r="A47" s="113" t="s">
        <v>9</v>
      </c>
      <c r="B47" s="118" t="s">
        <v>7</v>
      </c>
      <c r="C47" s="2557" t="s">
        <v>990</v>
      </c>
      <c r="D47" s="2557"/>
      <c r="E47" s="2557"/>
      <c r="F47" s="2557"/>
      <c r="G47" s="2557"/>
      <c r="H47" s="2557"/>
      <c r="I47" s="2557"/>
      <c r="J47" s="2557"/>
      <c r="K47" s="2557"/>
      <c r="L47" s="2557"/>
      <c r="M47" s="3532"/>
      <c r="N47" s="1616"/>
      <c r="O47" s="1617"/>
      <c r="P47" s="34"/>
      <c r="Q47" s="34"/>
    </row>
    <row r="48" spans="1:17" x14ac:dyDescent="0.2">
      <c r="A48" s="102" t="s">
        <v>9</v>
      </c>
      <c r="B48" s="103" t="s">
        <v>7</v>
      </c>
      <c r="C48" s="2241" t="s">
        <v>7</v>
      </c>
      <c r="D48" s="2396" t="s">
        <v>991</v>
      </c>
      <c r="E48" s="3537" t="s">
        <v>992</v>
      </c>
      <c r="F48" s="3556" t="s">
        <v>96</v>
      </c>
      <c r="G48" s="92" t="s">
        <v>58</v>
      </c>
      <c r="H48" s="470">
        <v>202</v>
      </c>
      <c r="I48" s="470">
        <v>249.9</v>
      </c>
      <c r="J48" s="1618">
        <v>249.9</v>
      </c>
      <c r="K48" s="3557" t="s">
        <v>964</v>
      </c>
      <c r="L48" s="1619">
        <v>28</v>
      </c>
      <c r="M48" s="1620">
        <v>25</v>
      </c>
      <c r="N48" s="2226"/>
      <c r="O48" s="2227"/>
      <c r="P48" s="34"/>
      <c r="Q48" s="34"/>
    </row>
    <row r="49" spans="1:17" x14ac:dyDescent="0.2">
      <c r="A49" s="247"/>
      <c r="B49" s="248"/>
      <c r="C49" s="2220"/>
      <c r="D49" s="2397"/>
      <c r="E49" s="3285"/>
      <c r="F49" s="3248"/>
      <c r="G49" s="181" t="s">
        <v>823</v>
      </c>
      <c r="H49" s="1621">
        <v>132.4</v>
      </c>
      <c r="I49" s="1621">
        <v>132.4</v>
      </c>
      <c r="J49" s="1622">
        <v>132.4</v>
      </c>
      <c r="K49" s="2324"/>
      <c r="L49" s="1623"/>
      <c r="M49" s="1624"/>
      <c r="N49" s="2236"/>
      <c r="O49" s="2231"/>
      <c r="P49" s="34"/>
      <c r="Q49" s="34"/>
    </row>
    <row r="50" spans="1:17" x14ac:dyDescent="0.2">
      <c r="A50" s="247"/>
      <c r="B50" s="248"/>
      <c r="C50" s="2220"/>
      <c r="D50" s="2397"/>
      <c r="E50" s="3285"/>
      <c r="F50" s="3248"/>
      <c r="G50" s="405" t="s">
        <v>416</v>
      </c>
      <c r="H50" s="1621">
        <v>60.1</v>
      </c>
      <c r="I50" s="1621">
        <v>60.1</v>
      </c>
      <c r="J50" s="1625">
        <v>60.1</v>
      </c>
      <c r="K50" s="1626"/>
      <c r="L50" s="1623"/>
      <c r="M50" s="1624"/>
      <c r="N50" s="2236"/>
      <c r="O50" s="2231"/>
      <c r="P50" s="34"/>
      <c r="Q50" s="34"/>
    </row>
    <row r="51" spans="1:17" x14ac:dyDescent="0.2">
      <c r="A51" s="247"/>
      <c r="B51" s="248"/>
      <c r="C51" s="2220"/>
      <c r="D51" s="2397"/>
      <c r="E51" s="3285"/>
      <c r="F51" s="3248"/>
      <c r="G51" s="1277" t="s">
        <v>993</v>
      </c>
      <c r="H51" s="1621">
        <v>62.9</v>
      </c>
      <c r="I51" s="1621">
        <v>62.9</v>
      </c>
      <c r="J51" s="1625">
        <v>62.9</v>
      </c>
      <c r="K51" s="1626"/>
      <c r="L51" s="1623"/>
      <c r="M51" s="1624"/>
      <c r="N51" s="2236"/>
      <c r="O51" s="2231"/>
      <c r="P51" s="34"/>
      <c r="Q51" s="34"/>
    </row>
    <row r="52" spans="1:17" x14ac:dyDescent="0.2">
      <c r="A52" s="247"/>
      <c r="B52" s="248"/>
      <c r="C52" s="2526"/>
      <c r="D52" s="2397"/>
      <c r="E52" s="3285"/>
      <c r="F52" s="3482"/>
      <c r="G52" s="1277" t="s">
        <v>30</v>
      </c>
      <c r="H52" s="1621">
        <v>166</v>
      </c>
      <c r="I52" s="1621">
        <v>171.3</v>
      </c>
      <c r="J52" s="1627">
        <v>171.3</v>
      </c>
      <c r="K52" s="2165"/>
      <c r="L52" s="1623"/>
      <c r="M52" s="1624"/>
      <c r="N52" s="2236"/>
      <c r="O52" s="2231"/>
      <c r="P52" s="34"/>
      <c r="Q52" s="34"/>
    </row>
    <row r="53" spans="1:17" x14ac:dyDescent="0.2">
      <c r="A53" s="247"/>
      <c r="B53" s="248"/>
      <c r="C53" s="2526"/>
      <c r="D53" s="2397"/>
      <c r="E53" s="3285"/>
      <c r="F53" s="3482"/>
      <c r="G53" s="405" t="s">
        <v>67</v>
      </c>
      <c r="H53" s="1628">
        <v>1</v>
      </c>
      <c r="I53" s="470">
        <v>9.5</v>
      </c>
      <c r="J53" s="1629">
        <v>9.5</v>
      </c>
      <c r="K53" s="2165"/>
      <c r="L53" s="1623"/>
      <c r="M53" s="1624"/>
      <c r="N53" s="2236"/>
      <c r="O53" s="2231"/>
      <c r="P53" s="34"/>
      <c r="Q53" s="34"/>
    </row>
    <row r="54" spans="1:17" x14ac:dyDescent="0.2">
      <c r="A54" s="247"/>
      <c r="B54" s="248"/>
      <c r="C54" s="2526"/>
      <c r="D54" s="2397"/>
      <c r="E54" s="3285"/>
      <c r="F54" s="3482"/>
      <c r="G54" s="181" t="s">
        <v>125</v>
      </c>
      <c r="H54" s="1630">
        <v>4.3</v>
      </c>
      <c r="I54" s="1630">
        <v>4.3</v>
      </c>
      <c r="J54" s="1631">
        <v>4.3</v>
      </c>
      <c r="K54" s="2165"/>
      <c r="L54" s="1623"/>
      <c r="M54" s="1624"/>
      <c r="N54" s="2236"/>
      <c r="O54" s="2231"/>
      <c r="P54" s="34"/>
      <c r="Q54" s="34"/>
    </row>
    <row r="55" spans="1:17" ht="13.5" thickBot="1" x14ac:dyDescent="0.25">
      <c r="A55" s="151"/>
      <c r="B55" s="112"/>
      <c r="C55" s="2221"/>
      <c r="D55" s="2398"/>
      <c r="E55" s="3538"/>
      <c r="F55" s="3249"/>
      <c r="G55" s="100" t="s">
        <v>8</v>
      </c>
      <c r="H55" s="128">
        <f>SUM(H48:H54)</f>
        <v>628.69999999999993</v>
      </c>
      <c r="I55" s="128">
        <f t="shared" ref="I55:J55" si="10">SUM(I48:I54)</f>
        <v>690.4</v>
      </c>
      <c r="J55" s="128">
        <f t="shared" si="10"/>
        <v>690.4</v>
      </c>
      <c r="K55" s="3572"/>
      <c r="L55" s="1587"/>
      <c r="M55" s="1588"/>
      <c r="N55" s="2228"/>
      <c r="O55" s="2229"/>
      <c r="P55" s="34"/>
      <c r="Q55" s="34"/>
    </row>
    <row r="56" spans="1:17" x14ac:dyDescent="0.2">
      <c r="A56" s="102" t="s">
        <v>9</v>
      </c>
      <c r="B56" s="103" t="s">
        <v>7</v>
      </c>
      <c r="C56" s="2241" t="s">
        <v>9</v>
      </c>
      <c r="D56" s="2396" t="s">
        <v>994</v>
      </c>
      <c r="E56" s="3537" t="s">
        <v>995</v>
      </c>
      <c r="F56" s="3556" t="s">
        <v>96</v>
      </c>
      <c r="G56" s="1632" t="s">
        <v>58</v>
      </c>
      <c r="H56" s="1633">
        <v>301.60000000000002</v>
      </c>
      <c r="I56" s="1633">
        <v>405.9</v>
      </c>
      <c r="J56" s="1634">
        <v>405.9</v>
      </c>
      <c r="K56" s="3557" t="s">
        <v>964</v>
      </c>
      <c r="L56" s="1619">
        <v>70</v>
      </c>
      <c r="M56" s="1620">
        <v>70</v>
      </c>
      <c r="N56" s="3564"/>
      <c r="O56" s="3565"/>
      <c r="P56" s="34"/>
      <c r="Q56" s="34"/>
    </row>
    <row r="57" spans="1:17" x14ac:dyDescent="0.2">
      <c r="A57" s="247"/>
      <c r="B57" s="248"/>
      <c r="C57" s="2220"/>
      <c r="D57" s="2397"/>
      <c r="E57" s="3285"/>
      <c r="F57" s="3248"/>
      <c r="G57" s="405" t="s">
        <v>416</v>
      </c>
      <c r="H57" s="470">
        <v>60.5</v>
      </c>
      <c r="I57" s="470">
        <v>50.5</v>
      </c>
      <c r="J57" s="1625">
        <v>45.9</v>
      </c>
      <c r="K57" s="2324"/>
      <c r="L57" s="1623"/>
      <c r="M57" s="1624"/>
      <c r="N57" s="3566"/>
      <c r="O57" s="3567"/>
      <c r="P57" s="34"/>
      <c r="Q57" s="34"/>
    </row>
    <row r="58" spans="1:17" x14ac:dyDescent="0.2">
      <c r="A58" s="247"/>
      <c r="B58" s="248"/>
      <c r="C58" s="2526"/>
      <c r="D58" s="2397"/>
      <c r="E58" s="3285"/>
      <c r="F58" s="3482"/>
      <c r="G58" s="1277" t="s">
        <v>30</v>
      </c>
      <c r="H58" s="470">
        <v>208</v>
      </c>
      <c r="I58" s="470">
        <v>214.6</v>
      </c>
      <c r="J58" s="1627">
        <v>212.8</v>
      </c>
      <c r="K58" s="2165"/>
      <c r="L58" s="1623"/>
      <c r="M58" s="1624"/>
      <c r="N58" s="3566"/>
      <c r="O58" s="3567"/>
      <c r="P58" s="34"/>
      <c r="Q58" s="34"/>
    </row>
    <row r="59" spans="1:17" x14ac:dyDescent="0.2">
      <c r="A59" s="247"/>
      <c r="B59" s="248"/>
      <c r="C59" s="2526"/>
      <c r="D59" s="2397"/>
      <c r="E59" s="3285"/>
      <c r="F59" s="3482"/>
      <c r="G59" s="405" t="s">
        <v>67</v>
      </c>
      <c r="H59" s="1628">
        <v>0</v>
      </c>
      <c r="I59" s="470">
        <v>13.1</v>
      </c>
      <c r="J59" s="1627">
        <v>13.1</v>
      </c>
      <c r="K59" s="2165"/>
      <c r="L59" s="1623"/>
      <c r="M59" s="1624"/>
      <c r="N59" s="3566"/>
      <c r="O59" s="3567"/>
      <c r="P59" s="34"/>
      <c r="Q59" s="34"/>
    </row>
    <row r="60" spans="1:17" x14ac:dyDescent="0.2">
      <c r="A60" s="247"/>
      <c r="B60" s="248"/>
      <c r="C60" s="2526"/>
      <c r="D60" s="2397"/>
      <c r="E60" s="3285"/>
      <c r="F60" s="3482"/>
      <c r="G60" s="181" t="s">
        <v>125</v>
      </c>
      <c r="H60" s="1635">
        <v>6.8</v>
      </c>
      <c r="I60" s="1630">
        <v>6.8</v>
      </c>
      <c r="J60" s="1636">
        <v>6.8</v>
      </c>
      <c r="K60" s="2165"/>
      <c r="L60" s="1623"/>
      <c r="M60" s="1624"/>
      <c r="N60" s="3566"/>
      <c r="O60" s="3567"/>
      <c r="P60" s="34"/>
      <c r="Q60" s="34"/>
    </row>
    <row r="61" spans="1:17" ht="13.5" thickBot="1" x14ac:dyDescent="0.25">
      <c r="A61" s="1637"/>
      <c r="B61" s="248"/>
      <c r="C61" s="2526"/>
      <c r="D61" s="2397"/>
      <c r="E61" s="3563"/>
      <c r="F61" s="3482"/>
      <c r="G61" s="111" t="s">
        <v>8</v>
      </c>
      <c r="H61" s="1638">
        <f>SUM(H56:H60)</f>
        <v>576.9</v>
      </c>
      <c r="I61" s="1638">
        <f t="shared" ref="I61:J61" si="11">SUM(I56:I60)</f>
        <v>690.9</v>
      </c>
      <c r="J61" s="1638">
        <f t="shared" si="11"/>
        <v>684.49999999999989</v>
      </c>
      <c r="K61" s="2464"/>
      <c r="L61" s="1623"/>
      <c r="M61" s="1624"/>
      <c r="N61" s="3566"/>
      <c r="O61" s="3567"/>
      <c r="P61" s="34"/>
      <c r="Q61" s="34"/>
    </row>
    <row r="62" spans="1:17" x14ac:dyDescent="0.2">
      <c r="A62" s="102" t="s">
        <v>9</v>
      </c>
      <c r="B62" s="103" t="s">
        <v>7</v>
      </c>
      <c r="C62" s="2241" t="s">
        <v>27</v>
      </c>
      <c r="D62" s="2396" t="s">
        <v>996</v>
      </c>
      <c r="E62" s="3537" t="s">
        <v>997</v>
      </c>
      <c r="F62" s="3556" t="s">
        <v>96</v>
      </c>
      <c r="G62" s="92" t="s">
        <v>30</v>
      </c>
      <c r="H62" s="920">
        <v>0</v>
      </c>
      <c r="I62" s="920">
        <v>93.2</v>
      </c>
      <c r="J62" s="463">
        <v>93.2</v>
      </c>
      <c r="K62" s="3557" t="s">
        <v>964</v>
      </c>
      <c r="L62" s="1619"/>
      <c r="M62" s="1620"/>
      <c r="N62" s="3558"/>
      <c r="O62" s="3559"/>
      <c r="P62" s="34"/>
      <c r="Q62" s="34"/>
    </row>
    <row r="63" spans="1:17" x14ac:dyDescent="0.2">
      <c r="A63" s="247"/>
      <c r="B63" s="248"/>
      <c r="C63" s="2220"/>
      <c r="D63" s="2397"/>
      <c r="E63" s="3285"/>
      <c r="F63" s="3248"/>
      <c r="G63" s="181" t="s">
        <v>151</v>
      </c>
      <c r="H63" s="1635">
        <v>0</v>
      </c>
      <c r="I63" s="1630">
        <v>15.4</v>
      </c>
      <c r="J63" s="1636">
        <v>8.9</v>
      </c>
      <c r="K63" s="2324"/>
      <c r="L63" s="1623"/>
      <c r="M63" s="1624"/>
      <c r="N63" s="2630"/>
      <c r="O63" s="3560"/>
      <c r="P63" s="34"/>
      <c r="Q63" s="34"/>
    </row>
    <row r="64" spans="1:17" ht="13.5" thickBot="1" x14ac:dyDescent="0.25">
      <c r="A64" s="151"/>
      <c r="B64" s="112"/>
      <c r="C64" s="2221"/>
      <c r="D64" s="2398"/>
      <c r="E64" s="3538"/>
      <c r="F64" s="3249"/>
      <c r="G64" s="100" t="s">
        <v>8</v>
      </c>
      <c r="H64" s="128">
        <f>SUM(H62:H63)</f>
        <v>0</v>
      </c>
      <c r="I64" s="128">
        <f>SUM(I62:I63)</f>
        <v>108.60000000000001</v>
      </c>
      <c r="J64" s="128">
        <f>SUM(J62:J63)</f>
        <v>102.10000000000001</v>
      </c>
      <c r="K64" s="864"/>
      <c r="L64" s="1587"/>
      <c r="M64" s="1588"/>
      <c r="N64" s="3561"/>
      <c r="O64" s="3562"/>
      <c r="P64" s="34"/>
      <c r="Q64" s="34"/>
    </row>
    <row r="65" spans="1:17" ht="13.5" thickBot="1" x14ac:dyDescent="0.25">
      <c r="A65" s="135" t="s">
        <v>9</v>
      </c>
      <c r="B65" s="114" t="s">
        <v>7</v>
      </c>
      <c r="C65" s="2180" t="s">
        <v>10</v>
      </c>
      <c r="D65" s="2181"/>
      <c r="E65" s="2181"/>
      <c r="F65" s="2181"/>
      <c r="G65" s="2183"/>
      <c r="H65" s="1611">
        <f>H55+H61</f>
        <v>1205.5999999999999</v>
      </c>
      <c r="I65" s="1611">
        <f>I55+I61+I64</f>
        <v>1489.8999999999999</v>
      </c>
      <c r="J65" s="1611">
        <f>J55+J61+J64</f>
        <v>1476.9999999999998</v>
      </c>
      <c r="K65" s="116"/>
      <c r="L65" s="117"/>
      <c r="M65" s="1639"/>
      <c r="N65" s="316"/>
      <c r="O65" s="317"/>
      <c r="P65" s="34"/>
      <c r="Q65" s="34"/>
    </row>
    <row r="66" spans="1:17" ht="13.5" thickBot="1" x14ac:dyDescent="0.25">
      <c r="A66" s="113" t="s">
        <v>9</v>
      </c>
      <c r="B66" s="118" t="s">
        <v>9</v>
      </c>
      <c r="C66" s="2557" t="s">
        <v>998</v>
      </c>
      <c r="D66" s="2557"/>
      <c r="E66" s="2557"/>
      <c r="F66" s="2557"/>
      <c r="G66" s="2557"/>
      <c r="H66" s="2557"/>
      <c r="I66" s="2557"/>
      <c r="J66" s="2557"/>
      <c r="K66" s="2557"/>
      <c r="L66" s="2557"/>
      <c r="M66" s="3532"/>
      <c r="N66" s="1616"/>
      <c r="O66" s="1617"/>
      <c r="P66" s="34"/>
      <c r="Q66" s="34"/>
    </row>
    <row r="67" spans="1:17" ht="24" x14ac:dyDescent="0.2">
      <c r="A67" s="1761" t="s">
        <v>9</v>
      </c>
      <c r="B67" s="103" t="s">
        <v>9</v>
      </c>
      <c r="C67" s="2241" t="s">
        <v>7</v>
      </c>
      <c r="D67" s="2396" t="s">
        <v>999</v>
      </c>
      <c r="E67" s="3537" t="s">
        <v>1000</v>
      </c>
      <c r="F67" s="1785" t="s">
        <v>96</v>
      </c>
      <c r="G67" s="1641" t="s">
        <v>58</v>
      </c>
      <c r="H67" s="1642">
        <v>661.9</v>
      </c>
      <c r="I67" s="1633">
        <v>654.20000000000005</v>
      </c>
      <c r="J67" s="1643">
        <v>654.20000000000005</v>
      </c>
      <c r="K67" s="1784" t="s">
        <v>964</v>
      </c>
      <c r="L67" s="1619">
        <v>354</v>
      </c>
      <c r="M67" s="1620">
        <v>521</v>
      </c>
      <c r="N67" s="2226"/>
      <c r="O67" s="2227"/>
      <c r="P67" s="34"/>
      <c r="Q67" s="34"/>
    </row>
    <row r="68" spans="1:17" x14ac:dyDescent="0.2">
      <c r="A68" s="1747"/>
      <c r="B68" s="1748"/>
      <c r="C68" s="2220"/>
      <c r="D68" s="2397"/>
      <c r="E68" s="3288"/>
      <c r="F68" s="1644"/>
      <c r="G68" s="197" t="s">
        <v>416</v>
      </c>
      <c r="H68" s="1645">
        <v>110</v>
      </c>
      <c r="I68" s="470">
        <v>120</v>
      </c>
      <c r="J68" s="1627">
        <v>119.4</v>
      </c>
      <c r="K68" s="1646"/>
      <c r="L68" s="1623"/>
      <c r="M68" s="1624"/>
      <c r="N68" s="2236"/>
      <c r="O68" s="2231"/>
      <c r="P68" s="34"/>
      <c r="Q68" s="34"/>
    </row>
    <row r="69" spans="1:17" x14ac:dyDescent="0.2">
      <c r="A69" s="1747"/>
      <c r="B69" s="1748"/>
      <c r="C69" s="2526"/>
      <c r="D69" s="2397"/>
      <c r="E69" s="3288"/>
      <c r="F69" s="1780"/>
      <c r="G69" s="1647" t="s">
        <v>30</v>
      </c>
      <c r="H69" s="1645">
        <v>2375.4</v>
      </c>
      <c r="I69" s="470">
        <v>2428.1</v>
      </c>
      <c r="J69" s="1627">
        <v>2412.1</v>
      </c>
      <c r="K69" s="3544"/>
      <c r="L69" s="1623"/>
      <c r="M69" s="1624"/>
      <c r="N69" s="2236"/>
      <c r="O69" s="2231"/>
      <c r="P69" s="34"/>
      <c r="Q69" s="34"/>
    </row>
    <row r="70" spans="1:17" x14ac:dyDescent="0.2">
      <c r="A70" s="1747"/>
      <c r="B70" s="1748"/>
      <c r="C70" s="2526"/>
      <c r="D70" s="2397"/>
      <c r="E70" s="3288"/>
      <c r="F70" s="1780"/>
      <c r="G70" s="197" t="s">
        <v>151</v>
      </c>
      <c r="H70" s="1645">
        <v>69.3</v>
      </c>
      <c r="I70" s="470">
        <v>69.3</v>
      </c>
      <c r="J70" s="1627">
        <v>56.7</v>
      </c>
      <c r="K70" s="3544"/>
      <c r="L70" s="1623"/>
      <c r="M70" s="1624"/>
      <c r="N70" s="2236"/>
      <c r="O70" s="2231"/>
      <c r="P70" s="34"/>
      <c r="Q70" s="34"/>
    </row>
    <row r="71" spans="1:17" x14ac:dyDescent="0.2">
      <c r="A71" s="1747"/>
      <c r="B71" s="1748"/>
      <c r="C71" s="2526"/>
      <c r="D71" s="2397"/>
      <c r="E71" s="3288"/>
      <c r="F71" s="1780"/>
      <c r="G71" s="197" t="s">
        <v>67</v>
      </c>
      <c r="H71" s="1645">
        <v>31.5</v>
      </c>
      <c r="I71" s="470">
        <v>62.1</v>
      </c>
      <c r="J71" s="1627">
        <v>30.1</v>
      </c>
      <c r="K71" s="3544"/>
      <c r="L71" s="1623"/>
      <c r="M71" s="1624"/>
      <c r="N71" s="2236"/>
      <c r="O71" s="2231"/>
      <c r="P71" s="34"/>
      <c r="Q71" s="34"/>
    </row>
    <row r="72" spans="1:17" x14ac:dyDescent="0.2">
      <c r="A72" s="1747"/>
      <c r="B72" s="1748"/>
      <c r="C72" s="2526"/>
      <c r="D72" s="2397"/>
      <c r="E72" s="3288"/>
      <c r="F72" s="1780"/>
      <c r="G72" s="1648" t="s">
        <v>125</v>
      </c>
      <c r="H72" s="907">
        <v>3.9</v>
      </c>
      <c r="I72" s="1813">
        <v>3.9</v>
      </c>
      <c r="J72" s="1627">
        <v>3.9</v>
      </c>
      <c r="K72" s="3544"/>
      <c r="L72" s="1623"/>
      <c r="M72" s="1624"/>
      <c r="N72" s="2236"/>
      <c r="O72" s="2231"/>
      <c r="P72" s="34"/>
      <c r="Q72" s="34"/>
    </row>
    <row r="73" spans="1:17" ht="13.5" thickBot="1" x14ac:dyDescent="0.25">
      <c r="A73" s="151"/>
      <c r="B73" s="112"/>
      <c r="C73" s="2221"/>
      <c r="D73" s="2398"/>
      <c r="E73" s="3538"/>
      <c r="F73" s="1756"/>
      <c r="G73" s="1291" t="s">
        <v>8</v>
      </c>
      <c r="H73" s="913">
        <f>SUM(H67:H72)</f>
        <v>3252.0000000000005</v>
      </c>
      <c r="I73" s="913">
        <f t="shared" ref="I73:J73" si="12">SUM(I67:I72)</f>
        <v>3337.6000000000004</v>
      </c>
      <c r="J73" s="913">
        <f t="shared" si="12"/>
        <v>3276.3999999999996</v>
      </c>
      <c r="K73" s="3545"/>
      <c r="L73" s="1587"/>
      <c r="M73" s="1588"/>
      <c r="N73" s="2228"/>
      <c r="O73" s="2229"/>
      <c r="P73" s="34"/>
      <c r="Q73" s="34"/>
    </row>
    <row r="74" spans="1:17" ht="24" x14ac:dyDescent="0.2">
      <c r="A74" s="102" t="s">
        <v>9</v>
      </c>
      <c r="B74" s="103" t="s">
        <v>9</v>
      </c>
      <c r="C74" s="2241" t="s">
        <v>28</v>
      </c>
      <c r="D74" s="2396" t="s">
        <v>1001</v>
      </c>
      <c r="E74" s="3537" t="s">
        <v>50</v>
      </c>
      <c r="F74" s="1640" t="s">
        <v>96</v>
      </c>
      <c r="G74" s="92" t="s">
        <v>58</v>
      </c>
      <c r="H74" s="904">
        <v>796.6</v>
      </c>
      <c r="I74" s="920">
        <v>1226.5</v>
      </c>
      <c r="J74" s="463">
        <v>1226.5</v>
      </c>
      <c r="K74" s="1649" t="s">
        <v>964</v>
      </c>
      <c r="L74" s="1650">
        <v>585</v>
      </c>
      <c r="M74" s="1651">
        <v>506</v>
      </c>
      <c r="N74" s="2226"/>
      <c r="O74" s="2227"/>
      <c r="P74" s="34"/>
      <c r="Q74" s="34"/>
    </row>
    <row r="75" spans="1:17" x14ac:dyDescent="0.2">
      <c r="A75" s="247"/>
      <c r="B75" s="248"/>
      <c r="C75" s="2526"/>
      <c r="D75" s="2397"/>
      <c r="E75" s="3285"/>
      <c r="F75" s="1652"/>
      <c r="G75" s="1277" t="s">
        <v>30</v>
      </c>
      <c r="H75" s="1653">
        <v>1006.6</v>
      </c>
      <c r="I75" s="1654">
        <v>798.6</v>
      </c>
      <c r="J75" s="912">
        <v>798.5</v>
      </c>
      <c r="K75" s="3555" t="s">
        <v>1002</v>
      </c>
      <c r="L75" s="1623"/>
      <c r="M75" s="717"/>
      <c r="N75" s="2236"/>
      <c r="O75" s="2231"/>
      <c r="P75" s="34"/>
      <c r="Q75" s="34"/>
    </row>
    <row r="76" spans="1:17" x14ac:dyDescent="0.2">
      <c r="A76" s="247"/>
      <c r="B76" s="248"/>
      <c r="C76" s="2526"/>
      <c r="D76" s="2397"/>
      <c r="E76" s="3285"/>
      <c r="F76" s="1652"/>
      <c r="G76" s="181" t="s">
        <v>67</v>
      </c>
      <c r="H76" s="907">
        <v>84</v>
      </c>
      <c r="I76" s="1631">
        <v>84</v>
      </c>
      <c r="J76" s="909">
        <v>84</v>
      </c>
      <c r="K76" s="3555"/>
      <c r="L76" s="1623"/>
      <c r="M76" s="717"/>
      <c r="N76" s="2236"/>
      <c r="O76" s="2231"/>
      <c r="P76" s="34"/>
      <c r="Q76" s="34"/>
    </row>
    <row r="77" spans="1:17" ht="13.5" thickBot="1" x14ac:dyDescent="0.25">
      <c r="A77" s="151"/>
      <c r="B77" s="112"/>
      <c r="C77" s="2221"/>
      <c r="D77" s="2398"/>
      <c r="E77" s="3538"/>
      <c r="F77" s="1655"/>
      <c r="G77" s="100" t="s">
        <v>8</v>
      </c>
      <c r="H77" s="913">
        <f>SUM(H74:H76)</f>
        <v>1887.2</v>
      </c>
      <c r="I77" s="913">
        <f t="shared" ref="I77:J77" si="13">SUM(I74:I76)</f>
        <v>2109.1</v>
      </c>
      <c r="J77" s="913">
        <f t="shared" si="13"/>
        <v>2109</v>
      </c>
      <c r="K77" s="2470"/>
      <c r="L77" s="1587"/>
      <c r="M77" s="1656"/>
      <c r="N77" s="2228"/>
      <c r="O77" s="2229"/>
      <c r="P77" s="34"/>
      <c r="Q77" s="34"/>
    </row>
    <row r="78" spans="1:17" ht="13.5" thickBot="1" x14ac:dyDescent="0.25">
      <c r="A78" s="135" t="s">
        <v>9</v>
      </c>
      <c r="B78" s="1657" t="s">
        <v>9</v>
      </c>
      <c r="C78" s="2180" t="s">
        <v>10</v>
      </c>
      <c r="D78" s="2181"/>
      <c r="E78" s="2181"/>
      <c r="F78" s="2181"/>
      <c r="G78" s="2183"/>
      <c r="H78" s="1658">
        <f>H73+H77</f>
        <v>5139.2000000000007</v>
      </c>
      <c r="I78" s="1659">
        <f>I73+I77</f>
        <v>5446.7000000000007</v>
      </c>
      <c r="J78" s="1660">
        <f>J73+J77</f>
        <v>5385.4</v>
      </c>
      <c r="K78" s="1661"/>
      <c r="L78" s="1662"/>
      <c r="M78" s="1663"/>
      <c r="N78" s="1578"/>
      <c r="O78" s="1579"/>
      <c r="P78" s="34"/>
      <c r="Q78" s="34"/>
    </row>
    <row r="79" spans="1:17" ht="22.9" customHeight="1" thickBot="1" x14ac:dyDescent="0.25">
      <c r="A79" s="113" t="s">
        <v>9</v>
      </c>
      <c r="B79" s="118" t="s">
        <v>27</v>
      </c>
      <c r="C79" s="2557" t="s">
        <v>1003</v>
      </c>
      <c r="D79" s="2557"/>
      <c r="E79" s="2557"/>
      <c r="F79" s="2557"/>
      <c r="G79" s="2557"/>
      <c r="H79" s="2557"/>
      <c r="I79" s="2557"/>
      <c r="J79" s="2557"/>
      <c r="K79" s="2557"/>
      <c r="L79" s="2557"/>
      <c r="M79" s="2557"/>
      <c r="N79" s="2557"/>
      <c r="O79" s="2557"/>
      <c r="P79" s="34"/>
      <c r="Q79" s="34"/>
    </row>
    <row r="80" spans="1:17" ht="21.6" customHeight="1" x14ac:dyDescent="0.2">
      <c r="A80" s="3533" t="s">
        <v>9</v>
      </c>
      <c r="B80" s="3535" t="s">
        <v>27</v>
      </c>
      <c r="C80" s="2310" t="s">
        <v>7</v>
      </c>
      <c r="D80" s="2350" t="s">
        <v>1004</v>
      </c>
      <c r="E80" s="2186" t="s">
        <v>50</v>
      </c>
      <c r="F80" s="2307" t="s">
        <v>96</v>
      </c>
      <c r="G80" s="92" t="s">
        <v>30</v>
      </c>
      <c r="H80" s="795">
        <v>4.5</v>
      </c>
      <c r="I80" s="920">
        <v>4.5</v>
      </c>
      <c r="J80" s="463">
        <v>4.4000000000000004</v>
      </c>
      <c r="K80" s="3551"/>
      <c r="L80" s="1664"/>
      <c r="M80" s="1665"/>
      <c r="N80" s="1578"/>
      <c r="O80" s="1579"/>
      <c r="P80" s="34"/>
      <c r="Q80" s="34"/>
    </row>
    <row r="81" spans="1:17" ht="24.6" customHeight="1" thickBot="1" x14ac:dyDescent="0.25">
      <c r="A81" s="3534"/>
      <c r="B81" s="3536"/>
      <c r="C81" s="2311"/>
      <c r="D81" s="2985"/>
      <c r="E81" s="2185"/>
      <c r="F81" s="2309"/>
      <c r="G81" s="126" t="s">
        <v>8</v>
      </c>
      <c r="H81" s="1666">
        <f>H80*1</f>
        <v>4.5</v>
      </c>
      <c r="I81" s="1667">
        <f>I80*1</f>
        <v>4.5</v>
      </c>
      <c r="J81" s="1667">
        <f>J80*1</f>
        <v>4.4000000000000004</v>
      </c>
      <c r="K81" s="3552"/>
      <c r="L81" s="1668"/>
      <c r="M81" s="1669"/>
      <c r="N81" s="1580"/>
      <c r="O81" s="1581"/>
      <c r="P81" s="34"/>
      <c r="Q81" s="34"/>
    </row>
    <row r="82" spans="1:17" ht="18" customHeight="1" x14ac:dyDescent="0.2">
      <c r="A82" s="3533" t="s">
        <v>9</v>
      </c>
      <c r="B82" s="3535" t="s">
        <v>27</v>
      </c>
      <c r="C82" s="2310" t="s">
        <v>9</v>
      </c>
      <c r="D82" s="2350" t="s">
        <v>1005</v>
      </c>
      <c r="E82" s="2186" t="s">
        <v>50</v>
      </c>
      <c r="F82" s="2307" t="s">
        <v>966</v>
      </c>
      <c r="G82" s="92" t="s">
        <v>30</v>
      </c>
      <c r="H82" s="795">
        <v>8</v>
      </c>
      <c r="I82" s="920">
        <v>6</v>
      </c>
      <c r="J82" s="1670">
        <v>3.6</v>
      </c>
      <c r="K82" s="3551" t="s">
        <v>1006</v>
      </c>
      <c r="L82" s="1602">
        <v>3</v>
      </c>
      <c r="M82" s="1671">
        <v>3</v>
      </c>
      <c r="N82" s="1578"/>
      <c r="O82" s="1579"/>
      <c r="P82" s="34"/>
      <c r="Q82" s="34"/>
    </row>
    <row r="83" spans="1:17" ht="19.899999999999999" customHeight="1" thickBot="1" x14ac:dyDescent="0.25">
      <c r="A83" s="3534"/>
      <c r="B83" s="3536"/>
      <c r="C83" s="2311"/>
      <c r="D83" s="2985"/>
      <c r="E83" s="2185"/>
      <c r="F83" s="2309"/>
      <c r="G83" s="126" t="s">
        <v>8</v>
      </c>
      <c r="H83" s="1672">
        <f>H82*1</f>
        <v>8</v>
      </c>
      <c r="I83" s="1673">
        <f t="shared" ref="I83:J83" si="14">I82*1</f>
        <v>6</v>
      </c>
      <c r="J83" s="1674">
        <f t="shared" si="14"/>
        <v>3.6</v>
      </c>
      <c r="K83" s="3552"/>
      <c r="L83" s="362"/>
      <c r="M83" s="1656"/>
      <c r="N83" s="1580"/>
      <c r="O83" s="1581"/>
      <c r="P83" s="34"/>
      <c r="Q83" s="34"/>
    </row>
    <row r="84" spans="1:17" ht="17.45" customHeight="1" x14ac:dyDescent="0.2">
      <c r="A84" s="3533" t="s">
        <v>9</v>
      </c>
      <c r="B84" s="3535" t="s">
        <v>27</v>
      </c>
      <c r="C84" s="2310" t="s">
        <v>27</v>
      </c>
      <c r="D84" s="2350" t="s">
        <v>1007</v>
      </c>
      <c r="E84" s="2186" t="s">
        <v>50</v>
      </c>
      <c r="F84" s="2307" t="s">
        <v>93</v>
      </c>
      <c r="G84" s="92" t="s">
        <v>67</v>
      </c>
      <c r="H84" s="795">
        <v>0.2</v>
      </c>
      <c r="I84" s="920">
        <v>0.4</v>
      </c>
      <c r="J84" s="463">
        <v>0.3</v>
      </c>
      <c r="K84" s="3553" t="s">
        <v>964</v>
      </c>
      <c r="L84" s="1602">
        <v>22</v>
      </c>
      <c r="M84" s="1671">
        <v>22</v>
      </c>
      <c r="N84" s="1578"/>
      <c r="O84" s="1579"/>
      <c r="P84" s="34"/>
      <c r="Q84" s="34"/>
    </row>
    <row r="85" spans="1:17" ht="24" customHeight="1" thickBot="1" x14ac:dyDescent="0.25">
      <c r="A85" s="3534"/>
      <c r="B85" s="3536"/>
      <c r="C85" s="2311"/>
      <c r="D85" s="2985"/>
      <c r="E85" s="2185"/>
      <c r="F85" s="2309"/>
      <c r="G85" s="126" t="s">
        <v>8</v>
      </c>
      <c r="H85" s="1675">
        <f>H84*1</f>
        <v>0.2</v>
      </c>
      <c r="I85" s="1673">
        <f t="shared" ref="I85:J85" si="15">I84*1</f>
        <v>0.4</v>
      </c>
      <c r="J85" s="1667">
        <f t="shared" si="15"/>
        <v>0.3</v>
      </c>
      <c r="K85" s="3554"/>
      <c r="L85" s="362"/>
      <c r="M85" s="1656"/>
      <c r="N85" s="1614"/>
      <c r="O85" s="1615"/>
      <c r="P85" s="34"/>
      <c r="Q85" s="34"/>
    </row>
    <row r="86" spans="1:17" ht="13.5" thickBot="1" x14ac:dyDescent="0.25">
      <c r="A86" s="139" t="s">
        <v>9</v>
      </c>
      <c r="B86" s="112" t="s">
        <v>27</v>
      </c>
      <c r="C86" s="3546" t="s">
        <v>10</v>
      </c>
      <c r="D86" s="3547"/>
      <c r="E86" s="3547"/>
      <c r="F86" s="3547"/>
      <c r="G86" s="3548"/>
      <c r="H86" s="1676">
        <f>H81+H83+H85</f>
        <v>12.7</v>
      </c>
      <c r="I86" s="1677">
        <f>I81+I83+I85</f>
        <v>10.9</v>
      </c>
      <c r="J86" s="1678">
        <f>J81+J83+J85</f>
        <v>8.3000000000000007</v>
      </c>
      <c r="K86" s="168"/>
      <c r="L86" s="169"/>
      <c r="M86" s="1601"/>
      <c r="N86" s="1614"/>
      <c r="O86" s="1615"/>
      <c r="P86" s="34"/>
      <c r="Q86" s="34"/>
    </row>
    <row r="87" spans="1:17" ht="13.5" thickBot="1" x14ac:dyDescent="0.25">
      <c r="A87" s="113" t="s">
        <v>9</v>
      </c>
      <c r="B87" s="2215" t="s">
        <v>11</v>
      </c>
      <c r="C87" s="2216"/>
      <c r="D87" s="2216"/>
      <c r="E87" s="2216"/>
      <c r="F87" s="2216"/>
      <c r="G87" s="2216"/>
      <c r="H87" s="1613">
        <f>H78+H65+H86</f>
        <v>6357.5000000000009</v>
      </c>
      <c r="I87" s="1679">
        <f>I78+I65+I86</f>
        <v>6947.5</v>
      </c>
      <c r="J87" s="1613">
        <f>J78+J65+J86</f>
        <v>6870.7</v>
      </c>
      <c r="K87" s="172"/>
      <c r="L87" s="172"/>
      <c r="M87" s="575"/>
      <c r="N87" s="1614"/>
      <c r="O87" s="1615"/>
      <c r="P87" s="34"/>
      <c r="Q87" s="34"/>
    </row>
    <row r="88" spans="1:17" ht="30" customHeight="1" thickBot="1" x14ac:dyDescent="0.25">
      <c r="A88" s="146" t="s">
        <v>27</v>
      </c>
      <c r="B88" s="2380" t="s">
        <v>1008</v>
      </c>
      <c r="C88" s="2380"/>
      <c r="D88" s="2380"/>
      <c r="E88" s="2380"/>
      <c r="F88" s="2380"/>
      <c r="G88" s="2380"/>
      <c r="H88" s="3549"/>
      <c r="I88" s="2380"/>
      <c r="J88" s="2380"/>
      <c r="K88" s="2380"/>
      <c r="L88" s="2380"/>
      <c r="M88" s="2742"/>
      <c r="N88" s="1614"/>
      <c r="O88" s="1615"/>
      <c r="P88" s="34"/>
      <c r="Q88" s="34"/>
    </row>
    <row r="89" spans="1:17" ht="22.15" customHeight="1" thickBot="1" x14ac:dyDescent="0.25">
      <c r="A89" s="113" t="s">
        <v>27</v>
      </c>
      <c r="B89" s="118" t="s">
        <v>7</v>
      </c>
      <c r="C89" s="2558" t="s">
        <v>1009</v>
      </c>
      <c r="D89" s="2381"/>
      <c r="E89" s="2381"/>
      <c r="F89" s="2381"/>
      <c r="G89" s="2381"/>
      <c r="H89" s="2381"/>
      <c r="I89" s="2381"/>
      <c r="J89" s="2381"/>
      <c r="K89" s="2381"/>
      <c r="L89" s="2381"/>
      <c r="M89" s="3550"/>
      <c r="N89" s="1580"/>
      <c r="O89" s="1581"/>
      <c r="P89" s="34"/>
      <c r="Q89" s="34"/>
    </row>
    <row r="90" spans="1:17" x14ac:dyDescent="0.2">
      <c r="A90" s="102" t="s">
        <v>27</v>
      </c>
      <c r="B90" s="103" t="s">
        <v>7</v>
      </c>
      <c r="C90" s="2241" t="s">
        <v>7</v>
      </c>
      <c r="D90" s="2396" t="s">
        <v>1010</v>
      </c>
      <c r="E90" s="3537" t="s">
        <v>50</v>
      </c>
      <c r="F90" s="3539" t="s">
        <v>966</v>
      </c>
      <c r="G90" s="92" t="s">
        <v>67</v>
      </c>
      <c r="H90" s="904">
        <v>0</v>
      </c>
      <c r="I90" s="1283">
        <v>142.80000000000001</v>
      </c>
      <c r="J90" s="1670">
        <v>142.80000000000001</v>
      </c>
      <c r="K90" s="3540" t="s">
        <v>1011</v>
      </c>
      <c r="L90" s="1619">
        <v>46</v>
      </c>
      <c r="M90" s="1620">
        <v>39</v>
      </c>
      <c r="N90" s="2226"/>
      <c r="O90" s="2227"/>
      <c r="P90" s="34"/>
      <c r="Q90" s="34"/>
    </row>
    <row r="91" spans="1:17" x14ac:dyDescent="0.2">
      <c r="A91" s="247"/>
      <c r="B91" s="248"/>
      <c r="C91" s="2526"/>
      <c r="D91" s="2397"/>
      <c r="E91" s="3285"/>
      <c r="F91" s="3543"/>
      <c r="G91" s="1277" t="s">
        <v>30</v>
      </c>
      <c r="H91" s="1653">
        <v>0</v>
      </c>
      <c r="I91" s="1635">
        <v>0</v>
      </c>
      <c r="J91" s="1680">
        <v>0</v>
      </c>
      <c r="K91" s="3542"/>
      <c r="L91" s="1623"/>
      <c r="M91" s="1624"/>
      <c r="N91" s="2236"/>
      <c r="O91" s="2231"/>
      <c r="P91" s="34"/>
      <c r="Q91" s="34"/>
    </row>
    <row r="92" spans="1:17" x14ac:dyDescent="0.2">
      <c r="A92" s="247"/>
      <c r="B92" s="248"/>
      <c r="C92" s="2526"/>
      <c r="D92" s="2397"/>
      <c r="E92" s="3285"/>
      <c r="F92" s="3543"/>
      <c r="G92" s="405" t="s">
        <v>125</v>
      </c>
      <c r="H92" s="1645">
        <v>189.4</v>
      </c>
      <c r="I92" s="1628">
        <v>186.4</v>
      </c>
      <c r="J92" s="1681">
        <v>130.5</v>
      </c>
      <c r="K92" s="3542"/>
      <c r="L92" s="1623"/>
      <c r="M92" s="1624"/>
      <c r="N92" s="2236"/>
      <c r="O92" s="2231"/>
      <c r="P92" s="34"/>
      <c r="Q92" s="34"/>
    </row>
    <row r="93" spans="1:17" ht="13.5" thickBot="1" x14ac:dyDescent="0.25">
      <c r="A93" s="151"/>
      <c r="B93" s="112"/>
      <c r="C93" s="2221"/>
      <c r="D93" s="2398"/>
      <c r="E93" s="3538"/>
      <c r="F93" s="2657"/>
      <c r="G93" s="152" t="s">
        <v>8</v>
      </c>
      <c r="H93" s="1682">
        <f>SUM(H90:H92)</f>
        <v>189.4</v>
      </c>
      <c r="I93" s="1682">
        <f t="shared" ref="I93:J93" si="16">SUM(I90:I92)</f>
        <v>329.20000000000005</v>
      </c>
      <c r="J93" s="1682">
        <f t="shared" si="16"/>
        <v>273.3</v>
      </c>
      <c r="K93" s="3273"/>
      <c r="L93" s="1587"/>
      <c r="M93" s="1588"/>
      <c r="N93" s="2228"/>
      <c r="O93" s="2229"/>
      <c r="P93" s="34"/>
      <c r="Q93" s="34"/>
    </row>
    <row r="94" spans="1:17" x14ac:dyDescent="0.2">
      <c r="A94" s="102" t="s">
        <v>27</v>
      </c>
      <c r="B94" s="103" t="s">
        <v>7</v>
      </c>
      <c r="C94" s="2241" t="s">
        <v>9</v>
      </c>
      <c r="D94" s="2396" t="s">
        <v>1012</v>
      </c>
      <c r="E94" s="3537" t="s">
        <v>50</v>
      </c>
      <c r="F94" s="3539" t="s">
        <v>1013</v>
      </c>
      <c r="G94" s="92" t="s">
        <v>30</v>
      </c>
      <c r="H94" s="904">
        <v>72.3</v>
      </c>
      <c r="I94" s="920">
        <v>72.3</v>
      </c>
      <c r="J94" s="463">
        <v>72.3</v>
      </c>
      <c r="K94" s="3540" t="s">
        <v>1014</v>
      </c>
      <c r="L94" s="1619">
        <v>16</v>
      </c>
      <c r="M94" s="1683">
        <v>16</v>
      </c>
      <c r="N94" s="2226"/>
      <c r="O94" s="2227"/>
      <c r="P94" s="34"/>
      <c r="Q94" s="34"/>
    </row>
    <row r="95" spans="1:17" x14ac:dyDescent="0.2">
      <c r="A95" s="247"/>
      <c r="B95" s="248"/>
      <c r="C95" s="2220"/>
      <c r="D95" s="2397"/>
      <c r="E95" s="3285"/>
      <c r="F95" s="3541"/>
      <c r="G95" s="405" t="s">
        <v>67</v>
      </c>
      <c r="H95" s="1645">
        <v>160.9</v>
      </c>
      <c r="I95" s="470">
        <v>160.9</v>
      </c>
      <c r="J95" s="1627">
        <v>160.9</v>
      </c>
      <c r="K95" s="3542"/>
      <c r="L95" s="1623"/>
      <c r="M95" s="1624"/>
      <c r="N95" s="2236"/>
      <c r="O95" s="2231"/>
      <c r="P95" s="34"/>
      <c r="Q95" s="34"/>
    </row>
    <row r="96" spans="1:17" ht="13.5" thickBot="1" x14ac:dyDescent="0.25">
      <c r="A96" s="247"/>
      <c r="B96" s="248"/>
      <c r="C96" s="2526"/>
      <c r="D96" s="2397"/>
      <c r="E96" s="3285"/>
      <c r="F96" s="3543"/>
      <c r="G96" s="1684" t="s">
        <v>67</v>
      </c>
      <c r="H96" s="1685">
        <v>8</v>
      </c>
      <c r="I96" s="1686">
        <v>8</v>
      </c>
      <c r="J96" s="1687">
        <v>8</v>
      </c>
      <c r="K96" s="3544"/>
      <c r="L96" s="1623"/>
      <c r="M96" s="1624"/>
      <c r="N96" s="2236"/>
      <c r="O96" s="2231"/>
      <c r="P96" s="34"/>
      <c r="Q96" s="34"/>
    </row>
    <row r="97" spans="1:17" ht="13.5" thickBot="1" x14ac:dyDescent="0.25">
      <c r="A97" s="151"/>
      <c r="B97" s="112"/>
      <c r="C97" s="2221"/>
      <c r="D97" s="2398"/>
      <c r="E97" s="3538"/>
      <c r="F97" s="2657"/>
      <c r="G97" s="152" t="s">
        <v>8</v>
      </c>
      <c r="H97" s="1682">
        <f>H94+H95+H96</f>
        <v>241.2</v>
      </c>
      <c r="I97" s="925">
        <f>I94+I95+I96</f>
        <v>241.2</v>
      </c>
      <c r="J97" s="926">
        <f>J94+J95+J96</f>
        <v>241.2</v>
      </c>
      <c r="K97" s="3545"/>
      <c r="L97" s="1587"/>
      <c r="M97" s="1588"/>
      <c r="N97" s="2228"/>
      <c r="O97" s="2229"/>
      <c r="P97" s="34"/>
      <c r="Q97" s="34"/>
    </row>
    <row r="98" spans="1:17" x14ac:dyDescent="0.2">
      <c r="A98" s="102" t="s">
        <v>27</v>
      </c>
      <c r="B98" s="103" t="s">
        <v>7</v>
      </c>
      <c r="C98" s="2241" t="s">
        <v>27</v>
      </c>
      <c r="D98" s="2396" t="s">
        <v>1015</v>
      </c>
      <c r="E98" s="3537" t="s">
        <v>50</v>
      </c>
      <c r="F98" s="3539" t="s">
        <v>1013</v>
      </c>
      <c r="G98" s="92" t="s">
        <v>67</v>
      </c>
      <c r="H98" s="904">
        <v>13.3</v>
      </c>
      <c r="I98" s="920">
        <v>15.4</v>
      </c>
      <c r="J98" s="1670">
        <v>15.3</v>
      </c>
      <c r="K98" s="3540" t="s">
        <v>1011</v>
      </c>
      <c r="L98" s="1619">
        <v>6</v>
      </c>
      <c r="M98" s="1620">
        <v>8</v>
      </c>
      <c r="N98" s="2226"/>
      <c r="O98" s="2227"/>
      <c r="P98" s="34"/>
      <c r="Q98" s="34"/>
    </row>
    <row r="99" spans="1:17" x14ac:dyDescent="0.2">
      <c r="A99" s="247"/>
      <c r="B99" s="248"/>
      <c r="C99" s="2220"/>
      <c r="D99" s="2397"/>
      <c r="E99" s="3285"/>
      <c r="F99" s="3541"/>
      <c r="G99" s="405" t="s">
        <v>125</v>
      </c>
      <c r="H99" s="1645"/>
      <c r="I99" s="470">
        <v>3</v>
      </c>
      <c r="J99" s="1688">
        <v>1.1000000000000001</v>
      </c>
      <c r="K99" s="3542"/>
      <c r="L99" s="1623"/>
      <c r="M99" s="1624"/>
      <c r="N99" s="2236"/>
      <c r="O99" s="2231"/>
      <c r="P99" s="34"/>
      <c r="Q99" s="34"/>
    </row>
    <row r="100" spans="1:17" ht="13.5" thickBot="1" x14ac:dyDescent="0.25">
      <c r="A100" s="151"/>
      <c r="B100" s="112"/>
      <c r="C100" s="2221"/>
      <c r="D100" s="2398"/>
      <c r="E100" s="3538"/>
      <c r="F100" s="2657"/>
      <c r="G100" s="152" t="s">
        <v>8</v>
      </c>
      <c r="H100" s="1682">
        <f>SUM(H98:H99)</f>
        <v>13.3</v>
      </c>
      <c r="I100" s="1682">
        <f t="shared" ref="I100:J100" si="17">SUM(I98:I99)</f>
        <v>18.399999999999999</v>
      </c>
      <c r="J100" s="1682">
        <f t="shared" si="17"/>
        <v>16.400000000000002</v>
      </c>
      <c r="K100" s="3273"/>
      <c r="L100" s="1587"/>
      <c r="M100" s="1588"/>
      <c r="N100" s="2228"/>
      <c r="O100" s="2229"/>
      <c r="P100" s="34"/>
      <c r="Q100" s="34"/>
    </row>
    <row r="101" spans="1:17" x14ac:dyDescent="0.2">
      <c r="A101" s="102" t="s">
        <v>27</v>
      </c>
      <c r="B101" s="103" t="s">
        <v>7</v>
      </c>
      <c r="C101" s="2241" t="s">
        <v>28</v>
      </c>
      <c r="D101" s="2396" t="s">
        <v>1016</v>
      </c>
      <c r="E101" s="3537" t="s">
        <v>50</v>
      </c>
      <c r="F101" s="3539" t="s">
        <v>1013</v>
      </c>
      <c r="G101" s="92" t="s">
        <v>67</v>
      </c>
      <c r="H101" s="904">
        <v>0</v>
      </c>
      <c r="I101" s="920">
        <v>30.6</v>
      </c>
      <c r="J101" s="1670">
        <v>5.9</v>
      </c>
      <c r="K101" s="3540" t="s">
        <v>964</v>
      </c>
      <c r="L101" s="1619">
        <v>22</v>
      </c>
      <c r="M101" s="1620">
        <v>7</v>
      </c>
      <c r="N101" s="2226"/>
      <c r="O101" s="2227"/>
      <c r="P101" s="34"/>
      <c r="Q101" s="34"/>
    </row>
    <row r="102" spans="1:17" ht="13.5" thickBot="1" x14ac:dyDescent="0.25">
      <c r="A102" s="151"/>
      <c r="B102" s="112"/>
      <c r="C102" s="2221"/>
      <c r="D102" s="2398"/>
      <c r="E102" s="3538"/>
      <c r="F102" s="2657"/>
      <c r="G102" s="152" t="s">
        <v>8</v>
      </c>
      <c r="H102" s="1682">
        <f>SUM(H101:H101)</f>
        <v>0</v>
      </c>
      <c r="I102" s="1682">
        <f>SUM(I101:I101)</f>
        <v>30.6</v>
      </c>
      <c r="J102" s="1682">
        <f>SUM(J101:J101)</f>
        <v>5.9</v>
      </c>
      <c r="K102" s="3273"/>
      <c r="L102" s="1587"/>
      <c r="M102" s="1588"/>
      <c r="N102" s="2228"/>
      <c r="O102" s="2229"/>
      <c r="P102" s="34"/>
      <c r="Q102" s="34"/>
    </row>
    <row r="103" spans="1:17" ht="27" customHeight="1" thickBot="1" x14ac:dyDescent="0.25">
      <c r="A103" s="135" t="s">
        <v>27</v>
      </c>
      <c r="B103" s="1814" t="s">
        <v>7</v>
      </c>
      <c r="C103" s="2377" t="s">
        <v>10</v>
      </c>
      <c r="D103" s="2378"/>
      <c r="E103" s="2378"/>
      <c r="F103" s="2378"/>
      <c r="G103" s="3530"/>
      <c r="H103" s="137">
        <f>H93+H97+H100</f>
        <v>443.90000000000003</v>
      </c>
      <c r="I103" s="137">
        <f>I93+I97+I100+I102</f>
        <v>619.40000000000009</v>
      </c>
      <c r="J103" s="137">
        <f>J93+J97+J100+J102</f>
        <v>536.79999999999995</v>
      </c>
      <c r="K103" s="117"/>
      <c r="L103" s="117"/>
      <c r="M103" s="574"/>
      <c r="N103" s="1616"/>
      <c r="O103" s="1617"/>
      <c r="P103" s="34"/>
      <c r="Q103" s="34"/>
    </row>
    <row r="104" spans="1:17" ht="13.15" customHeight="1" thickBot="1" x14ac:dyDescent="0.25">
      <c r="A104" s="113" t="s">
        <v>27</v>
      </c>
      <c r="B104" s="2215" t="s">
        <v>11</v>
      </c>
      <c r="C104" s="2216"/>
      <c r="D104" s="2216"/>
      <c r="E104" s="2216"/>
      <c r="F104" s="2216"/>
      <c r="G104" s="2216"/>
      <c r="H104" s="145">
        <f>H103*1</f>
        <v>443.90000000000003</v>
      </c>
      <c r="I104" s="145">
        <f t="shared" ref="I104:J104" si="18">I103*1</f>
        <v>619.40000000000009</v>
      </c>
      <c r="J104" s="145">
        <f t="shared" si="18"/>
        <v>536.79999999999995</v>
      </c>
      <c r="K104" s="171"/>
      <c r="L104" s="172"/>
      <c r="M104" s="575"/>
      <c r="N104" s="1578"/>
      <c r="O104" s="1579"/>
      <c r="P104" s="34"/>
      <c r="Q104" s="34"/>
    </row>
    <row r="105" spans="1:17" ht="13.5" thickBot="1" x14ac:dyDescent="0.25">
      <c r="A105" s="146" t="s">
        <v>28</v>
      </c>
      <c r="B105" s="2405" t="s">
        <v>1017</v>
      </c>
      <c r="C105" s="2405"/>
      <c r="D105" s="2405"/>
      <c r="E105" s="2405"/>
      <c r="F105" s="2405"/>
      <c r="G105" s="2405"/>
      <c r="H105" s="2793"/>
      <c r="I105" s="2405"/>
      <c r="J105" s="2405"/>
      <c r="K105" s="2405"/>
      <c r="L105" s="2405"/>
      <c r="M105" s="2713"/>
      <c r="N105" s="1580"/>
      <c r="O105" s="1581"/>
      <c r="P105" s="34"/>
      <c r="Q105" s="34"/>
    </row>
    <row r="106" spans="1:17" ht="13.5" thickBot="1" x14ac:dyDescent="0.25">
      <c r="A106" s="113" t="s">
        <v>28</v>
      </c>
      <c r="B106" s="118" t="s">
        <v>7</v>
      </c>
      <c r="C106" s="2557" t="s">
        <v>1018</v>
      </c>
      <c r="D106" s="2557"/>
      <c r="E106" s="2557"/>
      <c r="F106" s="2557"/>
      <c r="G106" s="3531"/>
      <c r="H106" s="3531"/>
      <c r="I106" s="3531"/>
      <c r="J106" s="3531"/>
      <c r="K106" s="2557"/>
      <c r="L106" s="2557"/>
      <c r="M106" s="2557"/>
      <c r="N106" s="2557"/>
      <c r="O106" s="3532"/>
      <c r="P106" s="34"/>
      <c r="Q106" s="34"/>
    </row>
    <row r="107" spans="1:17" ht="24" x14ac:dyDescent="0.2">
      <c r="A107" s="3533" t="s">
        <v>28</v>
      </c>
      <c r="B107" s="3535" t="s">
        <v>7</v>
      </c>
      <c r="C107" s="2310" t="s">
        <v>7</v>
      </c>
      <c r="D107" s="2350" t="s">
        <v>1019</v>
      </c>
      <c r="E107" s="2186" t="s">
        <v>50</v>
      </c>
      <c r="F107" s="2312" t="s">
        <v>1013</v>
      </c>
      <c r="G107" s="92" t="s">
        <v>58</v>
      </c>
      <c r="H107" s="1283">
        <v>166</v>
      </c>
      <c r="I107" s="916">
        <v>166</v>
      </c>
      <c r="J107" s="463">
        <v>166</v>
      </c>
      <c r="K107" s="1689" t="s">
        <v>1020</v>
      </c>
      <c r="L107" s="3517">
        <v>400</v>
      </c>
      <c r="M107" s="3252" t="s">
        <v>1021</v>
      </c>
      <c r="N107" s="3522" t="s">
        <v>1022</v>
      </c>
      <c r="O107" s="3523"/>
      <c r="P107" s="34"/>
      <c r="Q107" s="34"/>
    </row>
    <row r="108" spans="1:17" x14ac:dyDescent="0.2">
      <c r="A108" s="2285"/>
      <c r="B108" s="2269"/>
      <c r="C108" s="2270"/>
      <c r="D108" s="2795"/>
      <c r="E108" s="2308"/>
      <c r="F108" s="2368"/>
      <c r="G108" s="405" t="s">
        <v>30</v>
      </c>
      <c r="H108" s="1630">
        <v>300</v>
      </c>
      <c r="I108" s="1631">
        <v>267</v>
      </c>
      <c r="J108" s="1627">
        <v>262.60000000000002</v>
      </c>
      <c r="K108" s="1690"/>
      <c r="L108" s="3518"/>
      <c r="M108" s="3520"/>
      <c r="N108" s="3524"/>
      <c r="O108" s="3525"/>
      <c r="P108" s="34"/>
      <c r="Q108" s="34"/>
    </row>
    <row r="109" spans="1:17" ht="13.5" thickBot="1" x14ac:dyDescent="0.25">
      <c r="A109" s="2285"/>
      <c r="B109" s="2269"/>
      <c r="C109" s="2270"/>
      <c r="D109" s="2795"/>
      <c r="E109" s="2308"/>
      <c r="F109" s="2368"/>
      <c r="G109" s="1684" t="s">
        <v>151</v>
      </c>
      <c r="H109" s="1691">
        <v>80</v>
      </c>
      <c r="I109" s="1621">
        <v>80</v>
      </c>
      <c r="J109" s="1692">
        <v>17.399999999999999</v>
      </c>
      <c r="K109" s="1690"/>
      <c r="L109" s="3518"/>
      <c r="M109" s="3520"/>
      <c r="N109" s="3524"/>
      <c r="O109" s="3525"/>
      <c r="P109" s="34"/>
      <c r="Q109" s="34"/>
    </row>
    <row r="110" spans="1:17" ht="13.5" thickBot="1" x14ac:dyDescent="0.25">
      <c r="A110" s="3534"/>
      <c r="B110" s="3536"/>
      <c r="C110" s="2311"/>
      <c r="D110" s="2985"/>
      <c r="E110" s="2185"/>
      <c r="F110" s="2309"/>
      <c r="G110" s="496" t="s">
        <v>8</v>
      </c>
      <c r="H110" s="1610">
        <f>SUM(H107:H109)</f>
        <v>546</v>
      </c>
      <c r="I110" s="1610">
        <f>SUM(I107:I109)</f>
        <v>513</v>
      </c>
      <c r="J110" s="586">
        <f>SUM(J107:J109)</f>
        <v>446</v>
      </c>
      <c r="K110" s="1690"/>
      <c r="L110" s="3519"/>
      <c r="M110" s="3521"/>
      <c r="N110" s="3524"/>
      <c r="O110" s="3525"/>
      <c r="P110" s="34"/>
      <c r="Q110" s="34"/>
    </row>
    <row r="111" spans="1:17" ht="13.5" thickBot="1" x14ac:dyDescent="0.25">
      <c r="A111" s="139" t="s">
        <v>28</v>
      </c>
      <c r="B111" s="112" t="s">
        <v>7</v>
      </c>
      <c r="C111" s="2204" t="s">
        <v>10</v>
      </c>
      <c r="D111" s="2182"/>
      <c r="E111" s="2182"/>
      <c r="F111" s="2182"/>
      <c r="G111" s="2205"/>
      <c r="H111" s="1693">
        <f>SUM(H106,H110)</f>
        <v>546</v>
      </c>
      <c r="I111" s="1693">
        <f>SUM(I110)</f>
        <v>513</v>
      </c>
      <c r="J111" s="586">
        <f>SUM(J110)</f>
        <v>446</v>
      </c>
      <c r="K111" s="1694"/>
      <c r="L111" s="1695"/>
      <c r="M111" s="1696"/>
      <c r="N111" s="3524"/>
      <c r="O111" s="3525"/>
      <c r="P111" s="34"/>
      <c r="Q111" s="34"/>
    </row>
    <row r="112" spans="1:17" ht="13.5" thickBot="1" x14ac:dyDescent="0.25">
      <c r="A112" s="113" t="s">
        <v>28</v>
      </c>
      <c r="B112" s="2215" t="s">
        <v>11</v>
      </c>
      <c r="C112" s="2216"/>
      <c r="D112" s="2216"/>
      <c r="E112" s="2216"/>
      <c r="F112" s="2216"/>
      <c r="G112" s="3526"/>
      <c r="H112" s="144">
        <f>SUM(H111)</f>
        <v>546</v>
      </c>
      <c r="I112" s="144">
        <f t="shared" ref="I112:J112" si="19">SUM(I111)</f>
        <v>513</v>
      </c>
      <c r="J112" s="144">
        <f t="shared" si="19"/>
        <v>446</v>
      </c>
      <c r="K112" s="1697"/>
      <c r="L112" s="1698"/>
      <c r="M112" s="1699"/>
      <c r="N112" s="3524"/>
      <c r="O112" s="3525"/>
      <c r="P112" s="34"/>
      <c r="Q112" s="34"/>
    </row>
    <row r="113" spans="1:17" ht="13.5" thickBot="1" x14ac:dyDescent="0.25">
      <c r="A113" s="173" t="s">
        <v>7</v>
      </c>
      <c r="B113" s="3527" t="s">
        <v>12</v>
      </c>
      <c r="C113" s="2208"/>
      <c r="D113" s="2208"/>
      <c r="E113" s="2208"/>
      <c r="F113" s="2208"/>
      <c r="G113" s="3528"/>
      <c r="H113" s="1700">
        <f>H104+H87+H45+H112</f>
        <v>35406.300000000003</v>
      </c>
      <c r="I113" s="1700">
        <f>I104+I87+I45+I112</f>
        <v>37055.600000000006</v>
      </c>
      <c r="J113" s="1700">
        <f>J104+J87+J45+J112</f>
        <v>36723.1</v>
      </c>
      <c r="K113" s="2929"/>
      <c r="L113" s="2930"/>
      <c r="M113" s="3529"/>
      <c r="N113" s="1580"/>
      <c r="O113" s="1581"/>
      <c r="P113" s="34"/>
      <c r="Q113" s="34"/>
    </row>
    <row r="114" spans="1:17" x14ac:dyDescent="0.2">
      <c r="A114" s="1701"/>
      <c r="B114" s="1702"/>
      <c r="C114" s="1702"/>
      <c r="D114" s="1702"/>
      <c r="E114" s="1702"/>
      <c r="F114" s="1702"/>
      <c r="G114" s="1702"/>
      <c r="H114" s="1703"/>
      <c r="I114" s="1703"/>
      <c r="J114" s="1703"/>
      <c r="K114" s="1704"/>
      <c r="L114" s="1704"/>
      <c r="M114" s="1704"/>
      <c r="N114" s="4"/>
      <c r="O114" s="4"/>
      <c r="P114" s="34"/>
      <c r="Q114" s="34"/>
    </row>
    <row r="115" spans="1:17" x14ac:dyDescent="0.2">
      <c r="A115" s="1701"/>
      <c r="B115" s="1702"/>
      <c r="C115" s="1702"/>
      <c r="D115" s="1702"/>
      <c r="E115" s="1702"/>
      <c r="F115" s="1702"/>
      <c r="G115" s="1702"/>
      <c r="H115" s="1703"/>
      <c r="I115" s="1703"/>
      <c r="J115" s="1703"/>
      <c r="K115" s="1704"/>
      <c r="L115" s="1704"/>
      <c r="M115" s="1704"/>
      <c r="N115" s="4"/>
      <c r="O115" s="4"/>
      <c r="P115" s="34"/>
      <c r="Q115" s="34"/>
    </row>
    <row r="116" spans="1:17" ht="13.5" thickBot="1" x14ac:dyDescent="0.25">
      <c r="A116" s="34"/>
      <c r="B116" s="4"/>
      <c r="C116" s="4"/>
      <c r="D116" s="862"/>
      <c r="E116" s="427"/>
      <c r="F116" s="3515" t="s">
        <v>13</v>
      </c>
      <c r="G116" s="3516"/>
      <c r="H116" s="3516"/>
      <c r="I116" s="3516"/>
      <c r="J116" s="3516"/>
      <c r="K116" s="4"/>
      <c r="L116" s="4"/>
      <c r="M116" s="4"/>
      <c r="N116" s="4"/>
      <c r="O116" s="4"/>
      <c r="P116" s="34"/>
      <c r="Q116" s="34"/>
    </row>
    <row r="117" spans="1:17" ht="60.75" thickBot="1" x14ac:dyDescent="0.25">
      <c r="A117" s="34"/>
      <c r="B117" s="4"/>
      <c r="C117" s="2173" t="s">
        <v>14</v>
      </c>
      <c r="D117" s="2174"/>
      <c r="E117" s="2174"/>
      <c r="F117" s="2174"/>
      <c r="G117" s="2175"/>
      <c r="H117" s="429" t="s">
        <v>121</v>
      </c>
      <c r="I117" s="430" t="s">
        <v>122</v>
      </c>
      <c r="J117" s="430" t="s">
        <v>123</v>
      </c>
      <c r="K117" s="4"/>
      <c r="L117" s="4"/>
      <c r="M117" s="4"/>
      <c r="N117" s="4"/>
      <c r="O117" s="4"/>
      <c r="P117" s="34"/>
      <c r="Q117" s="34"/>
    </row>
    <row r="118" spans="1:17" ht="13.5" thickBot="1" x14ac:dyDescent="0.25">
      <c r="A118" s="34"/>
      <c r="B118" s="4"/>
      <c r="C118" s="2195" t="s">
        <v>15</v>
      </c>
      <c r="D118" s="2196"/>
      <c r="E118" s="2196"/>
      <c r="F118" s="2196"/>
      <c r="G118" s="2197"/>
      <c r="H118" s="431">
        <f>SUM(H119:H126)</f>
        <v>35406.300000000003</v>
      </c>
      <c r="I118" s="431">
        <f t="shared" ref="I118:J118" si="20">SUM(I119:I126)</f>
        <v>37055.599999999999</v>
      </c>
      <c r="J118" s="433">
        <f t="shared" si="20"/>
        <v>36723.1</v>
      </c>
      <c r="K118" s="4"/>
      <c r="L118" s="4"/>
      <c r="M118" s="4"/>
      <c r="N118" s="4"/>
      <c r="O118" s="4"/>
      <c r="P118" s="34"/>
      <c r="Q118" s="34"/>
    </row>
    <row r="119" spans="1:17" x14ac:dyDescent="0.2">
      <c r="A119" s="34"/>
      <c r="B119" s="4"/>
      <c r="C119" s="2370" t="s">
        <v>71</v>
      </c>
      <c r="D119" s="2371"/>
      <c r="E119" s="2371"/>
      <c r="F119" s="2371"/>
      <c r="G119" s="2372"/>
      <c r="H119" s="435">
        <v>9664.4</v>
      </c>
      <c r="I119" s="436">
        <v>10407.200000000001</v>
      </c>
      <c r="J119" s="436">
        <v>10382.200000000001</v>
      </c>
      <c r="K119" s="4"/>
      <c r="L119" s="4"/>
      <c r="M119" s="4"/>
      <c r="N119" s="4"/>
      <c r="O119" s="4"/>
      <c r="P119" s="34"/>
      <c r="Q119" s="34"/>
    </row>
    <row r="120" spans="1:17" x14ac:dyDescent="0.2">
      <c r="A120" s="34"/>
      <c r="B120" s="34"/>
      <c r="C120" s="2198" t="s">
        <v>1023</v>
      </c>
      <c r="D120" s="2199"/>
      <c r="E120" s="2199"/>
      <c r="F120" s="2199"/>
      <c r="G120" s="2200"/>
      <c r="H120" s="438">
        <v>132.4</v>
      </c>
      <c r="I120" s="439">
        <v>132.4</v>
      </c>
      <c r="J120" s="439">
        <v>132.4</v>
      </c>
      <c r="K120" s="4"/>
      <c r="L120" s="34"/>
      <c r="M120" s="34"/>
      <c r="N120" s="34"/>
      <c r="O120" s="34"/>
      <c r="P120" s="34"/>
      <c r="Q120" s="34"/>
    </row>
    <row r="121" spans="1:17" x14ac:dyDescent="0.2">
      <c r="A121" s="34"/>
      <c r="B121" s="34"/>
      <c r="C121" s="2198" t="s">
        <v>1024</v>
      </c>
      <c r="D121" s="2539"/>
      <c r="E121" s="2539"/>
      <c r="F121" s="2539"/>
      <c r="G121" s="2540"/>
      <c r="H121" s="438">
        <v>230.6</v>
      </c>
      <c r="I121" s="439">
        <v>230.6</v>
      </c>
      <c r="J121" s="439">
        <v>225.4</v>
      </c>
      <c r="K121" s="4"/>
      <c r="L121" s="34"/>
      <c r="M121" s="34"/>
      <c r="N121" s="34"/>
      <c r="O121" s="34"/>
      <c r="P121" s="34"/>
      <c r="Q121" s="34"/>
    </row>
    <row r="122" spans="1:17" x14ac:dyDescent="0.2">
      <c r="A122" s="34"/>
      <c r="B122" s="34"/>
      <c r="C122" s="2370" t="s">
        <v>138</v>
      </c>
      <c r="D122" s="2371"/>
      <c r="E122" s="2371"/>
      <c r="F122" s="2371"/>
      <c r="G122" s="2373"/>
      <c r="H122" s="440">
        <v>3574.5</v>
      </c>
      <c r="I122" s="441">
        <v>4544.5</v>
      </c>
      <c r="J122" s="441">
        <v>4479.8</v>
      </c>
      <c r="K122" s="4"/>
      <c r="L122" s="34"/>
      <c r="M122" s="34"/>
      <c r="N122" s="34"/>
      <c r="O122" s="34"/>
      <c r="P122" s="34"/>
      <c r="Q122" s="34"/>
    </row>
    <row r="123" spans="1:17" x14ac:dyDescent="0.2">
      <c r="A123" s="34"/>
      <c r="B123" s="34"/>
      <c r="C123" s="2374" t="s">
        <v>1025</v>
      </c>
      <c r="D123" s="2375"/>
      <c r="E123" s="2375"/>
      <c r="F123" s="2375"/>
      <c r="G123" s="2376"/>
      <c r="H123" s="440">
        <v>62.9</v>
      </c>
      <c r="I123" s="441">
        <v>62.9</v>
      </c>
      <c r="J123" s="441">
        <v>62.9</v>
      </c>
      <c r="K123" s="4"/>
      <c r="L123" s="34"/>
      <c r="M123" s="34"/>
      <c r="N123" s="34"/>
      <c r="O123" s="34"/>
      <c r="P123" s="34"/>
      <c r="Q123" s="34"/>
    </row>
    <row r="124" spans="1:17" x14ac:dyDescent="0.2">
      <c r="A124" s="34"/>
      <c r="B124" s="34"/>
      <c r="C124" s="2198" t="s">
        <v>295</v>
      </c>
      <c r="D124" s="2199"/>
      <c r="E124" s="2199"/>
      <c r="F124" s="2199"/>
      <c r="G124" s="2200"/>
      <c r="H124" s="438">
        <v>21147.7</v>
      </c>
      <c r="I124" s="439">
        <v>21068.799999999999</v>
      </c>
      <c r="J124" s="439">
        <v>20970.7</v>
      </c>
      <c r="K124" s="4"/>
      <c r="L124" s="34"/>
      <c r="M124" s="34"/>
      <c r="N124" s="34"/>
      <c r="O124" s="34"/>
      <c r="P124" s="34"/>
      <c r="Q124" s="34"/>
    </row>
    <row r="125" spans="1:17" x14ac:dyDescent="0.2">
      <c r="A125" s="34"/>
      <c r="B125" s="34"/>
      <c r="C125" s="2198" t="s">
        <v>1026</v>
      </c>
      <c r="D125" s="2199"/>
      <c r="E125" s="2199"/>
      <c r="F125" s="2199"/>
      <c r="G125" s="2200"/>
      <c r="H125" s="438">
        <v>149.30000000000001</v>
      </c>
      <c r="I125" s="438">
        <v>164.7</v>
      </c>
      <c r="J125" s="439">
        <v>83</v>
      </c>
      <c r="K125" s="4"/>
      <c r="L125" s="34"/>
      <c r="M125" s="34"/>
      <c r="N125" s="34"/>
      <c r="O125" s="34"/>
      <c r="P125" s="34"/>
      <c r="Q125" s="34"/>
    </row>
    <row r="126" spans="1:17" ht="13.5" thickBot="1" x14ac:dyDescent="0.25">
      <c r="A126" s="34"/>
      <c r="B126" s="34"/>
      <c r="C126" s="2587" t="s">
        <v>133</v>
      </c>
      <c r="D126" s="3514"/>
      <c r="E126" s="3514"/>
      <c r="F126" s="3514"/>
      <c r="G126" s="2588"/>
      <c r="H126" s="336">
        <v>444.5</v>
      </c>
      <c r="I126" s="336">
        <v>444.5</v>
      </c>
      <c r="J126" s="338">
        <v>386.7</v>
      </c>
      <c r="K126" s="4"/>
      <c r="L126" s="34"/>
      <c r="M126" s="34"/>
      <c r="N126" s="34"/>
      <c r="O126" s="34"/>
      <c r="P126" s="34"/>
      <c r="Q126" s="34"/>
    </row>
    <row r="127" spans="1:17" ht="13.5" thickBot="1" x14ac:dyDescent="0.25">
      <c r="A127" s="34"/>
      <c r="B127" s="34"/>
      <c r="C127" s="2195" t="s">
        <v>16</v>
      </c>
      <c r="D127" s="2196"/>
      <c r="E127" s="2196"/>
      <c r="F127" s="2196"/>
      <c r="G127" s="2197"/>
      <c r="H127" s="444">
        <f>H128*1</f>
        <v>0</v>
      </c>
      <c r="I127" s="444">
        <f t="shared" ref="I127:J127" si="21">I128*1</f>
        <v>0</v>
      </c>
      <c r="J127" s="445">
        <f t="shared" si="21"/>
        <v>0</v>
      </c>
      <c r="K127" s="4"/>
      <c r="L127" s="34"/>
      <c r="M127" s="34"/>
      <c r="N127" s="34"/>
      <c r="O127" s="34"/>
      <c r="P127" s="34"/>
      <c r="Q127" s="34"/>
    </row>
    <row r="128" spans="1:17" ht="13.5" thickBot="1" x14ac:dyDescent="0.25">
      <c r="A128" s="34"/>
      <c r="B128" s="34"/>
      <c r="C128" s="2201" t="s">
        <v>102</v>
      </c>
      <c r="D128" s="2202"/>
      <c r="E128" s="2202"/>
      <c r="F128" s="2202"/>
      <c r="G128" s="2537"/>
      <c r="H128" s="440">
        <v>0</v>
      </c>
      <c r="I128" s="441">
        <v>0</v>
      </c>
      <c r="J128" s="441">
        <v>0</v>
      </c>
      <c r="K128" s="4"/>
      <c r="L128" s="34"/>
      <c r="M128" s="34"/>
      <c r="N128" s="34"/>
      <c r="O128" s="34"/>
      <c r="P128" s="34"/>
      <c r="Q128" s="34"/>
    </row>
    <row r="129" spans="1:17" ht="13.5" thickBot="1" x14ac:dyDescent="0.25">
      <c r="A129" s="34"/>
      <c r="B129" s="34"/>
      <c r="C129" s="2538" t="s">
        <v>17</v>
      </c>
      <c r="D129" s="2190"/>
      <c r="E129" s="2190"/>
      <c r="F129" s="2190"/>
      <c r="G129" s="2191"/>
      <c r="H129" s="446">
        <f>H127+H118</f>
        <v>35406.300000000003</v>
      </c>
      <c r="I129" s="446">
        <f t="shared" ref="I129:J129" si="22">I127+I118</f>
        <v>37055.599999999999</v>
      </c>
      <c r="J129" s="447">
        <f t="shared" si="22"/>
        <v>36723.1</v>
      </c>
      <c r="K129" s="4"/>
      <c r="L129" s="34"/>
      <c r="M129" s="34"/>
      <c r="N129" s="34"/>
      <c r="O129" s="34"/>
      <c r="P129" s="34"/>
      <c r="Q129" s="34"/>
    </row>
  </sheetData>
  <mergeCells count="228">
    <mergeCell ref="A4:A6"/>
    <mergeCell ref="B4:B6"/>
    <mergeCell ref="C4:C6"/>
    <mergeCell ref="D4:D6"/>
    <mergeCell ref="E4:E6"/>
    <mergeCell ref="F4:F6"/>
    <mergeCell ref="G4:G6"/>
    <mergeCell ref="H4:J4"/>
    <mergeCell ref="K4:M4"/>
    <mergeCell ref="N4:N6"/>
    <mergeCell ref="O4:O6"/>
    <mergeCell ref="H5:H6"/>
    <mergeCell ref="I5:I6"/>
    <mergeCell ref="J5:J6"/>
    <mergeCell ref="K5:K6"/>
    <mergeCell ref="L5:M5"/>
    <mergeCell ref="D2:O2"/>
    <mergeCell ref="D3:Q3"/>
    <mergeCell ref="B7:M7"/>
    <mergeCell ref="C8:M8"/>
    <mergeCell ref="A9:A10"/>
    <mergeCell ref="B9:B10"/>
    <mergeCell ref="C9:C10"/>
    <mergeCell ref="D9:D10"/>
    <mergeCell ref="E9:E10"/>
    <mergeCell ref="F9:F10"/>
    <mergeCell ref="K9:K10"/>
    <mergeCell ref="C14:C16"/>
    <mergeCell ref="D14:D16"/>
    <mergeCell ref="E14:E16"/>
    <mergeCell ref="F14:F16"/>
    <mergeCell ref="K14:K16"/>
    <mergeCell ref="N14:O16"/>
    <mergeCell ref="N9:O10"/>
    <mergeCell ref="C11:C13"/>
    <mergeCell ref="D11:D13"/>
    <mergeCell ref="E11:E13"/>
    <mergeCell ref="F11:F13"/>
    <mergeCell ref="K11:K13"/>
    <mergeCell ref="N11:O13"/>
    <mergeCell ref="C19:C20"/>
    <mergeCell ref="D19:D20"/>
    <mergeCell ref="E19:E20"/>
    <mergeCell ref="F19:F20"/>
    <mergeCell ref="K19:K20"/>
    <mergeCell ref="N19:O20"/>
    <mergeCell ref="C17:C18"/>
    <mergeCell ref="D17:D18"/>
    <mergeCell ref="E17:E18"/>
    <mergeCell ref="F17:F18"/>
    <mergeCell ref="K17:K18"/>
    <mergeCell ref="N17:O18"/>
    <mergeCell ref="C23:C25"/>
    <mergeCell ref="D23:D25"/>
    <mergeCell ref="E23:E25"/>
    <mergeCell ref="F23:F25"/>
    <mergeCell ref="K23:K25"/>
    <mergeCell ref="N23:O25"/>
    <mergeCell ref="C21:C22"/>
    <mergeCell ref="D21:D22"/>
    <mergeCell ref="E21:E22"/>
    <mergeCell ref="F21:F22"/>
    <mergeCell ref="K21:K22"/>
    <mergeCell ref="N21:O22"/>
    <mergeCell ref="C26:G26"/>
    <mergeCell ref="C27:M27"/>
    <mergeCell ref="A28:A30"/>
    <mergeCell ref="B28:B30"/>
    <mergeCell ref="C28:C30"/>
    <mergeCell ref="D28:D30"/>
    <mergeCell ref="E28:E30"/>
    <mergeCell ref="F28:F30"/>
    <mergeCell ref="K28:K30"/>
    <mergeCell ref="N28:O30"/>
    <mergeCell ref="A31:A32"/>
    <mergeCell ref="B31:B32"/>
    <mergeCell ref="C31:C32"/>
    <mergeCell ref="D31:D32"/>
    <mergeCell ref="E31:E32"/>
    <mergeCell ref="F31:F32"/>
    <mergeCell ref="K31:K32"/>
    <mergeCell ref="N31:O32"/>
    <mergeCell ref="K33:K34"/>
    <mergeCell ref="N33:O34"/>
    <mergeCell ref="C35:G35"/>
    <mergeCell ref="C36:M36"/>
    <mergeCell ref="A37:A39"/>
    <mergeCell ref="B37:B39"/>
    <mergeCell ref="D37:D39"/>
    <mergeCell ref="E37:E39"/>
    <mergeCell ref="F37:F39"/>
    <mergeCell ref="K37:K39"/>
    <mergeCell ref="A33:A34"/>
    <mergeCell ref="B33:B34"/>
    <mergeCell ref="C33:C34"/>
    <mergeCell ref="D33:D34"/>
    <mergeCell ref="E33:E34"/>
    <mergeCell ref="F33:F34"/>
    <mergeCell ref="N37:O39"/>
    <mergeCell ref="C40:G40"/>
    <mergeCell ref="C41:M41"/>
    <mergeCell ref="A42:A43"/>
    <mergeCell ref="B42:B43"/>
    <mergeCell ref="C42:C43"/>
    <mergeCell ref="D42:D43"/>
    <mergeCell ref="E42:E43"/>
    <mergeCell ref="F42:F43"/>
    <mergeCell ref="K42:K43"/>
    <mergeCell ref="N42:O43"/>
    <mergeCell ref="C44:G44"/>
    <mergeCell ref="B45:G45"/>
    <mergeCell ref="B46:M46"/>
    <mergeCell ref="C47:M47"/>
    <mergeCell ref="C48:C55"/>
    <mergeCell ref="D48:D55"/>
    <mergeCell ref="E48:E55"/>
    <mergeCell ref="F48:F55"/>
    <mergeCell ref="K48:K49"/>
    <mergeCell ref="N48:O55"/>
    <mergeCell ref="K52:K55"/>
    <mergeCell ref="C56:C61"/>
    <mergeCell ref="D56:D61"/>
    <mergeCell ref="E56:E61"/>
    <mergeCell ref="F56:F61"/>
    <mergeCell ref="K56:K57"/>
    <mergeCell ref="N56:O61"/>
    <mergeCell ref="K58:K61"/>
    <mergeCell ref="C65:G65"/>
    <mergeCell ref="C66:M66"/>
    <mergeCell ref="C67:C73"/>
    <mergeCell ref="D67:D73"/>
    <mergeCell ref="E67:E73"/>
    <mergeCell ref="N67:O73"/>
    <mergeCell ref="K69:K73"/>
    <mergeCell ref="C62:C64"/>
    <mergeCell ref="D62:D64"/>
    <mergeCell ref="E62:E64"/>
    <mergeCell ref="F62:F64"/>
    <mergeCell ref="K62:K63"/>
    <mergeCell ref="N62:O64"/>
    <mergeCell ref="C79:O79"/>
    <mergeCell ref="A80:A81"/>
    <mergeCell ref="B80:B81"/>
    <mergeCell ref="C80:C81"/>
    <mergeCell ref="D80:D81"/>
    <mergeCell ref="E80:E81"/>
    <mergeCell ref="F80:F81"/>
    <mergeCell ref="K80:K81"/>
    <mergeCell ref="C74:C77"/>
    <mergeCell ref="D74:D77"/>
    <mergeCell ref="E74:E77"/>
    <mergeCell ref="N74:O77"/>
    <mergeCell ref="K75:K77"/>
    <mergeCell ref="C78:G78"/>
    <mergeCell ref="K82:K83"/>
    <mergeCell ref="A84:A85"/>
    <mergeCell ref="B84:B85"/>
    <mergeCell ref="C84:C85"/>
    <mergeCell ref="D84:D85"/>
    <mergeCell ref="E84:E85"/>
    <mergeCell ref="F84:F85"/>
    <mergeCell ref="K84:K85"/>
    <mergeCell ref="A82:A83"/>
    <mergeCell ref="B82:B83"/>
    <mergeCell ref="C82:C83"/>
    <mergeCell ref="D82:D83"/>
    <mergeCell ref="E82:E83"/>
    <mergeCell ref="F82:F83"/>
    <mergeCell ref="C86:G86"/>
    <mergeCell ref="B87:G87"/>
    <mergeCell ref="B88:M88"/>
    <mergeCell ref="C89:M89"/>
    <mergeCell ref="C90:C93"/>
    <mergeCell ref="D90:D93"/>
    <mergeCell ref="E90:E93"/>
    <mergeCell ref="F90:F93"/>
    <mergeCell ref="K90:K93"/>
    <mergeCell ref="K101:K102"/>
    <mergeCell ref="N101:O102"/>
    <mergeCell ref="C98:C100"/>
    <mergeCell ref="D98:D100"/>
    <mergeCell ref="E98:E100"/>
    <mergeCell ref="F98:F100"/>
    <mergeCell ref="K98:K100"/>
    <mergeCell ref="N98:O100"/>
    <mergeCell ref="N90:O93"/>
    <mergeCell ref="C94:C97"/>
    <mergeCell ref="D94:D97"/>
    <mergeCell ref="E94:E97"/>
    <mergeCell ref="F94:F97"/>
    <mergeCell ref="K94:K95"/>
    <mergeCell ref="N94:O97"/>
    <mergeCell ref="K96:K97"/>
    <mergeCell ref="A107:A110"/>
    <mergeCell ref="B107:B110"/>
    <mergeCell ref="C107:C110"/>
    <mergeCell ref="D107:D110"/>
    <mergeCell ref="E107:E110"/>
    <mergeCell ref="F107:F110"/>
    <mergeCell ref="C101:C102"/>
    <mergeCell ref="D101:D102"/>
    <mergeCell ref="E101:E102"/>
    <mergeCell ref="F101:F102"/>
    <mergeCell ref="L107:L110"/>
    <mergeCell ref="M107:M110"/>
    <mergeCell ref="N107:O112"/>
    <mergeCell ref="C111:G111"/>
    <mergeCell ref="B112:G112"/>
    <mergeCell ref="B113:G113"/>
    <mergeCell ref="K113:M113"/>
    <mergeCell ref="C103:G103"/>
    <mergeCell ref="B104:G104"/>
    <mergeCell ref="B105:M105"/>
    <mergeCell ref="C106:O106"/>
    <mergeCell ref="C128:G128"/>
    <mergeCell ref="C129:G129"/>
    <mergeCell ref="C122:G122"/>
    <mergeCell ref="C123:G123"/>
    <mergeCell ref="C124:G124"/>
    <mergeCell ref="C125:G125"/>
    <mergeCell ref="C126:G126"/>
    <mergeCell ref="C127:G127"/>
    <mergeCell ref="F116:J116"/>
    <mergeCell ref="C117:G117"/>
    <mergeCell ref="C118:G118"/>
    <mergeCell ref="C119:G119"/>
    <mergeCell ref="C120:G120"/>
    <mergeCell ref="C121:G12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3"/>
  <sheetViews>
    <sheetView topLeftCell="B1" workbookViewId="0">
      <selection activeCell="O10" sqref="O10:P16"/>
    </sheetView>
  </sheetViews>
  <sheetFormatPr defaultRowHeight="12.75" x14ac:dyDescent="0.2"/>
  <cols>
    <col min="2" max="2" width="2.7109375" customWidth="1"/>
    <col min="3" max="4" width="2.5703125" customWidth="1"/>
    <col min="5" max="5" width="18.140625" customWidth="1"/>
    <col min="6" max="6" width="7.85546875" customWidth="1"/>
    <col min="7" max="7" width="4.42578125" customWidth="1"/>
    <col min="8" max="8" width="7.5703125" customWidth="1"/>
    <col min="9" max="9" width="9.5703125" customWidth="1"/>
    <col min="10" max="10" width="8.5703125" customWidth="1"/>
    <col min="11" max="11" width="8.7109375" customWidth="1"/>
    <col min="12" max="12" width="27.7109375" customWidth="1"/>
    <col min="13" max="13" width="4.7109375" customWidth="1"/>
    <col min="14" max="14" width="5.140625" customWidth="1"/>
    <col min="15" max="15" width="19" customWidth="1"/>
    <col min="16" max="16" width="21.7109375" customWidth="1"/>
  </cols>
  <sheetData>
    <row r="2" spans="2:16" ht="14.25" x14ac:dyDescent="0.2">
      <c r="B2" s="4"/>
      <c r="C2" s="4"/>
      <c r="D2" s="4"/>
      <c r="E2" s="2952" t="s">
        <v>120</v>
      </c>
      <c r="F2" s="2952"/>
      <c r="G2" s="2952"/>
      <c r="H2" s="2952"/>
      <c r="I2" s="2952"/>
      <c r="J2" s="2952"/>
      <c r="K2" s="2952"/>
      <c r="L2" s="3592"/>
      <c r="M2" s="3592"/>
      <c r="N2" s="3592"/>
      <c r="O2" s="3592"/>
      <c r="P2" s="3592"/>
    </row>
    <row r="3" spans="2:16" ht="15" thickBot="1" x14ac:dyDescent="0.25">
      <c r="B3" s="423"/>
      <c r="C3" s="19"/>
      <c r="D3" s="19"/>
      <c r="E3" s="3513" t="s">
        <v>1027</v>
      </c>
      <c r="F3" s="3513"/>
      <c r="G3" s="3513"/>
      <c r="H3" s="3513"/>
      <c r="I3" s="3513"/>
      <c r="J3" s="3513"/>
      <c r="K3" s="3513"/>
      <c r="L3" s="3625"/>
      <c r="M3" s="3625"/>
      <c r="N3" s="3625"/>
      <c r="O3" s="596"/>
      <c r="P3" s="596"/>
    </row>
    <row r="4" spans="2:16" x14ac:dyDescent="0.2">
      <c r="B4" s="2382" t="s">
        <v>0</v>
      </c>
      <c r="C4" s="2327" t="s">
        <v>1</v>
      </c>
      <c r="D4" s="2327" t="s">
        <v>2</v>
      </c>
      <c r="E4" s="2330" t="s">
        <v>3</v>
      </c>
      <c r="F4" s="2359" t="s">
        <v>4</v>
      </c>
      <c r="G4" s="2364" t="s">
        <v>5</v>
      </c>
      <c r="H4" s="2359" t="s">
        <v>6</v>
      </c>
      <c r="I4" s="2293" t="s">
        <v>74</v>
      </c>
      <c r="J4" s="2294"/>
      <c r="K4" s="2295"/>
      <c r="L4" s="2346" t="s">
        <v>99</v>
      </c>
      <c r="M4" s="2347"/>
      <c r="N4" s="2347"/>
      <c r="O4" s="2323" t="s">
        <v>75</v>
      </c>
      <c r="P4" s="2350" t="s">
        <v>73</v>
      </c>
    </row>
    <row r="5" spans="2:16" x14ac:dyDescent="0.2">
      <c r="B5" s="2383"/>
      <c r="C5" s="2328"/>
      <c r="D5" s="2328"/>
      <c r="E5" s="2331"/>
      <c r="F5" s="2360"/>
      <c r="G5" s="2365"/>
      <c r="H5" s="2360"/>
      <c r="I5" s="2362" t="s">
        <v>121</v>
      </c>
      <c r="J5" s="2385" t="s">
        <v>122</v>
      </c>
      <c r="K5" s="2386" t="s">
        <v>123</v>
      </c>
      <c r="L5" s="2299" t="s">
        <v>3</v>
      </c>
      <c r="M5" s="2301"/>
      <c r="N5" s="2302"/>
      <c r="O5" s="2324"/>
      <c r="P5" s="2351"/>
    </row>
    <row r="6" spans="2:16" ht="143.44999999999999" customHeight="1" thickBot="1" x14ac:dyDescent="0.25">
      <c r="B6" s="2384"/>
      <c r="C6" s="2329"/>
      <c r="D6" s="2329"/>
      <c r="E6" s="2332"/>
      <c r="F6" s="2361"/>
      <c r="G6" s="2366"/>
      <c r="H6" s="2361"/>
      <c r="I6" s="2363"/>
      <c r="J6" s="2306"/>
      <c r="K6" s="2283"/>
      <c r="L6" s="2300"/>
      <c r="M6" s="82" t="s">
        <v>68</v>
      </c>
      <c r="N6" s="83" t="s">
        <v>69</v>
      </c>
      <c r="O6" s="2324"/>
      <c r="P6" s="2351"/>
    </row>
    <row r="7" spans="2:16" ht="52.9" customHeight="1" thickBot="1" x14ac:dyDescent="0.25">
      <c r="B7" s="146" t="s">
        <v>7</v>
      </c>
      <c r="C7" s="2379" t="s">
        <v>1028</v>
      </c>
      <c r="D7" s="2380"/>
      <c r="E7" s="2380"/>
      <c r="F7" s="2380"/>
      <c r="G7" s="2380"/>
      <c r="H7" s="2380"/>
      <c r="I7" s="2380"/>
      <c r="J7" s="2380"/>
      <c r="K7" s="2380"/>
      <c r="L7" s="1562" t="s">
        <v>1029</v>
      </c>
      <c r="M7" s="1705" t="s">
        <v>1030</v>
      </c>
      <c r="N7" s="1896" t="s">
        <v>1091</v>
      </c>
      <c r="O7" s="3618"/>
      <c r="P7" s="3619"/>
    </row>
    <row r="8" spans="2:16" ht="25.5" x14ac:dyDescent="0.2">
      <c r="B8" s="2618" t="s">
        <v>7</v>
      </c>
      <c r="C8" s="2621" t="s">
        <v>7</v>
      </c>
      <c r="D8" s="3292" t="s">
        <v>1031</v>
      </c>
      <c r="E8" s="3620"/>
      <c r="F8" s="3620"/>
      <c r="G8" s="3620"/>
      <c r="H8" s="3620"/>
      <c r="I8" s="3620"/>
      <c r="J8" s="3620"/>
      <c r="K8" s="3621"/>
      <c r="L8" s="1706" t="s">
        <v>1032</v>
      </c>
      <c r="M8" s="1707" t="s">
        <v>1033</v>
      </c>
      <c r="N8" s="1897" t="s">
        <v>1092</v>
      </c>
      <c r="O8" s="3623"/>
      <c r="P8" s="3624"/>
    </row>
    <row r="9" spans="2:16" ht="51.75" thickBot="1" x14ac:dyDescent="0.25">
      <c r="B9" s="2620"/>
      <c r="C9" s="2622"/>
      <c r="D9" s="2714"/>
      <c r="E9" s="2715"/>
      <c r="F9" s="2715"/>
      <c r="G9" s="2715"/>
      <c r="H9" s="2715"/>
      <c r="I9" s="2715"/>
      <c r="J9" s="2715"/>
      <c r="K9" s="3622"/>
      <c r="L9" s="966" t="s">
        <v>1034</v>
      </c>
      <c r="M9" s="1952" t="s">
        <v>1097</v>
      </c>
      <c r="N9" s="1953" t="s">
        <v>1093</v>
      </c>
      <c r="O9" s="2470"/>
      <c r="P9" s="2471"/>
    </row>
    <row r="10" spans="2:16" ht="52.9" customHeight="1" x14ac:dyDescent="0.2">
      <c r="B10" s="3498" t="s">
        <v>7</v>
      </c>
      <c r="C10" s="3261" t="s">
        <v>7</v>
      </c>
      <c r="D10" s="2460" t="s">
        <v>7</v>
      </c>
      <c r="E10" s="3614" t="s">
        <v>1035</v>
      </c>
      <c r="F10" s="3617" t="s">
        <v>1036</v>
      </c>
      <c r="G10" s="2986" t="s">
        <v>96</v>
      </c>
      <c r="H10" s="599" t="s">
        <v>1037</v>
      </c>
      <c r="I10" s="276">
        <v>815.2</v>
      </c>
      <c r="J10" s="1708">
        <v>815.2</v>
      </c>
      <c r="K10" s="1708">
        <v>813.8</v>
      </c>
      <c r="L10" s="1255" t="s">
        <v>1038</v>
      </c>
      <c r="M10" s="1650">
        <v>20</v>
      </c>
      <c r="N10" s="1868">
        <v>20</v>
      </c>
      <c r="O10" s="2501" t="s">
        <v>1095</v>
      </c>
      <c r="P10" s="2519"/>
    </row>
    <row r="11" spans="2:16" ht="37.9" customHeight="1" x14ac:dyDescent="0.2">
      <c r="B11" s="2619"/>
      <c r="C11" s="2780"/>
      <c r="D11" s="2461"/>
      <c r="E11" s="3615"/>
      <c r="F11" s="2211"/>
      <c r="G11" s="2993"/>
      <c r="H11" s="1709" t="s">
        <v>30</v>
      </c>
      <c r="I11" s="285">
        <v>64</v>
      </c>
      <c r="J11" s="1710">
        <v>71.599999999999994</v>
      </c>
      <c r="K11" s="1710">
        <v>61.1</v>
      </c>
      <c r="L11" s="1185" t="s">
        <v>1039</v>
      </c>
      <c r="M11" s="1711">
        <v>1500</v>
      </c>
      <c r="N11" s="1898">
        <v>4187</v>
      </c>
      <c r="O11" s="2467"/>
      <c r="P11" s="2520"/>
    </row>
    <row r="12" spans="2:16" ht="21" customHeight="1" x14ac:dyDescent="0.2">
      <c r="B12" s="2619"/>
      <c r="C12" s="2780"/>
      <c r="D12" s="2461"/>
      <c r="E12" s="3615"/>
      <c r="F12" s="2211"/>
      <c r="G12" s="2993"/>
      <c r="H12" s="375" t="s">
        <v>416</v>
      </c>
      <c r="I12" s="1712">
        <v>0.8</v>
      </c>
      <c r="J12" s="1713">
        <v>0.8</v>
      </c>
      <c r="K12" s="1714">
        <v>0</v>
      </c>
      <c r="L12" s="1715" t="s">
        <v>1040</v>
      </c>
      <c r="M12" s="513">
        <v>45000</v>
      </c>
      <c r="N12" s="1899">
        <v>75633</v>
      </c>
      <c r="O12" s="2467"/>
      <c r="P12" s="2520"/>
    </row>
    <row r="13" spans="2:16" ht="38.450000000000003" customHeight="1" x14ac:dyDescent="0.2">
      <c r="B13" s="3611"/>
      <c r="C13" s="3612"/>
      <c r="D13" s="3613"/>
      <c r="E13" s="3615"/>
      <c r="F13" s="2796"/>
      <c r="G13" s="3610"/>
      <c r="H13" s="1709" t="s">
        <v>151</v>
      </c>
      <c r="I13" s="1712">
        <v>86.1</v>
      </c>
      <c r="J13" s="1714">
        <v>41.1</v>
      </c>
      <c r="K13" s="1714">
        <v>19.100000000000001</v>
      </c>
      <c r="L13" s="514" t="s">
        <v>1041</v>
      </c>
      <c r="M13" s="513" t="s">
        <v>150</v>
      </c>
      <c r="N13" s="1899" t="s">
        <v>150</v>
      </c>
      <c r="O13" s="2467"/>
      <c r="P13" s="2520"/>
    </row>
    <row r="14" spans="2:16" ht="32.450000000000003" customHeight="1" x14ac:dyDescent="0.2">
      <c r="B14" s="3611"/>
      <c r="C14" s="3612"/>
      <c r="D14" s="3613"/>
      <c r="E14" s="3615"/>
      <c r="F14" s="2796"/>
      <c r="G14" s="3610"/>
      <c r="H14" s="375" t="s">
        <v>125</v>
      </c>
      <c r="I14" s="281"/>
      <c r="J14" s="352">
        <v>1.96</v>
      </c>
      <c r="K14" s="324">
        <v>0.2</v>
      </c>
      <c r="L14" s="563" t="s">
        <v>1042</v>
      </c>
      <c r="M14" s="513" t="s">
        <v>150</v>
      </c>
      <c r="N14" s="1900" t="s">
        <v>150</v>
      </c>
      <c r="O14" s="2467"/>
      <c r="P14" s="2520"/>
    </row>
    <row r="15" spans="2:16" ht="38.450000000000003" customHeight="1" x14ac:dyDescent="0.2">
      <c r="B15" s="3611"/>
      <c r="C15" s="3612"/>
      <c r="D15" s="3613"/>
      <c r="E15" s="3615"/>
      <c r="F15" s="2796"/>
      <c r="G15" s="3610"/>
      <c r="H15" s="1815" t="s">
        <v>67</v>
      </c>
      <c r="I15" s="285"/>
      <c r="J15" s="353">
        <v>6</v>
      </c>
      <c r="K15" s="326">
        <v>6</v>
      </c>
      <c r="L15" s="910" t="s">
        <v>1043</v>
      </c>
      <c r="M15" s="1711">
        <v>2000</v>
      </c>
      <c r="N15" s="1901">
        <v>3779</v>
      </c>
      <c r="O15" s="2467"/>
      <c r="P15" s="2520"/>
    </row>
    <row r="16" spans="2:16" ht="33.6" customHeight="1" thickBot="1" x14ac:dyDescent="0.25">
      <c r="B16" s="3507"/>
      <c r="C16" s="3262"/>
      <c r="D16" s="2462"/>
      <c r="E16" s="3616"/>
      <c r="F16" s="2776"/>
      <c r="G16" s="2987"/>
      <c r="H16" s="602" t="s">
        <v>8</v>
      </c>
      <c r="I16" s="361">
        <f>SUM(I10:I14)</f>
        <v>966.1</v>
      </c>
      <c r="J16" s="1716">
        <f>SUM(J10:J15)</f>
        <v>936.66000000000008</v>
      </c>
      <c r="K16" s="1716">
        <f>SUM(K10:K15)</f>
        <v>900.2</v>
      </c>
      <c r="L16" s="1717"/>
      <c r="M16" s="1587"/>
      <c r="N16" s="1902"/>
      <c r="O16" s="2521"/>
      <c r="P16" s="2522"/>
    </row>
    <row r="17" spans="2:16" ht="26.45" customHeight="1" x14ac:dyDescent="0.2">
      <c r="B17" s="551" t="s">
        <v>7</v>
      </c>
      <c r="C17" s="598" t="s">
        <v>7</v>
      </c>
      <c r="D17" s="2623" t="s">
        <v>32</v>
      </c>
      <c r="E17" s="2519" t="s">
        <v>1044</v>
      </c>
      <c r="F17" s="3600" t="s">
        <v>1036</v>
      </c>
      <c r="G17" s="3573" t="s">
        <v>96</v>
      </c>
      <c r="H17" s="599" t="s">
        <v>30</v>
      </c>
      <c r="I17" s="276">
        <v>7</v>
      </c>
      <c r="J17" s="1718"/>
      <c r="K17" s="1719"/>
      <c r="L17" s="1720" t="s">
        <v>1045</v>
      </c>
      <c r="M17" s="1721">
        <v>1</v>
      </c>
      <c r="N17" s="1903">
        <v>0</v>
      </c>
      <c r="O17" s="2501" t="s">
        <v>1094</v>
      </c>
      <c r="P17" s="2519"/>
    </row>
    <row r="18" spans="2:16" ht="51" x14ac:dyDescent="0.2">
      <c r="B18" s="557"/>
      <c r="C18" s="605"/>
      <c r="D18" s="2461"/>
      <c r="E18" s="2520"/>
      <c r="F18" s="2445"/>
      <c r="G18" s="2993"/>
      <c r="H18" s="375" t="s">
        <v>67</v>
      </c>
      <c r="I18" s="1491"/>
      <c r="J18" s="1722"/>
      <c r="K18" s="1723"/>
      <c r="L18" s="1724" t="s">
        <v>1046</v>
      </c>
      <c r="M18" s="1725">
        <v>4000</v>
      </c>
      <c r="N18" s="359">
        <v>7658</v>
      </c>
      <c r="O18" s="2467"/>
      <c r="P18" s="2520"/>
    </row>
    <row r="19" spans="2:16" ht="38.25" x14ac:dyDescent="0.2">
      <c r="B19" s="557"/>
      <c r="C19" s="605"/>
      <c r="D19" s="2461"/>
      <c r="E19" s="2520"/>
      <c r="F19" s="2445"/>
      <c r="G19" s="2993"/>
      <c r="H19" s="375" t="s">
        <v>125</v>
      </c>
      <c r="I19" s="1726">
        <v>25.9</v>
      </c>
      <c r="J19" s="308">
        <v>28.96</v>
      </c>
      <c r="K19" s="1723">
        <v>28.5</v>
      </c>
      <c r="L19" s="1727" t="s">
        <v>1047</v>
      </c>
      <c r="M19" s="1725">
        <v>4000</v>
      </c>
      <c r="N19" s="359">
        <v>5572</v>
      </c>
      <c r="O19" s="2467"/>
      <c r="P19" s="2520"/>
    </row>
    <row r="20" spans="2:16" ht="38.25" x14ac:dyDescent="0.2">
      <c r="B20" s="557"/>
      <c r="C20" s="605"/>
      <c r="D20" s="2461"/>
      <c r="E20" s="2520"/>
      <c r="F20" s="2445"/>
      <c r="G20" s="2993"/>
      <c r="H20" s="375"/>
      <c r="I20" s="1726"/>
      <c r="J20" s="308"/>
      <c r="K20" s="1723"/>
      <c r="L20" s="1727" t="s">
        <v>1048</v>
      </c>
      <c r="M20" s="1725">
        <v>4000</v>
      </c>
      <c r="N20" s="359">
        <v>6055</v>
      </c>
      <c r="O20" s="2467"/>
      <c r="P20" s="2520"/>
    </row>
    <row r="21" spans="2:16" ht="25.5" x14ac:dyDescent="0.2">
      <c r="B21" s="557"/>
      <c r="C21" s="605"/>
      <c r="D21" s="2461"/>
      <c r="E21" s="2520"/>
      <c r="F21" s="2445"/>
      <c r="G21" s="2993"/>
      <c r="H21" s="375"/>
      <c r="I21" s="1726"/>
      <c r="J21" s="1722"/>
      <c r="K21" s="1723"/>
      <c r="L21" s="1727" t="s">
        <v>1049</v>
      </c>
      <c r="M21" s="1725" t="s">
        <v>150</v>
      </c>
      <c r="N21" s="359" t="s">
        <v>150</v>
      </c>
      <c r="O21" s="2467"/>
      <c r="P21" s="2520"/>
    </row>
    <row r="22" spans="2:16" ht="13.5" thickBot="1" x14ac:dyDescent="0.25">
      <c r="B22" s="568"/>
      <c r="C22" s="601"/>
      <c r="D22" s="2624"/>
      <c r="E22" s="2522"/>
      <c r="F22" s="2446"/>
      <c r="G22" s="3574"/>
      <c r="H22" s="1728" t="s">
        <v>8</v>
      </c>
      <c r="I22" s="1729">
        <f>I17+I18+I19</f>
        <v>32.9</v>
      </c>
      <c r="J22" s="1730">
        <f t="shared" ref="J22" si="0">J17+J18+J19</f>
        <v>28.96</v>
      </c>
      <c r="K22" s="1731">
        <f>K17+K18+K19</f>
        <v>28.5</v>
      </c>
      <c r="L22" s="1732" t="s">
        <v>1050</v>
      </c>
      <c r="M22" s="1733" t="s">
        <v>150</v>
      </c>
      <c r="N22" s="1588" t="s">
        <v>150</v>
      </c>
      <c r="O22" s="2521"/>
      <c r="P22" s="2522"/>
    </row>
    <row r="23" spans="2:16" ht="16.899999999999999" customHeight="1" x14ac:dyDescent="0.2">
      <c r="B23" s="551" t="s">
        <v>7</v>
      </c>
      <c r="C23" s="598" t="s">
        <v>7</v>
      </c>
      <c r="D23" s="2623" t="s">
        <v>33</v>
      </c>
      <c r="E23" s="2519" t="s">
        <v>1051</v>
      </c>
      <c r="F23" s="2444" t="s">
        <v>50</v>
      </c>
      <c r="G23" s="3573" t="s">
        <v>96</v>
      </c>
      <c r="H23" s="599" t="s">
        <v>58</v>
      </c>
      <c r="I23" s="276">
        <v>9.1999999999999993</v>
      </c>
      <c r="J23" s="277">
        <v>9.1999999999999993</v>
      </c>
      <c r="K23" s="333">
        <v>9.1</v>
      </c>
      <c r="L23" s="3165" t="s">
        <v>1052</v>
      </c>
      <c r="M23" s="3608">
        <v>270</v>
      </c>
      <c r="N23" s="3598">
        <v>242</v>
      </c>
      <c r="O23" s="2501" t="s">
        <v>1053</v>
      </c>
      <c r="P23" s="2502"/>
    </row>
    <row r="24" spans="2:16" ht="30.6" customHeight="1" thickBot="1" x14ac:dyDescent="0.25">
      <c r="B24" s="568"/>
      <c r="C24" s="601"/>
      <c r="D24" s="2624"/>
      <c r="E24" s="2522"/>
      <c r="F24" s="2446"/>
      <c r="G24" s="3574"/>
      <c r="H24" s="602" t="s">
        <v>8</v>
      </c>
      <c r="I24" s="360">
        <v>9.1999999999999993</v>
      </c>
      <c r="J24" s="361">
        <v>9.1999999999999993</v>
      </c>
      <c r="K24" s="361">
        <v>9.1</v>
      </c>
      <c r="L24" s="3607"/>
      <c r="M24" s="3609"/>
      <c r="N24" s="3599"/>
      <c r="O24" s="2470"/>
      <c r="P24" s="2471"/>
    </row>
    <row r="25" spans="2:16" ht="28.9" customHeight="1" x14ac:dyDescent="0.2">
      <c r="B25" s="551" t="s">
        <v>7</v>
      </c>
      <c r="C25" s="598" t="s">
        <v>7</v>
      </c>
      <c r="D25" s="2623" t="s">
        <v>34</v>
      </c>
      <c r="E25" s="2519" t="s">
        <v>1054</v>
      </c>
      <c r="F25" s="3600" t="s">
        <v>786</v>
      </c>
      <c r="G25" s="3573" t="s">
        <v>96</v>
      </c>
      <c r="H25" s="599" t="s">
        <v>30</v>
      </c>
      <c r="I25" s="276">
        <v>150</v>
      </c>
      <c r="J25" s="370">
        <v>150</v>
      </c>
      <c r="K25" s="1719">
        <v>73.3</v>
      </c>
      <c r="L25" s="1904" t="s">
        <v>1055</v>
      </c>
      <c r="M25" s="1734">
        <v>1</v>
      </c>
      <c r="N25" s="1903">
        <v>1</v>
      </c>
      <c r="O25" s="3601" t="s">
        <v>1096</v>
      </c>
      <c r="P25" s="3602"/>
    </row>
    <row r="26" spans="2:16" ht="25.5" x14ac:dyDescent="0.2">
      <c r="B26" s="557"/>
      <c r="C26" s="605"/>
      <c r="D26" s="2461"/>
      <c r="E26" s="2520"/>
      <c r="F26" s="2445"/>
      <c r="G26" s="2993"/>
      <c r="H26" s="1709" t="s">
        <v>67</v>
      </c>
      <c r="I26" s="1735">
        <v>128.6</v>
      </c>
      <c r="J26" s="1736">
        <v>1282.2</v>
      </c>
      <c r="K26" s="1737">
        <v>1282.21</v>
      </c>
      <c r="L26" s="1905" t="s">
        <v>1056</v>
      </c>
      <c r="M26" s="1738">
        <v>25</v>
      </c>
      <c r="N26" s="359">
        <v>12</v>
      </c>
      <c r="O26" s="3603"/>
      <c r="P26" s="3604"/>
    </row>
    <row r="27" spans="2:16" ht="25.5" x14ac:dyDescent="0.2">
      <c r="B27" s="557"/>
      <c r="C27" s="605"/>
      <c r="D27" s="2461"/>
      <c r="E27" s="2520"/>
      <c r="F27" s="2445"/>
      <c r="G27" s="2993"/>
      <c r="H27" s="375" t="s">
        <v>125</v>
      </c>
      <c r="I27" s="1491">
        <v>22.6</v>
      </c>
      <c r="J27" s="308">
        <v>17.600000000000001</v>
      </c>
      <c r="K27" s="1723">
        <v>17.600000000000001</v>
      </c>
      <c r="L27" s="1906" t="s">
        <v>1057</v>
      </c>
      <c r="M27" s="1739">
        <v>100</v>
      </c>
      <c r="N27" s="477">
        <v>100</v>
      </c>
      <c r="O27" s="3603"/>
      <c r="P27" s="3604"/>
    </row>
    <row r="28" spans="2:16" ht="13.5" thickBot="1" x14ac:dyDescent="0.25">
      <c r="B28" s="568"/>
      <c r="C28" s="601"/>
      <c r="D28" s="2624"/>
      <c r="E28" s="2522"/>
      <c r="F28" s="2446"/>
      <c r="G28" s="3574"/>
      <c r="H28" s="1728" t="s">
        <v>8</v>
      </c>
      <c r="I28" s="1731">
        <f>I25+I26+I27</f>
        <v>301.20000000000005</v>
      </c>
      <c r="J28" s="1740">
        <f>J25+J26+J27</f>
        <v>1449.8</v>
      </c>
      <c r="K28" s="1731">
        <f>K25+K26+K27</f>
        <v>1373.11</v>
      </c>
      <c r="L28" s="1732"/>
      <c r="M28" s="1741"/>
      <c r="N28" s="1588"/>
      <c r="O28" s="3605"/>
      <c r="P28" s="3606"/>
    </row>
    <row r="29" spans="2:16" ht="13.5" thickBot="1" x14ac:dyDescent="0.25">
      <c r="B29" s="253" t="s">
        <v>7</v>
      </c>
      <c r="C29" s="311" t="s">
        <v>7</v>
      </c>
      <c r="D29" s="2503" t="s">
        <v>10</v>
      </c>
      <c r="E29" s="2504"/>
      <c r="F29" s="2504"/>
      <c r="G29" s="2504"/>
      <c r="H29" s="2505"/>
      <c r="I29" s="969">
        <f>I16+I22+I24+I28</f>
        <v>1309.4000000000001</v>
      </c>
      <c r="J29" s="969">
        <f t="shared" ref="J29:K29" si="1">J16+J22+J24+J28</f>
        <v>2424.62</v>
      </c>
      <c r="K29" s="969">
        <f t="shared" si="1"/>
        <v>2310.91</v>
      </c>
      <c r="L29" s="1742"/>
      <c r="M29" s="990"/>
      <c r="N29" s="315"/>
      <c r="O29" s="2339"/>
      <c r="P29" s="2168"/>
    </row>
    <row r="30" spans="2:16" ht="13.5" thickBot="1" x14ac:dyDescent="0.25">
      <c r="B30" s="415"/>
      <c r="C30" s="2535" t="s">
        <v>12</v>
      </c>
      <c r="D30" s="2535"/>
      <c r="E30" s="2535"/>
      <c r="F30" s="2535"/>
      <c r="G30" s="2535"/>
      <c r="H30" s="2535"/>
      <c r="I30" s="1743">
        <f>I29</f>
        <v>1309.4000000000001</v>
      </c>
      <c r="J30" s="1743">
        <f t="shared" ref="J30:K30" si="2">J29</f>
        <v>2424.62</v>
      </c>
      <c r="K30" s="1576">
        <f t="shared" si="2"/>
        <v>2310.91</v>
      </c>
      <c r="L30" s="2536"/>
      <c r="M30" s="2536"/>
      <c r="N30" s="2536"/>
      <c r="O30" s="2169"/>
      <c r="P30" s="2170"/>
    </row>
    <row r="31" spans="2:16" x14ac:dyDescent="0.2">
      <c r="B31" s="34"/>
      <c r="C31" s="34"/>
      <c r="D31" s="4"/>
      <c r="E31" s="4"/>
      <c r="F31" s="4"/>
      <c r="G31" s="4"/>
      <c r="H31" s="866"/>
      <c r="I31" s="4"/>
      <c r="J31" s="226"/>
      <c r="K31" s="4"/>
      <c r="L31" s="34"/>
      <c r="M31" s="34"/>
      <c r="N31" s="34"/>
      <c r="O31" s="34"/>
      <c r="P31" s="34"/>
    </row>
    <row r="32" spans="2:16" ht="13.5" thickBot="1" x14ac:dyDescent="0.25">
      <c r="B32" s="34"/>
      <c r="C32" s="34"/>
      <c r="D32" s="4"/>
      <c r="E32" s="862"/>
      <c r="F32" s="427"/>
      <c r="G32" s="2802" t="s">
        <v>13</v>
      </c>
      <c r="H32" s="2177"/>
      <c r="I32" s="2177"/>
      <c r="J32" s="2177"/>
      <c r="K32" s="2177"/>
      <c r="L32" s="34"/>
      <c r="M32" s="34"/>
      <c r="N32" s="34"/>
      <c r="O32" s="34"/>
      <c r="P32" s="34"/>
    </row>
    <row r="33" spans="2:16" ht="60.75" thickBot="1" x14ac:dyDescent="0.25">
      <c r="B33" s="34"/>
      <c r="C33" s="34"/>
      <c r="D33" s="2173" t="s">
        <v>14</v>
      </c>
      <c r="E33" s="2174"/>
      <c r="F33" s="2174"/>
      <c r="G33" s="2174"/>
      <c r="H33" s="2175"/>
      <c r="I33" s="429" t="s">
        <v>121</v>
      </c>
      <c r="J33" s="430" t="s">
        <v>122</v>
      </c>
      <c r="K33" s="430" t="s">
        <v>123</v>
      </c>
      <c r="L33" s="34"/>
      <c r="M33" s="34"/>
      <c r="N33" s="34"/>
      <c r="O33" s="34"/>
      <c r="P33" s="34"/>
    </row>
    <row r="34" spans="2:16" ht="13.5" thickBot="1" x14ac:dyDescent="0.25">
      <c r="B34" s="34"/>
      <c r="C34" s="34"/>
      <c r="D34" s="2195" t="s">
        <v>15</v>
      </c>
      <c r="E34" s="2196"/>
      <c r="F34" s="2196"/>
      <c r="G34" s="2196"/>
      <c r="H34" s="2197"/>
      <c r="I34" s="431">
        <f>I35+I36+I37+I40+I38+I39</f>
        <v>1309.3999999999999</v>
      </c>
      <c r="J34" s="431">
        <f t="shared" ref="J34:K34" si="3">J35+J36+J37+J40+J38+J39</f>
        <v>2424.6</v>
      </c>
      <c r="K34" s="433">
        <f t="shared" si="3"/>
        <v>2310.9100000000003</v>
      </c>
      <c r="L34" s="34"/>
      <c r="M34" s="34"/>
      <c r="N34" s="34"/>
      <c r="O34" s="34"/>
      <c r="P34" s="34"/>
    </row>
    <row r="35" spans="2:16" x14ac:dyDescent="0.2">
      <c r="B35" s="34"/>
      <c r="C35" s="34"/>
      <c r="D35" s="2370" t="s">
        <v>71</v>
      </c>
      <c r="E35" s="2371"/>
      <c r="F35" s="2371"/>
      <c r="G35" s="2371"/>
      <c r="H35" s="2372"/>
      <c r="I35" s="435">
        <v>221</v>
      </c>
      <c r="J35" s="436">
        <f>J11+J17+J25</f>
        <v>221.6</v>
      </c>
      <c r="K35" s="436">
        <f>K11+K17+K25</f>
        <v>134.4</v>
      </c>
      <c r="L35" s="34"/>
      <c r="M35" s="34"/>
      <c r="N35" s="34"/>
      <c r="O35" s="34"/>
      <c r="P35" s="34"/>
    </row>
    <row r="36" spans="2:16" x14ac:dyDescent="0.2">
      <c r="B36" s="34"/>
      <c r="C36" s="34"/>
      <c r="D36" s="2198" t="s">
        <v>456</v>
      </c>
      <c r="E36" s="2199"/>
      <c r="F36" s="2199"/>
      <c r="G36" s="2199"/>
      <c r="H36" s="2200"/>
      <c r="I36" s="438">
        <v>0.8</v>
      </c>
      <c r="J36" s="439">
        <v>0.8</v>
      </c>
      <c r="K36" s="439">
        <v>0</v>
      </c>
      <c r="L36" s="34"/>
      <c r="M36" s="34"/>
      <c r="N36" s="34"/>
      <c r="O36" s="34"/>
      <c r="P36" s="34"/>
    </row>
    <row r="37" spans="2:16" x14ac:dyDescent="0.2">
      <c r="B37" s="34"/>
      <c r="C37" s="34"/>
      <c r="D37" s="2198" t="s">
        <v>138</v>
      </c>
      <c r="E37" s="2539"/>
      <c r="F37" s="2539"/>
      <c r="G37" s="2539"/>
      <c r="H37" s="2540"/>
      <c r="I37" s="438">
        <v>824.4</v>
      </c>
      <c r="J37" s="439">
        <f>J10+J23</f>
        <v>824.40000000000009</v>
      </c>
      <c r="K37" s="439">
        <f>K10+K23</f>
        <v>822.9</v>
      </c>
      <c r="L37" s="34"/>
      <c r="M37" s="34"/>
      <c r="N37" s="34"/>
      <c r="O37" s="34"/>
      <c r="P37" s="34"/>
    </row>
    <row r="38" spans="2:16" x14ac:dyDescent="0.2">
      <c r="B38" s="34"/>
      <c r="C38" s="34"/>
      <c r="D38" s="2374" t="s">
        <v>72</v>
      </c>
      <c r="E38" s="2375"/>
      <c r="F38" s="2375"/>
      <c r="G38" s="2375"/>
      <c r="H38" s="2376"/>
      <c r="I38" s="440">
        <v>86.1</v>
      </c>
      <c r="J38" s="441">
        <v>41.1</v>
      </c>
      <c r="K38" s="441">
        <f>K13*1</f>
        <v>19.100000000000001</v>
      </c>
      <c r="L38" s="34"/>
      <c r="M38" s="34"/>
      <c r="N38" s="34"/>
      <c r="O38" s="34"/>
      <c r="P38" s="34"/>
    </row>
    <row r="39" spans="2:16" x14ac:dyDescent="0.2">
      <c r="B39" s="34"/>
      <c r="C39" s="34"/>
      <c r="D39" s="2374" t="s">
        <v>799</v>
      </c>
      <c r="E39" s="3001"/>
      <c r="F39" s="3001"/>
      <c r="G39" s="3001"/>
      <c r="H39" s="3002"/>
      <c r="I39" s="440">
        <v>48.5</v>
      </c>
      <c r="J39" s="441">
        <v>48.5</v>
      </c>
      <c r="K39" s="441">
        <f>K14+K19+K27</f>
        <v>46.3</v>
      </c>
      <c r="L39" s="34"/>
      <c r="M39" s="34"/>
      <c r="N39" s="34"/>
      <c r="O39" s="34"/>
      <c r="P39" s="34"/>
    </row>
    <row r="40" spans="2:16" ht="13.5" thickBot="1" x14ac:dyDescent="0.25">
      <c r="B40" s="34"/>
      <c r="C40" s="34"/>
      <c r="D40" s="2198" t="s">
        <v>1058</v>
      </c>
      <c r="E40" s="2199"/>
      <c r="F40" s="2199"/>
      <c r="G40" s="2199"/>
      <c r="H40" s="2200"/>
      <c r="I40" s="440">
        <v>128.6</v>
      </c>
      <c r="J40" s="441">
        <f>J26+J15</f>
        <v>1288.2</v>
      </c>
      <c r="K40" s="441">
        <f>K26+K15</f>
        <v>1288.21</v>
      </c>
      <c r="L40" s="34"/>
      <c r="M40" s="34"/>
      <c r="N40" s="34"/>
      <c r="O40" s="34"/>
      <c r="P40" s="34"/>
    </row>
    <row r="41" spans="2:16" ht="13.5" thickBot="1" x14ac:dyDescent="0.25">
      <c r="B41" s="34"/>
      <c r="C41" s="34"/>
      <c r="D41" s="2195" t="s">
        <v>16</v>
      </c>
      <c r="E41" s="2196"/>
      <c r="F41" s="2196"/>
      <c r="G41" s="2196"/>
      <c r="H41" s="2197"/>
      <c r="I41" s="444">
        <f>I42*1</f>
        <v>0</v>
      </c>
      <c r="J41" s="444">
        <f t="shared" ref="J41:K41" si="4">J42*1</f>
        <v>0</v>
      </c>
      <c r="K41" s="445">
        <f t="shared" si="4"/>
        <v>0</v>
      </c>
      <c r="L41" s="34"/>
      <c r="M41" s="34"/>
      <c r="N41" s="34"/>
      <c r="O41" s="34"/>
      <c r="P41" s="34"/>
    </row>
    <row r="42" spans="2:16" ht="13.5" thickBot="1" x14ac:dyDescent="0.25">
      <c r="B42" s="34"/>
      <c r="C42" s="34"/>
      <c r="D42" s="2201" t="s">
        <v>102</v>
      </c>
      <c r="E42" s="2202"/>
      <c r="F42" s="2202"/>
      <c r="G42" s="2202"/>
      <c r="H42" s="2537"/>
      <c r="I42" s="440"/>
      <c r="J42" s="441"/>
      <c r="K42" s="1744"/>
      <c r="L42" s="34"/>
      <c r="M42" s="34"/>
      <c r="N42" s="34"/>
      <c r="O42" s="34"/>
      <c r="P42" s="34"/>
    </row>
    <row r="43" spans="2:16" ht="13.5" thickBot="1" x14ac:dyDescent="0.25">
      <c r="B43" s="34"/>
      <c r="C43" s="34"/>
      <c r="D43" s="2538" t="s">
        <v>17</v>
      </c>
      <c r="E43" s="2190"/>
      <c r="F43" s="2190"/>
      <c r="G43" s="2190"/>
      <c r="H43" s="2191"/>
      <c r="I43" s="446">
        <f>I41+I34</f>
        <v>1309.3999999999999</v>
      </c>
      <c r="J43" s="446">
        <f>J41+J34</f>
        <v>2424.6</v>
      </c>
      <c r="K43" s="447">
        <f>K41+K34</f>
        <v>2310.9100000000003</v>
      </c>
      <c r="L43" s="34"/>
      <c r="M43" s="34"/>
      <c r="N43" s="34"/>
      <c r="O43" s="34"/>
      <c r="P43" s="34"/>
    </row>
  </sheetData>
  <mergeCells count="66">
    <mergeCell ref="E2:P2"/>
    <mergeCell ref="E3:N3"/>
    <mergeCell ref="B4:B6"/>
    <mergeCell ref="C4:C6"/>
    <mergeCell ref="D4:D6"/>
    <mergeCell ref="E4:E6"/>
    <mergeCell ref="F4:F6"/>
    <mergeCell ref="G4:G6"/>
    <mergeCell ref="H4:H6"/>
    <mergeCell ref="I4:K4"/>
    <mergeCell ref="L4:N4"/>
    <mergeCell ref="O4:O6"/>
    <mergeCell ref="P4:P6"/>
    <mergeCell ref="I5:I6"/>
    <mergeCell ref="J5:J6"/>
    <mergeCell ref="K5:K6"/>
    <mergeCell ref="L5:L6"/>
    <mergeCell ref="M5:N5"/>
    <mergeCell ref="C7:K7"/>
    <mergeCell ref="O7:P7"/>
    <mergeCell ref="B8:B9"/>
    <mergeCell ref="C8:C9"/>
    <mergeCell ref="D8:K9"/>
    <mergeCell ref="O8:P9"/>
    <mergeCell ref="B10:B16"/>
    <mergeCell ref="C10:C16"/>
    <mergeCell ref="D10:D16"/>
    <mergeCell ref="E10:E16"/>
    <mergeCell ref="F10:F16"/>
    <mergeCell ref="O10:P16"/>
    <mergeCell ref="D17:D22"/>
    <mergeCell ref="E17:E22"/>
    <mergeCell ref="F17:F22"/>
    <mergeCell ref="G17:G22"/>
    <mergeCell ref="O17:P22"/>
    <mergeCell ref="G10:G16"/>
    <mergeCell ref="N23:N24"/>
    <mergeCell ref="O23:P24"/>
    <mergeCell ref="D25:D28"/>
    <mergeCell ref="E25:E28"/>
    <mergeCell ref="F25:F28"/>
    <mergeCell ref="G25:G28"/>
    <mergeCell ref="O25:P28"/>
    <mergeCell ref="D23:D24"/>
    <mergeCell ref="E23:E24"/>
    <mergeCell ref="F23:F24"/>
    <mergeCell ref="G23:G24"/>
    <mergeCell ref="L23:L24"/>
    <mergeCell ref="M23:M24"/>
    <mergeCell ref="D38:H38"/>
    <mergeCell ref="D29:H29"/>
    <mergeCell ref="O29:P29"/>
    <mergeCell ref="C30:H30"/>
    <mergeCell ref="L30:N30"/>
    <mergeCell ref="O30:P30"/>
    <mergeCell ref="G32:K32"/>
    <mergeCell ref="D33:H33"/>
    <mergeCell ref="D34:H34"/>
    <mergeCell ref="D35:H35"/>
    <mergeCell ref="D36:H36"/>
    <mergeCell ref="D37:H37"/>
    <mergeCell ref="D39:H39"/>
    <mergeCell ref="D40:H40"/>
    <mergeCell ref="D41:H41"/>
    <mergeCell ref="D42:H42"/>
    <mergeCell ref="D43:H43"/>
  </mergeCells>
  <pageMargins left="0.7" right="0.7" top="0.75" bottom="0.75" header="0.3" footer="0.3"/>
  <pageSetup paperSize="9" scale="8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G22" sqref="G22"/>
    </sheetView>
  </sheetViews>
  <sheetFormatPr defaultRowHeight="12.75" x14ac:dyDescent="0.2"/>
  <cols>
    <col min="1" max="1" width="14.85546875" customWidth="1"/>
    <col min="2" max="2" width="43.5703125" customWidth="1"/>
  </cols>
  <sheetData>
    <row r="2" spans="1:2" ht="13.5" thickBot="1" x14ac:dyDescent="0.25">
      <c r="B2" t="s">
        <v>26</v>
      </c>
    </row>
    <row r="3" spans="1:2" ht="32.25" thickBot="1" x14ac:dyDescent="0.25">
      <c r="A3" s="10" t="s">
        <v>18</v>
      </c>
      <c r="B3" s="11" t="s">
        <v>19</v>
      </c>
    </row>
    <row r="4" spans="1:2" ht="15.75" x14ac:dyDescent="0.2">
      <c r="A4" s="32">
        <v>0</v>
      </c>
      <c r="B4" s="33" t="s">
        <v>20</v>
      </c>
    </row>
    <row r="5" spans="1:2" ht="15.75" x14ac:dyDescent="0.2">
      <c r="A5" s="12">
        <v>1</v>
      </c>
      <c r="B5" s="13" t="s">
        <v>22</v>
      </c>
    </row>
    <row r="6" spans="1:2" ht="15.75" x14ac:dyDescent="0.2">
      <c r="A6" s="12">
        <v>2</v>
      </c>
      <c r="B6" s="13" t="s">
        <v>21</v>
      </c>
    </row>
    <row r="7" spans="1:2" ht="15.75" x14ac:dyDescent="0.2">
      <c r="A7" s="12">
        <v>3</v>
      </c>
      <c r="B7" s="13" t="s">
        <v>24</v>
      </c>
    </row>
    <row r="8" spans="1:2" ht="15.75" x14ac:dyDescent="0.2">
      <c r="A8" s="12">
        <v>4</v>
      </c>
      <c r="B8" s="13" t="s">
        <v>83</v>
      </c>
    </row>
    <row r="9" spans="1:2" ht="15.75" x14ac:dyDescent="0.2">
      <c r="A9" s="12">
        <v>5</v>
      </c>
      <c r="B9" s="13" t="s">
        <v>84</v>
      </c>
    </row>
    <row r="10" spans="1:2" ht="15.75" x14ac:dyDescent="0.2">
      <c r="A10" s="12">
        <v>6</v>
      </c>
      <c r="B10" s="13" t="s">
        <v>25</v>
      </c>
    </row>
    <row r="11" spans="1:2" ht="15.75" x14ac:dyDescent="0.2">
      <c r="A11" s="12">
        <v>7</v>
      </c>
      <c r="B11" s="13" t="s">
        <v>85</v>
      </c>
    </row>
    <row r="12" spans="1:2" ht="15.75" x14ac:dyDescent="0.2">
      <c r="A12" s="12">
        <v>8</v>
      </c>
      <c r="B12" s="13" t="s">
        <v>86</v>
      </c>
    </row>
    <row r="13" spans="1:2" ht="15.75" x14ac:dyDescent="0.2">
      <c r="A13" s="12">
        <v>9</v>
      </c>
      <c r="B13" s="13" t="s">
        <v>87</v>
      </c>
    </row>
    <row r="14" spans="1:2" ht="15.75" x14ac:dyDescent="0.2">
      <c r="A14" s="12">
        <v>10</v>
      </c>
      <c r="B14" s="13" t="s">
        <v>70</v>
      </c>
    </row>
    <row r="15" spans="1:2" ht="15.75" x14ac:dyDescent="0.2">
      <c r="A15" s="12">
        <v>11</v>
      </c>
      <c r="B15" s="13" t="s">
        <v>112</v>
      </c>
    </row>
    <row r="16" spans="1:2" ht="15.75" x14ac:dyDescent="0.2">
      <c r="A16" s="12">
        <v>12</v>
      </c>
      <c r="B16" s="13" t="s">
        <v>113</v>
      </c>
    </row>
    <row r="17" spans="1:2" ht="15.75" x14ac:dyDescent="0.2">
      <c r="A17" s="12">
        <v>13</v>
      </c>
      <c r="B17" s="13" t="s">
        <v>88</v>
      </c>
    </row>
    <row r="18" spans="1:2" ht="15.75" x14ac:dyDescent="0.2">
      <c r="A18" s="12">
        <v>14</v>
      </c>
      <c r="B18" s="13" t="s">
        <v>89</v>
      </c>
    </row>
    <row r="19" spans="1:2" ht="15.75" x14ac:dyDescent="0.2">
      <c r="A19" s="12">
        <v>15</v>
      </c>
      <c r="B19" s="13" t="s">
        <v>114</v>
      </c>
    </row>
    <row r="20" spans="1:2" ht="15.75" x14ac:dyDescent="0.2">
      <c r="A20" s="12">
        <v>16</v>
      </c>
      <c r="B20" s="13" t="s">
        <v>90</v>
      </c>
    </row>
    <row r="21" spans="1:2" ht="15.75" x14ac:dyDescent="0.2">
      <c r="A21" s="12">
        <v>17</v>
      </c>
      <c r="B21" s="13" t="s">
        <v>23</v>
      </c>
    </row>
    <row r="22" spans="1:2" ht="16.5" thickBot="1" x14ac:dyDescent="0.25">
      <c r="A22" s="14">
        <v>18</v>
      </c>
      <c r="B22" s="15" t="s">
        <v>116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3" sqref="G23"/>
    </sheetView>
  </sheetViews>
  <sheetFormatPr defaultRowHeight="12.7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I10" sqref="I10"/>
    </sheetView>
  </sheetViews>
  <sheetFormatPr defaultRowHeight="12.75" x14ac:dyDescent="0.2"/>
  <cols>
    <col min="2" max="2" width="10.7109375" customWidth="1"/>
    <col min="3" max="3" width="53.28515625" customWidth="1"/>
  </cols>
  <sheetData>
    <row r="2" spans="2:3" ht="13.5" thickBot="1" x14ac:dyDescent="0.25">
      <c r="C2" t="s">
        <v>26</v>
      </c>
    </row>
    <row r="3" spans="2:3" ht="32.25" thickBot="1" x14ac:dyDescent="0.25">
      <c r="B3" s="10" t="s">
        <v>18</v>
      </c>
      <c r="C3" s="11" t="s">
        <v>19</v>
      </c>
    </row>
    <row r="4" spans="2:3" ht="15.75" x14ac:dyDescent="0.2">
      <c r="B4" s="32">
        <v>0</v>
      </c>
      <c r="C4" s="33" t="s">
        <v>20</v>
      </c>
    </row>
    <row r="5" spans="2:3" ht="15.75" x14ac:dyDescent="0.2">
      <c r="B5" s="12">
        <v>1</v>
      </c>
      <c r="C5" s="13" t="s">
        <v>22</v>
      </c>
    </row>
    <row r="6" spans="2:3" ht="15.75" x14ac:dyDescent="0.2">
      <c r="B6" s="12">
        <v>2</v>
      </c>
      <c r="C6" s="13" t="s">
        <v>21</v>
      </c>
    </row>
    <row r="7" spans="2:3" ht="15.75" x14ac:dyDescent="0.2">
      <c r="B7" s="12">
        <v>3</v>
      </c>
      <c r="C7" s="13" t="s">
        <v>24</v>
      </c>
    </row>
    <row r="8" spans="2:3" ht="15.75" x14ac:dyDescent="0.2">
      <c r="B8" s="12">
        <v>4</v>
      </c>
      <c r="C8" s="13" t="s">
        <v>83</v>
      </c>
    </row>
    <row r="9" spans="2:3" ht="15.75" x14ac:dyDescent="0.2">
      <c r="B9" s="12">
        <v>5</v>
      </c>
      <c r="C9" s="13" t="s">
        <v>84</v>
      </c>
    </row>
    <row r="10" spans="2:3" ht="15.75" x14ac:dyDescent="0.2">
      <c r="B10" s="12">
        <v>6</v>
      </c>
      <c r="C10" s="13" t="s">
        <v>25</v>
      </c>
    </row>
    <row r="11" spans="2:3" ht="15.75" x14ac:dyDescent="0.2">
      <c r="B11" s="12">
        <v>7</v>
      </c>
      <c r="C11" s="13" t="s">
        <v>85</v>
      </c>
    </row>
    <row r="12" spans="2:3" ht="15.75" x14ac:dyDescent="0.2">
      <c r="B12" s="12">
        <v>8</v>
      </c>
      <c r="C12" s="13" t="s">
        <v>86</v>
      </c>
    </row>
    <row r="13" spans="2:3" ht="15.75" x14ac:dyDescent="0.2">
      <c r="B13" s="12">
        <v>9</v>
      </c>
      <c r="C13" s="13" t="s">
        <v>87</v>
      </c>
    </row>
    <row r="14" spans="2:3" ht="15.75" x14ac:dyDescent="0.2">
      <c r="B14" s="12">
        <v>10</v>
      </c>
      <c r="C14" s="13" t="s">
        <v>70</v>
      </c>
    </row>
    <row r="15" spans="2:3" ht="15.75" x14ac:dyDescent="0.2">
      <c r="B15" s="12">
        <v>11</v>
      </c>
      <c r="C15" s="13" t="s">
        <v>112</v>
      </c>
    </row>
    <row r="16" spans="2:3" ht="15.75" x14ac:dyDescent="0.2">
      <c r="B16" s="12">
        <v>12</v>
      </c>
      <c r="C16" s="13" t="s">
        <v>113</v>
      </c>
    </row>
    <row r="17" spans="2:3" ht="15.75" x14ac:dyDescent="0.2">
      <c r="B17" s="12">
        <v>13</v>
      </c>
      <c r="C17" s="13" t="s">
        <v>88</v>
      </c>
    </row>
    <row r="18" spans="2:3" ht="15.75" x14ac:dyDescent="0.2">
      <c r="B18" s="12">
        <v>14</v>
      </c>
      <c r="C18" s="13" t="s">
        <v>89</v>
      </c>
    </row>
    <row r="19" spans="2:3" ht="15.75" x14ac:dyDescent="0.2">
      <c r="B19" s="12">
        <v>15</v>
      </c>
      <c r="C19" s="13" t="s">
        <v>114</v>
      </c>
    </row>
    <row r="20" spans="2:3" ht="15.75" x14ac:dyDescent="0.2">
      <c r="B20" s="12">
        <v>16</v>
      </c>
      <c r="C20" s="13" t="s">
        <v>90</v>
      </c>
    </row>
    <row r="21" spans="2:3" ht="15.75" x14ac:dyDescent="0.2">
      <c r="B21" s="12">
        <v>17</v>
      </c>
      <c r="C21" s="13" t="s">
        <v>23</v>
      </c>
    </row>
    <row r="22" spans="2:3" ht="16.5" thickBot="1" x14ac:dyDescent="0.25">
      <c r="B22" s="14">
        <v>18</v>
      </c>
      <c r="C22" s="15" t="s">
        <v>116</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54"/>
  <sheetViews>
    <sheetView workbookViewId="0">
      <selection activeCell="K59" sqref="K59"/>
    </sheetView>
  </sheetViews>
  <sheetFormatPr defaultRowHeight="12.75" x14ac:dyDescent="0.2"/>
  <cols>
    <col min="1" max="1" width="2.7109375" customWidth="1"/>
    <col min="2" max="3" width="3.28515625" customWidth="1"/>
    <col min="4" max="4" width="25.5703125" customWidth="1"/>
    <col min="5" max="5" width="7.85546875" customWidth="1"/>
    <col min="6" max="6" width="5.28515625" customWidth="1"/>
    <col min="7" max="7" width="6.7109375" customWidth="1"/>
    <col min="8" max="8" width="9.7109375" customWidth="1"/>
    <col min="9" max="9" width="9.140625" customWidth="1"/>
    <col min="10" max="10" width="9.42578125" customWidth="1"/>
    <col min="11" max="11" width="21.7109375" customWidth="1"/>
    <col min="12" max="12" width="4" customWidth="1"/>
    <col min="13" max="13" width="3.7109375" customWidth="1"/>
    <col min="14" max="14" width="23.140625" customWidth="1"/>
    <col min="15" max="15" width="25.5703125" customWidth="1"/>
  </cols>
  <sheetData>
    <row r="2" spans="1:15" ht="13.15" customHeight="1" x14ac:dyDescent="0.2">
      <c r="A2" s="249"/>
      <c r="B2" s="249"/>
      <c r="C2" s="249"/>
      <c r="D2" s="2387" t="s">
        <v>120</v>
      </c>
      <c r="E2" s="2388"/>
      <c r="F2" s="2388"/>
      <c r="G2" s="2388"/>
      <c r="H2" s="2388"/>
      <c r="I2" s="2388"/>
      <c r="J2" s="2388"/>
      <c r="K2" s="2388"/>
      <c r="L2" s="2388"/>
      <c r="M2" s="2388"/>
      <c r="N2" s="2388"/>
      <c r="O2" s="2388"/>
    </row>
    <row r="3" spans="1:15" ht="14.45" customHeight="1" thickBot="1" x14ac:dyDescent="0.25">
      <c r="A3" s="250"/>
      <c r="B3" s="19"/>
      <c r="C3" s="19"/>
      <c r="D3" s="2389" t="s">
        <v>143</v>
      </c>
      <c r="E3" s="2389"/>
      <c r="F3" s="2389"/>
      <c r="G3" s="2389"/>
      <c r="H3" s="2389"/>
      <c r="I3" s="2389"/>
      <c r="J3" s="2389"/>
      <c r="K3" s="2389"/>
      <c r="L3" s="2389"/>
      <c r="M3" s="251"/>
      <c r="N3" s="252"/>
      <c r="O3" s="252"/>
    </row>
    <row r="4" spans="1:15" ht="13.15" customHeight="1" x14ac:dyDescent="0.2">
      <c r="A4" s="2382" t="s">
        <v>0</v>
      </c>
      <c r="B4" s="2327" t="s">
        <v>1</v>
      </c>
      <c r="C4" s="2327" t="s">
        <v>2</v>
      </c>
      <c r="D4" s="2330" t="s">
        <v>3</v>
      </c>
      <c r="E4" s="2359" t="s">
        <v>4</v>
      </c>
      <c r="F4" s="2364" t="s">
        <v>5</v>
      </c>
      <c r="G4" s="2359" t="s">
        <v>6</v>
      </c>
      <c r="H4" s="2293" t="s">
        <v>74</v>
      </c>
      <c r="I4" s="2294"/>
      <c r="J4" s="2295"/>
      <c r="K4" s="2346" t="s">
        <v>99</v>
      </c>
      <c r="L4" s="2347"/>
      <c r="M4" s="2347"/>
      <c r="N4" s="2323" t="s">
        <v>75</v>
      </c>
      <c r="O4" s="2350" t="s">
        <v>73</v>
      </c>
    </row>
    <row r="5" spans="1:15" ht="13.15" customHeight="1" x14ac:dyDescent="0.2">
      <c r="A5" s="2383"/>
      <c r="B5" s="2328"/>
      <c r="C5" s="2328"/>
      <c r="D5" s="2331"/>
      <c r="E5" s="2360"/>
      <c r="F5" s="2365"/>
      <c r="G5" s="2360"/>
      <c r="H5" s="2362" t="s">
        <v>121</v>
      </c>
      <c r="I5" s="2385" t="s">
        <v>122</v>
      </c>
      <c r="J5" s="2386" t="s">
        <v>123</v>
      </c>
      <c r="K5" s="2299" t="s">
        <v>3</v>
      </c>
      <c r="L5" s="2301"/>
      <c r="M5" s="2302"/>
      <c r="N5" s="2324"/>
      <c r="O5" s="2351"/>
    </row>
    <row r="6" spans="1:15" ht="186" customHeight="1" thickBot="1" x14ac:dyDescent="0.25">
      <c r="A6" s="2384"/>
      <c r="B6" s="2329"/>
      <c r="C6" s="2329"/>
      <c r="D6" s="2332"/>
      <c r="E6" s="2361"/>
      <c r="F6" s="2366"/>
      <c r="G6" s="2361"/>
      <c r="H6" s="2363"/>
      <c r="I6" s="2306"/>
      <c r="J6" s="2283"/>
      <c r="K6" s="2300"/>
      <c r="L6" s="82" t="s">
        <v>68</v>
      </c>
      <c r="M6" s="83" t="s">
        <v>69</v>
      </c>
      <c r="N6" s="2324"/>
      <c r="O6" s="2351"/>
    </row>
    <row r="7" spans="1:15" ht="13.5" thickBot="1" x14ac:dyDescent="0.25">
      <c r="A7" s="146" t="s">
        <v>7</v>
      </c>
      <c r="B7" s="2405" t="s">
        <v>144</v>
      </c>
      <c r="C7" s="2405"/>
      <c r="D7" s="2405"/>
      <c r="E7" s="2405"/>
      <c r="F7" s="2405"/>
      <c r="G7" s="2405"/>
      <c r="H7" s="2405"/>
      <c r="I7" s="2405"/>
      <c r="J7" s="2405"/>
      <c r="K7" s="2405"/>
      <c r="L7" s="2405"/>
      <c r="M7" s="2405"/>
      <c r="N7" s="2339"/>
      <c r="O7" s="2168"/>
    </row>
    <row r="8" spans="1:15" ht="13.9" customHeight="1" thickBot="1" x14ac:dyDescent="0.25">
      <c r="A8" s="253" t="s">
        <v>7</v>
      </c>
      <c r="B8" s="254" t="s">
        <v>7</v>
      </c>
      <c r="C8" s="2406" t="s">
        <v>145</v>
      </c>
      <c r="D8" s="2406"/>
      <c r="E8" s="2406"/>
      <c r="F8" s="2406"/>
      <c r="G8" s="2406"/>
      <c r="H8" s="2406"/>
      <c r="I8" s="2406"/>
      <c r="J8" s="2406"/>
      <c r="K8" s="2406"/>
      <c r="L8" s="2406"/>
      <c r="M8" s="2407"/>
      <c r="N8" s="2169"/>
      <c r="O8" s="2170"/>
    </row>
    <row r="9" spans="1:15" ht="80.45" customHeight="1" x14ac:dyDescent="0.2">
      <c r="A9" s="255"/>
      <c r="B9" s="256"/>
      <c r="C9" s="2408"/>
      <c r="D9" s="2396" t="s">
        <v>146</v>
      </c>
      <c r="E9" s="2399" t="s">
        <v>50</v>
      </c>
      <c r="F9" s="2212" t="s">
        <v>147</v>
      </c>
      <c r="G9" s="257" t="s">
        <v>148</v>
      </c>
      <c r="H9" s="258">
        <v>1296.8</v>
      </c>
      <c r="I9" s="259">
        <v>1296.8</v>
      </c>
      <c r="J9" s="260">
        <v>1296.8</v>
      </c>
      <c r="K9" s="2415" t="s">
        <v>149</v>
      </c>
      <c r="L9" s="2418" t="s">
        <v>150</v>
      </c>
      <c r="M9" s="2396" t="s">
        <v>183</v>
      </c>
      <c r="N9" s="2390" t="s">
        <v>1098</v>
      </c>
      <c r="O9" s="2391"/>
    </row>
    <row r="10" spans="1:15" ht="43.9" customHeight="1" x14ac:dyDescent="0.2">
      <c r="A10" s="261"/>
      <c r="B10" s="262"/>
      <c r="C10" s="2409"/>
      <c r="D10" s="2397"/>
      <c r="E10" s="2400"/>
      <c r="F10" s="2213"/>
      <c r="G10" s="263" t="s">
        <v>30</v>
      </c>
      <c r="H10" s="264">
        <v>5.0999999999999996</v>
      </c>
      <c r="I10" s="265">
        <v>5.0999999999999996</v>
      </c>
      <c r="J10" s="266">
        <v>5.07</v>
      </c>
      <c r="K10" s="2416"/>
      <c r="L10" s="2419"/>
      <c r="M10" s="2397"/>
      <c r="N10" s="2392"/>
      <c r="O10" s="2393"/>
    </row>
    <row r="11" spans="1:15" ht="40.15" customHeight="1" x14ac:dyDescent="0.2">
      <c r="A11" s="261"/>
      <c r="B11" s="262"/>
      <c r="C11" s="2409"/>
      <c r="D11" s="2397"/>
      <c r="E11" s="2400"/>
      <c r="F11" s="2213"/>
      <c r="G11" s="267" t="s">
        <v>151</v>
      </c>
      <c r="H11" s="264">
        <v>1396.5</v>
      </c>
      <c r="I11" s="265">
        <v>1165.5999999999999</v>
      </c>
      <c r="J11" s="268">
        <v>1077.5</v>
      </c>
      <c r="K11" s="2416"/>
      <c r="L11" s="2419"/>
      <c r="M11" s="2397"/>
      <c r="N11" s="2392"/>
      <c r="O11" s="2393"/>
    </row>
    <row r="12" spans="1:15" ht="34.15" customHeight="1" thickBot="1" x14ac:dyDescent="0.25">
      <c r="A12" s="261"/>
      <c r="B12" s="262"/>
      <c r="C12" s="2410"/>
      <c r="D12" s="2412"/>
      <c r="E12" s="2414"/>
      <c r="F12" s="2213"/>
      <c r="G12" s="269" t="s">
        <v>125</v>
      </c>
      <c r="H12" s="270">
        <v>2372.48</v>
      </c>
      <c r="I12" s="271">
        <v>2111.3000000000002</v>
      </c>
      <c r="J12" s="1961">
        <v>1133.46</v>
      </c>
      <c r="K12" s="2416"/>
      <c r="L12" s="2419"/>
      <c r="M12" s="2397"/>
      <c r="N12" s="2392"/>
      <c r="O12" s="2393"/>
    </row>
    <row r="13" spans="1:15" ht="27" customHeight="1" thickBot="1" x14ac:dyDescent="0.25">
      <c r="A13" s="272"/>
      <c r="B13" s="273"/>
      <c r="C13" s="2411"/>
      <c r="D13" s="2413"/>
      <c r="E13" s="2214"/>
      <c r="F13" s="2402"/>
      <c r="G13" s="274" t="s">
        <v>8</v>
      </c>
      <c r="H13" s="275">
        <f>H9+H10+H12+H11</f>
        <v>5070.88</v>
      </c>
      <c r="I13" s="275">
        <f t="shared" ref="I13:J13" si="0">I9+I10+I12+I11</f>
        <v>4578.7999999999993</v>
      </c>
      <c r="J13" s="1962">
        <f t="shared" si="0"/>
        <v>3512.83</v>
      </c>
      <c r="K13" s="2417"/>
      <c r="L13" s="2420"/>
      <c r="M13" s="2398"/>
      <c r="N13" s="2394"/>
      <c r="O13" s="2395"/>
    </row>
    <row r="14" spans="1:15" ht="23.45" customHeight="1" x14ac:dyDescent="0.2">
      <c r="A14" s="297"/>
      <c r="B14" s="1975"/>
      <c r="C14" s="1976"/>
      <c r="D14" s="2396" t="s">
        <v>152</v>
      </c>
      <c r="E14" s="2399" t="s">
        <v>50</v>
      </c>
      <c r="F14" s="2212" t="s">
        <v>147</v>
      </c>
      <c r="G14" s="257" t="s">
        <v>148</v>
      </c>
      <c r="H14" s="276">
        <v>259.39999999999998</v>
      </c>
      <c r="I14" s="277">
        <v>259.39999999999998</v>
      </c>
      <c r="J14" s="276">
        <v>196.42</v>
      </c>
      <c r="K14" s="2403" t="s">
        <v>153</v>
      </c>
      <c r="L14" s="278" t="s">
        <v>150</v>
      </c>
      <c r="M14" s="960" t="s">
        <v>150</v>
      </c>
      <c r="N14" s="2390" t="s">
        <v>1099</v>
      </c>
      <c r="O14" s="2227"/>
    </row>
    <row r="15" spans="1:15" ht="37.9" customHeight="1" x14ac:dyDescent="0.2">
      <c r="A15" s="1916"/>
      <c r="B15" s="1977"/>
      <c r="C15" s="1912"/>
      <c r="D15" s="2397"/>
      <c r="E15" s="2400"/>
      <c r="F15" s="2213"/>
      <c r="G15" s="1943" t="s">
        <v>151</v>
      </c>
      <c r="H15" s="281">
        <v>1056</v>
      </c>
      <c r="I15" s="282">
        <v>641.79999999999995</v>
      </c>
      <c r="J15" s="281">
        <v>237.2</v>
      </c>
      <c r="K15" s="2404"/>
      <c r="L15" s="283"/>
      <c r="M15" s="284"/>
      <c r="N15" s="2392"/>
      <c r="O15" s="2231"/>
    </row>
    <row r="16" spans="1:15" ht="22.9" customHeight="1" x14ac:dyDescent="0.2">
      <c r="A16" s="1916"/>
      <c r="B16" s="1977"/>
      <c r="C16" s="1912"/>
      <c r="D16" s="2397"/>
      <c r="E16" s="2400"/>
      <c r="F16" s="2213"/>
      <c r="G16" s="269" t="s">
        <v>30</v>
      </c>
      <c r="H16" s="285">
        <v>1</v>
      </c>
      <c r="I16" s="286">
        <v>1</v>
      </c>
      <c r="J16" s="287">
        <v>0.93</v>
      </c>
      <c r="K16" s="1974"/>
      <c r="L16" s="288"/>
      <c r="M16" s="289"/>
      <c r="N16" s="2236"/>
      <c r="O16" s="2231"/>
    </row>
    <row r="17" spans="1:15" ht="21.6" customHeight="1" thickBot="1" x14ac:dyDescent="0.25">
      <c r="A17" s="304"/>
      <c r="B17" s="1978"/>
      <c r="C17" s="1913"/>
      <c r="D17" s="2398"/>
      <c r="E17" s="2401"/>
      <c r="F17" s="2402"/>
      <c r="G17" s="290" t="s">
        <v>8</v>
      </c>
      <c r="H17" s="291">
        <f>H14+H15+H16</f>
        <v>1316.4</v>
      </c>
      <c r="I17" s="292">
        <f t="shared" ref="I17:J17" si="1">I14+I15+I16</f>
        <v>902.19999999999993</v>
      </c>
      <c r="J17" s="293">
        <f t="shared" si="1"/>
        <v>434.55</v>
      </c>
      <c r="K17" s="294"/>
      <c r="L17" s="295"/>
      <c r="M17" s="296"/>
      <c r="N17" s="2228"/>
      <c r="O17" s="2229"/>
    </row>
    <row r="18" spans="1:15" ht="34.9" customHeight="1" x14ac:dyDescent="0.2">
      <c r="A18" s="297"/>
      <c r="B18" s="298"/>
      <c r="C18" s="2408"/>
      <c r="D18" s="2396" t="s">
        <v>154</v>
      </c>
      <c r="E18" s="2399" t="s">
        <v>50</v>
      </c>
      <c r="F18" s="2212" t="s">
        <v>147</v>
      </c>
      <c r="G18" s="257" t="s">
        <v>148</v>
      </c>
      <c r="H18" s="276"/>
      <c r="I18" s="277"/>
      <c r="J18" s="276"/>
      <c r="K18" s="610" t="s">
        <v>155</v>
      </c>
      <c r="L18" s="278" t="s">
        <v>150</v>
      </c>
      <c r="M18" s="960" t="s">
        <v>150</v>
      </c>
      <c r="N18" s="2390" t="s">
        <v>1100</v>
      </c>
      <c r="O18" s="2227"/>
    </row>
    <row r="19" spans="1:15" ht="27" customHeight="1" x14ac:dyDescent="0.2">
      <c r="A19" s="1916"/>
      <c r="B19" s="299"/>
      <c r="C19" s="2409"/>
      <c r="D19" s="2397"/>
      <c r="E19" s="2400"/>
      <c r="F19" s="2213"/>
      <c r="G19" s="263" t="s">
        <v>151</v>
      </c>
      <c r="H19" s="281">
        <v>87.7</v>
      </c>
      <c r="I19" s="282">
        <v>96.7</v>
      </c>
      <c r="J19" s="281">
        <v>21.8</v>
      </c>
      <c r="K19" s="1945"/>
      <c r="L19" s="283"/>
      <c r="M19" s="284"/>
      <c r="N19" s="2392"/>
      <c r="O19" s="2231"/>
    </row>
    <row r="20" spans="1:15" ht="21" customHeight="1" x14ac:dyDescent="0.2">
      <c r="A20" s="1916"/>
      <c r="B20" s="299"/>
      <c r="C20" s="2409"/>
      <c r="D20" s="2397"/>
      <c r="E20" s="2400"/>
      <c r="F20" s="2213"/>
      <c r="G20" s="267" t="s">
        <v>30</v>
      </c>
      <c r="H20" s="300">
        <v>1.5</v>
      </c>
      <c r="I20" s="301">
        <v>1.5</v>
      </c>
      <c r="J20" s="300">
        <v>0.3</v>
      </c>
      <c r="K20" s="1945"/>
      <c r="L20" s="283"/>
      <c r="M20" s="284"/>
      <c r="N20" s="2392"/>
      <c r="O20" s="2231"/>
    </row>
    <row r="21" spans="1:15" ht="24" customHeight="1" x14ac:dyDescent="0.2">
      <c r="A21" s="1916"/>
      <c r="B21" s="299"/>
      <c r="C21" s="2409"/>
      <c r="D21" s="2397"/>
      <c r="E21" s="2400"/>
      <c r="F21" s="2213"/>
      <c r="G21" s="1943" t="s">
        <v>125</v>
      </c>
      <c r="H21" s="285">
        <v>109</v>
      </c>
      <c r="I21" s="302">
        <v>88.9</v>
      </c>
      <c r="J21" s="285">
        <v>88.9</v>
      </c>
      <c r="K21" s="1979"/>
      <c r="L21" s="303"/>
      <c r="M21" s="289"/>
      <c r="N21" s="2392"/>
      <c r="O21" s="2231"/>
    </row>
    <row r="22" spans="1:15" ht="19.149999999999999" customHeight="1" thickBot="1" x14ac:dyDescent="0.25">
      <c r="A22" s="304"/>
      <c r="B22" s="305"/>
      <c r="C22" s="2421"/>
      <c r="D22" s="2398"/>
      <c r="E22" s="2401"/>
      <c r="F22" s="2402"/>
      <c r="G22" s="290" t="s">
        <v>8</v>
      </c>
      <c r="H22" s="291">
        <f>H18+H19+H20+H21</f>
        <v>198.2</v>
      </c>
      <c r="I22" s="291">
        <f t="shared" ref="I22:J22" si="2">I18+I19+I20+I21</f>
        <v>187.10000000000002</v>
      </c>
      <c r="J22" s="291">
        <f t="shared" si="2"/>
        <v>111</v>
      </c>
      <c r="K22" s="1923"/>
      <c r="L22" s="306"/>
      <c r="M22" s="296"/>
      <c r="N22" s="2228"/>
      <c r="O22" s="2229"/>
    </row>
    <row r="23" spans="1:15" ht="14.45" customHeight="1" x14ac:dyDescent="0.2">
      <c r="A23" s="297"/>
      <c r="B23" s="298"/>
      <c r="C23" s="2408"/>
      <c r="D23" s="2396" t="s">
        <v>156</v>
      </c>
      <c r="E23" s="2427"/>
      <c r="F23" s="2212" t="s">
        <v>157</v>
      </c>
      <c r="G23" s="257" t="s">
        <v>148</v>
      </c>
      <c r="H23" s="276"/>
      <c r="I23" s="277"/>
      <c r="J23" s="276"/>
      <c r="K23" s="610" t="s">
        <v>155</v>
      </c>
      <c r="L23" s="307"/>
      <c r="M23" s="279"/>
      <c r="N23" s="2390" t="s">
        <v>1101</v>
      </c>
      <c r="O23" s="2227"/>
    </row>
    <row r="24" spans="1:15" ht="13.9" customHeight="1" x14ac:dyDescent="0.2">
      <c r="A24" s="1916"/>
      <c r="B24" s="299"/>
      <c r="C24" s="2409"/>
      <c r="D24" s="2397"/>
      <c r="E24" s="2428"/>
      <c r="F24" s="2213"/>
      <c r="G24" s="263" t="s">
        <v>151</v>
      </c>
      <c r="H24" s="281">
        <v>416.9</v>
      </c>
      <c r="I24" s="308">
        <v>418.46</v>
      </c>
      <c r="J24" s="281">
        <v>7.8</v>
      </c>
      <c r="K24" s="1980"/>
      <c r="L24" s="309"/>
      <c r="M24" s="284"/>
      <c r="N24" s="2392"/>
      <c r="O24" s="2231"/>
    </row>
    <row r="25" spans="1:15" ht="20.45" customHeight="1" x14ac:dyDescent="0.2">
      <c r="A25" s="1916"/>
      <c r="B25" s="299"/>
      <c r="C25" s="2409"/>
      <c r="D25" s="2397"/>
      <c r="E25" s="2428"/>
      <c r="F25" s="2213"/>
      <c r="G25" s="267" t="s">
        <v>30</v>
      </c>
      <c r="H25" s="300"/>
      <c r="I25" s="301"/>
      <c r="J25" s="300"/>
      <c r="K25" s="1980"/>
      <c r="L25" s="309"/>
      <c r="M25" s="284"/>
      <c r="N25" s="2392"/>
      <c r="O25" s="2231"/>
    </row>
    <row r="26" spans="1:15" ht="21" customHeight="1" x14ac:dyDescent="0.2">
      <c r="A26" s="1916"/>
      <c r="B26" s="299"/>
      <c r="C26" s="2409"/>
      <c r="D26" s="2397"/>
      <c r="E26" s="2428"/>
      <c r="F26" s="2213"/>
      <c r="G26" s="1943" t="s">
        <v>125</v>
      </c>
      <c r="H26" s="285">
        <v>0.2</v>
      </c>
      <c r="I26" s="302">
        <v>5.2</v>
      </c>
      <c r="J26" s="285">
        <v>0.5</v>
      </c>
      <c r="K26" s="1974"/>
      <c r="L26" s="288"/>
      <c r="M26" s="289"/>
      <c r="N26" s="2392"/>
      <c r="O26" s="2231"/>
    </row>
    <row r="27" spans="1:15" ht="25.9" customHeight="1" thickBot="1" x14ac:dyDescent="0.25">
      <c r="A27" s="304"/>
      <c r="B27" s="305"/>
      <c r="C27" s="2421"/>
      <c r="D27" s="2398"/>
      <c r="E27" s="2429"/>
      <c r="F27" s="2402"/>
      <c r="G27" s="290" t="s">
        <v>8</v>
      </c>
      <c r="H27" s="291">
        <f>H23+H24+H25+H26</f>
        <v>417.09999999999997</v>
      </c>
      <c r="I27" s="293">
        <f t="shared" ref="I27:J27" si="3">I23+I24+I25+I26</f>
        <v>423.65999999999997</v>
      </c>
      <c r="J27" s="291">
        <f t="shared" si="3"/>
        <v>8.3000000000000007</v>
      </c>
      <c r="K27" s="294"/>
      <c r="L27" s="295"/>
      <c r="M27" s="296"/>
      <c r="N27" s="2228"/>
      <c r="O27" s="2229"/>
    </row>
    <row r="28" spans="1:15" ht="16.899999999999999" customHeight="1" x14ac:dyDescent="0.2">
      <c r="A28" s="297"/>
      <c r="B28" s="298"/>
      <c r="C28" s="2408"/>
      <c r="D28" s="2396" t="s">
        <v>158</v>
      </c>
      <c r="E28" s="2399" t="s">
        <v>50</v>
      </c>
      <c r="F28" s="2212" t="s">
        <v>147</v>
      </c>
      <c r="G28" s="257" t="s">
        <v>148</v>
      </c>
      <c r="H28" s="276"/>
      <c r="I28" s="277"/>
      <c r="J28" s="276"/>
      <c r="K28" s="610" t="s">
        <v>155</v>
      </c>
      <c r="L28" s="278"/>
      <c r="M28" s="279"/>
      <c r="N28" s="2390" t="s">
        <v>1102</v>
      </c>
      <c r="O28" s="2227"/>
    </row>
    <row r="29" spans="1:15" ht="19.899999999999999" customHeight="1" x14ac:dyDescent="0.2">
      <c r="A29" s="1916"/>
      <c r="B29" s="299"/>
      <c r="C29" s="2409"/>
      <c r="D29" s="2397"/>
      <c r="E29" s="2400"/>
      <c r="F29" s="2213"/>
      <c r="G29" s="263" t="s">
        <v>151</v>
      </c>
      <c r="H29" s="281"/>
      <c r="I29" s="282"/>
      <c r="J29" s="281"/>
      <c r="K29" s="1945"/>
      <c r="L29" s="283"/>
      <c r="M29" s="284"/>
      <c r="N29" s="2392"/>
      <c r="O29" s="2231"/>
    </row>
    <row r="30" spans="1:15" ht="22.15" customHeight="1" x14ac:dyDescent="0.2">
      <c r="A30" s="1916"/>
      <c r="B30" s="299"/>
      <c r="C30" s="2409"/>
      <c r="D30" s="2397"/>
      <c r="E30" s="2400"/>
      <c r="F30" s="2213"/>
      <c r="G30" s="310" t="s">
        <v>159</v>
      </c>
      <c r="H30" s="300"/>
      <c r="I30" s="301">
        <v>120</v>
      </c>
      <c r="J30" s="300">
        <v>120</v>
      </c>
      <c r="K30" s="1945"/>
      <c r="L30" s="283"/>
      <c r="M30" s="284"/>
      <c r="N30" s="2392"/>
      <c r="O30" s="2231"/>
    </row>
    <row r="31" spans="1:15" ht="18.600000000000001" customHeight="1" x14ac:dyDescent="0.2">
      <c r="A31" s="1916"/>
      <c r="B31" s="299"/>
      <c r="C31" s="2409"/>
      <c r="D31" s="2397"/>
      <c r="E31" s="2400"/>
      <c r="F31" s="2213"/>
      <c r="G31" s="1943" t="s">
        <v>67</v>
      </c>
      <c r="H31" s="285"/>
      <c r="I31" s="302">
        <v>800</v>
      </c>
      <c r="J31" s="285">
        <v>800</v>
      </c>
      <c r="K31" s="1979"/>
      <c r="L31" s="303"/>
      <c r="M31" s="289"/>
      <c r="N31" s="2392"/>
      <c r="O31" s="2231"/>
    </row>
    <row r="32" spans="1:15" ht="19.149999999999999" customHeight="1" thickBot="1" x14ac:dyDescent="0.25">
      <c r="A32" s="304"/>
      <c r="B32" s="305"/>
      <c r="C32" s="2421"/>
      <c r="D32" s="2398"/>
      <c r="E32" s="2401"/>
      <c r="F32" s="2402"/>
      <c r="G32" s="290" t="s">
        <v>8</v>
      </c>
      <c r="H32" s="291">
        <f>H28+H29+H30+H31</f>
        <v>0</v>
      </c>
      <c r="I32" s="291">
        <f>I28+I29+I30+I31</f>
        <v>920</v>
      </c>
      <c r="J32" s="291">
        <f t="shared" ref="J32" si="4">J28+J29+J30+J31</f>
        <v>920</v>
      </c>
      <c r="K32" s="1923"/>
      <c r="L32" s="306"/>
      <c r="M32" s="296"/>
      <c r="N32" s="2228"/>
      <c r="O32" s="2229"/>
    </row>
    <row r="33" spans="1:15" ht="13.5" thickBot="1" x14ac:dyDescent="0.25">
      <c r="A33" s="253" t="s">
        <v>7</v>
      </c>
      <c r="B33" s="311" t="s">
        <v>7</v>
      </c>
      <c r="C33" s="2422" t="s">
        <v>10</v>
      </c>
      <c r="D33" s="2423"/>
      <c r="E33" s="2423"/>
      <c r="F33" s="2423"/>
      <c r="G33" s="2424"/>
      <c r="H33" s="312">
        <f>H13+H17+H22+H27</f>
        <v>7002.5800000000008</v>
      </c>
      <c r="I33" s="312">
        <f>I13+I17+I22+I27+I32</f>
        <v>7011.7599999999993</v>
      </c>
      <c r="J33" s="313">
        <f>J13+J17+J22+J27+J32</f>
        <v>4986.68</v>
      </c>
      <c r="K33" s="314"/>
      <c r="L33" s="315"/>
      <c r="M33" s="315"/>
      <c r="N33" s="2425"/>
      <c r="O33" s="2426"/>
    </row>
    <row r="34" spans="1:15" ht="36.6" customHeight="1" thickBot="1" x14ac:dyDescent="0.25">
      <c r="A34" s="318" t="s">
        <v>7</v>
      </c>
      <c r="B34" s="319" t="s">
        <v>9</v>
      </c>
      <c r="C34" s="2430" t="s">
        <v>160</v>
      </c>
      <c r="D34" s="2430"/>
      <c r="E34" s="2430"/>
      <c r="F34" s="2430"/>
      <c r="G34" s="2430"/>
      <c r="H34" s="2430"/>
      <c r="I34" s="2430"/>
      <c r="J34" s="2430"/>
      <c r="K34" s="2430"/>
      <c r="L34" s="2430"/>
      <c r="M34" s="2431"/>
      <c r="N34" s="2432"/>
      <c r="O34" s="2426"/>
    </row>
    <row r="35" spans="1:15" ht="18" customHeight="1" x14ac:dyDescent="0.2">
      <c r="A35" s="2433"/>
      <c r="B35" s="2436"/>
      <c r="C35" s="2439"/>
      <c r="D35" s="2441" t="s">
        <v>161</v>
      </c>
      <c r="E35" s="2444" t="s">
        <v>50</v>
      </c>
      <c r="F35" s="2186" t="s">
        <v>162</v>
      </c>
      <c r="G35" s="257" t="s">
        <v>151</v>
      </c>
      <c r="H35" s="320">
        <v>401.1</v>
      </c>
      <c r="I35" s="321">
        <v>1089.1400000000001</v>
      </c>
      <c r="J35" s="322">
        <v>1089.0999999999999</v>
      </c>
      <c r="K35" s="2448" t="s">
        <v>163</v>
      </c>
      <c r="L35" s="2450" t="s">
        <v>150</v>
      </c>
      <c r="M35" s="2452" t="s">
        <v>150</v>
      </c>
      <c r="N35" s="2390" t="s">
        <v>1103</v>
      </c>
      <c r="O35" s="2227"/>
    </row>
    <row r="36" spans="1:15" ht="16.899999999999999" customHeight="1" x14ac:dyDescent="0.2">
      <c r="A36" s="2434"/>
      <c r="B36" s="2437"/>
      <c r="C36" s="2409"/>
      <c r="D36" s="2442"/>
      <c r="E36" s="2445"/>
      <c r="F36" s="2447"/>
      <c r="G36" s="1943" t="s">
        <v>30</v>
      </c>
      <c r="H36" s="281">
        <v>2.6</v>
      </c>
      <c r="I36" s="282">
        <v>2.6</v>
      </c>
      <c r="J36" s="324">
        <v>2.6</v>
      </c>
      <c r="K36" s="2449"/>
      <c r="L36" s="2451"/>
      <c r="M36" s="2453"/>
      <c r="N36" s="2236"/>
      <c r="O36" s="2231"/>
    </row>
    <row r="37" spans="1:15" x14ac:dyDescent="0.2">
      <c r="A37" s="2434"/>
      <c r="B37" s="2437"/>
      <c r="C37" s="2409"/>
      <c r="D37" s="2442"/>
      <c r="E37" s="2445"/>
      <c r="F37" s="2268"/>
      <c r="G37" s="269" t="s">
        <v>125</v>
      </c>
      <c r="H37" s="285">
        <v>50.1</v>
      </c>
      <c r="I37" s="325">
        <v>46.48</v>
      </c>
      <c r="J37" s="326">
        <v>0</v>
      </c>
      <c r="K37" s="327"/>
      <c r="L37" s="328"/>
      <c r="M37" s="329"/>
      <c r="N37" s="2236"/>
      <c r="O37" s="2231"/>
    </row>
    <row r="38" spans="1:15" ht="18.600000000000001" customHeight="1" thickBot="1" x14ac:dyDescent="0.25">
      <c r="A38" s="2435"/>
      <c r="B38" s="2438"/>
      <c r="C38" s="2440"/>
      <c r="D38" s="2443"/>
      <c r="E38" s="2446"/>
      <c r="F38" s="2185"/>
      <c r="G38" s="290" t="s">
        <v>8</v>
      </c>
      <c r="H38" s="291">
        <f>H35+H36+H37</f>
        <v>453.80000000000007</v>
      </c>
      <c r="I38" s="293">
        <f t="shared" ref="I38:J38" si="5">I35+I36+I37</f>
        <v>1138.22</v>
      </c>
      <c r="J38" s="292">
        <f t="shared" si="5"/>
        <v>1091.6999999999998</v>
      </c>
      <c r="K38" s="1963"/>
      <c r="L38" s="331"/>
      <c r="M38" s="332"/>
      <c r="N38" s="2228"/>
      <c r="O38" s="2229"/>
    </row>
    <row r="39" spans="1:15" ht="16.899999999999999" customHeight="1" x14ac:dyDescent="0.2">
      <c r="A39" s="2433"/>
      <c r="B39" s="2436"/>
      <c r="C39" s="2439"/>
      <c r="D39" s="2441" t="s">
        <v>164</v>
      </c>
      <c r="E39" s="2444" t="s">
        <v>50</v>
      </c>
      <c r="F39" s="2186" t="s">
        <v>162</v>
      </c>
      <c r="G39" s="257" t="s">
        <v>148</v>
      </c>
      <c r="H39" s="276">
        <v>150</v>
      </c>
      <c r="I39" s="277">
        <v>150</v>
      </c>
      <c r="J39" s="333">
        <v>150</v>
      </c>
      <c r="K39" s="2448" t="s">
        <v>165</v>
      </c>
      <c r="L39" s="2450" t="s">
        <v>150</v>
      </c>
      <c r="M39" s="2452" t="s">
        <v>183</v>
      </c>
      <c r="N39" s="2390" t="s">
        <v>1104</v>
      </c>
      <c r="O39" s="2227"/>
    </row>
    <row r="40" spans="1:15" x14ac:dyDescent="0.2">
      <c r="A40" s="2434"/>
      <c r="B40" s="2437"/>
      <c r="C40" s="2409"/>
      <c r="D40" s="2442"/>
      <c r="E40" s="2445"/>
      <c r="F40" s="2447"/>
      <c r="G40" s="263" t="s">
        <v>125</v>
      </c>
      <c r="H40" s="281">
        <v>0.3</v>
      </c>
      <c r="I40" s="282">
        <v>0.3</v>
      </c>
      <c r="J40" s="324">
        <v>0</v>
      </c>
      <c r="K40" s="2464"/>
      <c r="L40" s="2465"/>
      <c r="M40" s="2466"/>
      <c r="N40" s="2236"/>
      <c r="O40" s="2231"/>
    </row>
    <row r="41" spans="1:15" ht="27" customHeight="1" x14ac:dyDescent="0.2">
      <c r="A41" s="2434"/>
      <c r="B41" s="2437"/>
      <c r="C41" s="2409"/>
      <c r="D41" s="2442"/>
      <c r="E41" s="2445"/>
      <c r="F41" s="2447"/>
      <c r="G41" s="263" t="s">
        <v>30</v>
      </c>
      <c r="H41" s="281">
        <v>0.4</v>
      </c>
      <c r="I41" s="282">
        <v>0.4</v>
      </c>
      <c r="J41" s="324">
        <v>0</v>
      </c>
      <c r="K41" s="2449"/>
      <c r="L41" s="2451"/>
      <c r="M41" s="2453"/>
      <c r="N41" s="2236"/>
      <c r="O41" s="2231"/>
    </row>
    <row r="42" spans="1:15" ht="20.45" customHeight="1" x14ac:dyDescent="0.2">
      <c r="A42" s="2434"/>
      <c r="B42" s="2437"/>
      <c r="C42" s="2409"/>
      <c r="D42" s="2442"/>
      <c r="E42" s="2445"/>
      <c r="F42" s="2268"/>
      <c r="G42" s="1942" t="s">
        <v>151</v>
      </c>
      <c r="H42" s="336">
        <v>1650</v>
      </c>
      <c r="I42" s="337">
        <v>1650</v>
      </c>
      <c r="J42" s="338">
        <v>798.9</v>
      </c>
      <c r="K42" s="1981"/>
      <c r="L42" s="340"/>
      <c r="M42" s="329"/>
      <c r="N42" s="2236"/>
      <c r="O42" s="2231"/>
    </row>
    <row r="43" spans="1:15" ht="16.899999999999999" customHeight="1" thickBot="1" x14ac:dyDescent="0.25">
      <c r="A43" s="2435"/>
      <c r="B43" s="2438"/>
      <c r="C43" s="2440"/>
      <c r="D43" s="2443"/>
      <c r="E43" s="2446"/>
      <c r="F43" s="2185"/>
      <c r="G43" s="290" t="s">
        <v>8</v>
      </c>
      <c r="H43" s="291">
        <f>H39+H40+H42+H41</f>
        <v>1800.7</v>
      </c>
      <c r="I43" s="291">
        <f t="shared" ref="I43:J43" si="6">I39+I40+I42+I41</f>
        <v>1800.7</v>
      </c>
      <c r="J43" s="292">
        <f t="shared" si="6"/>
        <v>948.9</v>
      </c>
      <c r="K43" s="341"/>
      <c r="L43" s="342"/>
      <c r="M43" s="332"/>
      <c r="N43" s="2228"/>
      <c r="O43" s="2229"/>
    </row>
    <row r="44" spans="1:15" ht="19.899999999999999" customHeight="1" x14ac:dyDescent="0.2">
      <c r="A44" s="2454"/>
      <c r="B44" s="2457"/>
      <c r="C44" s="2460"/>
      <c r="D44" s="2441" t="s">
        <v>166</v>
      </c>
      <c r="E44" s="2444" t="s">
        <v>50</v>
      </c>
      <c r="F44" s="2186" t="s">
        <v>162</v>
      </c>
      <c r="G44" s="257" t="s">
        <v>148</v>
      </c>
      <c r="H44" s="276"/>
      <c r="I44" s="277"/>
      <c r="J44" s="333"/>
      <c r="K44" s="1982" t="s">
        <v>167</v>
      </c>
      <c r="L44" s="344" t="s">
        <v>150</v>
      </c>
      <c r="M44" s="410" t="s">
        <v>150</v>
      </c>
      <c r="N44" s="2390" t="s">
        <v>1105</v>
      </c>
      <c r="O44" s="2227"/>
    </row>
    <row r="45" spans="1:15" ht="15.6" customHeight="1" x14ac:dyDescent="0.2">
      <c r="A45" s="2455"/>
      <c r="B45" s="2458"/>
      <c r="C45" s="2461"/>
      <c r="D45" s="2442"/>
      <c r="E45" s="2445"/>
      <c r="F45" s="2447"/>
      <c r="G45" s="1943" t="s">
        <v>125</v>
      </c>
      <c r="H45" s="281">
        <v>3.5</v>
      </c>
      <c r="I45" s="282">
        <v>3.5</v>
      </c>
      <c r="J45" s="324">
        <v>0</v>
      </c>
      <c r="K45" s="327"/>
      <c r="L45" s="347"/>
      <c r="M45" s="401"/>
      <c r="N45" s="2236"/>
      <c r="O45" s="2231"/>
    </row>
    <row r="46" spans="1:15" ht="18" customHeight="1" x14ac:dyDescent="0.2">
      <c r="A46" s="2455"/>
      <c r="B46" s="2458"/>
      <c r="C46" s="2461"/>
      <c r="D46" s="2442"/>
      <c r="E46" s="2445"/>
      <c r="F46" s="2268"/>
      <c r="G46" s="269" t="s">
        <v>151</v>
      </c>
      <c r="H46" s="285">
        <v>129.1</v>
      </c>
      <c r="I46" s="286">
        <v>173.9</v>
      </c>
      <c r="J46" s="326">
        <v>173.7</v>
      </c>
      <c r="K46" s="327"/>
      <c r="L46" s="328"/>
      <c r="M46" s="402"/>
      <c r="N46" s="2236"/>
      <c r="O46" s="2231"/>
    </row>
    <row r="47" spans="1:15" ht="26.45" customHeight="1" thickBot="1" x14ac:dyDescent="0.25">
      <c r="A47" s="2456"/>
      <c r="B47" s="2459"/>
      <c r="C47" s="2462"/>
      <c r="D47" s="2443"/>
      <c r="E47" s="2446"/>
      <c r="F47" s="2185"/>
      <c r="G47" s="290" t="s">
        <v>8</v>
      </c>
      <c r="H47" s="291">
        <f>H44+H45+H46</f>
        <v>132.6</v>
      </c>
      <c r="I47" s="292">
        <f t="shared" ref="I47:J47" si="7">I44+I45+I46</f>
        <v>177.4</v>
      </c>
      <c r="J47" s="292">
        <f t="shared" si="7"/>
        <v>173.7</v>
      </c>
      <c r="K47" s="330"/>
      <c r="L47" s="331"/>
      <c r="M47" s="403"/>
      <c r="N47" s="2228"/>
      <c r="O47" s="2229"/>
    </row>
    <row r="48" spans="1:15" ht="21.6" customHeight="1" x14ac:dyDescent="0.2">
      <c r="A48" s="2433"/>
      <c r="B48" s="2457"/>
      <c r="C48" s="2460"/>
      <c r="D48" s="2441" t="s">
        <v>168</v>
      </c>
      <c r="E48" s="2444" t="s">
        <v>50</v>
      </c>
      <c r="F48" s="2186" t="s">
        <v>169</v>
      </c>
      <c r="G48" s="257" t="s">
        <v>148</v>
      </c>
      <c r="H48" s="276"/>
      <c r="I48" s="277"/>
      <c r="J48" s="333"/>
      <c r="K48" s="1982" t="s">
        <v>167</v>
      </c>
      <c r="L48" s="344" t="s">
        <v>150</v>
      </c>
      <c r="M48" s="410" t="s">
        <v>150</v>
      </c>
      <c r="N48" s="2390" t="s">
        <v>1106</v>
      </c>
      <c r="O48" s="2227"/>
    </row>
    <row r="49" spans="1:15" ht="18.600000000000001" customHeight="1" x14ac:dyDescent="0.2">
      <c r="A49" s="2434"/>
      <c r="B49" s="2458"/>
      <c r="C49" s="2461"/>
      <c r="D49" s="2442"/>
      <c r="E49" s="2445"/>
      <c r="F49" s="2447"/>
      <c r="G49" s="1943" t="s">
        <v>30</v>
      </c>
      <c r="H49" s="349"/>
      <c r="I49" s="282">
        <v>0.9</v>
      </c>
      <c r="J49" s="324">
        <v>0.8</v>
      </c>
      <c r="K49" s="327"/>
      <c r="L49" s="347"/>
      <c r="M49" s="401"/>
      <c r="N49" s="2236"/>
      <c r="O49" s="2231"/>
    </row>
    <row r="50" spans="1:15" ht="17.45" customHeight="1" x14ac:dyDescent="0.2">
      <c r="A50" s="2434"/>
      <c r="B50" s="2458"/>
      <c r="C50" s="2461"/>
      <c r="D50" s="2442"/>
      <c r="E50" s="2445"/>
      <c r="F50" s="2268"/>
      <c r="G50" s="269" t="s">
        <v>151</v>
      </c>
      <c r="H50" s="287">
        <v>123.4</v>
      </c>
      <c r="I50" s="286">
        <v>127</v>
      </c>
      <c r="J50" s="326">
        <v>126.8</v>
      </c>
      <c r="K50" s="327"/>
      <c r="L50" s="328"/>
      <c r="M50" s="402"/>
      <c r="N50" s="2236"/>
      <c r="O50" s="2231"/>
    </row>
    <row r="51" spans="1:15" x14ac:dyDescent="0.2">
      <c r="A51" s="2479"/>
      <c r="B51" s="2480"/>
      <c r="C51" s="2481"/>
      <c r="D51" s="2482"/>
      <c r="E51" s="2483"/>
      <c r="F51" s="2268"/>
      <c r="G51" s="1991" t="s">
        <v>8</v>
      </c>
      <c r="H51" s="1992">
        <f>H48+H49+H50</f>
        <v>123.4</v>
      </c>
      <c r="I51" s="1993">
        <f t="shared" ref="I51:J51" si="8">I48+I49+I50</f>
        <v>127.9</v>
      </c>
      <c r="J51" s="1993">
        <f t="shared" si="8"/>
        <v>127.6</v>
      </c>
      <c r="K51" s="1985"/>
      <c r="L51" s="1921"/>
      <c r="M51" s="1994"/>
      <c r="N51" s="2232"/>
      <c r="O51" s="2233"/>
    </row>
    <row r="52" spans="1:15" ht="25.15" customHeight="1" x14ac:dyDescent="0.2">
      <c r="A52" s="2472"/>
      <c r="B52" s="2473"/>
      <c r="C52" s="2474"/>
      <c r="D52" s="2475" t="s">
        <v>170</v>
      </c>
      <c r="E52" s="2445" t="s">
        <v>50</v>
      </c>
      <c r="F52" s="2447" t="s">
        <v>162</v>
      </c>
      <c r="G52" s="267" t="s">
        <v>148</v>
      </c>
      <c r="H52" s="300">
        <v>958.8</v>
      </c>
      <c r="I52" s="301">
        <v>958.8</v>
      </c>
      <c r="J52" s="389">
        <v>571.1</v>
      </c>
      <c r="K52" s="2476" t="s">
        <v>171</v>
      </c>
      <c r="L52" s="2477" t="s">
        <v>150</v>
      </c>
      <c r="M52" s="2478" t="s">
        <v>183</v>
      </c>
      <c r="N52" s="2463" t="s">
        <v>1107</v>
      </c>
      <c r="O52" s="2235"/>
    </row>
    <row r="53" spans="1:15" ht="16.149999999999999" customHeight="1" x14ac:dyDescent="0.2">
      <c r="A53" s="2434"/>
      <c r="B53" s="2437"/>
      <c r="C53" s="2409"/>
      <c r="D53" s="2442"/>
      <c r="E53" s="2445"/>
      <c r="F53" s="2447"/>
      <c r="G53" s="1965" t="s">
        <v>159</v>
      </c>
      <c r="H53" s="281"/>
      <c r="I53" s="282">
        <v>169.6</v>
      </c>
      <c r="J53" s="324">
        <v>169.6</v>
      </c>
      <c r="K53" s="2464"/>
      <c r="L53" s="2451"/>
      <c r="M53" s="2453"/>
      <c r="N53" s="2236"/>
      <c r="O53" s="2231"/>
    </row>
    <row r="54" spans="1:15" ht="21" customHeight="1" x14ac:dyDescent="0.2">
      <c r="A54" s="2434"/>
      <c r="B54" s="2437"/>
      <c r="C54" s="2409"/>
      <c r="D54" s="2442"/>
      <c r="E54" s="2445"/>
      <c r="F54" s="2447"/>
      <c r="G54" s="263" t="s">
        <v>30</v>
      </c>
      <c r="H54" s="281">
        <v>2.1</v>
      </c>
      <c r="I54" s="282">
        <v>2.1</v>
      </c>
      <c r="J54" s="324">
        <v>0.2</v>
      </c>
      <c r="K54" s="2449"/>
      <c r="L54" s="347"/>
      <c r="M54" s="348"/>
      <c r="N54" s="2236"/>
      <c r="O54" s="2231"/>
    </row>
    <row r="55" spans="1:15" ht="18" customHeight="1" x14ac:dyDescent="0.2">
      <c r="A55" s="2434"/>
      <c r="B55" s="2437"/>
      <c r="C55" s="2409"/>
      <c r="D55" s="2442"/>
      <c r="E55" s="2445"/>
      <c r="F55" s="2268"/>
      <c r="G55" s="1942" t="s">
        <v>151</v>
      </c>
      <c r="H55" s="285">
        <v>859.2</v>
      </c>
      <c r="I55" s="286">
        <v>859.4</v>
      </c>
      <c r="J55" s="326">
        <v>2.2000000000000002</v>
      </c>
      <c r="K55" s="1983"/>
      <c r="L55" s="328"/>
      <c r="M55" s="329"/>
      <c r="N55" s="2236"/>
      <c r="O55" s="2231"/>
    </row>
    <row r="56" spans="1:15" ht="27.6" customHeight="1" thickBot="1" x14ac:dyDescent="0.25">
      <c r="A56" s="2435"/>
      <c r="B56" s="2438"/>
      <c r="C56" s="2440"/>
      <c r="D56" s="2443"/>
      <c r="E56" s="2446"/>
      <c r="F56" s="2185"/>
      <c r="G56" s="290" t="s">
        <v>8</v>
      </c>
      <c r="H56" s="291">
        <f>H52+H53+H55+H54</f>
        <v>1820.1</v>
      </c>
      <c r="I56" s="291">
        <f t="shared" ref="I56:J56" si="9">I52+I53+I55+I54</f>
        <v>1989.8999999999996</v>
      </c>
      <c r="J56" s="291">
        <f t="shared" si="9"/>
        <v>743.10000000000014</v>
      </c>
      <c r="K56" s="1996"/>
      <c r="L56" s="1921"/>
      <c r="M56" s="1997"/>
      <c r="N56" s="2232"/>
      <c r="O56" s="2233"/>
    </row>
    <row r="57" spans="1:15" ht="30" customHeight="1" x14ac:dyDescent="0.2">
      <c r="A57" s="297"/>
      <c r="B57" s="363"/>
      <c r="C57" s="2408"/>
      <c r="D57" s="2441" t="s">
        <v>172</v>
      </c>
      <c r="E57" s="2444" t="s">
        <v>50</v>
      </c>
      <c r="F57" s="2186" t="s">
        <v>162</v>
      </c>
      <c r="G57" s="257" t="s">
        <v>148</v>
      </c>
      <c r="H57" s="276"/>
      <c r="I57" s="277"/>
      <c r="J57" s="1964"/>
      <c r="K57" s="1985" t="s">
        <v>167</v>
      </c>
      <c r="L57" s="1918" t="s">
        <v>150</v>
      </c>
      <c r="M57" s="1995" t="s">
        <v>183</v>
      </c>
      <c r="N57" s="2467" t="s">
        <v>1108</v>
      </c>
      <c r="O57" s="2468"/>
    </row>
    <row r="58" spans="1:15" ht="43.9" customHeight="1" x14ac:dyDescent="0.2">
      <c r="A58" s="1916"/>
      <c r="B58" s="1917"/>
      <c r="C58" s="2409"/>
      <c r="D58" s="2442"/>
      <c r="E58" s="2445"/>
      <c r="F58" s="2447"/>
      <c r="G58" s="1943" t="s">
        <v>125</v>
      </c>
      <c r="H58" s="281">
        <v>200</v>
      </c>
      <c r="I58" s="282">
        <v>412.4</v>
      </c>
      <c r="J58" s="352">
        <v>311.86</v>
      </c>
      <c r="K58" s="327"/>
      <c r="L58" s="347"/>
      <c r="M58" s="348"/>
      <c r="N58" s="2469"/>
      <c r="O58" s="2468"/>
    </row>
    <row r="59" spans="1:15" ht="38.450000000000003" customHeight="1" x14ac:dyDescent="0.2">
      <c r="A59" s="1916"/>
      <c r="B59" s="1917"/>
      <c r="C59" s="2409"/>
      <c r="D59" s="2442"/>
      <c r="E59" s="2445"/>
      <c r="F59" s="2268"/>
      <c r="G59" s="269" t="s">
        <v>151</v>
      </c>
      <c r="H59" s="285">
        <v>200</v>
      </c>
      <c r="I59" s="286">
        <v>200</v>
      </c>
      <c r="J59" s="353">
        <v>84.36</v>
      </c>
      <c r="K59" s="327"/>
      <c r="L59" s="328"/>
      <c r="M59" s="329"/>
      <c r="N59" s="2469"/>
      <c r="O59" s="2468"/>
    </row>
    <row r="60" spans="1:15" ht="24" customHeight="1" thickBot="1" x14ac:dyDescent="0.25">
      <c r="A60" s="304"/>
      <c r="B60" s="367"/>
      <c r="C60" s="2421"/>
      <c r="D60" s="2443"/>
      <c r="E60" s="2446"/>
      <c r="F60" s="2185"/>
      <c r="G60" s="290" t="s">
        <v>8</v>
      </c>
      <c r="H60" s="291">
        <f>H57+H58+H59</f>
        <v>400</v>
      </c>
      <c r="I60" s="292">
        <f t="shared" ref="I60:J60" si="10">I57+I58+I59</f>
        <v>612.4</v>
      </c>
      <c r="J60" s="350">
        <f t="shared" si="10"/>
        <v>396.22</v>
      </c>
      <c r="K60" s="330"/>
      <c r="L60" s="331"/>
      <c r="M60" s="332"/>
      <c r="N60" s="2470"/>
      <c r="O60" s="2471"/>
    </row>
    <row r="61" spans="1:15" ht="13.15" customHeight="1" x14ac:dyDescent="0.2">
      <c r="A61" s="2433"/>
      <c r="B61" s="2436"/>
      <c r="C61" s="2439"/>
      <c r="D61" s="2441" t="s">
        <v>173</v>
      </c>
      <c r="E61" s="2444" t="s">
        <v>50</v>
      </c>
      <c r="F61" s="2186" t="s">
        <v>174</v>
      </c>
      <c r="G61" s="257" t="s">
        <v>148</v>
      </c>
      <c r="H61" s="276"/>
      <c r="I61" s="277"/>
      <c r="J61" s="1964"/>
      <c r="K61" s="1982" t="s">
        <v>155</v>
      </c>
      <c r="L61" s="344" t="s">
        <v>150</v>
      </c>
      <c r="M61" s="410" t="s">
        <v>183</v>
      </c>
      <c r="N61" s="2390" t="s">
        <v>1109</v>
      </c>
      <c r="O61" s="2227"/>
    </row>
    <row r="62" spans="1:15" x14ac:dyDescent="0.2">
      <c r="A62" s="2434"/>
      <c r="B62" s="2437"/>
      <c r="C62" s="2409"/>
      <c r="D62" s="2442"/>
      <c r="E62" s="2445"/>
      <c r="F62" s="2447"/>
      <c r="G62" s="1943" t="s">
        <v>125</v>
      </c>
      <c r="H62" s="281">
        <v>1109.2</v>
      </c>
      <c r="I62" s="282">
        <v>2130.6</v>
      </c>
      <c r="J62" s="352">
        <v>2007.2</v>
      </c>
      <c r="K62" s="327"/>
      <c r="L62" s="328"/>
      <c r="M62" s="348"/>
      <c r="N62" s="2236"/>
      <c r="O62" s="2231"/>
    </row>
    <row r="63" spans="1:15" x14ac:dyDescent="0.2">
      <c r="A63" s="2434"/>
      <c r="B63" s="2437"/>
      <c r="C63" s="2409"/>
      <c r="D63" s="2442"/>
      <c r="E63" s="2445"/>
      <c r="F63" s="2268"/>
      <c r="G63" s="269" t="s">
        <v>151</v>
      </c>
      <c r="H63" s="285">
        <v>1505.1</v>
      </c>
      <c r="I63" s="286">
        <v>1502.6</v>
      </c>
      <c r="J63" s="326">
        <v>671.4</v>
      </c>
      <c r="K63" s="327"/>
      <c r="L63" s="328"/>
      <c r="M63" s="329"/>
      <c r="N63" s="2236"/>
      <c r="O63" s="2231"/>
    </row>
    <row r="64" spans="1:15" x14ac:dyDescent="0.2">
      <c r="A64" s="2479"/>
      <c r="B64" s="2484"/>
      <c r="C64" s="2485"/>
      <c r="D64" s="2482"/>
      <c r="E64" s="2483"/>
      <c r="F64" s="2268"/>
      <c r="G64" s="1991" t="s">
        <v>8</v>
      </c>
      <c r="H64" s="1998">
        <f>H61+H62+H63</f>
        <v>2614.3000000000002</v>
      </c>
      <c r="I64" s="1999">
        <f t="shared" ref="I64:J64" si="11">I61+I62+I63</f>
        <v>3633.2</v>
      </c>
      <c r="J64" s="1993">
        <f t="shared" si="11"/>
        <v>2678.6</v>
      </c>
      <c r="K64" s="1985"/>
      <c r="L64" s="1921"/>
      <c r="M64" s="1997"/>
      <c r="N64" s="2232"/>
      <c r="O64" s="2233"/>
    </row>
    <row r="65" spans="1:15" ht="13.15" customHeight="1" x14ac:dyDescent="0.2">
      <c r="A65" s="2479"/>
      <c r="B65" s="2484"/>
      <c r="C65" s="2485"/>
      <c r="D65" s="2482" t="s">
        <v>175</v>
      </c>
      <c r="E65" s="2486" t="s">
        <v>50</v>
      </c>
      <c r="F65" s="2487" t="s">
        <v>98</v>
      </c>
      <c r="G65" s="263" t="s">
        <v>30</v>
      </c>
      <c r="H65" s="281">
        <v>8</v>
      </c>
      <c r="I65" s="282">
        <v>8</v>
      </c>
      <c r="J65" s="324">
        <v>8</v>
      </c>
      <c r="K65" s="327" t="s">
        <v>176</v>
      </c>
      <c r="L65" s="347" t="s">
        <v>150</v>
      </c>
      <c r="M65" s="401" t="s">
        <v>150</v>
      </c>
      <c r="N65" s="2463" t="s">
        <v>1110</v>
      </c>
      <c r="O65" s="2235"/>
    </row>
    <row r="66" spans="1:15" x14ac:dyDescent="0.2">
      <c r="A66" s="2434"/>
      <c r="B66" s="2437"/>
      <c r="C66" s="2409"/>
      <c r="D66" s="2442"/>
      <c r="E66" s="2445"/>
      <c r="F66" s="2488"/>
      <c r="G66" s="1943" t="s">
        <v>67</v>
      </c>
      <c r="H66" s="281"/>
      <c r="I66" s="282"/>
      <c r="J66" s="1966"/>
      <c r="K66" s="327"/>
      <c r="L66" s="347"/>
      <c r="M66" s="401"/>
      <c r="N66" s="2236"/>
      <c r="O66" s="2231"/>
    </row>
    <row r="67" spans="1:15" x14ac:dyDescent="0.2">
      <c r="A67" s="2434"/>
      <c r="B67" s="2437"/>
      <c r="C67" s="2409"/>
      <c r="D67" s="2442"/>
      <c r="E67" s="2445"/>
      <c r="F67" s="2487"/>
      <c r="G67" s="269" t="s">
        <v>151</v>
      </c>
      <c r="H67" s="285"/>
      <c r="I67" s="286"/>
      <c r="J67" s="1967"/>
      <c r="K67" s="327"/>
      <c r="L67" s="328"/>
      <c r="M67" s="402"/>
      <c r="N67" s="2236"/>
      <c r="O67" s="2231"/>
    </row>
    <row r="68" spans="1:15" x14ac:dyDescent="0.2">
      <c r="A68" s="2479"/>
      <c r="B68" s="2484"/>
      <c r="C68" s="2485"/>
      <c r="D68" s="2482"/>
      <c r="E68" s="2483"/>
      <c r="F68" s="2487"/>
      <c r="G68" s="1991" t="s">
        <v>8</v>
      </c>
      <c r="H68" s="2000">
        <f>H65+H66+H67</f>
        <v>8</v>
      </c>
      <c r="I68" s="2001">
        <f>I65+I66+I67</f>
        <v>8</v>
      </c>
      <c r="J68" s="2001">
        <f>J65+J66+J67</f>
        <v>8</v>
      </c>
      <c r="K68" s="1985"/>
      <c r="L68" s="1921"/>
      <c r="M68" s="1994"/>
      <c r="N68" s="2232"/>
      <c r="O68" s="2233"/>
    </row>
    <row r="69" spans="1:15" ht="46.9" customHeight="1" x14ac:dyDescent="0.2">
      <c r="A69" s="1916"/>
      <c r="B69" s="1917"/>
      <c r="C69" s="2409"/>
      <c r="D69" s="2475" t="s">
        <v>177</v>
      </c>
      <c r="E69" s="2445" t="s">
        <v>50</v>
      </c>
      <c r="F69" s="2447" t="s">
        <v>178</v>
      </c>
      <c r="G69" s="267" t="s">
        <v>30</v>
      </c>
      <c r="H69" s="300">
        <v>6.1</v>
      </c>
      <c r="I69" s="301">
        <v>6.1</v>
      </c>
      <c r="J69" s="389">
        <v>6.1</v>
      </c>
      <c r="K69" s="1985" t="s">
        <v>155</v>
      </c>
      <c r="L69" s="1918" t="s">
        <v>150</v>
      </c>
      <c r="M69" s="1995" t="s">
        <v>183</v>
      </c>
      <c r="N69" s="2392" t="s">
        <v>1111</v>
      </c>
      <c r="O69" s="2393"/>
    </row>
    <row r="70" spans="1:15" ht="58.15" customHeight="1" x14ac:dyDescent="0.2">
      <c r="A70" s="1916"/>
      <c r="B70" s="1917"/>
      <c r="C70" s="2409"/>
      <c r="D70" s="2442"/>
      <c r="E70" s="2445"/>
      <c r="F70" s="2447"/>
      <c r="G70" s="1943" t="s">
        <v>125</v>
      </c>
      <c r="H70" s="281">
        <v>1129</v>
      </c>
      <c r="I70" s="308">
        <v>1118.05</v>
      </c>
      <c r="J70" s="324">
        <v>956.2</v>
      </c>
      <c r="K70" s="1715"/>
      <c r="L70" s="347"/>
      <c r="M70" s="348"/>
      <c r="N70" s="2392"/>
      <c r="O70" s="2393"/>
    </row>
    <row r="71" spans="1:15" ht="48.6" customHeight="1" thickBot="1" x14ac:dyDescent="0.25">
      <c r="A71" s="1916"/>
      <c r="B71" s="1917"/>
      <c r="C71" s="2409"/>
      <c r="D71" s="2442"/>
      <c r="E71" s="2445"/>
      <c r="F71" s="2268"/>
      <c r="G71" s="269" t="s">
        <v>151</v>
      </c>
      <c r="H71" s="285">
        <v>191.5</v>
      </c>
      <c r="I71" s="366">
        <v>191.4</v>
      </c>
      <c r="J71" s="326">
        <v>143.80000000000001</v>
      </c>
      <c r="K71" s="327"/>
      <c r="L71" s="328"/>
      <c r="M71" s="329"/>
      <c r="N71" s="2392"/>
      <c r="O71" s="2393"/>
    </row>
    <row r="72" spans="1:15" ht="22.9" customHeight="1" thickBot="1" x14ac:dyDescent="0.25">
      <c r="A72" s="304"/>
      <c r="B72" s="367"/>
      <c r="C72" s="2421"/>
      <c r="D72" s="2443"/>
      <c r="E72" s="2446"/>
      <c r="F72" s="2185"/>
      <c r="G72" s="290" t="s">
        <v>8</v>
      </c>
      <c r="H72" s="368">
        <f>H69+H70+H71</f>
        <v>1326.6</v>
      </c>
      <c r="I72" s="369">
        <f>I69+I70+I71</f>
        <v>1315.55</v>
      </c>
      <c r="J72" s="292">
        <f>J69+J70+J71</f>
        <v>1106.1000000000001</v>
      </c>
      <c r="K72" s="330"/>
      <c r="L72" s="331"/>
      <c r="M72" s="332"/>
      <c r="N72" s="2394"/>
      <c r="O72" s="2395"/>
    </row>
    <row r="73" spans="1:15" ht="76.150000000000006" customHeight="1" x14ac:dyDescent="0.2">
      <c r="A73" s="297"/>
      <c r="B73" s="363"/>
      <c r="C73" s="2408"/>
      <c r="D73" s="2441" t="s">
        <v>179</v>
      </c>
      <c r="E73" s="2444" t="s">
        <v>50</v>
      </c>
      <c r="F73" s="2186" t="s">
        <v>178</v>
      </c>
      <c r="G73" s="257" t="s">
        <v>30</v>
      </c>
      <c r="H73" s="276">
        <v>2.1</v>
      </c>
      <c r="I73" s="277">
        <v>4.8</v>
      </c>
      <c r="J73" s="333">
        <v>3.7</v>
      </c>
      <c r="K73" s="343" t="s">
        <v>180</v>
      </c>
      <c r="L73" s="354" t="s">
        <v>150</v>
      </c>
      <c r="M73" s="410" t="s">
        <v>150</v>
      </c>
      <c r="N73" s="2390" t="s">
        <v>1112</v>
      </c>
      <c r="O73" s="2391"/>
    </row>
    <row r="74" spans="1:15" ht="90" customHeight="1" x14ac:dyDescent="0.2">
      <c r="A74" s="1916"/>
      <c r="B74" s="1917"/>
      <c r="C74" s="2409"/>
      <c r="D74" s="2442"/>
      <c r="E74" s="2445"/>
      <c r="F74" s="2447"/>
      <c r="G74" s="1943" t="s">
        <v>125</v>
      </c>
      <c r="H74" s="281">
        <v>200</v>
      </c>
      <c r="I74" s="282">
        <v>37.9</v>
      </c>
      <c r="J74" s="324">
        <v>10.8</v>
      </c>
      <c r="K74" s="364"/>
      <c r="L74" s="356"/>
      <c r="M74" s="348"/>
      <c r="N74" s="2392"/>
      <c r="O74" s="2393"/>
    </row>
    <row r="75" spans="1:15" ht="41.45" customHeight="1" x14ac:dyDescent="0.2">
      <c r="A75" s="1916"/>
      <c r="B75" s="1917"/>
      <c r="C75" s="2409"/>
      <c r="D75" s="2442"/>
      <c r="E75" s="2445"/>
      <c r="F75" s="2268"/>
      <c r="G75" s="269" t="s">
        <v>151</v>
      </c>
      <c r="H75" s="285">
        <v>239</v>
      </c>
      <c r="I75" s="286">
        <v>91.9</v>
      </c>
      <c r="J75" s="326">
        <v>0.4</v>
      </c>
      <c r="K75" s="327"/>
      <c r="L75" s="358"/>
      <c r="M75" s="329"/>
      <c r="N75" s="2392"/>
      <c r="O75" s="2393"/>
    </row>
    <row r="76" spans="1:15" ht="53.45" customHeight="1" thickBot="1" x14ac:dyDescent="0.25">
      <c r="A76" s="304"/>
      <c r="B76" s="367"/>
      <c r="C76" s="2421"/>
      <c r="D76" s="2443"/>
      <c r="E76" s="2446"/>
      <c r="F76" s="2185"/>
      <c r="G76" s="290" t="s">
        <v>8</v>
      </c>
      <c r="H76" s="291">
        <f>H73+H74+H75</f>
        <v>441.1</v>
      </c>
      <c r="I76" s="292">
        <f t="shared" ref="I76:J76" si="12">I73+I74+I75</f>
        <v>134.6</v>
      </c>
      <c r="J76" s="368">
        <f t="shared" si="12"/>
        <v>14.9</v>
      </c>
      <c r="K76" s="330"/>
      <c r="L76" s="362"/>
      <c r="M76" s="332"/>
      <c r="N76" s="2394"/>
      <c r="O76" s="2395"/>
    </row>
    <row r="77" spans="1:15" ht="35.450000000000003" customHeight="1" x14ac:dyDescent="0.2">
      <c r="A77" s="2433"/>
      <c r="B77" s="2436"/>
      <c r="C77" s="2439"/>
      <c r="D77" s="2441" t="s">
        <v>181</v>
      </c>
      <c r="E77" s="2444" t="s">
        <v>50</v>
      </c>
      <c r="F77" s="2186" t="s">
        <v>182</v>
      </c>
      <c r="G77" s="257" t="s">
        <v>30</v>
      </c>
      <c r="H77" s="276">
        <v>4</v>
      </c>
      <c r="I77" s="370">
        <v>4</v>
      </c>
      <c r="J77" s="371">
        <v>0</v>
      </c>
      <c r="K77" s="372"/>
      <c r="L77" s="373"/>
      <c r="M77" s="345"/>
      <c r="N77" s="2390" t="s">
        <v>1113</v>
      </c>
      <c r="O77" s="2227"/>
    </row>
    <row r="78" spans="1:15" ht="23.45" customHeight="1" x14ac:dyDescent="0.2">
      <c r="A78" s="2434"/>
      <c r="B78" s="2437"/>
      <c r="C78" s="2409"/>
      <c r="D78" s="2442"/>
      <c r="E78" s="2445"/>
      <c r="F78" s="2447"/>
      <c r="G78" s="1943" t="s">
        <v>125</v>
      </c>
      <c r="H78" s="281">
        <v>20</v>
      </c>
      <c r="I78" s="282">
        <v>120</v>
      </c>
      <c r="J78" s="324">
        <v>116.5</v>
      </c>
      <c r="K78" s="346"/>
      <c r="L78" s="374"/>
      <c r="M78" s="348"/>
      <c r="N78" s="2236"/>
      <c r="O78" s="2231"/>
    </row>
    <row r="79" spans="1:15" ht="25.9" customHeight="1" x14ac:dyDescent="0.2">
      <c r="A79" s="2434"/>
      <c r="B79" s="2437"/>
      <c r="C79" s="2409"/>
      <c r="D79" s="2442"/>
      <c r="E79" s="2445"/>
      <c r="F79" s="2268"/>
      <c r="G79" s="375" t="s">
        <v>151</v>
      </c>
      <c r="H79" s="281">
        <v>802.3</v>
      </c>
      <c r="I79" s="282">
        <v>802.3</v>
      </c>
      <c r="J79" s="324">
        <v>555.70000000000005</v>
      </c>
      <c r="K79" s="364"/>
      <c r="L79" s="376"/>
      <c r="M79" s="329"/>
      <c r="N79" s="2236"/>
      <c r="O79" s="2231"/>
    </row>
    <row r="80" spans="1:15" ht="17.45" customHeight="1" x14ac:dyDescent="0.2">
      <c r="A80" s="2434"/>
      <c r="B80" s="2437"/>
      <c r="C80" s="2409"/>
      <c r="D80" s="2442"/>
      <c r="E80" s="2445"/>
      <c r="F80" s="2251"/>
      <c r="G80" s="375" t="s">
        <v>67</v>
      </c>
      <c r="H80" s="281">
        <v>973</v>
      </c>
      <c r="I80" s="282"/>
      <c r="J80" s="324"/>
      <c r="K80" s="364"/>
      <c r="L80" s="376"/>
      <c r="M80" s="721"/>
      <c r="N80" s="2236"/>
      <c r="O80" s="2231"/>
    </row>
    <row r="81" spans="1:15" ht="21.6" customHeight="1" x14ac:dyDescent="0.2">
      <c r="A81" s="2434"/>
      <c r="B81" s="2437"/>
      <c r="C81" s="2409"/>
      <c r="D81" s="2442"/>
      <c r="E81" s="2445"/>
      <c r="F81" s="2251"/>
      <c r="G81" s="1942" t="s">
        <v>148</v>
      </c>
      <c r="H81" s="285"/>
      <c r="I81" s="286">
        <v>1591.5</v>
      </c>
      <c r="J81" s="326">
        <v>1426.6</v>
      </c>
      <c r="K81" s="364"/>
      <c r="L81" s="376"/>
      <c r="M81" s="721"/>
      <c r="N81" s="2236"/>
      <c r="O81" s="2231"/>
    </row>
    <row r="82" spans="1:15" ht="23.45" customHeight="1" thickBot="1" x14ac:dyDescent="0.25">
      <c r="A82" s="2435"/>
      <c r="B82" s="2438"/>
      <c r="C82" s="2440"/>
      <c r="D82" s="2443"/>
      <c r="E82" s="2446"/>
      <c r="F82" s="2185"/>
      <c r="G82" s="290" t="s">
        <v>8</v>
      </c>
      <c r="H82" s="291">
        <f>H77+H78+H79+H80</f>
        <v>1799.3</v>
      </c>
      <c r="I82" s="292">
        <f>I77+I78+I79+I80+I81</f>
        <v>2517.8000000000002</v>
      </c>
      <c r="J82" s="292">
        <f>J77+J78+J79+J80+J81</f>
        <v>2098.8000000000002</v>
      </c>
      <c r="K82" s="330"/>
      <c r="L82" s="1920"/>
      <c r="M82" s="332"/>
      <c r="N82" s="2228"/>
      <c r="O82" s="2229"/>
    </row>
    <row r="83" spans="1:15" ht="45.6" customHeight="1" x14ac:dyDescent="0.2">
      <c r="A83" s="2433"/>
      <c r="B83" s="2436"/>
      <c r="C83" s="2439"/>
      <c r="D83" s="2441" t="s">
        <v>184</v>
      </c>
      <c r="E83" s="2444" t="s">
        <v>50</v>
      </c>
      <c r="F83" s="2186" t="s">
        <v>185</v>
      </c>
      <c r="G83" s="257" t="s">
        <v>30</v>
      </c>
      <c r="H83" s="276">
        <v>3</v>
      </c>
      <c r="I83" s="277">
        <v>3</v>
      </c>
      <c r="J83" s="333">
        <v>2.9</v>
      </c>
      <c r="K83" s="407"/>
      <c r="L83" s="391"/>
      <c r="M83" s="345"/>
      <c r="N83" s="2390" t="s">
        <v>186</v>
      </c>
      <c r="O83" s="2227"/>
    </row>
    <row r="84" spans="1:15" ht="44.45" customHeight="1" x14ac:dyDescent="0.2">
      <c r="A84" s="2434"/>
      <c r="B84" s="2437"/>
      <c r="C84" s="2409"/>
      <c r="D84" s="2442"/>
      <c r="E84" s="2445"/>
      <c r="F84" s="2447"/>
      <c r="G84" s="1943" t="s">
        <v>125</v>
      </c>
      <c r="H84" s="281">
        <v>42.4</v>
      </c>
      <c r="I84" s="282">
        <v>42.4</v>
      </c>
      <c r="J84" s="324">
        <v>37</v>
      </c>
      <c r="K84" s="339"/>
      <c r="L84" s="340"/>
      <c r="M84" s="348"/>
      <c r="N84" s="2236"/>
      <c r="O84" s="2231"/>
    </row>
    <row r="85" spans="1:15" ht="78.599999999999994" customHeight="1" x14ac:dyDescent="0.2">
      <c r="A85" s="2434"/>
      <c r="B85" s="2437"/>
      <c r="C85" s="2409"/>
      <c r="D85" s="2442"/>
      <c r="E85" s="2445"/>
      <c r="F85" s="2268"/>
      <c r="G85" s="269" t="s">
        <v>151</v>
      </c>
      <c r="H85" s="285">
        <v>257.60000000000002</v>
      </c>
      <c r="I85" s="286">
        <v>256.3</v>
      </c>
      <c r="J85" s="326">
        <v>69.7</v>
      </c>
      <c r="K85" s="2491"/>
      <c r="L85" s="2493"/>
      <c r="M85" s="2489"/>
      <c r="N85" s="2236"/>
      <c r="O85" s="2231"/>
    </row>
    <row r="86" spans="1:15" ht="41.45" customHeight="1" thickBot="1" x14ac:dyDescent="0.25">
      <c r="A86" s="2435"/>
      <c r="B86" s="2438"/>
      <c r="C86" s="2440"/>
      <c r="D86" s="2443"/>
      <c r="E86" s="2446"/>
      <c r="F86" s="2185"/>
      <c r="G86" s="290" t="s">
        <v>8</v>
      </c>
      <c r="H86" s="360">
        <f>H83+H84+H85</f>
        <v>303</v>
      </c>
      <c r="I86" s="361">
        <f t="shared" ref="I86:J86" si="13">I83+I84+I85</f>
        <v>301.7</v>
      </c>
      <c r="J86" s="378">
        <f t="shared" si="13"/>
        <v>109.6</v>
      </c>
      <c r="K86" s="2492"/>
      <c r="L86" s="2494"/>
      <c r="M86" s="2490"/>
      <c r="N86" s="2228"/>
      <c r="O86" s="2229"/>
    </row>
    <row r="87" spans="1:15" ht="31.9" customHeight="1" x14ac:dyDescent="0.2">
      <c r="A87" s="2433"/>
      <c r="B87" s="2436"/>
      <c r="C87" s="2439"/>
      <c r="D87" s="2441" t="s">
        <v>187</v>
      </c>
      <c r="E87" s="2444" t="s">
        <v>50</v>
      </c>
      <c r="F87" s="2186" t="s">
        <v>188</v>
      </c>
      <c r="G87" s="257" t="s">
        <v>148</v>
      </c>
      <c r="H87" s="276"/>
      <c r="I87" s="277"/>
      <c r="J87" s="333"/>
      <c r="K87" s="372"/>
      <c r="L87" s="354"/>
      <c r="M87" s="345"/>
      <c r="N87" s="2390" t="s">
        <v>1114</v>
      </c>
      <c r="O87" s="2227"/>
    </row>
    <row r="88" spans="1:15" ht="24.6" customHeight="1" x14ac:dyDescent="0.2">
      <c r="A88" s="2434"/>
      <c r="B88" s="2437"/>
      <c r="C88" s="2409"/>
      <c r="D88" s="2442"/>
      <c r="E88" s="2445"/>
      <c r="F88" s="2447"/>
      <c r="G88" s="1943" t="s">
        <v>125</v>
      </c>
      <c r="H88" s="281">
        <v>20</v>
      </c>
      <c r="I88" s="308">
        <v>20</v>
      </c>
      <c r="J88" s="352">
        <v>12.78</v>
      </c>
      <c r="K88" s="327"/>
      <c r="L88" s="356"/>
      <c r="M88" s="348"/>
      <c r="N88" s="2236"/>
      <c r="O88" s="2231"/>
    </row>
    <row r="89" spans="1:15" ht="20.45" customHeight="1" x14ac:dyDescent="0.2">
      <c r="A89" s="2434"/>
      <c r="B89" s="2437"/>
      <c r="C89" s="2409"/>
      <c r="D89" s="2442"/>
      <c r="E89" s="2445"/>
      <c r="F89" s="2268"/>
      <c r="G89" s="269" t="s">
        <v>151</v>
      </c>
      <c r="H89" s="285"/>
      <c r="I89" s="286"/>
      <c r="J89" s="353"/>
      <c r="K89" s="327" t="s">
        <v>155</v>
      </c>
      <c r="L89" s="358"/>
      <c r="M89" s="329"/>
      <c r="N89" s="2236"/>
      <c r="O89" s="2231"/>
    </row>
    <row r="90" spans="1:15" ht="18" customHeight="1" thickBot="1" x14ac:dyDescent="0.25">
      <c r="A90" s="2435"/>
      <c r="B90" s="2438"/>
      <c r="C90" s="2440"/>
      <c r="D90" s="2443"/>
      <c r="E90" s="2446"/>
      <c r="F90" s="2185"/>
      <c r="G90" s="290" t="s">
        <v>8</v>
      </c>
      <c r="H90" s="291">
        <f>H87+H88+H89</f>
        <v>20</v>
      </c>
      <c r="I90" s="292">
        <f>I87+I88+I89</f>
        <v>20</v>
      </c>
      <c r="J90" s="350">
        <f>J87+J88+J89</f>
        <v>12.78</v>
      </c>
      <c r="K90" s="330"/>
      <c r="L90" s="362"/>
      <c r="M90" s="332"/>
      <c r="N90" s="2228"/>
      <c r="O90" s="2229"/>
    </row>
    <row r="91" spans="1:15" ht="33" customHeight="1" x14ac:dyDescent="0.2">
      <c r="A91" s="1916"/>
      <c r="B91" s="1917"/>
      <c r="C91" s="1911"/>
      <c r="D91" s="2441" t="s">
        <v>189</v>
      </c>
      <c r="E91" s="2444" t="s">
        <v>50</v>
      </c>
      <c r="F91" s="2186" t="s">
        <v>188</v>
      </c>
      <c r="G91" s="257" t="s">
        <v>148</v>
      </c>
      <c r="H91" s="276"/>
      <c r="I91" s="277"/>
      <c r="J91" s="333"/>
      <c r="K91" s="372"/>
      <c r="L91" s="354"/>
      <c r="M91" s="345"/>
      <c r="N91" s="2390" t="s">
        <v>1146</v>
      </c>
      <c r="O91" s="2227"/>
    </row>
    <row r="92" spans="1:15" ht="88.15" customHeight="1" x14ac:dyDescent="0.2">
      <c r="A92" s="1916"/>
      <c r="B92" s="1917"/>
      <c r="C92" s="1911"/>
      <c r="D92" s="2442"/>
      <c r="E92" s="2445"/>
      <c r="F92" s="2447"/>
      <c r="G92" s="1943" t="s">
        <v>125</v>
      </c>
      <c r="H92" s="281">
        <v>7</v>
      </c>
      <c r="I92" s="282">
        <v>3.33</v>
      </c>
      <c r="J92" s="324">
        <v>2.5</v>
      </c>
      <c r="K92" s="327"/>
      <c r="L92" s="356"/>
      <c r="M92" s="348"/>
      <c r="N92" s="2236"/>
      <c r="O92" s="2231"/>
    </row>
    <row r="93" spans="1:15" ht="52.15" customHeight="1" x14ac:dyDescent="0.2">
      <c r="A93" s="1916"/>
      <c r="B93" s="1917"/>
      <c r="C93" s="1911"/>
      <c r="D93" s="2442"/>
      <c r="E93" s="2445"/>
      <c r="F93" s="2268"/>
      <c r="G93" s="269" t="s">
        <v>151</v>
      </c>
      <c r="H93" s="285"/>
      <c r="I93" s="286"/>
      <c r="J93" s="326"/>
      <c r="K93" s="327" t="s">
        <v>155</v>
      </c>
      <c r="L93" s="358"/>
      <c r="M93" s="329"/>
      <c r="N93" s="2236"/>
      <c r="O93" s="2231"/>
    </row>
    <row r="94" spans="1:15" ht="30" customHeight="1" thickBot="1" x14ac:dyDescent="0.25">
      <c r="A94" s="1916"/>
      <c r="B94" s="1917"/>
      <c r="C94" s="1911"/>
      <c r="D94" s="2443"/>
      <c r="E94" s="2446"/>
      <c r="F94" s="2185"/>
      <c r="G94" s="290" t="s">
        <v>8</v>
      </c>
      <c r="H94" s="291">
        <f>H91+H92+H93</f>
        <v>7</v>
      </c>
      <c r="I94" s="292">
        <f>I91+I92+I93</f>
        <v>3.33</v>
      </c>
      <c r="J94" s="292">
        <f>J91+J92+J93</f>
        <v>2.5</v>
      </c>
      <c r="K94" s="330"/>
      <c r="L94" s="362"/>
      <c r="M94" s="332"/>
      <c r="N94" s="2228"/>
      <c r="O94" s="2229"/>
    </row>
    <row r="95" spans="1:15" ht="24.6" customHeight="1" x14ac:dyDescent="0.2">
      <c r="A95" s="2433"/>
      <c r="B95" s="2436"/>
      <c r="C95" s="2439"/>
      <c r="D95" s="2441" t="s">
        <v>190</v>
      </c>
      <c r="E95" s="2444" t="s">
        <v>50</v>
      </c>
      <c r="F95" s="2186" t="s">
        <v>188</v>
      </c>
      <c r="G95" s="257" t="s">
        <v>148</v>
      </c>
      <c r="H95" s="276"/>
      <c r="I95" s="277"/>
      <c r="J95" s="333"/>
      <c r="K95" s="1982" t="s">
        <v>155</v>
      </c>
      <c r="L95" s="391"/>
      <c r="M95" s="345"/>
      <c r="N95" s="2390" t="s">
        <v>1115</v>
      </c>
      <c r="O95" s="2227"/>
    </row>
    <row r="96" spans="1:15" ht="22.9" customHeight="1" x14ac:dyDescent="0.2">
      <c r="A96" s="2434"/>
      <c r="B96" s="2437"/>
      <c r="C96" s="2409"/>
      <c r="D96" s="2442"/>
      <c r="E96" s="2445"/>
      <c r="F96" s="2447"/>
      <c r="G96" s="1943" t="s">
        <v>125</v>
      </c>
      <c r="H96" s="281">
        <v>1</v>
      </c>
      <c r="I96" s="282">
        <v>1</v>
      </c>
      <c r="J96" s="352">
        <v>0.88</v>
      </c>
      <c r="K96" s="327"/>
      <c r="L96" s="377"/>
      <c r="M96" s="348"/>
      <c r="N96" s="2236"/>
      <c r="O96" s="2231"/>
    </row>
    <row r="97" spans="1:15" x14ac:dyDescent="0.2">
      <c r="A97" s="2434"/>
      <c r="B97" s="2437"/>
      <c r="C97" s="2409"/>
      <c r="D97" s="2442"/>
      <c r="E97" s="2445"/>
      <c r="F97" s="2268"/>
      <c r="G97" s="269" t="s">
        <v>151</v>
      </c>
      <c r="H97" s="285">
        <v>5</v>
      </c>
      <c r="I97" s="286">
        <v>5</v>
      </c>
      <c r="J97" s="353">
        <v>2.86</v>
      </c>
      <c r="K97" s="327"/>
      <c r="L97" s="340"/>
      <c r="M97" s="329"/>
      <c r="N97" s="2236"/>
      <c r="O97" s="2231"/>
    </row>
    <row r="98" spans="1:15" ht="22.9" customHeight="1" thickBot="1" x14ac:dyDescent="0.25">
      <c r="A98" s="2435"/>
      <c r="B98" s="2438"/>
      <c r="C98" s="2440"/>
      <c r="D98" s="2443"/>
      <c r="E98" s="2446"/>
      <c r="F98" s="2185"/>
      <c r="G98" s="290" t="s">
        <v>8</v>
      </c>
      <c r="H98" s="291">
        <f>H95+H96+H97</f>
        <v>6</v>
      </c>
      <c r="I98" s="292">
        <f>I95+I96+I97</f>
        <v>6</v>
      </c>
      <c r="J98" s="350">
        <f>J95+J96+J97</f>
        <v>3.7399999999999998</v>
      </c>
      <c r="K98" s="330"/>
      <c r="L98" s="342"/>
      <c r="M98" s="332"/>
      <c r="N98" s="2228"/>
      <c r="O98" s="2229"/>
    </row>
    <row r="99" spans="1:15" ht="55.9" customHeight="1" x14ac:dyDescent="0.2">
      <c r="A99" s="2433"/>
      <c r="B99" s="2436"/>
      <c r="C99" s="2439"/>
      <c r="D99" s="2441" t="s">
        <v>191</v>
      </c>
      <c r="E99" s="2444" t="s">
        <v>50</v>
      </c>
      <c r="F99" s="2186" t="s">
        <v>188</v>
      </c>
      <c r="G99" s="257" t="s">
        <v>148</v>
      </c>
      <c r="H99" s="276"/>
      <c r="I99" s="277"/>
      <c r="J99" s="333"/>
      <c r="K99" s="1982"/>
      <c r="L99" s="344"/>
      <c r="M99" s="410"/>
      <c r="N99" s="2390" t="s">
        <v>1116</v>
      </c>
      <c r="O99" s="2227"/>
    </row>
    <row r="100" spans="1:15" ht="37.9" customHeight="1" x14ac:dyDescent="0.2">
      <c r="A100" s="2434"/>
      <c r="B100" s="2437"/>
      <c r="C100" s="2409"/>
      <c r="D100" s="2442"/>
      <c r="E100" s="2445"/>
      <c r="F100" s="2447"/>
      <c r="G100" s="1943" t="s">
        <v>125</v>
      </c>
      <c r="H100" s="281">
        <v>15</v>
      </c>
      <c r="I100" s="282">
        <v>15</v>
      </c>
      <c r="J100" s="324">
        <v>0</v>
      </c>
      <c r="K100" s="327"/>
      <c r="L100" s="347"/>
      <c r="M100" s="401"/>
      <c r="N100" s="2236"/>
      <c r="O100" s="2231"/>
    </row>
    <row r="101" spans="1:15" ht="35.450000000000003" customHeight="1" x14ac:dyDescent="0.2">
      <c r="A101" s="2434"/>
      <c r="B101" s="2437"/>
      <c r="C101" s="2409"/>
      <c r="D101" s="2442"/>
      <c r="E101" s="2445"/>
      <c r="F101" s="2268"/>
      <c r="G101" s="269" t="s">
        <v>151</v>
      </c>
      <c r="H101" s="285"/>
      <c r="I101" s="286"/>
      <c r="J101" s="326"/>
      <c r="K101" s="327"/>
      <c r="L101" s="328"/>
      <c r="M101" s="402"/>
      <c r="N101" s="2236"/>
      <c r="O101" s="2231"/>
    </row>
    <row r="102" spans="1:15" ht="50.45" customHeight="1" thickBot="1" x14ac:dyDescent="0.25">
      <c r="A102" s="2435"/>
      <c r="B102" s="2438"/>
      <c r="C102" s="2440"/>
      <c r="D102" s="2443"/>
      <c r="E102" s="2446"/>
      <c r="F102" s="2185"/>
      <c r="G102" s="290" t="s">
        <v>8</v>
      </c>
      <c r="H102" s="291">
        <f>H99+H100+H101</f>
        <v>15</v>
      </c>
      <c r="I102" s="292">
        <f>I99+I100+I101</f>
        <v>15</v>
      </c>
      <c r="J102" s="292">
        <f>J99+J100+J101</f>
        <v>0</v>
      </c>
      <c r="K102" s="330"/>
      <c r="L102" s="331"/>
      <c r="M102" s="403"/>
      <c r="N102" s="2228"/>
      <c r="O102" s="2229"/>
    </row>
    <row r="103" spans="1:15" ht="70.150000000000006" customHeight="1" x14ac:dyDescent="0.2">
      <c r="A103" s="2433"/>
      <c r="B103" s="2436"/>
      <c r="C103" s="2439"/>
      <c r="D103" s="2441" t="s">
        <v>192</v>
      </c>
      <c r="E103" s="2444" t="s">
        <v>50</v>
      </c>
      <c r="F103" s="2186" t="s">
        <v>188</v>
      </c>
      <c r="G103" s="257" t="s">
        <v>148</v>
      </c>
      <c r="H103" s="276"/>
      <c r="I103" s="277"/>
      <c r="J103" s="333"/>
      <c r="K103" s="1982"/>
      <c r="L103" s="344"/>
      <c r="M103" s="410"/>
      <c r="N103" s="2390" t="s">
        <v>1117</v>
      </c>
      <c r="O103" s="2227"/>
    </row>
    <row r="104" spans="1:15" ht="40.9" customHeight="1" x14ac:dyDescent="0.2">
      <c r="A104" s="2434"/>
      <c r="B104" s="2437"/>
      <c r="C104" s="2409"/>
      <c r="D104" s="2442"/>
      <c r="E104" s="2445"/>
      <c r="F104" s="2447"/>
      <c r="G104" s="1943" t="s">
        <v>125</v>
      </c>
      <c r="H104" s="281">
        <v>6</v>
      </c>
      <c r="I104" s="282">
        <v>6</v>
      </c>
      <c r="J104" s="352">
        <v>0.63</v>
      </c>
      <c r="K104" s="327"/>
      <c r="L104" s="347"/>
      <c r="M104" s="401"/>
      <c r="N104" s="2236"/>
      <c r="O104" s="2231"/>
    </row>
    <row r="105" spans="1:15" ht="58.15" customHeight="1" x14ac:dyDescent="0.2">
      <c r="A105" s="2434"/>
      <c r="B105" s="2437"/>
      <c r="C105" s="2409"/>
      <c r="D105" s="2442"/>
      <c r="E105" s="2445"/>
      <c r="F105" s="2268"/>
      <c r="G105" s="269" t="s">
        <v>151</v>
      </c>
      <c r="H105" s="285"/>
      <c r="I105" s="286"/>
      <c r="J105" s="353"/>
      <c r="K105" s="327"/>
      <c r="L105" s="328"/>
      <c r="M105" s="402"/>
      <c r="N105" s="2236"/>
      <c r="O105" s="2231"/>
    </row>
    <row r="106" spans="1:15" ht="21.6" customHeight="1" thickBot="1" x14ac:dyDescent="0.25">
      <c r="A106" s="2435"/>
      <c r="B106" s="2438"/>
      <c r="C106" s="2440"/>
      <c r="D106" s="2443"/>
      <c r="E106" s="2446"/>
      <c r="F106" s="2185"/>
      <c r="G106" s="290" t="s">
        <v>8</v>
      </c>
      <c r="H106" s="291">
        <f>H103+H104+H105</f>
        <v>6</v>
      </c>
      <c r="I106" s="292">
        <f>I103+I104+I105</f>
        <v>6</v>
      </c>
      <c r="J106" s="350">
        <f>J103+J104+J105</f>
        <v>0.63</v>
      </c>
      <c r="K106" s="330"/>
      <c r="L106" s="331"/>
      <c r="M106" s="403"/>
      <c r="N106" s="2228"/>
      <c r="O106" s="2229"/>
    </row>
    <row r="107" spans="1:15" ht="60" customHeight="1" x14ac:dyDescent="0.2">
      <c r="A107" s="2495"/>
      <c r="B107" s="2436"/>
      <c r="C107" s="2439"/>
      <c r="D107" s="2441" t="s">
        <v>193</v>
      </c>
      <c r="E107" s="2444" t="s">
        <v>50</v>
      </c>
      <c r="F107" s="2186" t="s">
        <v>188</v>
      </c>
      <c r="G107" s="257" t="s">
        <v>148</v>
      </c>
      <c r="H107" s="276"/>
      <c r="I107" s="277"/>
      <c r="J107" s="1964"/>
      <c r="K107" s="1982" t="s">
        <v>155</v>
      </c>
      <c r="L107" s="344" t="s">
        <v>150</v>
      </c>
      <c r="M107" s="410" t="s">
        <v>183</v>
      </c>
      <c r="N107" s="2390" t="s">
        <v>1118</v>
      </c>
      <c r="O107" s="2227"/>
    </row>
    <row r="108" spans="1:15" ht="38.450000000000003" customHeight="1" x14ac:dyDescent="0.2">
      <c r="A108" s="2496"/>
      <c r="B108" s="2437"/>
      <c r="C108" s="2409"/>
      <c r="D108" s="2442"/>
      <c r="E108" s="2445"/>
      <c r="F108" s="2447"/>
      <c r="G108" s="1943" t="s">
        <v>30</v>
      </c>
      <c r="H108" s="281"/>
      <c r="I108" s="282"/>
      <c r="J108" s="324"/>
      <c r="K108" s="327"/>
      <c r="L108" s="347"/>
      <c r="M108" s="348"/>
      <c r="N108" s="2236"/>
      <c r="O108" s="2231"/>
    </row>
    <row r="109" spans="1:15" ht="57.6" customHeight="1" x14ac:dyDescent="0.2">
      <c r="A109" s="2496"/>
      <c r="B109" s="2437"/>
      <c r="C109" s="2409"/>
      <c r="D109" s="2442"/>
      <c r="E109" s="2445"/>
      <c r="F109" s="2268"/>
      <c r="G109" s="269" t="s">
        <v>151</v>
      </c>
      <c r="H109" s="285">
        <v>19.5</v>
      </c>
      <c r="I109" s="286">
        <v>57.5</v>
      </c>
      <c r="J109" s="326">
        <v>47.3</v>
      </c>
      <c r="K109" s="327"/>
      <c r="L109" s="328"/>
      <c r="M109" s="329"/>
      <c r="N109" s="2236"/>
      <c r="O109" s="2231"/>
    </row>
    <row r="110" spans="1:15" ht="36.6" customHeight="1" thickBot="1" x14ac:dyDescent="0.25">
      <c r="A110" s="2497"/>
      <c r="B110" s="2438"/>
      <c r="C110" s="2440"/>
      <c r="D110" s="2443"/>
      <c r="E110" s="2446"/>
      <c r="F110" s="2185"/>
      <c r="G110" s="290" t="s">
        <v>8</v>
      </c>
      <c r="H110" s="291">
        <f>H107+H108+H109</f>
        <v>19.5</v>
      </c>
      <c r="I110" s="292">
        <f>I107+I108+I109</f>
        <v>57.5</v>
      </c>
      <c r="J110" s="292">
        <f>J107+J108+J109</f>
        <v>47.3</v>
      </c>
      <c r="K110" s="330"/>
      <c r="L110" s="331"/>
      <c r="M110" s="332"/>
      <c r="N110" s="2228"/>
      <c r="O110" s="2229"/>
    </row>
    <row r="111" spans="1:15" ht="69" customHeight="1" x14ac:dyDescent="0.2">
      <c r="A111" s="2433"/>
      <c r="B111" s="2436"/>
      <c r="C111" s="2439"/>
      <c r="D111" s="2441" t="s">
        <v>194</v>
      </c>
      <c r="E111" s="2444" t="s">
        <v>50</v>
      </c>
      <c r="F111" s="2186" t="s">
        <v>188</v>
      </c>
      <c r="G111" s="257" t="s">
        <v>148</v>
      </c>
      <c r="H111" s="379"/>
      <c r="I111" s="370"/>
      <c r="J111" s="1968"/>
      <c r="K111" s="1982" t="s">
        <v>155</v>
      </c>
      <c r="L111" s="344" t="s">
        <v>150</v>
      </c>
      <c r="M111" s="410" t="s">
        <v>183</v>
      </c>
      <c r="N111" s="2390" t="s">
        <v>1119</v>
      </c>
      <c r="O111" s="2227"/>
    </row>
    <row r="112" spans="1:15" ht="60" customHeight="1" x14ac:dyDescent="0.2">
      <c r="A112" s="2434"/>
      <c r="B112" s="2437"/>
      <c r="C112" s="2409"/>
      <c r="D112" s="2442"/>
      <c r="E112" s="2445"/>
      <c r="F112" s="2447"/>
      <c r="G112" s="1943" t="s">
        <v>30</v>
      </c>
      <c r="H112" s="349"/>
      <c r="I112" s="308"/>
      <c r="J112" s="1969"/>
      <c r="K112" s="327"/>
      <c r="L112" s="377"/>
      <c r="M112" s="348"/>
      <c r="N112" s="2236"/>
      <c r="O112" s="2231"/>
    </row>
    <row r="113" spans="1:15" ht="43.9" customHeight="1" x14ac:dyDescent="0.2">
      <c r="A113" s="2434"/>
      <c r="B113" s="2437"/>
      <c r="C113" s="2409"/>
      <c r="D113" s="2442"/>
      <c r="E113" s="2445"/>
      <c r="F113" s="2268"/>
      <c r="G113" s="269" t="s">
        <v>151</v>
      </c>
      <c r="H113" s="287">
        <v>402.4</v>
      </c>
      <c r="I113" s="325">
        <v>409.4</v>
      </c>
      <c r="J113" s="353">
        <v>215.1</v>
      </c>
      <c r="K113" s="327"/>
      <c r="L113" s="340"/>
      <c r="M113" s="329"/>
      <c r="N113" s="2236"/>
      <c r="O113" s="2231"/>
    </row>
    <row r="114" spans="1:15" ht="57" customHeight="1" thickBot="1" x14ac:dyDescent="0.25">
      <c r="A114" s="2435"/>
      <c r="B114" s="2438"/>
      <c r="C114" s="2440"/>
      <c r="D114" s="2443"/>
      <c r="E114" s="2446"/>
      <c r="F114" s="2185"/>
      <c r="G114" s="290" t="s">
        <v>8</v>
      </c>
      <c r="H114" s="293">
        <f>H111+H112+H113</f>
        <v>402.4</v>
      </c>
      <c r="I114" s="350">
        <f>I111+I112+I113</f>
        <v>409.4</v>
      </c>
      <c r="J114" s="350">
        <f>J111+J112+J113</f>
        <v>215.1</v>
      </c>
      <c r="K114" s="330"/>
      <c r="L114" s="342"/>
      <c r="M114" s="332"/>
      <c r="N114" s="2228"/>
      <c r="O114" s="2229"/>
    </row>
    <row r="115" spans="1:15" ht="55.9" customHeight="1" x14ac:dyDescent="0.2">
      <c r="A115" s="2433"/>
      <c r="B115" s="2436"/>
      <c r="C115" s="2439"/>
      <c r="D115" s="2441" t="s">
        <v>195</v>
      </c>
      <c r="E115" s="2444" t="s">
        <v>50</v>
      </c>
      <c r="F115" s="2186" t="s">
        <v>188</v>
      </c>
      <c r="G115" s="257" t="s">
        <v>125</v>
      </c>
      <c r="H115" s="320">
        <v>6.3</v>
      </c>
      <c r="I115" s="600">
        <v>6.3</v>
      </c>
      <c r="J115" s="322">
        <v>6.2</v>
      </c>
      <c r="K115" s="1982"/>
      <c r="L115" s="344"/>
      <c r="M115" s="345"/>
      <c r="N115" s="2390" t="s">
        <v>1120</v>
      </c>
      <c r="O115" s="2227"/>
    </row>
    <row r="116" spans="1:15" ht="83.45" customHeight="1" x14ac:dyDescent="0.2">
      <c r="A116" s="2434"/>
      <c r="B116" s="2437"/>
      <c r="C116" s="2409"/>
      <c r="D116" s="2442"/>
      <c r="E116" s="2445"/>
      <c r="F116" s="2447"/>
      <c r="G116" s="1943" t="s">
        <v>30</v>
      </c>
      <c r="H116" s="438">
        <v>0.4</v>
      </c>
      <c r="I116" s="282"/>
      <c r="J116" s="324"/>
      <c r="K116" s="327" t="s">
        <v>155</v>
      </c>
      <c r="L116" s="347" t="s">
        <v>150</v>
      </c>
      <c r="M116" s="401" t="s">
        <v>150</v>
      </c>
      <c r="N116" s="2236"/>
      <c r="O116" s="2231"/>
    </row>
    <row r="117" spans="1:15" ht="61.9" customHeight="1" x14ac:dyDescent="0.2">
      <c r="A117" s="2434"/>
      <c r="B117" s="2437"/>
      <c r="C117" s="2409"/>
      <c r="D117" s="2442"/>
      <c r="E117" s="2445"/>
      <c r="F117" s="2268"/>
      <c r="G117" s="269" t="s">
        <v>151</v>
      </c>
      <c r="H117" s="336">
        <v>42.4</v>
      </c>
      <c r="I117" s="337">
        <v>36.1</v>
      </c>
      <c r="J117" s="338">
        <v>36</v>
      </c>
      <c r="K117" s="327"/>
      <c r="L117" s="328"/>
      <c r="M117" s="329"/>
      <c r="N117" s="2236"/>
      <c r="O117" s="2231"/>
    </row>
    <row r="118" spans="1:15" ht="18" customHeight="1" thickBot="1" x14ac:dyDescent="0.25">
      <c r="A118" s="2435"/>
      <c r="B118" s="2438"/>
      <c r="C118" s="2440"/>
      <c r="D118" s="2443"/>
      <c r="E118" s="2446"/>
      <c r="F118" s="2185"/>
      <c r="G118" s="290" t="s">
        <v>8</v>
      </c>
      <c r="H118" s="291">
        <f>H115+H116+H117</f>
        <v>49.1</v>
      </c>
      <c r="I118" s="292">
        <f>I115+I116+I117</f>
        <v>42.4</v>
      </c>
      <c r="J118" s="292">
        <f>J115+J116+J117</f>
        <v>42.2</v>
      </c>
      <c r="K118" s="330"/>
      <c r="L118" s="331"/>
      <c r="M118" s="332"/>
      <c r="N118" s="2228"/>
      <c r="O118" s="2229"/>
    </row>
    <row r="119" spans="1:15" ht="90.6" customHeight="1" x14ac:dyDescent="0.2">
      <c r="A119" s="2433"/>
      <c r="B119" s="2498"/>
      <c r="C119" s="2439"/>
      <c r="D119" s="2441" t="s">
        <v>196</v>
      </c>
      <c r="E119" s="2444" t="s">
        <v>50</v>
      </c>
      <c r="F119" s="2186" t="s">
        <v>185</v>
      </c>
      <c r="G119" s="257" t="s">
        <v>30</v>
      </c>
      <c r="H119" s="276"/>
      <c r="I119" s="277">
        <v>8.4</v>
      </c>
      <c r="J119" s="333">
        <v>4.2</v>
      </c>
      <c r="K119" s="1982"/>
      <c r="L119" s="344"/>
      <c r="M119" s="410"/>
      <c r="N119" s="2390" t="s">
        <v>1148</v>
      </c>
      <c r="O119" s="2227"/>
    </row>
    <row r="120" spans="1:15" ht="97.15" customHeight="1" x14ac:dyDescent="0.2">
      <c r="A120" s="2434"/>
      <c r="B120" s="2499"/>
      <c r="C120" s="2409"/>
      <c r="D120" s="2442"/>
      <c r="E120" s="2445"/>
      <c r="F120" s="2447"/>
      <c r="G120" s="1943" t="s">
        <v>125</v>
      </c>
      <c r="H120" s="281">
        <v>1.7</v>
      </c>
      <c r="I120" s="282">
        <v>4.7</v>
      </c>
      <c r="J120" s="324">
        <v>4.7</v>
      </c>
      <c r="K120" s="327" t="s">
        <v>155</v>
      </c>
      <c r="L120" s="347"/>
      <c r="M120" s="401"/>
      <c r="N120" s="2236"/>
      <c r="O120" s="2231"/>
    </row>
    <row r="121" spans="1:15" ht="81" customHeight="1" x14ac:dyDescent="0.2">
      <c r="A121" s="2434"/>
      <c r="B121" s="2499"/>
      <c r="C121" s="2409"/>
      <c r="D121" s="2442"/>
      <c r="E121" s="2445"/>
      <c r="F121" s="2268"/>
      <c r="G121" s="269" t="s">
        <v>151</v>
      </c>
      <c r="H121" s="285">
        <v>20.3</v>
      </c>
      <c r="I121" s="286">
        <v>8.4</v>
      </c>
      <c r="J121" s="326">
        <v>0.4</v>
      </c>
      <c r="K121" s="327"/>
      <c r="L121" s="328"/>
      <c r="M121" s="402"/>
      <c r="N121" s="2236"/>
      <c r="O121" s="2231"/>
    </row>
    <row r="122" spans="1:15" ht="40.9" customHeight="1" thickBot="1" x14ac:dyDescent="0.25">
      <c r="A122" s="2435"/>
      <c r="B122" s="2500"/>
      <c r="C122" s="2440"/>
      <c r="D122" s="2443"/>
      <c r="E122" s="2446"/>
      <c r="F122" s="2185"/>
      <c r="G122" s="290" t="s">
        <v>8</v>
      </c>
      <c r="H122" s="291">
        <f>H119+H120+H121</f>
        <v>22</v>
      </c>
      <c r="I122" s="292">
        <f>I119+I120+I121</f>
        <v>21.5</v>
      </c>
      <c r="J122" s="292">
        <f>J119+J120+J121</f>
        <v>9.3000000000000007</v>
      </c>
      <c r="K122" s="330"/>
      <c r="L122" s="331"/>
      <c r="M122" s="403"/>
      <c r="N122" s="2228"/>
      <c r="O122" s="2229"/>
    </row>
    <row r="123" spans="1:15" ht="30.6" customHeight="1" x14ac:dyDescent="0.2">
      <c r="A123" s="2433"/>
      <c r="B123" s="2436"/>
      <c r="C123" s="2439"/>
      <c r="D123" s="2441" t="s">
        <v>197</v>
      </c>
      <c r="E123" s="2444" t="s">
        <v>50</v>
      </c>
      <c r="F123" s="2186" t="s">
        <v>188</v>
      </c>
      <c r="G123" s="257" t="s">
        <v>30</v>
      </c>
      <c r="H123" s="276"/>
      <c r="I123" s="277">
        <v>10.1</v>
      </c>
      <c r="J123" s="333">
        <v>9.3000000000000007</v>
      </c>
      <c r="K123" s="1982"/>
      <c r="L123" s="344"/>
      <c r="M123" s="345"/>
      <c r="N123" s="2390" t="s">
        <v>1121</v>
      </c>
      <c r="O123" s="2227"/>
    </row>
    <row r="124" spans="1:15" ht="30" customHeight="1" x14ac:dyDescent="0.2">
      <c r="A124" s="2434"/>
      <c r="B124" s="2437"/>
      <c r="C124" s="2409"/>
      <c r="D124" s="2442"/>
      <c r="E124" s="2445"/>
      <c r="F124" s="2447"/>
      <c r="G124" s="1943" t="s">
        <v>125</v>
      </c>
      <c r="H124" s="281">
        <v>20</v>
      </c>
      <c r="I124" s="282">
        <v>20</v>
      </c>
      <c r="J124" s="324">
        <v>10.41</v>
      </c>
      <c r="K124" s="327" t="s">
        <v>155</v>
      </c>
      <c r="L124" s="347"/>
      <c r="M124" s="348"/>
      <c r="N124" s="2236"/>
      <c r="O124" s="2231"/>
    </row>
    <row r="125" spans="1:15" x14ac:dyDescent="0.2">
      <c r="A125" s="2434"/>
      <c r="B125" s="2437"/>
      <c r="C125" s="2409"/>
      <c r="D125" s="2442"/>
      <c r="E125" s="2445"/>
      <c r="F125" s="2268"/>
      <c r="G125" s="269" t="s">
        <v>151</v>
      </c>
      <c r="H125" s="285">
        <v>6.3</v>
      </c>
      <c r="I125" s="286">
        <v>6.3</v>
      </c>
      <c r="J125" s="326">
        <v>0</v>
      </c>
      <c r="K125" s="327"/>
      <c r="L125" s="328"/>
      <c r="M125" s="329"/>
      <c r="N125" s="2236"/>
      <c r="O125" s="2231"/>
    </row>
    <row r="126" spans="1:15" ht="13.5" thickBot="1" x14ac:dyDescent="0.25">
      <c r="A126" s="2435"/>
      <c r="B126" s="2438"/>
      <c r="C126" s="2440"/>
      <c r="D126" s="2443"/>
      <c r="E126" s="2446"/>
      <c r="F126" s="2185"/>
      <c r="G126" s="290" t="s">
        <v>8</v>
      </c>
      <c r="H126" s="291">
        <f>H123+H124+H125</f>
        <v>26.3</v>
      </c>
      <c r="I126" s="292">
        <f>I123+I124+I125</f>
        <v>36.4</v>
      </c>
      <c r="J126" s="292">
        <f>J123+J124+J125</f>
        <v>19.71</v>
      </c>
      <c r="K126" s="330"/>
      <c r="L126" s="331"/>
      <c r="M126" s="332"/>
      <c r="N126" s="2228"/>
      <c r="O126" s="2229"/>
    </row>
    <row r="127" spans="1:15" ht="20.45" customHeight="1" x14ac:dyDescent="0.2">
      <c r="A127" s="2433"/>
      <c r="B127" s="2436"/>
      <c r="C127" s="2439"/>
      <c r="D127" s="2441" t="s">
        <v>198</v>
      </c>
      <c r="E127" s="2444" t="s">
        <v>50</v>
      </c>
      <c r="F127" s="2186" t="s">
        <v>188</v>
      </c>
      <c r="G127" s="257" t="s">
        <v>148</v>
      </c>
      <c r="H127" s="276"/>
      <c r="I127" s="277"/>
      <c r="J127" s="333"/>
      <c r="K127" s="1982"/>
      <c r="L127" s="344"/>
      <c r="M127" s="345"/>
      <c r="N127" s="2390" t="s">
        <v>1122</v>
      </c>
      <c r="O127" s="2227"/>
    </row>
    <row r="128" spans="1:15" ht="26.45" customHeight="1" x14ac:dyDescent="0.2">
      <c r="A128" s="2434"/>
      <c r="B128" s="2437"/>
      <c r="C128" s="2409"/>
      <c r="D128" s="2442"/>
      <c r="E128" s="2445"/>
      <c r="F128" s="2447"/>
      <c r="G128" s="1943" t="s">
        <v>125</v>
      </c>
      <c r="H128" s="281">
        <v>14</v>
      </c>
      <c r="I128" s="282"/>
      <c r="J128" s="324">
        <v>0</v>
      </c>
      <c r="K128" s="327" t="s">
        <v>155</v>
      </c>
      <c r="L128" s="347"/>
      <c r="M128" s="348"/>
      <c r="N128" s="2236"/>
      <c r="O128" s="2231"/>
    </row>
    <row r="129" spans="1:15" ht="13.5" thickBot="1" x14ac:dyDescent="0.25">
      <c r="A129" s="2434"/>
      <c r="B129" s="2437"/>
      <c r="C129" s="2409"/>
      <c r="D129" s="2442"/>
      <c r="E129" s="2445"/>
      <c r="F129" s="2268"/>
      <c r="G129" s="269" t="s">
        <v>151</v>
      </c>
      <c r="H129" s="285">
        <v>70</v>
      </c>
      <c r="I129" s="286">
        <v>70</v>
      </c>
      <c r="J129" s="326">
        <v>0</v>
      </c>
      <c r="K129" s="327"/>
      <c r="L129" s="328"/>
      <c r="M129" s="329"/>
      <c r="N129" s="2236"/>
      <c r="O129" s="2231"/>
    </row>
    <row r="130" spans="1:15" ht="21.6" customHeight="1" thickBot="1" x14ac:dyDescent="0.25">
      <c r="A130" s="2435"/>
      <c r="B130" s="2438"/>
      <c r="C130" s="2440"/>
      <c r="D130" s="2443"/>
      <c r="E130" s="2446"/>
      <c r="F130" s="2185"/>
      <c r="G130" s="290" t="s">
        <v>8</v>
      </c>
      <c r="H130" s="291">
        <f>H127+H128+H129</f>
        <v>84</v>
      </c>
      <c r="I130" s="292">
        <f t="shared" ref="I130:J130" si="14">I127+I128+I129</f>
        <v>70</v>
      </c>
      <c r="J130" s="447">
        <f t="shared" si="14"/>
        <v>0</v>
      </c>
      <c r="K130" s="330"/>
      <c r="L130" s="331"/>
      <c r="M130" s="332"/>
      <c r="N130" s="2228"/>
      <c r="O130" s="2229"/>
    </row>
    <row r="131" spans="1:15" ht="26.45" customHeight="1" x14ac:dyDescent="0.2">
      <c r="A131" s="2433"/>
      <c r="B131" s="2436"/>
      <c r="C131" s="2439"/>
      <c r="D131" s="2441" t="s">
        <v>199</v>
      </c>
      <c r="E131" s="2444" t="s">
        <v>50</v>
      </c>
      <c r="F131" s="2186" t="s">
        <v>188</v>
      </c>
      <c r="G131" s="257" t="s">
        <v>148</v>
      </c>
      <c r="H131" s="276"/>
      <c r="I131" s="277"/>
      <c r="J131" s="333"/>
      <c r="K131" s="1982"/>
      <c r="L131" s="344"/>
      <c r="M131" s="345"/>
      <c r="N131" s="2390" t="s">
        <v>1123</v>
      </c>
      <c r="O131" s="2227"/>
    </row>
    <row r="132" spans="1:15" ht="36.6" customHeight="1" x14ac:dyDescent="0.2">
      <c r="A132" s="2434"/>
      <c r="B132" s="2437"/>
      <c r="C132" s="2409"/>
      <c r="D132" s="2442"/>
      <c r="E132" s="2445"/>
      <c r="F132" s="2447"/>
      <c r="G132" s="1943" t="s">
        <v>125</v>
      </c>
      <c r="H132" s="281">
        <v>70.010000000000005</v>
      </c>
      <c r="I132" s="308">
        <v>70.010000000000005</v>
      </c>
      <c r="J132" s="324">
        <v>0</v>
      </c>
      <c r="K132" s="327" t="s">
        <v>155</v>
      </c>
      <c r="L132" s="347"/>
      <c r="M132" s="348"/>
      <c r="N132" s="2236"/>
      <c r="O132" s="2231"/>
    </row>
    <row r="133" spans="1:15" ht="24" customHeight="1" thickBot="1" x14ac:dyDescent="0.25">
      <c r="A133" s="2434"/>
      <c r="B133" s="2437"/>
      <c r="C133" s="2409"/>
      <c r="D133" s="2442"/>
      <c r="E133" s="2445"/>
      <c r="F133" s="2268"/>
      <c r="G133" s="269" t="s">
        <v>151</v>
      </c>
      <c r="H133" s="285"/>
      <c r="I133" s="286"/>
      <c r="J133" s="326"/>
      <c r="K133" s="327"/>
      <c r="L133" s="328"/>
      <c r="M133" s="329"/>
      <c r="N133" s="2236"/>
      <c r="O133" s="2231"/>
    </row>
    <row r="134" spans="1:15" ht="27.6" customHeight="1" thickBot="1" x14ac:dyDescent="0.25">
      <c r="A134" s="2435"/>
      <c r="B134" s="2438"/>
      <c r="C134" s="2440"/>
      <c r="D134" s="2443"/>
      <c r="E134" s="2446"/>
      <c r="F134" s="2185"/>
      <c r="G134" s="290" t="s">
        <v>8</v>
      </c>
      <c r="H134" s="291">
        <f>H131+H132+H133</f>
        <v>70.010000000000005</v>
      </c>
      <c r="I134" s="350">
        <f t="shared" ref="I134:J134" si="15">I131+I132+I133</f>
        <v>70.010000000000005</v>
      </c>
      <c r="J134" s="447">
        <f t="shared" si="15"/>
        <v>0</v>
      </c>
      <c r="K134" s="330"/>
      <c r="L134" s="331"/>
      <c r="M134" s="332"/>
      <c r="N134" s="2228"/>
      <c r="O134" s="2229"/>
    </row>
    <row r="135" spans="1:15" ht="30" customHeight="1" x14ac:dyDescent="0.2">
      <c r="A135" s="2433"/>
      <c r="B135" s="2436"/>
      <c r="C135" s="2439"/>
      <c r="D135" s="2441" t="s">
        <v>200</v>
      </c>
      <c r="E135" s="2444" t="s">
        <v>50</v>
      </c>
      <c r="F135" s="2186" t="s">
        <v>188</v>
      </c>
      <c r="G135" s="257" t="s">
        <v>30</v>
      </c>
      <c r="H135" s="276"/>
      <c r="I135" s="277">
        <v>0.7</v>
      </c>
      <c r="J135" s="333">
        <v>0.2</v>
      </c>
      <c r="K135" s="1982"/>
      <c r="L135" s="344"/>
      <c r="M135" s="345"/>
      <c r="N135" s="2390" t="s">
        <v>1147</v>
      </c>
      <c r="O135" s="2227"/>
    </row>
    <row r="136" spans="1:15" ht="41.45" customHeight="1" x14ac:dyDescent="0.2">
      <c r="A136" s="2434"/>
      <c r="B136" s="2437"/>
      <c r="C136" s="2409"/>
      <c r="D136" s="2442"/>
      <c r="E136" s="2445"/>
      <c r="F136" s="2447"/>
      <c r="G136" s="1943" t="s">
        <v>125</v>
      </c>
      <c r="H136" s="281"/>
      <c r="I136" s="308"/>
      <c r="J136" s="324"/>
      <c r="K136" s="327" t="s">
        <v>155</v>
      </c>
      <c r="L136" s="347"/>
      <c r="M136" s="348"/>
      <c r="N136" s="2236"/>
      <c r="O136" s="2231"/>
    </row>
    <row r="137" spans="1:15" ht="42.6" customHeight="1" x14ac:dyDescent="0.2">
      <c r="A137" s="2434"/>
      <c r="B137" s="2437"/>
      <c r="C137" s="2409"/>
      <c r="D137" s="2442"/>
      <c r="E137" s="2445"/>
      <c r="F137" s="2268"/>
      <c r="G137" s="269" t="s">
        <v>151</v>
      </c>
      <c r="H137" s="285"/>
      <c r="I137" s="286"/>
      <c r="J137" s="326"/>
      <c r="K137" s="327"/>
      <c r="L137" s="328"/>
      <c r="M137" s="329"/>
      <c r="N137" s="2236"/>
      <c r="O137" s="2231"/>
    </row>
    <row r="138" spans="1:15" ht="60.6" customHeight="1" thickBot="1" x14ac:dyDescent="0.25">
      <c r="A138" s="2435"/>
      <c r="B138" s="2438"/>
      <c r="C138" s="2440"/>
      <c r="D138" s="2443"/>
      <c r="E138" s="2446"/>
      <c r="F138" s="2185"/>
      <c r="G138" s="290" t="s">
        <v>8</v>
      </c>
      <c r="H138" s="291">
        <f>H135+H136+H137</f>
        <v>0</v>
      </c>
      <c r="I138" s="350">
        <f t="shared" ref="I138:J138" si="16">I135+I136+I137</f>
        <v>0.7</v>
      </c>
      <c r="J138" s="292">
        <f t="shared" si="16"/>
        <v>0.2</v>
      </c>
      <c r="K138" s="330"/>
      <c r="L138" s="331"/>
      <c r="M138" s="332"/>
      <c r="N138" s="2228"/>
      <c r="O138" s="2229"/>
    </row>
    <row r="139" spans="1:15" ht="60" customHeight="1" x14ac:dyDescent="0.2">
      <c r="A139" s="2433"/>
      <c r="B139" s="2436"/>
      <c r="C139" s="2439"/>
      <c r="D139" s="2441" t="s">
        <v>201</v>
      </c>
      <c r="E139" s="2444" t="s">
        <v>50</v>
      </c>
      <c r="F139" s="2186" t="s">
        <v>188</v>
      </c>
      <c r="G139" s="257" t="s">
        <v>30</v>
      </c>
      <c r="H139" s="276"/>
      <c r="I139" s="277">
        <v>0.5</v>
      </c>
      <c r="J139" s="333">
        <v>0</v>
      </c>
      <c r="K139" s="1982"/>
      <c r="L139" s="344"/>
      <c r="M139" s="345"/>
      <c r="N139" s="2390" t="s">
        <v>1124</v>
      </c>
      <c r="O139" s="2227"/>
    </row>
    <row r="140" spans="1:15" ht="49.9" customHeight="1" x14ac:dyDescent="0.2">
      <c r="A140" s="2434"/>
      <c r="B140" s="2437"/>
      <c r="C140" s="2409"/>
      <c r="D140" s="2442"/>
      <c r="E140" s="2445"/>
      <c r="F140" s="2447"/>
      <c r="G140" s="1943" t="s">
        <v>125</v>
      </c>
      <c r="H140" s="281"/>
      <c r="I140" s="308">
        <v>93.75</v>
      </c>
      <c r="J140" s="324">
        <v>20.399999999999999</v>
      </c>
      <c r="K140" s="327" t="s">
        <v>155</v>
      </c>
      <c r="L140" s="347" t="s">
        <v>150</v>
      </c>
      <c r="M140" s="401" t="s">
        <v>150</v>
      </c>
      <c r="N140" s="2236"/>
      <c r="O140" s="2231"/>
    </row>
    <row r="141" spans="1:15" ht="42.6" customHeight="1" x14ac:dyDescent="0.2">
      <c r="A141" s="2434"/>
      <c r="B141" s="2437"/>
      <c r="C141" s="2409"/>
      <c r="D141" s="2442"/>
      <c r="E141" s="2445"/>
      <c r="F141" s="2268"/>
      <c r="G141" s="269" t="s">
        <v>67</v>
      </c>
      <c r="H141" s="285"/>
      <c r="I141" s="286">
        <v>104.55</v>
      </c>
      <c r="J141" s="326">
        <v>103.3</v>
      </c>
      <c r="K141" s="327"/>
      <c r="L141" s="328"/>
      <c r="M141" s="329"/>
      <c r="N141" s="2236"/>
      <c r="O141" s="2231"/>
    </row>
    <row r="142" spans="1:15" ht="91.15" customHeight="1" thickBot="1" x14ac:dyDescent="0.25">
      <c r="A142" s="2435"/>
      <c r="B142" s="2438"/>
      <c r="C142" s="2440"/>
      <c r="D142" s="2443"/>
      <c r="E142" s="2446"/>
      <c r="F142" s="2185"/>
      <c r="G142" s="290" t="s">
        <v>8</v>
      </c>
      <c r="H142" s="291">
        <f>H139+H140+H141</f>
        <v>0</v>
      </c>
      <c r="I142" s="350">
        <f t="shared" ref="I142:J142" si="17">I139+I140+I141</f>
        <v>198.8</v>
      </c>
      <c r="J142" s="292">
        <f t="shared" si="17"/>
        <v>123.69999999999999</v>
      </c>
      <c r="K142" s="330"/>
      <c r="L142" s="331"/>
      <c r="M142" s="332"/>
      <c r="N142" s="2228"/>
      <c r="O142" s="2229"/>
    </row>
    <row r="143" spans="1:15" ht="103.9" customHeight="1" x14ac:dyDescent="0.2">
      <c r="A143" s="2433"/>
      <c r="B143" s="2436"/>
      <c r="C143" s="2439"/>
      <c r="D143" s="2441" t="s">
        <v>202</v>
      </c>
      <c r="E143" s="2444" t="s">
        <v>50</v>
      </c>
      <c r="F143" s="2186" t="s">
        <v>188</v>
      </c>
      <c r="G143" s="257" t="s">
        <v>148</v>
      </c>
      <c r="H143" s="276"/>
      <c r="I143" s="277"/>
      <c r="J143" s="333"/>
      <c r="K143" s="1982"/>
      <c r="L143" s="344"/>
      <c r="M143" s="345"/>
      <c r="N143" s="2501" t="s">
        <v>1125</v>
      </c>
      <c r="O143" s="2502"/>
    </row>
    <row r="144" spans="1:15" ht="40.15" customHeight="1" x14ac:dyDescent="0.2">
      <c r="A144" s="2434"/>
      <c r="B144" s="2437"/>
      <c r="C144" s="2409"/>
      <c r="D144" s="2442"/>
      <c r="E144" s="2445"/>
      <c r="F144" s="2447"/>
      <c r="G144" s="1943" t="s">
        <v>125</v>
      </c>
      <c r="H144" s="281"/>
      <c r="I144" s="308">
        <v>1.9</v>
      </c>
      <c r="J144" s="324">
        <v>1.8</v>
      </c>
      <c r="K144" s="327" t="s">
        <v>155</v>
      </c>
      <c r="L144" s="347"/>
      <c r="M144" s="348"/>
      <c r="N144" s="2469"/>
      <c r="O144" s="2468"/>
    </row>
    <row r="145" spans="1:15" ht="24.6" customHeight="1" x14ac:dyDescent="0.2">
      <c r="A145" s="2434"/>
      <c r="B145" s="2437"/>
      <c r="C145" s="2409"/>
      <c r="D145" s="2442"/>
      <c r="E145" s="2445"/>
      <c r="F145" s="2268"/>
      <c r="G145" s="269" t="s">
        <v>151</v>
      </c>
      <c r="H145" s="285"/>
      <c r="I145" s="286">
        <v>35.700000000000003</v>
      </c>
      <c r="J145" s="326">
        <v>34.5</v>
      </c>
      <c r="K145" s="327"/>
      <c r="L145" s="328"/>
      <c r="M145" s="329"/>
      <c r="N145" s="2469"/>
      <c r="O145" s="2468"/>
    </row>
    <row r="146" spans="1:15" ht="48" customHeight="1" thickBot="1" x14ac:dyDescent="0.25">
      <c r="A146" s="2435"/>
      <c r="B146" s="2438"/>
      <c r="C146" s="2440"/>
      <c r="D146" s="2443"/>
      <c r="E146" s="2446"/>
      <c r="F146" s="2185"/>
      <c r="G146" s="290" t="s">
        <v>8</v>
      </c>
      <c r="H146" s="291">
        <f>H143+H144+H145</f>
        <v>0</v>
      </c>
      <c r="I146" s="350">
        <f t="shared" ref="I146:J146" si="18">I143+I144+I145</f>
        <v>37.6</v>
      </c>
      <c r="J146" s="292">
        <f t="shared" si="18"/>
        <v>36.299999999999997</v>
      </c>
      <c r="K146" s="330"/>
      <c r="L146" s="331"/>
      <c r="M146" s="332"/>
      <c r="N146" s="2470"/>
      <c r="O146" s="2471"/>
    </row>
    <row r="147" spans="1:15" ht="13.5" thickBot="1" x14ac:dyDescent="0.25">
      <c r="A147" s="380" t="s">
        <v>7</v>
      </c>
      <c r="B147" s="311" t="s">
        <v>9</v>
      </c>
      <c r="C147" s="2503" t="s">
        <v>10</v>
      </c>
      <c r="D147" s="2504"/>
      <c r="E147" s="2504"/>
      <c r="F147" s="2504"/>
      <c r="G147" s="2505"/>
      <c r="H147" s="381">
        <f>H38+H43+H47+H51+H64+H68+H72+H82+H86+H114+H56+H60+H90+H98+H102+H118+H110+H126+H122+H130+H134+H106+H76+H94</f>
        <v>11950.21</v>
      </c>
      <c r="I147" s="381">
        <f>I38+I43+I47+I51+I64+I68+I72+I82+I86+I114+I56+I60+I90+I98+I102+I118+I110+I126+I122+I130+I134+I106+I76+I94+I138+I142+I146</f>
        <v>14752.01</v>
      </c>
      <c r="J147" s="381">
        <f>J38+J43+J47+J51+J64+J68+J72+J82+J86+J114+J56+J60+J90+J98+J102+J118+J110+J126+J122+J130+J134+J106+J76+J94+J138+J142+J146</f>
        <v>10010.68</v>
      </c>
      <c r="K147" s="314"/>
      <c r="L147" s="315"/>
      <c r="M147" s="315"/>
      <c r="N147" s="382"/>
      <c r="O147" s="1925"/>
    </row>
    <row r="148" spans="1:15" ht="13.5" thickBot="1" x14ac:dyDescent="0.25">
      <c r="A148" s="383" t="s">
        <v>7</v>
      </c>
      <c r="B148" s="2506" t="s">
        <v>11</v>
      </c>
      <c r="C148" s="2506"/>
      <c r="D148" s="2506"/>
      <c r="E148" s="2506"/>
      <c r="F148" s="2506"/>
      <c r="G148" s="2507"/>
      <c r="H148" s="384">
        <f>H147+H33</f>
        <v>18952.79</v>
      </c>
      <c r="I148" s="385">
        <f t="shared" ref="I148:J148" si="19">I147+I33</f>
        <v>21763.77</v>
      </c>
      <c r="J148" s="384">
        <f t="shared" si="19"/>
        <v>14997.36</v>
      </c>
      <c r="K148" s="386"/>
      <c r="L148" s="386"/>
      <c r="M148" s="386"/>
      <c r="N148" s="2341"/>
      <c r="O148" s="2240"/>
    </row>
    <row r="149" spans="1:15" ht="13.5" thickBot="1" x14ac:dyDescent="0.25">
      <c r="A149" s="146" t="s">
        <v>9</v>
      </c>
      <c r="B149" s="2508" t="s">
        <v>203</v>
      </c>
      <c r="C149" s="2405"/>
      <c r="D149" s="2405"/>
      <c r="E149" s="2405"/>
      <c r="F149" s="2405"/>
      <c r="G149" s="2405"/>
      <c r="H149" s="2405"/>
      <c r="I149" s="2405"/>
      <c r="J149" s="2405"/>
      <c r="K149" s="2405"/>
      <c r="L149" s="2405"/>
      <c r="M149" s="2405"/>
      <c r="N149" s="2239"/>
      <c r="O149" s="2240"/>
    </row>
    <row r="150" spans="1:15" ht="13.9" customHeight="1" thickBot="1" x14ac:dyDescent="0.25">
      <c r="A150" s="253" t="s">
        <v>9</v>
      </c>
      <c r="B150" s="254" t="s">
        <v>7</v>
      </c>
      <c r="C150" s="2509" t="s">
        <v>204</v>
      </c>
      <c r="D150" s="2509"/>
      <c r="E150" s="2509"/>
      <c r="F150" s="2509"/>
      <c r="G150" s="2509"/>
      <c r="H150" s="2509"/>
      <c r="I150" s="2509"/>
      <c r="J150" s="2509"/>
      <c r="K150" s="2509"/>
      <c r="L150" s="2509"/>
      <c r="M150" s="2509"/>
      <c r="N150" s="2169"/>
      <c r="O150" s="2170"/>
    </row>
    <row r="151" spans="1:15" ht="13.15" customHeight="1" x14ac:dyDescent="0.2">
      <c r="A151" s="2433"/>
      <c r="B151" s="2436"/>
      <c r="C151" s="2439"/>
      <c r="D151" s="2441" t="s">
        <v>205</v>
      </c>
      <c r="E151" s="2444" t="s">
        <v>50</v>
      </c>
      <c r="F151" s="2186" t="s">
        <v>162</v>
      </c>
      <c r="G151" s="257" t="s">
        <v>148</v>
      </c>
      <c r="H151" s="276"/>
      <c r="I151" s="277"/>
      <c r="J151" s="1964"/>
      <c r="K151" s="1982" t="s">
        <v>206</v>
      </c>
      <c r="L151" s="344" t="s">
        <v>150</v>
      </c>
      <c r="M151" s="410" t="s">
        <v>150</v>
      </c>
      <c r="N151" s="2390" t="s">
        <v>1126</v>
      </c>
      <c r="O151" s="2227"/>
    </row>
    <row r="152" spans="1:15" x14ac:dyDescent="0.2">
      <c r="A152" s="2434"/>
      <c r="B152" s="2437"/>
      <c r="C152" s="2409"/>
      <c r="D152" s="2442"/>
      <c r="E152" s="2445"/>
      <c r="F152" s="2447"/>
      <c r="G152" s="263" t="s">
        <v>125</v>
      </c>
      <c r="H152" s="281">
        <v>253</v>
      </c>
      <c r="I152" s="282"/>
      <c r="J152" s="324"/>
      <c r="K152" s="327"/>
      <c r="L152" s="347"/>
      <c r="M152" s="348"/>
      <c r="N152" s="2236"/>
      <c r="O152" s="2231"/>
    </row>
    <row r="153" spans="1:15" x14ac:dyDescent="0.2">
      <c r="A153" s="2434"/>
      <c r="B153" s="2437"/>
      <c r="C153" s="2409"/>
      <c r="D153" s="2442"/>
      <c r="E153" s="2445"/>
      <c r="F153" s="2447"/>
      <c r="G153" s="1943" t="s">
        <v>30</v>
      </c>
      <c r="H153" s="281">
        <v>1.2</v>
      </c>
      <c r="I153" s="282">
        <v>1.2</v>
      </c>
      <c r="J153" s="324">
        <v>0.06</v>
      </c>
      <c r="K153" s="327"/>
      <c r="L153" s="347"/>
      <c r="M153" s="348"/>
      <c r="N153" s="2236"/>
      <c r="O153" s="2231"/>
    </row>
    <row r="154" spans="1:15" x14ac:dyDescent="0.2">
      <c r="A154" s="2434"/>
      <c r="B154" s="2437"/>
      <c r="C154" s="2409"/>
      <c r="D154" s="2442"/>
      <c r="E154" s="2445"/>
      <c r="F154" s="2268"/>
      <c r="G154" s="269" t="s">
        <v>151</v>
      </c>
      <c r="H154" s="285">
        <v>600</v>
      </c>
      <c r="I154" s="286">
        <v>601.20000000000005</v>
      </c>
      <c r="J154" s="326">
        <v>570.79999999999995</v>
      </c>
      <c r="K154" s="327"/>
      <c r="L154" s="328"/>
      <c r="M154" s="329"/>
      <c r="N154" s="2236"/>
      <c r="O154" s="2231"/>
    </row>
    <row r="155" spans="1:15" ht="24" customHeight="1" thickBot="1" x14ac:dyDescent="0.25">
      <c r="A155" s="2435"/>
      <c r="B155" s="2438"/>
      <c r="C155" s="2440"/>
      <c r="D155" s="2443"/>
      <c r="E155" s="2446"/>
      <c r="F155" s="2185"/>
      <c r="G155" s="290" t="s">
        <v>8</v>
      </c>
      <c r="H155" s="291">
        <f>H151+H152+H154+H153</f>
        <v>854.2</v>
      </c>
      <c r="I155" s="291">
        <f t="shared" ref="I155:J155" si="20">I151+I152+I154+I153</f>
        <v>602.40000000000009</v>
      </c>
      <c r="J155" s="292">
        <f t="shared" si="20"/>
        <v>570.8599999999999</v>
      </c>
      <c r="K155" s="330"/>
      <c r="L155" s="331"/>
      <c r="M155" s="332"/>
      <c r="N155" s="2228"/>
      <c r="O155" s="2229"/>
    </row>
    <row r="156" spans="1:15" ht="18.600000000000001" customHeight="1" x14ac:dyDescent="0.2">
      <c r="A156" s="2433"/>
      <c r="B156" s="2436"/>
      <c r="C156" s="2439"/>
      <c r="D156" s="2441" t="s">
        <v>207</v>
      </c>
      <c r="E156" s="2444" t="s">
        <v>50</v>
      </c>
      <c r="F156" s="2186" t="s">
        <v>162</v>
      </c>
      <c r="G156" s="257" t="s">
        <v>148</v>
      </c>
      <c r="H156" s="276"/>
      <c r="I156" s="277"/>
      <c r="J156" s="1964"/>
      <c r="K156" s="2448" t="s">
        <v>208</v>
      </c>
      <c r="L156" s="2510"/>
      <c r="M156" s="2513"/>
      <c r="N156" s="2390" t="s">
        <v>1127</v>
      </c>
      <c r="O156" s="2227"/>
    </row>
    <row r="157" spans="1:15" ht="27" customHeight="1" x14ac:dyDescent="0.2">
      <c r="A157" s="2434"/>
      <c r="B157" s="2437"/>
      <c r="C157" s="2409"/>
      <c r="D157" s="2442"/>
      <c r="E157" s="2445"/>
      <c r="F157" s="2447"/>
      <c r="G157" s="263" t="s">
        <v>125</v>
      </c>
      <c r="H157" s="281">
        <v>12.1</v>
      </c>
      <c r="I157" s="282">
        <v>12.1</v>
      </c>
      <c r="J157" s="324">
        <v>6.1</v>
      </c>
      <c r="K157" s="2464"/>
      <c r="L157" s="2511"/>
      <c r="M157" s="2514"/>
      <c r="N157" s="2392"/>
      <c r="O157" s="2231"/>
    </row>
    <row r="158" spans="1:15" ht="14.45" customHeight="1" x14ac:dyDescent="0.2">
      <c r="A158" s="2434"/>
      <c r="B158" s="2437"/>
      <c r="C158" s="2409"/>
      <c r="D158" s="2442"/>
      <c r="E158" s="2445"/>
      <c r="F158" s="2447"/>
      <c r="G158" s="1943" t="s">
        <v>30</v>
      </c>
      <c r="H158" s="281">
        <v>2.5</v>
      </c>
      <c r="I158" s="282">
        <v>2.5</v>
      </c>
      <c r="J158" s="324">
        <v>1.8</v>
      </c>
      <c r="K158" s="2449"/>
      <c r="L158" s="2512"/>
      <c r="M158" s="2515"/>
      <c r="N158" s="2392"/>
      <c r="O158" s="2231"/>
    </row>
    <row r="159" spans="1:15" x14ac:dyDescent="0.2">
      <c r="A159" s="2434"/>
      <c r="B159" s="2437"/>
      <c r="C159" s="2409"/>
      <c r="D159" s="2442"/>
      <c r="E159" s="2445"/>
      <c r="F159" s="2268"/>
      <c r="G159" s="269" t="s">
        <v>151</v>
      </c>
      <c r="H159" s="285">
        <v>2579</v>
      </c>
      <c r="I159" s="286">
        <v>2579</v>
      </c>
      <c r="J159" s="326">
        <v>2083</v>
      </c>
      <c r="K159" s="327"/>
      <c r="L159" s="328"/>
      <c r="M159" s="329"/>
      <c r="N159" s="2236"/>
      <c r="O159" s="2231"/>
    </row>
    <row r="160" spans="1:15" ht="13.5" thickBot="1" x14ac:dyDescent="0.25">
      <c r="A160" s="2435"/>
      <c r="B160" s="2438"/>
      <c r="C160" s="2440"/>
      <c r="D160" s="2443"/>
      <c r="E160" s="2446"/>
      <c r="F160" s="2185"/>
      <c r="G160" s="290" t="s">
        <v>8</v>
      </c>
      <c r="H160" s="291">
        <f>H156+H157+H159+H158</f>
        <v>2593.6</v>
      </c>
      <c r="I160" s="291">
        <f t="shared" ref="I160:J160" si="21">I156+I157+I159+I158</f>
        <v>2593.6</v>
      </c>
      <c r="J160" s="292">
        <f t="shared" si="21"/>
        <v>2090.9</v>
      </c>
      <c r="K160" s="1937"/>
      <c r="L160" s="331"/>
      <c r="M160" s="332"/>
      <c r="N160" s="2228"/>
      <c r="O160" s="2229"/>
    </row>
    <row r="161" spans="1:15" ht="13.15" customHeight="1" x14ac:dyDescent="0.2">
      <c r="A161" s="2433"/>
      <c r="B161" s="2436"/>
      <c r="C161" s="2439"/>
      <c r="D161" s="2441" t="s">
        <v>209</v>
      </c>
      <c r="E161" s="2444" t="s">
        <v>50</v>
      </c>
      <c r="F161" s="2186" t="s">
        <v>162</v>
      </c>
      <c r="G161" s="257" t="s">
        <v>148</v>
      </c>
      <c r="H161" s="276"/>
      <c r="I161" s="277"/>
      <c r="J161" s="333"/>
      <c r="K161" s="1907" t="s">
        <v>155</v>
      </c>
      <c r="L161" s="387"/>
      <c r="M161" s="388"/>
      <c r="N161" s="2390" t="s">
        <v>1128</v>
      </c>
      <c r="O161" s="2227"/>
    </row>
    <row r="162" spans="1:15" ht="25.15" customHeight="1" x14ac:dyDescent="0.2">
      <c r="A162" s="2434"/>
      <c r="B162" s="2437"/>
      <c r="C162" s="2409"/>
      <c r="D162" s="2442"/>
      <c r="E162" s="2445"/>
      <c r="F162" s="2447"/>
      <c r="G162" s="263" t="s">
        <v>125</v>
      </c>
      <c r="H162" s="281">
        <v>60</v>
      </c>
      <c r="I162" s="282">
        <v>60</v>
      </c>
      <c r="J162" s="324">
        <v>0</v>
      </c>
      <c r="K162" s="1985"/>
      <c r="L162" s="1918"/>
      <c r="M162" s="1919"/>
      <c r="N162" s="2392"/>
      <c r="O162" s="2231"/>
    </row>
    <row r="163" spans="1:15" ht="21" customHeight="1" x14ac:dyDescent="0.2">
      <c r="A163" s="2434"/>
      <c r="B163" s="2437"/>
      <c r="C163" s="2409"/>
      <c r="D163" s="2442"/>
      <c r="E163" s="2445"/>
      <c r="F163" s="2447"/>
      <c r="G163" s="1943" t="s">
        <v>30</v>
      </c>
      <c r="H163" s="281">
        <v>1.5</v>
      </c>
      <c r="I163" s="282">
        <v>1.5</v>
      </c>
      <c r="J163" s="352">
        <v>1.42</v>
      </c>
      <c r="K163" s="327"/>
      <c r="L163" s="347"/>
      <c r="M163" s="348"/>
      <c r="N163" s="2392"/>
      <c r="O163" s="2231"/>
    </row>
    <row r="164" spans="1:15" ht="16.899999999999999" customHeight="1" x14ac:dyDescent="0.2">
      <c r="A164" s="2434"/>
      <c r="B164" s="2437"/>
      <c r="C164" s="2409"/>
      <c r="D164" s="2442"/>
      <c r="E164" s="2445"/>
      <c r="F164" s="2268"/>
      <c r="G164" s="269" t="s">
        <v>151</v>
      </c>
      <c r="H164" s="285">
        <v>419.3</v>
      </c>
      <c r="I164" s="286">
        <v>419.3</v>
      </c>
      <c r="J164" s="326">
        <v>25.04</v>
      </c>
      <c r="K164" s="327"/>
      <c r="L164" s="328"/>
      <c r="M164" s="329"/>
      <c r="N164" s="2236"/>
      <c r="O164" s="2231"/>
    </row>
    <row r="165" spans="1:15" ht="24" customHeight="1" thickBot="1" x14ac:dyDescent="0.25">
      <c r="A165" s="2435"/>
      <c r="B165" s="2438"/>
      <c r="C165" s="2440"/>
      <c r="D165" s="2443"/>
      <c r="E165" s="2446"/>
      <c r="F165" s="2185"/>
      <c r="G165" s="290" t="s">
        <v>8</v>
      </c>
      <c r="H165" s="291">
        <f>H161+H162+H164+H163</f>
        <v>480.8</v>
      </c>
      <c r="I165" s="291">
        <f t="shared" ref="I165:J165" si="22">I161+I162+I164+I163</f>
        <v>480.8</v>
      </c>
      <c r="J165" s="350">
        <f t="shared" si="22"/>
        <v>26.46</v>
      </c>
      <c r="K165" s="1937"/>
      <c r="L165" s="331"/>
      <c r="M165" s="332"/>
      <c r="N165" s="2228"/>
      <c r="O165" s="2229"/>
    </row>
    <row r="166" spans="1:15" ht="25.15" customHeight="1" x14ac:dyDescent="0.2">
      <c r="A166" s="2433"/>
      <c r="B166" s="2436"/>
      <c r="C166" s="2439"/>
      <c r="D166" s="2441" t="s">
        <v>210</v>
      </c>
      <c r="E166" s="2444" t="s">
        <v>50</v>
      </c>
      <c r="F166" s="2186" t="s">
        <v>162</v>
      </c>
      <c r="G166" s="257" t="s">
        <v>148</v>
      </c>
      <c r="H166" s="276"/>
      <c r="I166" s="277"/>
      <c r="J166" s="1964"/>
      <c r="K166" s="1287"/>
      <c r="L166" s="344"/>
      <c r="M166" s="345"/>
      <c r="N166" s="2390" t="s">
        <v>1129</v>
      </c>
      <c r="O166" s="2227"/>
    </row>
    <row r="167" spans="1:15" ht="21.6" customHeight="1" x14ac:dyDescent="0.2">
      <c r="A167" s="2434"/>
      <c r="B167" s="2437"/>
      <c r="C167" s="2409"/>
      <c r="D167" s="2442"/>
      <c r="E167" s="2445"/>
      <c r="F167" s="2447"/>
      <c r="G167" s="267" t="s">
        <v>125</v>
      </c>
      <c r="H167" s="300">
        <v>177.9</v>
      </c>
      <c r="I167" s="301">
        <v>177.9</v>
      </c>
      <c r="J167" s="389">
        <v>6</v>
      </c>
      <c r="K167" s="327"/>
      <c r="L167" s="347"/>
      <c r="M167" s="348"/>
      <c r="N167" s="2236"/>
      <c r="O167" s="2231"/>
    </row>
    <row r="168" spans="1:15" ht="25.9" customHeight="1" x14ac:dyDescent="0.2">
      <c r="A168" s="2434"/>
      <c r="B168" s="2437"/>
      <c r="C168" s="2409"/>
      <c r="D168" s="2442"/>
      <c r="E168" s="2445"/>
      <c r="F168" s="2268"/>
      <c r="G168" s="1942" t="s">
        <v>151</v>
      </c>
      <c r="H168" s="285">
        <v>1004.7</v>
      </c>
      <c r="I168" s="286">
        <v>1004.7</v>
      </c>
      <c r="J168" s="326">
        <v>3.9</v>
      </c>
      <c r="K168" s="327"/>
      <c r="L168" s="328"/>
      <c r="M168" s="329"/>
      <c r="N168" s="2236"/>
      <c r="O168" s="2231"/>
    </row>
    <row r="169" spans="1:15" ht="13.5" thickBot="1" x14ac:dyDescent="0.25">
      <c r="A169" s="2435"/>
      <c r="B169" s="2438"/>
      <c r="C169" s="2440"/>
      <c r="D169" s="2443"/>
      <c r="E169" s="2446"/>
      <c r="F169" s="2185"/>
      <c r="G169" s="290" t="s">
        <v>8</v>
      </c>
      <c r="H169" s="291">
        <f>H166+H168+H167</f>
        <v>1182.6000000000001</v>
      </c>
      <c r="I169" s="291">
        <f t="shared" ref="I169:J169" si="23">I166+I168+I167</f>
        <v>1182.6000000000001</v>
      </c>
      <c r="J169" s="292">
        <f t="shared" si="23"/>
        <v>9.9</v>
      </c>
      <c r="K169" s="330"/>
      <c r="L169" s="331"/>
      <c r="M169" s="332"/>
      <c r="N169" s="2228"/>
      <c r="O169" s="2229"/>
    </row>
    <row r="170" spans="1:15" ht="13.15" customHeight="1" x14ac:dyDescent="0.2">
      <c r="A170" s="2433"/>
      <c r="B170" s="2436"/>
      <c r="C170" s="2439"/>
      <c r="D170" s="2441" t="s">
        <v>1130</v>
      </c>
      <c r="E170" s="2444" t="s">
        <v>50</v>
      </c>
      <c r="F170" s="2186" t="s">
        <v>162</v>
      </c>
      <c r="G170" s="257" t="s">
        <v>148</v>
      </c>
      <c r="H170" s="276"/>
      <c r="I170" s="277"/>
      <c r="J170" s="276"/>
      <c r="K170" s="390"/>
      <c r="L170" s="391"/>
      <c r="M170" s="345"/>
      <c r="N170" s="2390" t="s">
        <v>1131</v>
      </c>
      <c r="O170" s="2227"/>
    </row>
    <row r="171" spans="1:15" x14ac:dyDescent="0.2">
      <c r="A171" s="2434"/>
      <c r="B171" s="2437"/>
      <c r="C171" s="2409"/>
      <c r="D171" s="2442"/>
      <c r="E171" s="2445"/>
      <c r="F171" s="2447"/>
      <c r="G171" s="263" t="s">
        <v>30</v>
      </c>
      <c r="H171" s="281"/>
      <c r="I171" s="282"/>
      <c r="J171" s="281"/>
      <c r="K171" s="392"/>
      <c r="L171" s="377"/>
      <c r="M171" s="348"/>
      <c r="N171" s="2236"/>
      <c r="O171" s="2231"/>
    </row>
    <row r="172" spans="1:15" x14ac:dyDescent="0.2">
      <c r="A172" s="2434"/>
      <c r="B172" s="2437"/>
      <c r="C172" s="2409"/>
      <c r="D172" s="2442"/>
      <c r="E172" s="2445"/>
      <c r="F172" s="2268"/>
      <c r="G172" s="1942" t="s">
        <v>151</v>
      </c>
      <c r="H172" s="285"/>
      <c r="I172" s="286">
        <v>20.5</v>
      </c>
      <c r="J172" s="285">
        <v>20.399999999999999</v>
      </c>
      <c r="K172" s="392"/>
      <c r="L172" s="340"/>
      <c r="M172" s="329"/>
      <c r="N172" s="2236"/>
      <c r="O172" s="2231"/>
    </row>
    <row r="173" spans="1:15" ht="13.5" thickBot="1" x14ac:dyDescent="0.25">
      <c r="A173" s="2435"/>
      <c r="B173" s="2438"/>
      <c r="C173" s="2440"/>
      <c r="D173" s="2443"/>
      <c r="E173" s="2446"/>
      <c r="F173" s="2185"/>
      <c r="G173" s="290" t="s">
        <v>8</v>
      </c>
      <c r="H173" s="291">
        <f>H170+H172+H171</f>
        <v>0</v>
      </c>
      <c r="I173" s="291">
        <f t="shared" ref="I173:J173" si="24">I170+I172+I171</f>
        <v>20.5</v>
      </c>
      <c r="J173" s="291">
        <f t="shared" si="24"/>
        <v>20.399999999999999</v>
      </c>
      <c r="K173" s="393"/>
      <c r="L173" s="342"/>
      <c r="M173" s="394"/>
      <c r="N173" s="2228"/>
      <c r="O173" s="2229"/>
    </row>
    <row r="174" spans="1:15" ht="64.150000000000006" customHeight="1" x14ac:dyDescent="0.2">
      <c r="A174" s="2433"/>
      <c r="B174" s="2436"/>
      <c r="C174" s="2439"/>
      <c r="D174" s="2441" t="s">
        <v>211</v>
      </c>
      <c r="E174" s="2444" t="s">
        <v>50</v>
      </c>
      <c r="F174" s="2186" t="s">
        <v>162</v>
      </c>
      <c r="G174" s="257" t="s">
        <v>125</v>
      </c>
      <c r="H174" s="320">
        <v>3.9</v>
      </c>
      <c r="I174" s="600">
        <v>3.9</v>
      </c>
      <c r="J174" s="320">
        <v>2.6</v>
      </c>
      <c r="K174" s="390"/>
      <c r="L174" s="391"/>
      <c r="M174" s="345"/>
      <c r="N174" s="2390" t="s">
        <v>1132</v>
      </c>
      <c r="O174" s="2227"/>
    </row>
    <row r="175" spans="1:15" ht="69" customHeight="1" x14ac:dyDescent="0.2">
      <c r="A175" s="2434"/>
      <c r="B175" s="2437"/>
      <c r="C175" s="2409"/>
      <c r="D175" s="2442"/>
      <c r="E175" s="2445"/>
      <c r="F175" s="2447"/>
      <c r="G175" s="263" t="s">
        <v>30</v>
      </c>
      <c r="H175" s="438">
        <v>1.4</v>
      </c>
      <c r="I175" s="1986"/>
      <c r="J175" s="438"/>
      <c r="K175" s="392"/>
      <c r="L175" s="377"/>
      <c r="M175" s="348"/>
      <c r="N175" s="2236"/>
      <c r="O175" s="2231"/>
    </row>
    <row r="176" spans="1:15" ht="142.9" customHeight="1" x14ac:dyDescent="0.2">
      <c r="A176" s="2434"/>
      <c r="B176" s="2437"/>
      <c r="C176" s="2409"/>
      <c r="D176" s="2442"/>
      <c r="E176" s="2445"/>
      <c r="F176" s="2268"/>
      <c r="G176" s="1942" t="s">
        <v>151</v>
      </c>
      <c r="H176" s="336">
        <v>1031</v>
      </c>
      <c r="I176" s="337">
        <v>454.8</v>
      </c>
      <c r="J176" s="336">
        <v>0</v>
      </c>
      <c r="K176" s="392"/>
      <c r="L176" s="340"/>
      <c r="M176" s="329"/>
      <c r="N176" s="2236"/>
      <c r="O176" s="2231"/>
    </row>
    <row r="177" spans="1:15" ht="40.15" customHeight="1" thickBot="1" x14ac:dyDescent="0.25">
      <c r="A177" s="2435"/>
      <c r="B177" s="2438"/>
      <c r="C177" s="2440"/>
      <c r="D177" s="2443"/>
      <c r="E177" s="2446"/>
      <c r="F177" s="2185"/>
      <c r="G177" s="290" t="s">
        <v>8</v>
      </c>
      <c r="H177" s="291">
        <f>H174+H176+H175</f>
        <v>1036.3000000000002</v>
      </c>
      <c r="I177" s="291">
        <f t="shared" ref="I177:J177" si="25">I174+I176+I175</f>
        <v>458.7</v>
      </c>
      <c r="J177" s="291">
        <f t="shared" si="25"/>
        <v>2.6</v>
      </c>
      <c r="K177" s="393"/>
      <c r="L177" s="342"/>
      <c r="M177" s="394"/>
      <c r="N177" s="2228"/>
      <c r="O177" s="2229"/>
    </row>
    <row r="178" spans="1:15" ht="34.15" customHeight="1" x14ac:dyDescent="0.2">
      <c r="A178" s="2433"/>
      <c r="B178" s="2436"/>
      <c r="C178" s="2439"/>
      <c r="D178" s="2441" t="s">
        <v>212</v>
      </c>
      <c r="E178" s="2444" t="s">
        <v>50</v>
      </c>
      <c r="F178" s="2186" t="s">
        <v>162</v>
      </c>
      <c r="G178" s="257" t="s">
        <v>148</v>
      </c>
      <c r="H178" s="276"/>
      <c r="I178" s="277"/>
      <c r="J178" s="1970"/>
      <c r="K178" s="395" t="s">
        <v>155</v>
      </c>
      <c r="L178" s="344" t="s">
        <v>150</v>
      </c>
      <c r="M178" s="345"/>
      <c r="N178" s="2390" t="s">
        <v>1133</v>
      </c>
      <c r="O178" s="2227"/>
    </row>
    <row r="179" spans="1:15" ht="31.15" customHeight="1" x14ac:dyDescent="0.2">
      <c r="A179" s="2434"/>
      <c r="B179" s="2437"/>
      <c r="C179" s="2409"/>
      <c r="D179" s="2442"/>
      <c r="E179" s="2445"/>
      <c r="F179" s="2447"/>
      <c r="G179" s="263" t="s">
        <v>125</v>
      </c>
      <c r="H179" s="281">
        <v>58.7</v>
      </c>
      <c r="I179" s="282">
        <v>58.7</v>
      </c>
      <c r="J179" s="281">
        <v>46.5</v>
      </c>
      <c r="K179" s="351"/>
      <c r="L179" s="347"/>
      <c r="M179" s="348"/>
      <c r="N179" s="2236"/>
      <c r="O179" s="2231"/>
    </row>
    <row r="180" spans="1:15" ht="31.9" customHeight="1" x14ac:dyDescent="0.2">
      <c r="A180" s="2434"/>
      <c r="B180" s="2437"/>
      <c r="C180" s="2409"/>
      <c r="D180" s="2442"/>
      <c r="E180" s="2445"/>
      <c r="F180" s="2268"/>
      <c r="G180" s="1942" t="s">
        <v>151</v>
      </c>
      <c r="H180" s="285">
        <v>333</v>
      </c>
      <c r="I180" s="286">
        <v>333</v>
      </c>
      <c r="J180" s="285">
        <v>263.5</v>
      </c>
      <c r="K180" s="351"/>
      <c r="L180" s="328"/>
      <c r="M180" s="329"/>
      <c r="N180" s="2236"/>
      <c r="O180" s="2231"/>
    </row>
    <row r="181" spans="1:15" ht="28.9" customHeight="1" thickBot="1" x14ac:dyDescent="0.25">
      <c r="A181" s="2435"/>
      <c r="B181" s="2438"/>
      <c r="C181" s="2440"/>
      <c r="D181" s="2443"/>
      <c r="E181" s="2446"/>
      <c r="F181" s="2185"/>
      <c r="G181" s="290" t="s">
        <v>8</v>
      </c>
      <c r="H181" s="291">
        <f>H178+H180+H179</f>
        <v>391.7</v>
      </c>
      <c r="I181" s="291">
        <f t="shared" ref="I181:J181" si="26">I178+I180+I179</f>
        <v>391.7</v>
      </c>
      <c r="J181" s="291">
        <f t="shared" si="26"/>
        <v>310</v>
      </c>
      <c r="K181" s="1950"/>
      <c r="L181" s="331"/>
      <c r="M181" s="394"/>
      <c r="N181" s="2228"/>
      <c r="O181" s="2229"/>
    </row>
    <row r="182" spans="1:15" ht="30" customHeight="1" x14ac:dyDescent="0.2">
      <c r="A182" s="2433"/>
      <c r="B182" s="2436"/>
      <c r="C182" s="2439"/>
      <c r="D182" s="2441" t="s">
        <v>213</v>
      </c>
      <c r="E182" s="2444" t="s">
        <v>50</v>
      </c>
      <c r="F182" s="2186" t="s">
        <v>162</v>
      </c>
      <c r="G182" s="257" t="s">
        <v>148</v>
      </c>
      <c r="H182" s="276"/>
      <c r="I182" s="277"/>
      <c r="J182" s="276"/>
      <c r="K182" s="1987" t="s">
        <v>214</v>
      </c>
      <c r="L182" s="344" t="s">
        <v>150</v>
      </c>
      <c r="M182" s="410" t="s">
        <v>150</v>
      </c>
      <c r="N182" s="2390" t="s">
        <v>1134</v>
      </c>
      <c r="O182" s="2227"/>
    </row>
    <row r="183" spans="1:15" x14ac:dyDescent="0.2">
      <c r="A183" s="2434"/>
      <c r="B183" s="2437"/>
      <c r="C183" s="2409"/>
      <c r="D183" s="2442"/>
      <c r="E183" s="2445"/>
      <c r="F183" s="2447"/>
      <c r="G183" s="263" t="s">
        <v>30</v>
      </c>
      <c r="H183" s="281">
        <v>2.5</v>
      </c>
      <c r="I183" s="282">
        <v>0.4</v>
      </c>
      <c r="J183" s="281">
        <v>0</v>
      </c>
      <c r="K183" s="1983"/>
      <c r="L183" s="347"/>
      <c r="M183" s="348"/>
      <c r="N183" s="2236"/>
      <c r="O183" s="2231"/>
    </row>
    <row r="184" spans="1:15" x14ac:dyDescent="0.2">
      <c r="A184" s="2434"/>
      <c r="B184" s="2437"/>
      <c r="C184" s="2409"/>
      <c r="D184" s="2442"/>
      <c r="E184" s="2445"/>
      <c r="F184" s="2268"/>
      <c r="G184" s="1942" t="s">
        <v>151</v>
      </c>
      <c r="H184" s="285">
        <v>152</v>
      </c>
      <c r="I184" s="286">
        <v>152</v>
      </c>
      <c r="J184" s="285">
        <v>0</v>
      </c>
      <c r="K184" s="1983"/>
      <c r="L184" s="328"/>
      <c r="M184" s="329"/>
      <c r="N184" s="2236"/>
      <c r="O184" s="2231"/>
    </row>
    <row r="185" spans="1:15" ht="13.5" thickBot="1" x14ac:dyDescent="0.25">
      <c r="A185" s="2435"/>
      <c r="B185" s="2438"/>
      <c r="C185" s="2440"/>
      <c r="D185" s="2443"/>
      <c r="E185" s="2446"/>
      <c r="F185" s="2185"/>
      <c r="G185" s="290" t="s">
        <v>8</v>
      </c>
      <c r="H185" s="291">
        <f>H182+H184+H183</f>
        <v>154.5</v>
      </c>
      <c r="I185" s="291">
        <f t="shared" ref="I185:J185" si="27">I182+I184+I183</f>
        <v>152.4</v>
      </c>
      <c r="J185" s="291">
        <f t="shared" si="27"/>
        <v>0</v>
      </c>
      <c r="K185" s="1935"/>
      <c r="L185" s="331"/>
      <c r="M185" s="394"/>
      <c r="N185" s="2228"/>
      <c r="O185" s="2229"/>
    </row>
    <row r="186" spans="1:15" ht="13.5" thickBot="1" x14ac:dyDescent="0.25">
      <c r="A186" s="253" t="s">
        <v>9</v>
      </c>
      <c r="B186" s="254" t="s">
        <v>7</v>
      </c>
      <c r="C186" s="2516" t="s">
        <v>10</v>
      </c>
      <c r="D186" s="2423"/>
      <c r="E186" s="2423"/>
      <c r="F186" s="2423"/>
      <c r="G186" s="2423"/>
      <c r="H186" s="396">
        <f>H155+H160+H173+H169+H165+H181+H185+H177</f>
        <v>6693.7000000000007</v>
      </c>
      <c r="I186" s="396">
        <f t="shared" ref="I186:J186" si="28">I155+I160+I173+I169+I165+I181+I185+I177</f>
        <v>5882.7</v>
      </c>
      <c r="J186" s="396">
        <f t="shared" si="28"/>
        <v>3031.1200000000003</v>
      </c>
      <c r="K186" s="397"/>
      <c r="L186" s="398"/>
      <c r="M186" s="398"/>
      <c r="N186" s="1924"/>
      <c r="O186" s="1925"/>
    </row>
    <row r="187" spans="1:15" ht="28.9" customHeight="1" thickBot="1" x14ac:dyDescent="0.25">
      <c r="A187" s="253" t="s">
        <v>9</v>
      </c>
      <c r="B187" s="254" t="s">
        <v>9</v>
      </c>
      <c r="C187" s="2517" t="s">
        <v>215</v>
      </c>
      <c r="D187" s="2518"/>
      <c r="E187" s="2518"/>
      <c r="F187" s="2518"/>
      <c r="G187" s="2518"/>
      <c r="H187" s="2518"/>
      <c r="I187" s="2518"/>
      <c r="J187" s="2518"/>
      <c r="K187" s="2518"/>
      <c r="L187" s="2518"/>
      <c r="M187" s="2518"/>
      <c r="N187" s="382"/>
      <c r="O187" s="1925"/>
    </row>
    <row r="188" spans="1:15" ht="23.45" customHeight="1" x14ac:dyDescent="0.2">
      <c r="A188" s="2454"/>
      <c r="B188" s="2457"/>
      <c r="C188" s="2460"/>
      <c r="D188" s="2441" t="s">
        <v>216</v>
      </c>
      <c r="E188" s="2444" t="s">
        <v>50</v>
      </c>
      <c r="F188" s="2186" t="s">
        <v>217</v>
      </c>
      <c r="G188" s="257" t="s">
        <v>125</v>
      </c>
      <c r="H188" s="276">
        <v>108.2</v>
      </c>
      <c r="I188" s="277">
        <v>102.2</v>
      </c>
      <c r="J188" s="333">
        <v>2.1</v>
      </c>
      <c r="K188" s="1982" t="s">
        <v>155</v>
      </c>
      <c r="L188" s="344" t="s">
        <v>150</v>
      </c>
      <c r="M188" s="410" t="s">
        <v>183</v>
      </c>
      <c r="N188" s="2390" t="s">
        <v>1135</v>
      </c>
      <c r="O188" s="2227"/>
    </row>
    <row r="189" spans="1:15" ht="25.9" customHeight="1" x14ac:dyDescent="0.2">
      <c r="A189" s="2455"/>
      <c r="B189" s="2458"/>
      <c r="C189" s="2461"/>
      <c r="D189" s="2442"/>
      <c r="E189" s="2445"/>
      <c r="F189" s="2447"/>
      <c r="G189" s="263" t="s">
        <v>30</v>
      </c>
      <c r="H189" s="281">
        <v>0.5</v>
      </c>
      <c r="I189" s="282">
        <v>0.5</v>
      </c>
      <c r="J189" s="324">
        <v>0.4</v>
      </c>
      <c r="K189" s="327"/>
      <c r="L189" s="347"/>
      <c r="M189" s="401"/>
      <c r="N189" s="2236"/>
      <c r="O189" s="2231"/>
    </row>
    <row r="190" spans="1:15" x14ac:dyDescent="0.2">
      <c r="A190" s="2455"/>
      <c r="B190" s="2458"/>
      <c r="C190" s="2461"/>
      <c r="D190" s="2442"/>
      <c r="E190" s="2445"/>
      <c r="F190" s="2268"/>
      <c r="G190" s="1942" t="s">
        <v>151</v>
      </c>
      <c r="H190" s="285">
        <v>403.5</v>
      </c>
      <c r="I190" s="286">
        <v>403.5</v>
      </c>
      <c r="J190" s="326">
        <v>27.7</v>
      </c>
      <c r="K190" s="327"/>
      <c r="L190" s="328"/>
      <c r="M190" s="402"/>
      <c r="N190" s="2236"/>
      <c r="O190" s="2231"/>
    </row>
    <row r="191" spans="1:15" ht="21" customHeight="1" thickBot="1" x14ac:dyDescent="0.25">
      <c r="A191" s="2456"/>
      <c r="B191" s="2459"/>
      <c r="C191" s="2462"/>
      <c r="D191" s="2443"/>
      <c r="E191" s="2446"/>
      <c r="F191" s="2185"/>
      <c r="G191" s="290" t="s">
        <v>8</v>
      </c>
      <c r="H191" s="291">
        <f>H188+H190+H189</f>
        <v>512.20000000000005</v>
      </c>
      <c r="I191" s="291">
        <f t="shared" ref="I191:J191" si="29">I188+I190+I189</f>
        <v>506.2</v>
      </c>
      <c r="J191" s="292">
        <f t="shared" si="29"/>
        <v>30.2</v>
      </c>
      <c r="K191" s="1937"/>
      <c r="L191" s="331"/>
      <c r="M191" s="403"/>
      <c r="N191" s="2228"/>
      <c r="O191" s="2229"/>
    </row>
    <row r="192" spans="1:15" ht="32.450000000000003" customHeight="1" x14ac:dyDescent="0.2">
      <c r="A192" s="2454"/>
      <c r="B192" s="2457"/>
      <c r="C192" s="2460"/>
      <c r="D192" s="2441" t="s">
        <v>218</v>
      </c>
      <c r="E192" s="2444" t="s">
        <v>50</v>
      </c>
      <c r="F192" s="2186" t="s">
        <v>217</v>
      </c>
      <c r="G192" s="257" t="s">
        <v>125</v>
      </c>
      <c r="H192" s="276">
        <v>84</v>
      </c>
      <c r="I192" s="277">
        <v>84</v>
      </c>
      <c r="J192" s="333">
        <v>71.8</v>
      </c>
      <c r="K192" s="1982" t="s">
        <v>155</v>
      </c>
      <c r="L192" s="344"/>
      <c r="M192" s="410"/>
      <c r="N192" s="2390" t="s">
        <v>1136</v>
      </c>
      <c r="O192" s="2227"/>
    </row>
    <row r="193" spans="1:15" ht="24.6" customHeight="1" x14ac:dyDescent="0.2">
      <c r="A193" s="2455"/>
      <c r="B193" s="2458"/>
      <c r="C193" s="2461"/>
      <c r="D193" s="2442"/>
      <c r="E193" s="2445"/>
      <c r="F193" s="2447"/>
      <c r="G193" s="263" t="s">
        <v>30</v>
      </c>
      <c r="H193" s="281"/>
      <c r="I193" s="282"/>
      <c r="J193" s="324"/>
      <c r="K193" s="327"/>
      <c r="L193" s="347"/>
      <c r="M193" s="401"/>
      <c r="N193" s="2236"/>
      <c r="O193" s="2231"/>
    </row>
    <row r="194" spans="1:15" ht="21" customHeight="1" x14ac:dyDescent="0.2">
      <c r="A194" s="2455"/>
      <c r="B194" s="2458"/>
      <c r="C194" s="2461"/>
      <c r="D194" s="2442"/>
      <c r="E194" s="2445"/>
      <c r="F194" s="2268"/>
      <c r="G194" s="1942" t="s">
        <v>151</v>
      </c>
      <c r="H194" s="285"/>
      <c r="I194" s="286"/>
      <c r="J194" s="326"/>
      <c r="K194" s="327"/>
      <c r="L194" s="328"/>
      <c r="M194" s="402"/>
      <c r="N194" s="2236"/>
      <c r="O194" s="2231"/>
    </row>
    <row r="195" spans="1:15" ht="58.9" customHeight="1" thickBot="1" x14ac:dyDescent="0.25">
      <c r="A195" s="2456"/>
      <c r="B195" s="2459"/>
      <c r="C195" s="2462"/>
      <c r="D195" s="2443"/>
      <c r="E195" s="2446"/>
      <c r="F195" s="2185"/>
      <c r="G195" s="290" t="s">
        <v>8</v>
      </c>
      <c r="H195" s="291">
        <f>H192+H194+H193</f>
        <v>84</v>
      </c>
      <c r="I195" s="291">
        <f t="shared" ref="I195:J195" si="30">I192+I194+I193</f>
        <v>84</v>
      </c>
      <c r="J195" s="292">
        <f t="shared" si="30"/>
        <v>71.8</v>
      </c>
      <c r="K195" s="1937"/>
      <c r="L195" s="331"/>
      <c r="M195" s="403"/>
      <c r="N195" s="2228"/>
      <c r="O195" s="2229"/>
    </row>
    <row r="196" spans="1:15" ht="16.899999999999999" customHeight="1" x14ac:dyDescent="0.2">
      <c r="A196" s="2433"/>
      <c r="B196" s="2436"/>
      <c r="C196" s="2439"/>
      <c r="D196" s="2441" t="s">
        <v>219</v>
      </c>
      <c r="E196" s="2444" t="s">
        <v>50</v>
      </c>
      <c r="F196" s="2186" t="s">
        <v>162</v>
      </c>
      <c r="G196" s="257" t="s">
        <v>125</v>
      </c>
      <c r="H196" s="276">
        <v>17</v>
      </c>
      <c r="I196" s="277">
        <v>23</v>
      </c>
      <c r="J196" s="260">
        <v>5.5</v>
      </c>
      <c r="K196" s="1982" t="s">
        <v>155</v>
      </c>
      <c r="L196" s="344" t="s">
        <v>150</v>
      </c>
      <c r="M196" s="410" t="s">
        <v>183</v>
      </c>
      <c r="N196" s="2390" t="s">
        <v>1137</v>
      </c>
      <c r="O196" s="2227"/>
    </row>
    <row r="197" spans="1:15" ht="34.15" customHeight="1" x14ac:dyDescent="0.2">
      <c r="A197" s="2434"/>
      <c r="B197" s="2437"/>
      <c r="C197" s="2409"/>
      <c r="D197" s="2442"/>
      <c r="E197" s="2445"/>
      <c r="F197" s="2447"/>
      <c r="G197" s="1943" t="s">
        <v>30</v>
      </c>
      <c r="H197" s="281"/>
      <c r="I197" s="282"/>
      <c r="J197" s="1971"/>
      <c r="K197" s="327"/>
      <c r="L197" s="347"/>
      <c r="M197" s="348"/>
      <c r="N197" s="2236"/>
      <c r="O197" s="2231"/>
    </row>
    <row r="198" spans="1:15" ht="43.15" customHeight="1" x14ac:dyDescent="0.2">
      <c r="A198" s="2434"/>
      <c r="B198" s="2437"/>
      <c r="C198" s="2409"/>
      <c r="D198" s="2442"/>
      <c r="E198" s="2445"/>
      <c r="F198" s="2268"/>
      <c r="G198" s="269" t="s">
        <v>151</v>
      </c>
      <c r="H198" s="336">
        <v>22.5</v>
      </c>
      <c r="I198" s="337">
        <v>34.5</v>
      </c>
      <c r="J198" s="642">
        <v>12.9</v>
      </c>
      <c r="K198" s="1988"/>
      <c r="L198" s="328"/>
      <c r="M198" s="329"/>
      <c r="N198" s="2236"/>
      <c r="O198" s="2231"/>
    </row>
    <row r="199" spans="1:15" ht="46.9" customHeight="1" thickBot="1" x14ac:dyDescent="0.25">
      <c r="A199" s="2435"/>
      <c r="B199" s="2438"/>
      <c r="C199" s="2440"/>
      <c r="D199" s="2443"/>
      <c r="E199" s="2446"/>
      <c r="F199" s="2185"/>
      <c r="G199" s="290" t="s">
        <v>8</v>
      </c>
      <c r="H199" s="291">
        <f>H196+H197+H198</f>
        <v>39.5</v>
      </c>
      <c r="I199" s="291">
        <f t="shared" ref="I199:J199" si="31">I196+I197+I198</f>
        <v>57.5</v>
      </c>
      <c r="J199" s="1972">
        <f t="shared" si="31"/>
        <v>18.399999999999999</v>
      </c>
      <c r="K199" s="1937"/>
      <c r="L199" s="331"/>
      <c r="M199" s="332"/>
      <c r="N199" s="2228"/>
      <c r="O199" s="2229"/>
    </row>
    <row r="200" spans="1:15" ht="42" customHeight="1" x14ac:dyDescent="0.2">
      <c r="A200" s="2433"/>
      <c r="B200" s="2436"/>
      <c r="C200" s="2439"/>
      <c r="D200" s="2441" t="s">
        <v>220</v>
      </c>
      <c r="E200" s="2444" t="s">
        <v>50</v>
      </c>
      <c r="F200" s="2186" t="s">
        <v>162</v>
      </c>
      <c r="G200" s="257" t="s">
        <v>125</v>
      </c>
      <c r="H200" s="276">
        <v>20</v>
      </c>
      <c r="I200" s="277">
        <v>20</v>
      </c>
      <c r="J200" s="333">
        <v>19.100000000000001</v>
      </c>
      <c r="K200" s="1982" t="s">
        <v>155</v>
      </c>
      <c r="L200" s="344" t="s">
        <v>150</v>
      </c>
      <c r="M200" s="410" t="s">
        <v>150</v>
      </c>
      <c r="N200" s="2390" t="s">
        <v>1138</v>
      </c>
      <c r="O200" s="2227"/>
    </row>
    <row r="201" spans="1:15" ht="78.599999999999994" customHeight="1" x14ac:dyDescent="0.2">
      <c r="A201" s="2434"/>
      <c r="B201" s="2437"/>
      <c r="C201" s="2409"/>
      <c r="D201" s="2442"/>
      <c r="E201" s="2445"/>
      <c r="F201" s="2447"/>
      <c r="G201" s="1943" t="s">
        <v>30</v>
      </c>
      <c r="H201" s="281"/>
      <c r="I201" s="282"/>
      <c r="J201" s="324"/>
      <c r="K201" s="327"/>
      <c r="L201" s="347"/>
      <c r="M201" s="348"/>
      <c r="N201" s="2236"/>
      <c r="O201" s="2231"/>
    </row>
    <row r="202" spans="1:15" ht="57.6" customHeight="1" thickBot="1" x14ac:dyDescent="0.25">
      <c r="A202" s="2434"/>
      <c r="B202" s="2437"/>
      <c r="C202" s="2409"/>
      <c r="D202" s="2442"/>
      <c r="E202" s="2445"/>
      <c r="F202" s="2268"/>
      <c r="G202" s="269" t="s">
        <v>151</v>
      </c>
      <c r="H202" s="285">
        <v>75.2</v>
      </c>
      <c r="I202" s="286">
        <v>133</v>
      </c>
      <c r="J202" s="326">
        <v>84.3</v>
      </c>
      <c r="K202" s="327"/>
      <c r="L202" s="328"/>
      <c r="M202" s="329"/>
      <c r="N202" s="2236"/>
      <c r="O202" s="2231"/>
    </row>
    <row r="203" spans="1:15" ht="48" customHeight="1" thickBot="1" x14ac:dyDescent="0.25">
      <c r="A203" s="2435"/>
      <c r="B203" s="2438"/>
      <c r="C203" s="2440"/>
      <c r="D203" s="2443"/>
      <c r="E203" s="2446"/>
      <c r="F203" s="2185"/>
      <c r="G203" s="290" t="s">
        <v>8</v>
      </c>
      <c r="H203" s="291">
        <f>H200+H201+H202</f>
        <v>95.2</v>
      </c>
      <c r="I203" s="291">
        <f t="shared" ref="I203:J203" si="32">I200+I201+I202</f>
        <v>153</v>
      </c>
      <c r="J203" s="447">
        <f t="shared" si="32"/>
        <v>103.4</v>
      </c>
      <c r="K203" s="1937"/>
      <c r="L203" s="331"/>
      <c r="M203" s="332"/>
      <c r="N203" s="2228"/>
      <c r="O203" s="2229"/>
    </row>
    <row r="204" spans="1:15" ht="42.6" customHeight="1" x14ac:dyDescent="0.2">
      <c r="A204" s="2433"/>
      <c r="B204" s="2436"/>
      <c r="C204" s="2439"/>
      <c r="D204" s="2441" t="s">
        <v>221</v>
      </c>
      <c r="E204" s="2444" t="s">
        <v>50</v>
      </c>
      <c r="F204" s="2186" t="s">
        <v>162</v>
      </c>
      <c r="G204" s="257" t="s">
        <v>125</v>
      </c>
      <c r="H204" s="276">
        <v>40</v>
      </c>
      <c r="I204" s="277">
        <v>18.7</v>
      </c>
      <c r="J204" s="333">
        <v>18.5</v>
      </c>
      <c r="K204" s="1982" t="s">
        <v>167</v>
      </c>
      <c r="L204" s="344" t="s">
        <v>150</v>
      </c>
      <c r="M204" s="345"/>
      <c r="N204" s="2390" t="s">
        <v>1139</v>
      </c>
      <c r="O204" s="2227"/>
    </row>
    <row r="205" spans="1:15" ht="46.15" customHeight="1" x14ac:dyDescent="0.2">
      <c r="A205" s="2434"/>
      <c r="B205" s="2437"/>
      <c r="C205" s="2409"/>
      <c r="D205" s="2442"/>
      <c r="E205" s="2445"/>
      <c r="F205" s="2447"/>
      <c r="G205" s="1943" t="s">
        <v>30</v>
      </c>
      <c r="H205" s="281"/>
      <c r="I205" s="282"/>
      <c r="J205" s="324"/>
      <c r="K205" s="327"/>
      <c r="L205" s="347"/>
      <c r="M205" s="348"/>
      <c r="N205" s="2236"/>
      <c r="O205" s="2231"/>
    </row>
    <row r="206" spans="1:15" ht="67.900000000000006" customHeight="1" thickBot="1" x14ac:dyDescent="0.25">
      <c r="A206" s="2434"/>
      <c r="B206" s="2437"/>
      <c r="C206" s="2409"/>
      <c r="D206" s="2442"/>
      <c r="E206" s="2445"/>
      <c r="F206" s="2268"/>
      <c r="G206" s="269" t="s">
        <v>151</v>
      </c>
      <c r="H206" s="285">
        <v>10</v>
      </c>
      <c r="I206" s="286">
        <v>66.900000000000006</v>
      </c>
      <c r="J206" s="326">
        <v>66.7</v>
      </c>
      <c r="K206" s="327"/>
      <c r="L206" s="328"/>
      <c r="M206" s="329"/>
      <c r="N206" s="2236"/>
      <c r="O206" s="2231"/>
    </row>
    <row r="207" spans="1:15" ht="40.9" customHeight="1" thickBot="1" x14ac:dyDescent="0.25">
      <c r="A207" s="2435"/>
      <c r="B207" s="2438"/>
      <c r="C207" s="2440"/>
      <c r="D207" s="2443"/>
      <c r="E207" s="2446"/>
      <c r="F207" s="2185"/>
      <c r="G207" s="290" t="s">
        <v>8</v>
      </c>
      <c r="H207" s="291">
        <f>H204+H205+H206</f>
        <v>50</v>
      </c>
      <c r="I207" s="291">
        <f t="shared" ref="I207:J207" si="33">I204+I205+I206</f>
        <v>85.600000000000009</v>
      </c>
      <c r="J207" s="447">
        <f t="shared" si="33"/>
        <v>85.2</v>
      </c>
      <c r="K207" s="1937"/>
      <c r="L207" s="331"/>
      <c r="M207" s="332"/>
      <c r="N207" s="2228"/>
      <c r="O207" s="2229"/>
    </row>
    <row r="208" spans="1:15" ht="37.15" customHeight="1" x14ac:dyDescent="0.2">
      <c r="A208" s="1916"/>
      <c r="B208" s="1917"/>
      <c r="C208" s="2408"/>
      <c r="D208" s="2441" t="s">
        <v>222</v>
      </c>
      <c r="E208" s="2444" t="s">
        <v>50</v>
      </c>
      <c r="F208" s="2186" t="s">
        <v>162</v>
      </c>
      <c r="G208" s="257" t="s">
        <v>148</v>
      </c>
      <c r="H208" s="276">
        <v>520</v>
      </c>
      <c r="I208" s="277">
        <v>520</v>
      </c>
      <c r="J208" s="333">
        <v>337.2</v>
      </c>
      <c r="K208" s="1982" t="s">
        <v>167</v>
      </c>
      <c r="L208" s="344" t="s">
        <v>150</v>
      </c>
      <c r="M208" s="410" t="s">
        <v>150</v>
      </c>
      <c r="N208" s="2501" t="s">
        <v>1140</v>
      </c>
      <c r="O208" s="2519"/>
    </row>
    <row r="209" spans="1:15" ht="28.9" customHeight="1" x14ac:dyDescent="0.2">
      <c r="A209" s="1916"/>
      <c r="B209" s="1917"/>
      <c r="C209" s="2409"/>
      <c r="D209" s="2442"/>
      <c r="E209" s="2445"/>
      <c r="F209" s="2447"/>
      <c r="G209" s="1943" t="s">
        <v>67</v>
      </c>
      <c r="H209" s="281"/>
      <c r="I209" s="282">
        <v>210</v>
      </c>
      <c r="J209" s="324">
        <v>210</v>
      </c>
      <c r="K209" s="327"/>
      <c r="L209" s="347"/>
      <c r="M209" s="401"/>
      <c r="N209" s="2467"/>
      <c r="O209" s="2520"/>
    </row>
    <row r="210" spans="1:15" ht="29.45" customHeight="1" x14ac:dyDescent="0.2">
      <c r="A210" s="1916"/>
      <c r="B210" s="1917"/>
      <c r="C210" s="2409"/>
      <c r="D210" s="2442"/>
      <c r="E210" s="2445"/>
      <c r="F210" s="2268"/>
      <c r="G210" s="269" t="s">
        <v>125</v>
      </c>
      <c r="H210" s="285">
        <v>25</v>
      </c>
      <c r="I210" s="286">
        <v>25</v>
      </c>
      <c r="J210" s="326">
        <v>0</v>
      </c>
      <c r="K210" s="327"/>
      <c r="L210" s="328"/>
      <c r="M210" s="329"/>
      <c r="N210" s="2467"/>
      <c r="O210" s="2520"/>
    </row>
    <row r="211" spans="1:15" ht="13.5" thickBot="1" x14ac:dyDescent="0.25">
      <c r="A211" s="1916"/>
      <c r="B211" s="1917"/>
      <c r="C211" s="2421"/>
      <c r="D211" s="2443"/>
      <c r="E211" s="2446"/>
      <c r="F211" s="2185"/>
      <c r="G211" s="290" t="s">
        <v>8</v>
      </c>
      <c r="H211" s="291">
        <f>H208+H209+H210</f>
        <v>545</v>
      </c>
      <c r="I211" s="292">
        <f t="shared" ref="I211:J211" si="34">I208+I209+I210</f>
        <v>755</v>
      </c>
      <c r="J211" s="292">
        <f t="shared" si="34"/>
        <v>547.20000000000005</v>
      </c>
      <c r="K211" s="1937"/>
      <c r="L211" s="331"/>
      <c r="M211" s="332"/>
      <c r="N211" s="2521"/>
      <c r="O211" s="2522"/>
    </row>
    <row r="212" spans="1:15" ht="37.15" customHeight="1" x14ac:dyDescent="0.2">
      <c r="A212" s="2433"/>
      <c r="B212" s="2436"/>
      <c r="C212" s="2439"/>
      <c r="D212" s="2441" t="s">
        <v>223</v>
      </c>
      <c r="E212" s="2184" t="s">
        <v>50</v>
      </c>
      <c r="F212" s="2186" t="s">
        <v>224</v>
      </c>
      <c r="G212" s="404" t="s">
        <v>148</v>
      </c>
      <c r="H212" s="320"/>
      <c r="I212" s="600"/>
      <c r="J212" s="322"/>
      <c r="K212" s="1982" t="s">
        <v>167</v>
      </c>
      <c r="L212" s="344" t="s">
        <v>150</v>
      </c>
      <c r="M212" s="410" t="s">
        <v>150</v>
      </c>
      <c r="N212" s="2390" t="s">
        <v>1141</v>
      </c>
      <c r="O212" s="2227"/>
    </row>
    <row r="213" spans="1:15" ht="30" customHeight="1" x14ac:dyDescent="0.2">
      <c r="A213" s="2434"/>
      <c r="B213" s="2437"/>
      <c r="C213" s="2409"/>
      <c r="D213" s="2442"/>
      <c r="E213" s="2211"/>
      <c r="F213" s="2447"/>
      <c r="G213" s="405" t="s">
        <v>125</v>
      </c>
      <c r="H213" s="438"/>
      <c r="I213" s="1986">
        <v>169.8</v>
      </c>
      <c r="J213" s="439">
        <v>169.8</v>
      </c>
      <c r="K213" s="327"/>
      <c r="L213" s="328"/>
      <c r="M213" s="348"/>
      <c r="N213" s="2236"/>
      <c r="O213" s="2231"/>
    </row>
    <row r="214" spans="1:15" ht="27" customHeight="1" x14ac:dyDescent="0.2">
      <c r="A214" s="2434"/>
      <c r="B214" s="2437"/>
      <c r="C214" s="2409"/>
      <c r="D214" s="2442"/>
      <c r="E214" s="2251"/>
      <c r="F214" s="2268"/>
      <c r="G214" s="405" t="s">
        <v>30</v>
      </c>
      <c r="H214" s="438"/>
      <c r="I214" s="1986">
        <v>40</v>
      </c>
      <c r="J214" s="439">
        <v>40</v>
      </c>
      <c r="K214" s="327"/>
      <c r="L214" s="347"/>
      <c r="M214" s="348"/>
      <c r="N214" s="2236"/>
      <c r="O214" s="2231"/>
    </row>
    <row r="215" spans="1:15" ht="27.6" customHeight="1" thickBot="1" x14ac:dyDescent="0.25">
      <c r="A215" s="2435"/>
      <c r="B215" s="2438"/>
      <c r="C215" s="2440"/>
      <c r="D215" s="2443"/>
      <c r="E215" s="2185"/>
      <c r="F215" s="2185"/>
      <c r="G215" s="406" t="s">
        <v>8</v>
      </c>
      <c r="H215" s="291">
        <f>H212+H213+H214</f>
        <v>0</v>
      </c>
      <c r="I215" s="291">
        <f>I212+I213+I214</f>
        <v>209.8</v>
      </c>
      <c r="J215" s="292">
        <f>J212+J213+J214</f>
        <v>209.8</v>
      </c>
      <c r="K215" s="1937"/>
      <c r="L215" s="331"/>
      <c r="M215" s="332"/>
      <c r="N215" s="2228"/>
      <c r="O215" s="2229"/>
    </row>
    <row r="216" spans="1:15" ht="13.15" customHeight="1" x14ac:dyDescent="0.2">
      <c r="A216" s="2433"/>
      <c r="B216" s="2436"/>
      <c r="C216" s="2439"/>
      <c r="D216" s="2441" t="s">
        <v>225</v>
      </c>
      <c r="E216" s="2444" t="s">
        <v>50</v>
      </c>
      <c r="F216" s="2186" t="s">
        <v>147</v>
      </c>
      <c r="G216" s="257" t="s">
        <v>30</v>
      </c>
      <c r="H216" s="379">
        <v>20</v>
      </c>
      <c r="I216" s="370">
        <v>20</v>
      </c>
      <c r="J216" s="371">
        <v>19</v>
      </c>
      <c r="K216" s="2415" t="s">
        <v>226</v>
      </c>
      <c r="L216" s="2525">
        <v>3</v>
      </c>
      <c r="M216" s="2528" t="s">
        <v>103</v>
      </c>
      <c r="N216" s="2390" t="s">
        <v>1142</v>
      </c>
      <c r="O216" s="2227"/>
    </row>
    <row r="217" spans="1:15" x14ac:dyDescent="0.2">
      <c r="A217" s="2434"/>
      <c r="B217" s="2437"/>
      <c r="C217" s="2409"/>
      <c r="D217" s="2442"/>
      <c r="E217" s="2445"/>
      <c r="F217" s="2447"/>
      <c r="G217" s="1943" t="s">
        <v>125</v>
      </c>
      <c r="H217" s="349"/>
      <c r="I217" s="308">
        <v>5.75</v>
      </c>
      <c r="J217" s="352">
        <v>0</v>
      </c>
      <c r="K217" s="2523"/>
      <c r="L217" s="2526"/>
      <c r="M217" s="2304"/>
      <c r="N217" s="2236"/>
      <c r="O217" s="2231"/>
    </row>
    <row r="218" spans="1:15" x14ac:dyDescent="0.2">
      <c r="A218" s="2434"/>
      <c r="B218" s="2437"/>
      <c r="C218" s="2409"/>
      <c r="D218" s="2442"/>
      <c r="E218" s="2445"/>
      <c r="F218" s="2268"/>
      <c r="G218" s="269" t="s">
        <v>151</v>
      </c>
      <c r="H218" s="287"/>
      <c r="I218" s="325"/>
      <c r="J218" s="1973"/>
      <c r="K218" s="2524"/>
      <c r="L218" s="2527"/>
      <c r="M218" s="2529"/>
      <c r="N218" s="2236"/>
      <c r="O218" s="2231"/>
    </row>
    <row r="219" spans="1:15" ht="13.5" thickBot="1" x14ac:dyDescent="0.25">
      <c r="A219" s="2435"/>
      <c r="B219" s="2438"/>
      <c r="C219" s="2440"/>
      <c r="D219" s="2443"/>
      <c r="E219" s="2446"/>
      <c r="F219" s="2185"/>
      <c r="G219" s="290" t="s">
        <v>8</v>
      </c>
      <c r="H219" s="293">
        <f>H216+H217+H218</f>
        <v>20</v>
      </c>
      <c r="I219" s="350">
        <f>I216+I217+I218</f>
        <v>25.75</v>
      </c>
      <c r="J219" s="350">
        <f>J216+J217+J218</f>
        <v>19</v>
      </c>
      <c r="K219" s="1937"/>
      <c r="L219" s="331"/>
      <c r="M219" s="332"/>
      <c r="N219" s="2228"/>
      <c r="O219" s="2229"/>
    </row>
    <row r="220" spans="1:15" ht="13.15" customHeight="1" x14ac:dyDescent="0.2">
      <c r="A220" s="2433"/>
      <c r="B220" s="2436"/>
      <c r="C220" s="2439"/>
      <c r="D220" s="2441" t="s">
        <v>227</v>
      </c>
      <c r="E220" s="2444" t="s">
        <v>50</v>
      </c>
      <c r="F220" s="2186" t="s">
        <v>162</v>
      </c>
      <c r="G220" s="257" t="s">
        <v>30</v>
      </c>
      <c r="H220" s="379">
        <v>19.399999999999999</v>
      </c>
      <c r="I220" s="370">
        <v>0</v>
      </c>
      <c r="J220" s="371">
        <v>0</v>
      </c>
      <c r="K220" s="1984"/>
      <c r="L220" s="391"/>
      <c r="M220" s="345"/>
      <c r="N220" s="2390" t="s">
        <v>1143</v>
      </c>
      <c r="O220" s="2227"/>
    </row>
    <row r="221" spans="1:15" x14ac:dyDescent="0.2">
      <c r="A221" s="2434"/>
      <c r="B221" s="2437"/>
      <c r="C221" s="2409"/>
      <c r="D221" s="2442"/>
      <c r="E221" s="2445"/>
      <c r="F221" s="2447"/>
      <c r="G221" s="1943"/>
      <c r="H221" s="349"/>
      <c r="I221" s="308"/>
      <c r="J221" s="352"/>
      <c r="K221" s="1981"/>
      <c r="L221" s="377"/>
      <c r="M221" s="348"/>
      <c r="N221" s="2236"/>
      <c r="O221" s="2231"/>
    </row>
    <row r="222" spans="1:15" x14ac:dyDescent="0.2">
      <c r="A222" s="2434"/>
      <c r="B222" s="2437"/>
      <c r="C222" s="2409"/>
      <c r="D222" s="2442"/>
      <c r="E222" s="2445"/>
      <c r="F222" s="2268"/>
      <c r="G222" s="269"/>
      <c r="H222" s="287"/>
      <c r="I222" s="408"/>
      <c r="J222" s="409"/>
      <c r="K222" s="1981"/>
      <c r="L222" s="340"/>
      <c r="M222" s="329"/>
      <c r="N222" s="2236"/>
      <c r="O222" s="2231"/>
    </row>
    <row r="223" spans="1:15" ht="19.149999999999999" customHeight="1" thickBot="1" x14ac:dyDescent="0.25">
      <c r="A223" s="2435"/>
      <c r="B223" s="2438"/>
      <c r="C223" s="2440"/>
      <c r="D223" s="2443"/>
      <c r="E223" s="2446"/>
      <c r="F223" s="2185"/>
      <c r="G223" s="290" t="s">
        <v>8</v>
      </c>
      <c r="H223" s="293">
        <f>H220+H221+H222</f>
        <v>19.399999999999999</v>
      </c>
      <c r="I223" s="350">
        <f t="shared" ref="I223:J223" si="35">I220+I221+I222</f>
        <v>0</v>
      </c>
      <c r="J223" s="350">
        <f t="shared" si="35"/>
        <v>0</v>
      </c>
      <c r="K223" s="1292"/>
      <c r="L223" s="342"/>
      <c r="M223" s="332"/>
      <c r="N223" s="2228"/>
      <c r="O223" s="2229"/>
    </row>
    <row r="224" spans="1:15" ht="22.9" customHeight="1" x14ac:dyDescent="0.2">
      <c r="A224" s="2433"/>
      <c r="B224" s="2436"/>
      <c r="C224" s="2439"/>
      <c r="D224" s="2441" t="s">
        <v>228</v>
      </c>
      <c r="E224" s="2444" t="s">
        <v>50</v>
      </c>
      <c r="F224" s="2186" t="s">
        <v>162</v>
      </c>
      <c r="G224" s="257" t="s">
        <v>148</v>
      </c>
      <c r="H224" s="276">
        <v>1591.5</v>
      </c>
      <c r="I224" s="277"/>
      <c r="J224" s="333"/>
      <c r="K224" s="1984"/>
      <c r="L224" s="391"/>
      <c r="M224" s="345"/>
      <c r="N224" s="2390" t="s">
        <v>1144</v>
      </c>
      <c r="O224" s="2227"/>
    </row>
    <row r="225" spans="1:15" ht="21" customHeight="1" thickBot="1" x14ac:dyDescent="0.25">
      <c r="A225" s="2434"/>
      <c r="B225" s="2437"/>
      <c r="C225" s="2409"/>
      <c r="D225" s="2442"/>
      <c r="E225" s="2445"/>
      <c r="F225" s="2447"/>
      <c r="G225" s="1943" t="s">
        <v>125</v>
      </c>
      <c r="H225" s="349">
        <v>882.98</v>
      </c>
      <c r="I225" s="282"/>
      <c r="J225" s="1714"/>
      <c r="K225" s="1981"/>
      <c r="L225" s="377"/>
      <c r="M225" s="348"/>
      <c r="N225" s="2236"/>
      <c r="O225" s="2231"/>
    </row>
    <row r="226" spans="1:15" ht="29.45" customHeight="1" thickBot="1" x14ac:dyDescent="0.25">
      <c r="A226" s="2435"/>
      <c r="B226" s="2438"/>
      <c r="C226" s="2440"/>
      <c r="D226" s="2443"/>
      <c r="E226" s="2446"/>
      <c r="F226" s="2185"/>
      <c r="G226" s="290" t="s">
        <v>8</v>
      </c>
      <c r="H226" s="293">
        <f>H224+H225</f>
        <v>2474.48</v>
      </c>
      <c r="I226" s="293">
        <f t="shared" ref="I226:J226" si="36">I224+I225</f>
        <v>0</v>
      </c>
      <c r="J226" s="698">
        <f t="shared" si="36"/>
        <v>0</v>
      </c>
      <c r="K226" s="1292"/>
      <c r="L226" s="342"/>
      <c r="M226" s="332"/>
      <c r="N226" s="2228"/>
      <c r="O226" s="2229"/>
    </row>
    <row r="227" spans="1:15" ht="34.15" customHeight="1" x14ac:dyDescent="0.2">
      <c r="A227" s="2454"/>
      <c r="B227" s="2457"/>
      <c r="C227" s="2460"/>
      <c r="D227" s="2441" t="s">
        <v>229</v>
      </c>
      <c r="E227" s="2184" t="s">
        <v>50</v>
      </c>
      <c r="F227" s="2186" t="s">
        <v>230</v>
      </c>
      <c r="G227" s="404" t="s">
        <v>125</v>
      </c>
      <c r="H227" s="276">
        <v>53</v>
      </c>
      <c r="I227" s="277">
        <v>53</v>
      </c>
      <c r="J227" s="333">
        <v>7.6</v>
      </c>
      <c r="K227" s="1982"/>
      <c r="L227" s="344"/>
      <c r="M227" s="410"/>
      <c r="N227" s="2390" t="s">
        <v>1145</v>
      </c>
      <c r="O227" s="2227"/>
    </row>
    <row r="228" spans="1:15" ht="32.450000000000003" customHeight="1" x14ac:dyDescent="0.2">
      <c r="A228" s="2455"/>
      <c r="B228" s="2458"/>
      <c r="C228" s="2461"/>
      <c r="D228" s="2442"/>
      <c r="E228" s="2211"/>
      <c r="F228" s="2447"/>
      <c r="G228" s="405" t="s">
        <v>67</v>
      </c>
      <c r="H228" s="281">
        <v>200</v>
      </c>
      <c r="I228" s="282"/>
      <c r="J228" s="324"/>
      <c r="K228" s="327"/>
      <c r="L228" s="328"/>
      <c r="M228" s="401"/>
      <c r="N228" s="2236"/>
      <c r="O228" s="2231"/>
    </row>
    <row r="229" spans="1:15" ht="20.45" customHeight="1" x14ac:dyDescent="0.2">
      <c r="A229" s="2455"/>
      <c r="B229" s="2458"/>
      <c r="C229" s="2461"/>
      <c r="D229" s="2442"/>
      <c r="E229" s="2251"/>
      <c r="F229" s="2268"/>
      <c r="G229" s="405" t="s">
        <v>30</v>
      </c>
      <c r="H229" s="281"/>
      <c r="I229" s="282"/>
      <c r="J229" s="324"/>
      <c r="K229" s="327"/>
      <c r="L229" s="347"/>
      <c r="M229" s="401"/>
      <c r="N229" s="2236"/>
      <c r="O229" s="2231"/>
    </row>
    <row r="230" spans="1:15" ht="26.45" customHeight="1" thickBot="1" x14ac:dyDescent="0.25">
      <c r="A230" s="2456"/>
      <c r="B230" s="2459"/>
      <c r="C230" s="2462"/>
      <c r="D230" s="2443"/>
      <c r="E230" s="2185"/>
      <c r="F230" s="2185"/>
      <c r="G230" s="406" t="s">
        <v>8</v>
      </c>
      <c r="H230" s="291">
        <f>H227+H228+H229</f>
        <v>253</v>
      </c>
      <c r="I230" s="291">
        <f>I227+I228+I229</f>
        <v>53</v>
      </c>
      <c r="J230" s="292">
        <f>J227+J228+J229</f>
        <v>7.6</v>
      </c>
      <c r="K230" s="1937"/>
      <c r="L230" s="331"/>
      <c r="M230" s="403"/>
      <c r="N230" s="2228"/>
      <c r="O230" s="2229"/>
    </row>
    <row r="231" spans="1:15" ht="55.15" customHeight="1" x14ac:dyDescent="0.2">
      <c r="A231" s="2454"/>
      <c r="B231" s="2457"/>
      <c r="C231" s="2460"/>
      <c r="D231" s="2441" t="s">
        <v>231</v>
      </c>
      <c r="E231" s="2184" t="s">
        <v>50</v>
      </c>
      <c r="F231" s="2186" t="s">
        <v>232</v>
      </c>
      <c r="G231" s="404" t="s">
        <v>148</v>
      </c>
      <c r="H231" s="276"/>
      <c r="I231" s="277"/>
      <c r="J231" s="333"/>
      <c r="K231" s="1982"/>
      <c r="L231" s="344" t="s">
        <v>150</v>
      </c>
      <c r="M231" s="410" t="s">
        <v>183</v>
      </c>
      <c r="N231" s="2390" t="s">
        <v>1160</v>
      </c>
      <c r="O231" s="2227"/>
    </row>
    <row r="232" spans="1:15" ht="46.15" customHeight="1" x14ac:dyDescent="0.2">
      <c r="A232" s="2455"/>
      <c r="B232" s="2458"/>
      <c r="C232" s="2461"/>
      <c r="D232" s="2442"/>
      <c r="E232" s="2211"/>
      <c r="F232" s="2447"/>
      <c r="G232" s="405" t="s">
        <v>151</v>
      </c>
      <c r="H232" s="281">
        <v>503.8</v>
      </c>
      <c r="I232" s="282">
        <v>503.8</v>
      </c>
      <c r="J232" s="324">
        <v>227</v>
      </c>
      <c r="K232" s="327"/>
      <c r="L232" s="328"/>
      <c r="M232" s="401"/>
      <c r="N232" s="2236"/>
      <c r="O232" s="2231"/>
    </row>
    <row r="233" spans="1:15" ht="34.15" customHeight="1" x14ac:dyDescent="0.2">
      <c r="A233" s="2455"/>
      <c r="B233" s="2458"/>
      <c r="C233" s="2461"/>
      <c r="D233" s="2442"/>
      <c r="E233" s="2251"/>
      <c r="F233" s="2268"/>
      <c r="G233" s="405" t="s">
        <v>125</v>
      </c>
      <c r="H233" s="281"/>
      <c r="I233" s="308">
        <v>19.89</v>
      </c>
      <c r="J233" s="324">
        <v>19.100000000000001</v>
      </c>
      <c r="K233" s="327"/>
      <c r="L233" s="347"/>
      <c r="M233" s="401"/>
      <c r="N233" s="2236"/>
      <c r="O233" s="2231"/>
    </row>
    <row r="234" spans="1:15" ht="39" customHeight="1" thickBot="1" x14ac:dyDescent="0.25">
      <c r="A234" s="2456"/>
      <c r="B234" s="2459"/>
      <c r="C234" s="2462"/>
      <c r="D234" s="2443"/>
      <c r="E234" s="2185"/>
      <c r="F234" s="2185"/>
      <c r="G234" s="406" t="s">
        <v>8</v>
      </c>
      <c r="H234" s="291">
        <f>H231+H232+H233</f>
        <v>503.8</v>
      </c>
      <c r="I234" s="291">
        <f>I231+I232+I233</f>
        <v>523.69000000000005</v>
      </c>
      <c r="J234" s="292">
        <f>J231+J232+J233</f>
        <v>246.1</v>
      </c>
      <c r="K234" s="1937"/>
      <c r="L234" s="331"/>
      <c r="M234" s="403"/>
      <c r="N234" s="2228"/>
      <c r="O234" s="2229"/>
    </row>
    <row r="235" spans="1:15" ht="22.15" customHeight="1" thickBot="1" x14ac:dyDescent="0.25">
      <c r="A235" s="1926" t="s">
        <v>27</v>
      </c>
      <c r="B235" s="1927" t="s">
        <v>9</v>
      </c>
      <c r="C235" s="2516" t="s">
        <v>10</v>
      </c>
      <c r="D235" s="2423"/>
      <c r="E235" s="2423"/>
      <c r="F235" s="2423"/>
      <c r="G235" s="2423"/>
      <c r="H235" s="411">
        <f>H191+H207+H211+H215+H219+H223+H226+H203+H199+H230+H234+H195</f>
        <v>4596.58</v>
      </c>
      <c r="I235" s="411">
        <f t="shared" ref="I235:J235" si="37">I191+I207+I211+I215+I219+I223+I226+I203+I199+I230+I234+I195</f>
        <v>2453.54</v>
      </c>
      <c r="J235" s="396">
        <f t="shared" si="37"/>
        <v>1338.7</v>
      </c>
      <c r="K235" s="412"/>
      <c r="L235" s="412"/>
      <c r="M235" s="412"/>
      <c r="N235" s="2390"/>
      <c r="O235" s="2227"/>
    </row>
    <row r="236" spans="1:15" ht="13.5" thickBot="1" x14ac:dyDescent="0.25">
      <c r="A236" s="253" t="s">
        <v>27</v>
      </c>
      <c r="B236" s="2530" t="s">
        <v>11</v>
      </c>
      <c r="C236" s="2531"/>
      <c r="D236" s="2531"/>
      <c r="E236" s="2531"/>
      <c r="F236" s="2531"/>
      <c r="G236" s="2531"/>
      <c r="H236" s="413">
        <f>H186+H235</f>
        <v>11290.28</v>
      </c>
      <c r="I236" s="413">
        <f t="shared" ref="I236:J236" si="38">I186+I235</f>
        <v>8336.24</v>
      </c>
      <c r="J236" s="414">
        <f t="shared" si="38"/>
        <v>4369.8200000000006</v>
      </c>
      <c r="K236" s="2532"/>
      <c r="L236" s="2533"/>
      <c r="M236" s="2534"/>
      <c r="N236" s="2236"/>
      <c r="O236" s="2231"/>
    </row>
    <row r="237" spans="1:15" ht="13.5" thickBot="1" x14ac:dyDescent="0.25">
      <c r="A237" s="415"/>
      <c r="B237" s="2535" t="s">
        <v>12</v>
      </c>
      <c r="C237" s="2535"/>
      <c r="D237" s="2535"/>
      <c r="E237" s="2535"/>
      <c r="F237" s="2535"/>
      <c r="G237" s="2535"/>
      <c r="H237" s="416">
        <f>H236+H148</f>
        <v>30243.07</v>
      </c>
      <c r="I237" s="417">
        <f t="shared" ref="I237:J237" si="39">I236+I148</f>
        <v>30100.010000000002</v>
      </c>
      <c r="J237" s="418">
        <f t="shared" si="39"/>
        <v>19367.18</v>
      </c>
      <c r="K237" s="2536"/>
      <c r="L237" s="2536"/>
      <c r="M237" s="2536"/>
      <c r="N237" s="2228"/>
      <c r="O237" s="2229"/>
    </row>
    <row r="238" spans="1:15" x14ac:dyDescent="0.2">
      <c r="A238" s="419"/>
      <c r="B238" s="420"/>
      <c r="C238" s="420"/>
      <c r="D238" s="420"/>
      <c r="E238" s="420"/>
      <c r="F238" s="421"/>
      <c r="G238" s="421"/>
      <c r="H238" s="421"/>
      <c r="I238" s="422"/>
      <c r="J238" s="421"/>
      <c r="K238" s="423"/>
      <c r="L238" s="423"/>
      <c r="M238" s="423"/>
      <c r="N238" s="424"/>
      <c r="O238" s="424"/>
    </row>
    <row r="239" spans="1:15" x14ac:dyDescent="0.2">
      <c r="A239" s="419"/>
      <c r="B239" s="420"/>
      <c r="C239" s="420"/>
      <c r="D239" s="420"/>
      <c r="E239" s="420"/>
      <c r="F239" s="421"/>
      <c r="G239" s="421"/>
      <c r="H239" s="421"/>
      <c r="I239" s="421"/>
      <c r="J239" s="425"/>
      <c r="K239" s="423"/>
      <c r="L239" s="423"/>
      <c r="M239" s="423"/>
      <c r="N239" s="424"/>
      <c r="O239" s="424"/>
    </row>
    <row r="240" spans="1:15" ht="13.15" customHeight="1" x14ac:dyDescent="0.2">
      <c r="A240" s="424"/>
      <c r="B240" s="424"/>
      <c r="C240" s="424"/>
      <c r="D240" s="426"/>
      <c r="E240" s="427"/>
      <c r="F240" s="2541" t="s">
        <v>13</v>
      </c>
      <c r="G240" s="2177"/>
      <c r="H240" s="2177"/>
      <c r="I240" s="2177"/>
      <c r="J240" s="2177"/>
      <c r="K240" s="424"/>
      <c r="L240" s="424"/>
      <c r="M240" s="424"/>
      <c r="N240" s="424"/>
      <c r="O240" s="424"/>
    </row>
    <row r="241" spans="1:15" x14ac:dyDescent="0.2">
      <c r="A241" s="428"/>
      <c r="B241" s="428"/>
      <c r="C241" s="424"/>
      <c r="D241" s="424"/>
      <c r="E241" s="424"/>
      <c r="F241" s="424"/>
      <c r="G241" s="423"/>
      <c r="H241" s="424"/>
      <c r="I241" s="424"/>
      <c r="J241" s="424"/>
      <c r="K241" s="424"/>
      <c r="L241" s="428"/>
      <c r="M241" s="428"/>
      <c r="N241" s="428"/>
      <c r="O241" s="428"/>
    </row>
    <row r="242" spans="1:15" ht="13.5" thickBot="1" x14ac:dyDescent="0.25">
      <c r="A242" s="428"/>
      <c r="B242" s="428"/>
      <c r="C242" s="420"/>
      <c r="D242" s="420"/>
      <c r="E242" s="420"/>
      <c r="F242" s="2541"/>
      <c r="G242" s="2177"/>
      <c r="H242" s="2177"/>
      <c r="I242" s="2177"/>
      <c r="J242" s="2177"/>
      <c r="K242" s="424"/>
      <c r="L242" s="428"/>
      <c r="M242" s="428"/>
      <c r="N242" s="428"/>
      <c r="O242" s="428"/>
    </row>
    <row r="243" spans="1:15" ht="60.6" customHeight="1" thickBot="1" x14ac:dyDescent="0.25">
      <c r="A243" s="428"/>
      <c r="B243" s="428"/>
      <c r="C243" s="2173" t="s">
        <v>14</v>
      </c>
      <c r="D243" s="2174"/>
      <c r="E243" s="2174"/>
      <c r="F243" s="2174"/>
      <c r="G243" s="2175"/>
      <c r="H243" s="429" t="s">
        <v>121</v>
      </c>
      <c r="I243" s="1928" t="s">
        <v>122</v>
      </c>
      <c r="J243" s="430" t="s">
        <v>123</v>
      </c>
      <c r="K243" s="424"/>
      <c r="L243" s="428"/>
      <c r="M243" s="428"/>
      <c r="N243" s="428"/>
      <c r="O243" s="428"/>
    </row>
    <row r="244" spans="1:15" ht="13.9" customHeight="1" thickBot="1" x14ac:dyDescent="0.25">
      <c r="A244" s="428"/>
      <c r="B244" s="428"/>
      <c r="C244" s="2195" t="s">
        <v>15</v>
      </c>
      <c r="D244" s="2196"/>
      <c r="E244" s="2196"/>
      <c r="F244" s="2196"/>
      <c r="G244" s="2197"/>
      <c r="H244" s="431">
        <f>H245+H246+H247+H250+H248+H249+H251</f>
        <v>30243.07</v>
      </c>
      <c r="I244" s="432">
        <f>I245+I246+I247+I250+I248+I249+I251</f>
        <v>30100.01</v>
      </c>
      <c r="J244" s="433">
        <f>J245+J246+J247+J250+J248+J249+J251</f>
        <v>19367.18</v>
      </c>
      <c r="K244" s="434"/>
      <c r="L244" s="428"/>
      <c r="M244" s="428"/>
      <c r="N244" s="428"/>
      <c r="O244" s="428"/>
    </row>
    <row r="245" spans="1:15" ht="13.15" customHeight="1" x14ac:dyDescent="0.2">
      <c r="A245" s="428"/>
      <c r="B245" s="428"/>
      <c r="C245" s="2370" t="s">
        <v>71</v>
      </c>
      <c r="D245" s="2371"/>
      <c r="E245" s="2371"/>
      <c r="F245" s="2371"/>
      <c r="G245" s="2372"/>
      <c r="H245" s="435">
        <v>85.3</v>
      </c>
      <c r="I245" s="436">
        <v>125.3</v>
      </c>
      <c r="J245" s="436">
        <f>J10+J16+J20+J25+J36+J41+J49+J54+J65+J69+J73+J77+J108+J112+J119+J123+J135+J139+J83+J153+J158+J163+J189+J214+J216</f>
        <v>106.98</v>
      </c>
      <c r="K245" s="437"/>
      <c r="L245" s="428"/>
      <c r="M245" s="428"/>
      <c r="N245" s="428"/>
      <c r="O245" s="428"/>
    </row>
    <row r="246" spans="1:15" ht="13.15" customHeight="1" x14ac:dyDescent="0.2">
      <c r="A246" s="428"/>
      <c r="B246" s="428"/>
      <c r="C246" s="2198" t="s">
        <v>233</v>
      </c>
      <c r="D246" s="2199"/>
      <c r="E246" s="2199"/>
      <c r="F246" s="2199"/>
      <c r="G246" s="2200"/>
      <c r="H246" s="438"/>
      <c r="I246" s="439">
        <v>289.60000000000002</v>
      </c>
      <c r="J246" s="439">
        <f>J30+J53</f>
        <v>289.60000000000002</v>
      </c>
      <c r="K246" s="424"/>
      <c r="L246" s="428"/>
      <c r="M246" s="428"/>
      <c r="N246" s="428"/>
      <c r="O246" s="428"/>
    </row>
    <row r="247" spans="1:15" ht="13.15" customHeight="1" x14ac:dyDescent="0.2">
      <c r="A247" s="428"/>
      <c r="B247" s="428"/>
      <c r="C247" s="2198" t="s">
        <v>138</v>
      </c>
      <c r="D247" s="2539"/>
      <c r="E247" s="2539"/>
      <c r="F247" s="2539"/>
      <c r="G247" s="2540"/>
      <c r="H247" s="438"/>
      <c r="I247" s="439"/>
      <c r="J247" s="439"/>
      <c r="K247" s="424"/>
      <c r="L247" s="428"/>
      <c r="M247" s="428"/>
      <c r="N247" s="428"/>
      <c r="O247" s="428"/>
    </row>
    <row r="248" spans="1:15" ht="13.15" customHeight="1" x14ac:dyDescent="0.2">
      <c r="A248" s="428"/>
      <c r="B248" s="428"/>
      <c r="C248" s="2370" t="s">
        <v>234</v>
      </c>
      <c r="D248" s="2371"/>
      <c r="E248" s="2371"/>
      <c r="F248" s="2371"/>
      <c r="G248" s="2373"/>
      <c r="H248" s="440">
        <v>4776.5</v>
      </c>
      <c r="I248" s="441">
        <v>4776.5</v>
      </c>
      <c r="J248" s="441">
        <f>J9+J14+J39+J52+J81+J208</f>
        <v>3978.12</v>
      </c>
      <c r="K248" s="434"/>
      <c r="L248" s="428"/>
      <c r="M248" s="428"/>
      <c r="N248" s="428"/>
      <c r="O248" s="428"/>
    </row>
    <row r="249" spans="1:15" ht="13.15" customHeight="1" x14ac:dyDescent="0.2">
      <c r="A249" s="428"/>
      <c r="B249" s="428"/>
      <c r="C249" s="2374" t="s">
        <v>72</v>
      </c>
      <c r="D249" s="2375"/>
      <c r="E249" s="2375"/>
      <c r="F249" s="2375"/>
      <c r="G249" s="2376"/>
      <c r="H249" s="440">
        <v>17015.3</v>
      </c>
      <c r="I249" s="441">
        <v>16601.099999999999</v>
      </c>
      <c r="J249" s="441">
        <f>J11+J15+J19+J24+J35+J42+J46+J50+J55+J59+J63+J71+J75+J79+J85+J97+J109+J113+J117+J121+J145+J154+J159+J164+J168+J180+J190+J198+J202+J206+J232+J172</f>
        <v>8781.7599999999984</v>
      </c>
      <c r="K249" s="434"/>
      <c r="L249" s="428"/>
      <c r="M249" s="428"/>
      <c r="N249" s="428"/>
      <c r="O249" s="428"/>
    </row>
    <row r="250" spans="1:15" ht="13.15" customHeight="1" x14ac:dyDescent="0.2">
      <c r="A250" s="428"/>
      <c r="B250" s="428"/>
      <c r="C250" s="2198" t="s">
        <v>235</v>
      </c>
      <c r="D250" s="2199"/>
      <c r="E250" s="2199"/>
      <c r="F250" s="2199"/>
      <c r="G250" s="2200"/>
      <c r="H250" s="438">
        <v>1173</v>
      </c>
      <c r="I250" s="442">
        <v>1114.55</v>
      </c>
      <c r="J250" s="439">
        <f>J31+J209+J141</f>
        <v>1113.3</v>
      </c>
      <c r="K250" s="424"/>
      <c r="L250" s="428"/>
      <c r="M250" s="428"/>
      <c r="N250" s="428"/>
      <c r="O250" s="428"/>
    </row>
    <row r="251" spans="1:15" ht="13.9" customHeight="1" thickBot="1" x14ac:dyDescent="0.25">
      <c r="A251" s="428"/>
      <c r="B251" s="428"/>
      <c r="C251" s="2198" t="s">
        <v>133</v>
      </c>
      <c r="D251" s="2539"/>
      <c r="E251" s="2539"/>
      <c r="F251" s="2539"/>
      <c r="G251" s="2540"/>
      <c r="H251" s="438">
        <v>7192.97</v>
      </c>
      <c r="I251" s="443">
        <v>7192.96</v>
      </c>
      <c r="J251" s="439">
        <f>J12+J21+J26+J37+J40+J58+J62+J70+J74+J78+J88+J92+J96+J104+J115+J120+J124+J140+J144+J157+J167+J174+J179+J188+J192+J196+J200+J204+J213+J227+J233+J84</f>
        <v>5097.4200000000019</v>
      </c>
      <c r="K251" s="424"/>
      <c r="L251" s="428"/>
      <c r="M251" s="428"/>
      <c r="N251" s="428"/>
      <c r="O251" s="428"/>
    </row>
    <row r="252" spans="1:15" ht="13.9" customHeight="1" thickBot="1" x14ac:dyDescent="0.25">
      <c r="A252" s="428"/>
      <c r="B252" s="428"/>
      <c r="C252" s="2195" t="s">
        <v>16</v>
      </c>
      <c r="D252" s="2196"/>
      <c r="E252" s="2196"/>
      <c r="F252" s="2196"/>
      <c r="G252" s="2197"/>
      <c r="H252" s="444">
        <f>H253*1</f>
        <v>0</v>
      </c>
      <c r="I252" s="444">
        <f t="shared" ref="I252:J252" si="40">I253*1</f>
        <v>0</v>
      </c>
      <c r="J252" s="445">
        <f t="shared" si="40"/>
        <v>0</v>
      </c>
      <c r="K252" s="424"/>
      <c r="L252" s="428"/>
      <c r="M252" s="428"/>
      <c r="N252" s="428"/>
      <c r="O252" s="428"/>
    </row>
    <row r="253" spans="1:15" ht="13.9" customHeight="1" thickBot="1" x14ac:dyDescent="0.25">
      <c r="A253" s="428"/>
      <c r="B253" s="428"/>
      <c r="C253" s="2201" t="s">
        <v>102</v>
      </c>
      <c r="D253" s="2202"/>
      <c r="E253" s="2202"/>
      <c r="F253" s="2202"/>
      <c r="G253" s="2537"/>
      <c r="H253" s="440"/>
      <c r="I253" s="441"/>
      <c r="J253" s="441"/>
      <c r="K253" s="424"/>
      <c r="L253" s="428"/>
      <c r="M253" s="428"/>
      <c r="N253" s="428"/>
      <c r="O253" s="428"/>
    </row>
    <row r="254" spans="1:15" ht="13.9" customHeight="1" thickBot="1" x14ac:dyDescent="0.25">
      <c r="A254" s="428"/>
      <c r="B254" s="428"/>
      <c r="C254" s="2538" t="s">
        <v>17</v>
      </c>
      <c r="D254" s="2190"/>
      <c r="E254" s="2190"/>
      <c r="F254" s="2190"/>
      <c r="G254" s="2191"/>
      <c r="H254" s="446">
        <f>H252+H244</f>
        <v>30243.07</v>
      </c>
      <c r="I254" s="446">
        <f>I252+I244</f>
        <v>30100.01</v>
      </c>
      <c r="J254" s="447">
        <f>J252+J244</f>
        <v>19367.18</v>
      </c>
      <c r="K254" s="424"/>
      <c r="L254" s="428"/>
      <c r="M254" s="428"/>
      <c r="N254" s="428"/>
      <c r="O254" s="428"/>
    </row>
  </sheetData>
  <mergeCells count="416">
    <mergeCell ref="C253:G253"/>
    <mergeCell ref="C254:G254"/>
    <mergeCell ref="C247:G247"/>
    <mergeCell ref="C248:G248"/>
    <mergeCell ref="C249:G249"/>
    <mergeCell ref="C250:G250"/>
    <mergeCell ref="C251:G251"/>
    <mergeCell ref="C252:G252"/>
    <mergeCell ref="F240:J240"/>
    <mergeCell ref="F242:J242"/>
    <mergeCell ref="C243:G243"/>
    <mergeCell ref="C244:G244"/>
    <mergeCell ref="C245:G245"/>
    <mergeCell ref="C246:G246"/>
    <mergeCell ref="N231:O234"/>
    <mergeCell ref="C235:G235"/>
    <mergeCell ref="N235:O237"/>
    <mergeCell ref="B236:G236"/>
    <mergeCell ref="K236:M236"/>
    <mergeCell ref="B237:G237"/>
    <mergeCell ref="K237:M237"/>
    <mergeCell ref="A231:A234"/>
    <mergeCell ref="B231:B234"/>
    <mergeCell ref="C231:C234"/>
    <mergeCell ref="D231:D234"/>
    <mergeCell ref="E231:E234"/>
    <mergeCell ref="F231:F234"/>
    <mergeCell ref="A227:A230"/>
    <mergeCell ref="B227:B230"/>
    <mergeCell ref="C227:C230"/>
    <mergeCell ref="D227:D230"/>
    <mergeCell ref="E227:E230"/>
    <mergeCell ref="F227:F230"/>
    <mergeCell ref="N227:O230"/>
    <mergeCell ref="A224:A226"/>
    <mergeCell ref="B224:B226"/>
    <mergeCell ref="C224:C226"/>
    <mergeCell ref="D224:D226"/>
    <mergeCell ref="E224:E226"/>
    <mergeCell ref="F224:F226"/>
    <mergeCell ref="N216:O219"/>
    <mergeCell ref="A220:A223"/>
    <mergeCell ref="B220:B223"/>
    <mergeCell ref="C220:C223"/>
    <mergeCell ref="D220:D223"/>
    <mergeCell ref="E220:E223"/>
    <mergeCell ref="F220:F223"/>
    <mergeCell ref="N220:O223"/>
    <mergeCell ref="N224:O226"/>
    <mergeCell ref="A216:A219"/>
    <mergeCell ref="B216:B219"/>
    <mergeCell ref="C216:C219"/>
    <mergeCell ref="D216:D219"/>
    <mergeCell ref="E216:E219"/>
    <mergeCell ref="F216:F219"/>
    <mergeCell ref="K216:K218"/>
    <mergeCell ref="L216:L218"/>
    <mergeCell ref="M216:M218"/>
    <mergeCell ref="C208:C211"/>
    <mergeCell ref="D208:D211"/>
    <mergeCell ref="E208:E211"/>
    <mergeCell ref="F208:F211"/>
    <mergeCell ref="N208:O211"/>
    <mergeCell ref="A212:A215"/>
    <mergeCell ref="B212:B215"/>
    <mergeCell ref="C212:C215"/>
    <mergeCell ref="D212:D215"/>
    <mergeCell ref="E212:E215"/>
    <mergeCell ref="F212:F215"/>
    <mergeCell ref="N212:O215"/>
    <mergeCell ref="N200:O203"/>
    <mergeCell ref="A204:A207"/>
    <mergeCell ref="B204:B207"/>
    <mergeCell ref="C204:C207"/>
    <mergeCell ref="D204:D207"/>
    <mergeCell ref="E204:E207"/>
    <mergeCell ref="F204:F207"/>
    <mergeCell ref="N204:O207"/>
    <mergeCell ref="A200:A203"/>
    <mergeCell ref="B200:B203"/>
    <mergeCell ref="C200:C203"/>
    <mergeCell ref="D200:D203"/>
    <mergeCell ref="E200:E203"/>
    <mergeCell ref="F200:F203"/>
    <mergeCell ref="N192:O195"/>
    <mergeCell ref="A196:A199"/>
    <mergeCell ref="B196:B199"/>
    <mergeCell ref="C196:C199"/>
    <mergeCell ref="D196:D199"/>
    <mergeCell ref="E196:E199"/>
    <mergeCell ref="F196:F199"/>
    <mergeCell ref="N196:O199"/>
    <mergeCell ref="A192:A195"/>
    <mergeCell ref="B192:B195"/>
    <mergeCell ref="C192:C195"/>
    <mergeCell ref="D192:D195"/>
    <mergeCell ref="E192:E195"/>
    <mergeCell ref="F192:F195"/>
    <mergeCell ref="N182:O185"/>
    <mergeCell ref="C186:G186"/>
    <mergeCell ref="C187:M187"/>
    <mergeCell ref="A188:A191"/>
    <mergeCell ref="B188:B191"/>
    <mergeCell ref="C188:C191"/>
    <mergeCell ref="D188:D191"/>
    <mergeCell ref="E188:E191"/>
    <mergeCell ref="F188:F191"/>
    <mergeCell ref="N188:O191"/>
    <mergeCell ref="A182:A185"/>
    <mergeCell ref="B182:B185"/>
    <mergeCell ref="C182:C185"/>
    <mergeCell ref="D182:D185"/>
    <mergeCell ref="E182:E185"/>
    <mergeCell ref="F182:F185"/>
    <mergeCell ref="N174:O177"/>
    <mergeCell ref="A178:A181"/>
    <mergeCell ref="B178:B181"/>
    <mergeCell ref="C178:C181"/>
    <mergeCell ref="D178:D181"/>
    <mergeCell ref="E178:E181"/>
    <mergeCell ref="F178:F181"/>
    <mergeCell ref="N178:O181"/>
    <mergeCell ref="A174:A177"/>
    <mergeCell ref="B174:B177"/>
    <mergeCell ref="C174:C177"/>
    <mergeCell ref="D174:D177"/>
    <mergeCell ref="E174:E177"/>
    <mergeCell ref="F174:F177"/>
    <mergeCell ref="N166:O169"/>
    <mergeCell ref="A170:A173"/>
    <mergeCell ref="B170:B173"/>
    <mergeCell ref="C170:C173"/>
    <mergeCell ref="D170:D173"/>
    <mergeCell ref="E170:E173"/>
    <mergeCell ref="F170:F173"/>
    <mergeCell ref="N170:O173"/>
    <mergeCell ref="A166:A169"/>
    <mergeCell ref="B166:B169"/>
    <mergeCell ref="C166:C169"/>
    <mergeCell ref="D166:D169"/>
    <mergeCell ref="E166:E169"/>
    <mergeCell ref="F166:F169"/>
    <mergeCell ref="N156:O160"/>
    <mergeCell ref="A161:A165"/>
    <mergeCell ref="B161:B165"/>
    <mergeCell ref="C161:C165"/>
    <mergeCell ref="D161:D165"/>
    <mergeCell ref="E161:E165"/>
    <mergeCell ref="F161:F165"/>
    <mergeCell ref="N161:O165"/>
    <mergeCell ref="N151:O155"/>
    <mergeCell ref="A156:A160"/>
    <mergeCell ref="B156:B160"/>
    <mergeCell ref="C156:C160"/>
    <mergeCell ref="D156:D160"/>
    <mergeCell ref="E156:E160"/>
    <mergeCell ref="F156:F160"/>
    <mergeCell ref="K156:K158"/>
    <mergeCell ref="L156:L158"/>
    <mergeCell ref="M156:M158"/>
    <mergeCell ref="A151:A155"/>
    <mergeCell ref="B151:B155"/>
    <mergeCell ref="C151:C155"/>
    <mergeCell ref="D151:D155"/>
    <mergeCell ref="E151:E155"/>
    <mergeCell ref="F151:F155"/>
    <mergeCell ref="N143:O146"/>
    <mergeCell ref="C147:G147"/>
    <mergeCell ref="B148:G148"/>
    <mergeCell ref="N148:O150"/>
    <mergeCell ref="B149:M149"/>
    <mergeCell ref="C150:M150"/>
    <mergeCell ref="A143:A146"/>
    <mergeCell ref="B143:B146"/>
    <mergeCell ref="C143:C146"/>
    <mergeCell ref="D143:D146"/>
    <mergeCell ref="E143:E146"/>
    <mergeCell ref="F143:F146"/>
    <mergeCell ref="N135:O138"/>
    <mergeCell ref="A139:A142"/>
    <mergeCell ref="B139:B142"/>
    <mergeCell ref="C139:C142"/>
    <mergeCell ref="D139:D142"/>
    <mergeCell ref="E139:E142"/>
    <mergeCell ref="F139:F142"/>
    <mergeCell ref="N139:O142"/>
    <mergeCell ref="A135:A138"/>
    <mergeCell ref="B135:B138"/>
    <mergeCell ref="C135:C138"/>
    <mergeCell ref="D135:D138"/>
    <mergeCell ref="E135:E138"/>
    <mergeCell ref="F135:F138"/>
    <mergeCell ref="N127:O130"/>
    <mergeCell ref="A131:A134"/>
    <mergeCell ref="B131:B134"/>
    <mergeCell ref="C131:C134"/>
    <mergeCell ref="D131:D134"/>
    <mergeCell ref="E131:E134"/>
    <mergeCell ref="F131:F134"/>
    <mergeCell ref="N131:O134"/>
    <mergeCell ref="A127:A130"/>
    <mergeCell ref="B127:B130"/>
    <mergeCell ref="C127:C130"/>
    <mergeCell ref="D127:D130"/>
    <mergeCell ref="E127:E130"/>
    <mergeCell ref="F127:F130"/>
    <mergeCell ref="N119:O122"/>
    <mergeCell ref="A123:A126"/>
    <mergeCell ref="B123:B126"/>
    <mergeCell ref="C123:C126"/>
    <mergeCell ref="D123:D126"/>
    <mergeCell ref="E123:E126"/>
    <mergeCell ref="F123:F126"/>
    <mergeCell ref="N123:O126"/>
    <mergeCell ref="A119:A122"/>
    <mergeCell ref="B119:B122"/>
    <mergeCell ref="C119:C122"/>
    <mergeCell ref="D119:D122"/>
    <mergeCell ref="E119:E122"/>
    <mergeCell ref="F119:F122"/>
    <mergeCell ref="N111:O114"/>
    <mergeCell ref="A115:A118"/>
    <mergeCell ref="B115:B118"/>
    <mergeCell ref="C115:C118"/>
    <mergeCell ref="D115:D118"/>
    <mergeCell ref="E115:E118"/>
    <mergeCell ref="F115:F118"/>
    <mergeCell ref="N115:O118"/>
    <mergeCell ref="A111:A114"/>
    <mergeCell ref="B111:B114"/>
    <mergeCell ref="C111:C114"/>
    <mergeCell ref="D111:D114"/>
    <mergeCell ref="E111:E114"/>
    <mergeCell ref="F111:F114"/>
    <mergeCell ref="A99:A102"/>
    <mergeCell ref="B99:B102"/>
    <mergeCell ref="C99:C102"/>
    <mergeCell ref="D99:D102"/>
    <mergeCell ref="E99:E102"/>
    <mergeCell ref="F99:F102"/>
    <mergeCell ref="N99:O102"/>
    <mergeCell ref="N103:O106"/>
    <mergeCell ref="A107:A110"/>
    <mergeCell ref="B107:B110"/>
    <mergeCell ref="C107:C110"/>
    <mergeCell ref="D107:D110"/>
    <mergeCell ref="E107:E110"/>
    <mergeCell ref="F107:F110"/>
    <mergeCell ref="N107:O110"/>
    <mergeCell ref="A103:A106"/>
    <mergeCell ref="B103:B106"/>
    <mergeCell ref="C103:C106"/>
    <mergeCell ref="D103:D106"/>
    <mergeCell ref="E103:E106"/>
    <mergeCell ref="F103:F106"/>
    <mergeCell ref="D91:D94"/>
    <mergeCell ref="E91:E94"/>
    <mergeCell ref="F91:F94"/>
    <mergeCell ref="N91:O94"/>
    <mergeCell ref="A95:A98"/>
    <mergeCell ref="B95:B98"/>
    <mergeCell ref="C95:C98"/>
    <mergeCell ref="D95:D98"/>
    <mergeCell ref="E95:E98"/>
    <mergeCell ref="F95:F98"/>
    <mergeCell ref="N95:O98"/>
    <mergeCell ref="M85:M86"/>
    <mergeCell ref="A87:A90"/>
    <mergeCell ref="B87:B90"/>
    <mergeCell ref="C87:C90"/>
    <mergeCell ref="D87:D90"/>
    <mergeCell ref="E87:E90"/>
    <mergeCell ref="F87:F90"/>
    <mergeCell ref="N77:O82"/>
    <mergeCell ref="A83:A86"/>
    <mergeCell ref="B83:B86"/>
    <mergeCell ref="C83:C86"/>
    <mergeCell ref="D83:D86"/>
    <mergeCell ref="E83:E86"/>
    <mergeCell ref="F83:F86"/>
    <mergeCell ref="N83:O86"/>
    <mergeCell ref="K85:K86"/>
    <mergeCell ref="L85:L86"/>
    <mergeCell ref="A77:A82"/>
    <mergeCell ref="B77:B82"/>
    <mergeCell ref="C77:C82"/>
    <mergeCell ref="D77:D82"/>
    <mergeCell ref="E77:E82"/>
    <mergeCell ref="F77:F82"/>
    <mergeCell ref="N87:O90"/>
    <mergeCell ref="C69:C72"/>
    <mergeCell ref="D69:D72"/>
    <mergeCell ref="E69:E72"/>
    <mergeCell ref="F69:F72"/>
    <mergeCell ref="N69:O72"/>
    <mergeCell ref="C73:C76"/>
    <mergeCell ref="D73:D76"/>
    <mergeCell ref="E73:E76"/>
    <mergeCell ref="F73:F76"/>
    <mergeCell ref="N73:O76"/>
    <mergeCell ref="N61:O64"/>
    <mergeCell ref="A65:A68"/>
    <mergeCell ref="B65:B68"/>
    <mergeCell ref="C65:C68"/>
    <mergeCell ref="D65:D68"/>
    <mergeCell ref="E65:E68"/>
    <mergeCell ref="F65:F68"/>
    <mergeCell ref="N65:O68"/>
    <mergeCell ref="A61:A64"/>
    <mergeCell ref="B61:B64"/>
    <mergeCell ref="C61:C64"/>
    <mergeCell ref="D61:D64"/>
    <mergeCell ref="E61:E64"/>
    <mergeCell ref="F61:F64"/>
    <mergeCell ref="C57:C60"/>
    <mergeCell ref="D57:D60"/>
    <mergeCell ref="E57:E60"/>
    <mergeCell ref="F57:F60"/>
    <mergeCell ref="N57:O60"/>
    <mergeCell ref="N48:O51"/>
    <mergeCell ref="A52:A56"/>
    <mergeCell ref="B52:B56"/>
    <mergeCell ref="C52:C56"/>
    <mergeCell ref="D52:D56"/>
    <mergeCell ref="E52:E56"/>
    <mergeCell ref="F52:F56"/>
    <mergeCell ref="K52:K54"/>
    <mergeCell ref="L52:L53"/>
    <mergeCell ref="M52:M53"/>
    <mergeCell ref="A48:A51"/>
    <mergeCell ref="B48:B51"/>
    <mergeCell ref="C48:C51"/>
    <mergeCell ref="D48:D51"/>
    <mergeCell ref="E48:E51"/>
    <mergeCell ref="F48:F51"/>
    <mergeCell ref="N39:O43"/>
    <mergeCell ref="A44:A47"/>
    <mergeCell ref="B44:B47"/>
    <mergeCell ref="C44:C47"/>
    <mergeCell ref="D44:D47"/>
    <mergeCell ref="E44:E47"/>
    <mergeCell ref="F44:F47"/>
    <mergeCell ref="N44:O47"/>
    <mergeCell ref="N52:O56"/>
    <mergeCell ref="A39:A43"/>
    <mergeCell ref="B39:B43"/>
    <mergeCell ref="C39:C43"/>
    <mergeCell ref="D39:D43"/>
    <mergeCell ref="E39:E43"/>
    <mergeCell ref="F39:F43"/>
    <mergeCell ref="K39:K41"/>
    <mergeCell ref="L39:L41"/>
    <mergeCell ref="M39:M41"/>
    <mergeCell ref="C34:M34"/>
    <mergeCell ref="N34:O34"/>
    <mergeCell ref="A35:A38"/>
    <mergeCell ref="B35:B38"/>
    <mergeCell ref="C35:C38"/>
    <mergeCell ref="D35:D38"/>
    <mergeCell ref="E35:E38"/>
    <mergeCell ref="F35:F38"/>
    <mergeCell ref="K35:K36"/>
    <mergeCell ref="L35:L36"/>
    <mergeCell ref="M35:M36"/>
    <mergeCell ref="N35:O38"/>
    <mergeCell ref="C28:C32"/>
    <mergeCell ref="D28:D32"/>
    <mergeCell ref="E28:E32"/>
    <mergeCell ref="F28:F32"/>
    <mergeCell ref="N28:O32"/>
    <mergeCell ref="C33:G33"/>
    <mergeCell ref="N33:O33"/>
    <mergeCell ref="C18:C22"/>
    <mergeCell ref="D18:D22"/>
    <mergeCell ref="E18:E22"/>
    <mergeCell ref="F18:F22"/>
    <mergeCell ref="N18:O22"/>
    <mergeCell ref="C23:C27"/>
    <mergeCell ref="D23:D27"/>
    <mergeCell ref="E23:E27"/>
    <mergeCell ref="F23:F27"/>
    <mergeCell ref="N23:O27"/>
    <mergeCell ref="N9:O13"/>
    <mergeCell ref="D14:D17"/>
    <mergeCell ref="E14:E17"/>
    <mergeCell ref="F14:F17"/>
    <mergeCell ref="K14:K15"/>
    <mergeCell ref="N14:O17"/>
    <mergeCell ref="B7:M7"/>
    <mergeCell ref="N7:O8"/>
    <mergeCell ref="C8:M8"/>
    <mergeCell ref="C9:C13"/>
    <mergeCell ref="D9:D13"/>
    <mergeCell ref="E9:E13"/>
    <mergeCell ref="F9:F13"/>
    <mergeCell ref="K9:K13"/>
    <mergeCell ref="L9:L13"/>
    <mergeCell ref="M9:M13"/>
    <mergeCell ref="N4:N6"/>
    <mergeCell ref="O4:O6"/>
    <mergeCell ref="H5:H6"/>
    <mergeCell ref="I5:I6"/>
    <mergeCell ref="J5:J6"/>
    <mergeCell ref="K5:K6"/>
    <mergeCell ref="L5:M5"/>
    <mergeCell ref="D2:O2"/>
    <mergeCell ref="D3:L3"/>
    <mergeCell ref="A4:A6"/>
    <mergeCell ref="B4:B6"/>
    <mergeCell ref="C4:C6"/>
    <mergeCell ref="D4:D6"/>
    <mergeCell ref="E4:E6"/>
    <mergeCell ref="F4:F6"/>
    <mergeCell ref="G4:G6"/>
    <mergeCell ref="H4:J4"/>
    <mergeCell ref="K4:M4"/>
  </mergeCell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7"/>
  <sheetViews>
    <sheetView workbookViewId="0">
      <selection activeCell="M50" sqref="M50"/>
    </sheetView>
  </sheetViews>
  <sheetFormatPr defaultRowHeight="12.75" x14ac:dyDescent="0.2"/>
  <cols>
    <col min="1" max="1" width="2.7109375" customWidth="1"/>
    <col min="2" max="3" width="2.5703125" customWidth="1"/>
    <col min="4" max="4" width="28" customWidth="1"/>
    <col min="5" max="5" width="7.28515625" customWidth="1"/>
    <col min="6" max="6" width="5.42578125" customWidth="1"/>
    <col min="7" max="7" width="5.5703125" customWidth="1"/>
    <col min="8" max="8" width="10.7109375" customWidth="1"/>
    <col min="9" max="9" width="9.42578125" customWidth="1"/>
    <col min="10" max="10" width="10.140625" customWidth="1"/>
    <col min="11" max="11" width="24" customWidth="1"/>
    <col min="12" max="12" width="2.85546875" customWidth="1"/>
    <col min="13" max="13" width="3" customWidth="1"/>
    <col min="14" max="14" width="16.85546875" customWidth="1"/>
    <col min="15" max="15" width="16" customWidth="1"/>
  </cols>
  <sheetData>
    <row r="2" spans="1:15" x14ac:dyDescent="0.2">
      <c r="A2" s="4"/>
      <c r="B2" s="4"/>
      <c r="C2" s="4"/>
      <c r="D2" s="2387" t="s">
        <v>120</v>
      </c>
      <c r="E2" s="2177"/>
      <c r="F2" s="2177"/>
      <c r="G2" s="2177"/>
      <c r="H2" s="2177"/>
      <c r="I2" s="2177"/>
      <c r="J2" s="2177"/>
      <c r="K2" s="2177"/>
      <c r="L2" s="2177"/>
      <c r="M2" s="2177"/>
      <c r="N2" s="2177"/>
      <c r="O2" s="448"/>
    </row>
    <row r="3" spans="1:15" ht="15" thickBot="1" x14ac:dyDescent="0.25">
      <c r="A3" s="423"/>
      <c r="B3" s="19"/>
      <c r="C3" s="19"/>
      <c r="D3" s="2389" t="s">
        <v>236</v>
      </c>
      <c r="E3" s="2389"/>
      <c r="F3" s="2389"/>
      <c r="G3" s="2389"/>
      <c r="H3" s="2389"/>
      <c r="I3" s="2389"/>
      <c r="J3" s="2389"/>
      <c r="K3" s="449"/>
      <c r="L3" s="449"/>
      <c r="M3" s="449"/>
      <c r="N3" s="449"/>
      <c r="O3" s="449"/>
    </row>
    <row r="4" spans="1:15" x14ac:dyDescent="0.2">
      <c r="A4" s="2356" t="s">
        <v>0</v>
      </c>
      <c r="B4" s="2542" t="s">
        <v>1</v>
      </c>
      <c r="C4" s="2542" t="s">
        <v>2</v>
      </c>
      <c r="D4" s="2330" t="s">
        <v>3</v>
      </c>
      <c r="E4" s="2545" t="s">
        <v>4</v>
      </c>
      <c r="F4" s="2548" t="s">
        <v>5</v>
      </c>
      <c r="G4" s="2545" t="s">
        <v>6</v>
      </c>
      <c r="H4" s="2293" t="s">
        <v>237</v>
      </c>
      <c r="I4" s="2294"/>
      <c r="J4" s="2295"/>
      <c r="K4" s="2346" t="s">
        <v>99</v>
      </c>
      <c r="L4" s="2347"/>
      <c r="M4" s="2347"/>
      <c r="N4" s="2323" t="s">
        <v>75</v>
      </c>
      <c r="O4" s="2350" t="s">
        <v>73</v>
      </c>
    </row>
    <row r="5" spans="1:15" x14ac:dyDescent="0.2">
      <c r="A5" s="2357"/>
      <c r="B5" s="2543"/>
      <c r="C5" s="2543"/>
      <c r="D5" s="2331"/>
      <c r="E5" s="2546"/>
      <c r="F5" s="2549"/>
      <c r="G5" s="2546"/>
      <c r="H5" s="2551" t="s">
        <v>121</v>
      </c>
      <c r="I5" s="2553" t="s">
        <v>122</v>
      </c>
      <c r="J5" s="2555" t="s">
        <v>123</v>
      </c>
      <c r="K5" s="2299" t="s">
        <v>3</v>
      </c>
      <c r="L5" s="2301"/>
      <c r="M5" s="2302"/>
      <c r="N5" s="2324"/>
      <c r="O5" s="2351"/>
    </row>
    <row r="6" spans="1:15" ht="156.6" customHeight="1" thickBot="1" x14ac:dyDescent="0.25">
      <c r="A6" s="2358"/>
      <c r="B6" s="2544"/>
      <c r="C6" s="2544"/>
      <c r="D6" s="2332"/>
      <c r="E6" s="2547"/>
      <c r="F6" s="2550"/>
      <c r="G6" s="2547"/>
      <c r="H6" s="2552"/>
      <c r="I6" s="2554"/>
      <c r="J6" s="2556"/>
      <c r="K6" s="2300"/>
      <c r="L6" s="450" t="s">
        <v>68</v>
      </c>
      <c r="M6" s="451" t="s">
        <v>69</v>
      </c>
      <c r="N6" s="2324"/>
      <c r="O6" s="2351"/>
    </row>
    <row r="7" spans="1:15" ht="13.5" thickBot="1" x14ac:dyDescent="0.25">
      <c r="A7" s="146" t="s">
        <v>9</v>
      </c>
      <c r="B7" s="2380" t="s">
        <v>238</v>
      </c>
      <c r="C7" s="2405"/>
      <c r="D7" s="2405"/>
      <c r="E7" s="2405"/>
      <c r="F7" s="2405"/>
      <c r="G7" s="2405"/>
      <c r="H7" s="2405"/>
      <c r="I7" s="2405"/>
      <c r="J7" s="2405"/>
      <c r="K7" s="2405"/>
      <c r="L7" s="2405"/>
      <c r="M7" s="2405"/>
      <c r="N7" s="2390"/>
      <c r="O7" s="2227"/>
    </row>
    <row r="8" spans="1:15" ht="13.5" thickBot="1" x14ac:dyDescent="0.25">
      <c r="A8" s="113" t="s">
        <v>9</v>
      </c>
      <c r="B8" s="118" t="s">
        <v>7</v>
      </c>
      <c r="C8" s="2557" t="s">
        <v>239</v>
      </c>
      <c r="D8" s="2557"/>
      <c r="E8" s="2557"/>
      <c r="F8" s="2557"/>
      <c r="G8" s="2557"/>
      <c r="H8" s="2557"/>
      <c r="I8" s="2557"/>
      <c r="J8" s="2557"/>
      <c r="K8" s="2557"/>
      <c r="L8" s="2557"/>
      <c r="M8" s="2558"/>
      <c r="N8" s="2228"/>
      <c r="O8" s="2229"/>
    </row>
    <row r="9" spans="1:15" ht="39" thickBot="1" x14ac:dyDescent="0.25">
      <c r="A9" s="452"/>
      <c r="B9" s="453"/>
      <c r="C9" s="454"/>
      <c r="D9" s="455"/>
      <c r="E9" s="455"/>
      <c r="F9" s="455"/>
      <c r="G9" s="455"/>
      <c r="H9" s="455"/>
      <c r="I9" s="455"/>
      <c r="J9" s="455"/>
      <c r="K9" s="456" t="s">
        <v>240</v>
      </c>
      <c r="L9" s="457">
        <v>3</v>
      </c>
      <c r="M9" s="458">
        <v>3</v>
      </c>
      <c r="N9" s="2559"/>
      <c r="O9" s="2560"/>
    </row>
    <row r="10" spans="1:15" x14ac:dyDescent="0.2">
      <c r="A10" s="102" t="s">
        <v>9</v>
      </c>
      <c r="B10" s="103" t="s">
        <v>7</v>
      </c>
      <c r="C10" s="459" t="s">
        <v>7</v>
      </c>
      <c r="D10" s="2561" t="s">
        <v>241</v>
      </c>
      <c r="E10" s="2275" t="s">
        <v>50</v>
      </c>
      <c r="F10" s="242" t="s">
        <v>97</v>
      </c>
      <c r="G10" s="460" t="s">
        <v>30</v>
      </c>
      <c r="H10" s="461">
        <v>65</v>
      </c>
      <c r="I10" s="462">
        <v>60</v>
      </c>
      <c r="J10" s="463">
        <v>6.9</v>
      </c>
      <c r="K10" s="464"/>
      <c r="L10" s="465"/>
      <c r="M10" s="466"/>
      <c r="N10" s="2562"/>
      <c r="O10" s="2168"/>
    </row>
    <row r="11" spans="1:15" ht="13.5" thickBot="1" x14ac:dyDescent="0.25">
      <c r="A11" s="240"/>
      <c r="B11" s="467"/>
      <c r="C11" s="2563"/>
      <c r="D11" s="2468"/>
      <c r="E11" s="2211"/>
      <c r="F11" s="468"/>
      <c r="G11" s="469" t="s">
        <v>125</v>
      </c>
      <c r="H11" s="470">
        <v>105</v>
      </c>
      <c r="I11" s="470">
        <v>105</v>
      </c>
      <c r="J11" s="471">
        <v>18.600000000000001</v>
      </c>
      <c r="K11" s="472"/>
      <c r="L11" s="473"/>
      <c r="M11" s="474"/>
      <c r="N11" s="2239"/>
      <c r="O11" s="2240"/>
    </row>
    <row r="12" spans="1:15" ht="25.5" x14ac:dyDescent="0.2">
      <c r="A12" s="240"/>
      <c r="B12" s="467"/>
      <c r="C12" s="2563"/>
      <c r="D12" s="2350" t="s">
        <v>242</v>
      </c>
      <c r="E12" s="2211"/>
      <c r="F12" s="2564"/>
      <c r="G12" s="2567"/>
      <c r="H12" s="2570"/>
      <c r="I12" s="2570"/>
      <c r="J12" s="2573"/>
      <c r="K12" s="475" t="s">
        <v>243</v>
      </c>
      <c r="L12" s="476">
        <v>3</v>
      </c>
      <c r="M12" s="477">
        <v>3</v>
      </c>
      <c r="N12" s="2576" t="s">
        <v>244</v>
      </c>
      <c r="O12" s="2577"/>
    </row>
    <row r="13" spans="1:15" ht="174.6" customHeight="1" x14ac:dyDescent="0.2">
      <c r="A13" s="240"/>
      <c r="B13" s="467"/>
      <c r="C13" s="2563"/>
      <c r="D13" s="2373"/>
      <c r="E13" s="2211"/>
      <c r="F13" s="2565"/>
      <c r="G13" s="2568"/>
      <c r="H13" s="2571"/>
      <c r="I13" s="2571"/>
      <c r="J13" s="2574"/>
      <c r="K13" s="475" t="s">
        <v>294</v>
      </c>
      <c r="L13" s="478">
        <v>6</v>
      </c>
      <c r="M13" s="477">
        <v>2</v>
      </c>
      <c r="N13" s="2578"/>
      <c r="O13" s="2579"/>
    </row>
    <row r="14" spans="1:15" ht="27" customHeight="1" x14ac:dyDescent="0.2">
      <c r="A14" s="240"/>
      <c r="B14" s="467"/>
      <c r="C14" s="2563"/>
      <c r="D14" s="480" t="s">
        <v>245</v>
      </c>
      <c r="E14" s="2211"/>
      <c r="F14" s="2565"/>
      <c r="G14" s="2568"/>
      <c r="H14" s="2571"/>
      <c r="I14" s="2571"/>
      <c r="J14" s="2574"/>
      <c r="K14" s="481" t="s">
        <v>246</v>
      </c>
      <c r="L14" s="478">
        <v>35</v>
      </c>
      <c r="M14" s="359">
        <v>25</v>
      </c>
      <c r="N14" s="2198" t="s">
        <v>247</v>
      </c>
      <c r="O14" s="2540"/>
    </row>
    <row r="15" spans="1:15" ht="42" customHeight="1" x14ac:dyDescent="0.2">
      <c r="A15" s="240"/>
      <c r="B15" s="467"/>
      <c r="C15" s="2563"/>
      <c r="D15" s="482" t="s">
        <v>248</v>
      </c>
      <c r="E15" s="2211"/>
      <c r="F15" s="2565"/>
      <c r="G15" s="2568"/>
      <c r="H15" s="2571"/>
      <c r="I15" s="2571"/>
      <c r="J15" s="2574"/>
      <c r="K15" s="475" t="s">
        <v>249</v>
      </c>
      <c r="L15" s="478">
        <v>35</v>
      </c>
      <c r="M15" s="359">
        <v>41</v>
      </c>
      <c r="N15" s="2198" t="s">
        <v>250</v>
      </c>
      <c r="O15" s="2540"/>
    </row>
    <row r="16" spans="1:15" ht="30.6" customHeight="1" x14ac:dyDescent="0.2">
      <c r="A16" s="240"/>
      <c r="B16" s="467"/>
      <c r="C16" s="2563"/>
      <c r="D16" s="482" t="s">
        <v>251</v>
      </c>
      <c r="E16" s="2211"/>
      <c r="F16" s="2565"/>
      <c r="G16" s="2568"/>
      <c r="H16" s="2571"/>
      <c r="I16" s="2571"/>
      <c r="J16" s="2574"/>
      <c r="K16" s="483" t="s">
        <v>252</v>
      </c>
      <c r="L16" s="478" t="s">
        <v>150</v>
      </c>
      <c r="M16" s="484" t="s">
        <v>150</v>
      </c>
      <c r="N16" s="2576" t="s">
        <v>253</v>
      </c>
      <c r="O16" s="2577"/>
    </row>
    <row r="17" spans="1:15" ht="31.15" customHeight="1" x14ac:dyDescent="0.2">
      <c r="A17" s="240"/>
      <c r="B17" s="467"/>
      <c r="C17" s="2563"/>
      <c r="D17" s="482" t="s">
        <v>254</v>
      </c>
      <c r="E17" s="2211"/>
      <c r="F17" s="2565"/>
      <c r="G17" s="2568"/>
      <c r="H17" s="2571"/>
      <c r="I17" s="2571"/>
      <c r="J17" s="2574"/>
      <c r="K17" s="485" t="s">
        <v>255</v>
      </c>
      <c r="L17" s="476" t="s">
        <v>150</v>
      </c>
      <c r="M17" s="486" t="s">
        <v>150</v>
      </c>
      <c r="N17" s="2578"/>
      <c r="O17" s="2579"/>
    </row>
    <row r="18" spans="1:15" ht="51" x14ac:dyDescent="0.2">
      <c r="A18" s="240"/>
      <c r="B18" s="467"/>
      <c r="C18" s="2563"/>
      <c r="D18" s="487" t="s">
        <v>256</v>
      </c>
      <c r="E18" s="2319"/>
      <c r="F18" s="2566"/>
      <c r="G18" s="2569"/>
      <c r="H18" s="2572"/>
      <c r="I18" s="2572"/>
      <c r="J18" s="2575"/>
      <c r="K18" s="488" t="s">
        <v>257</v>
      </c>
      <c r="L18" s="489" t="s">
        <v>150</v>
      </c>
      <c r="M18" s="477" t="s">
        <v>183</v>
      </c>
      <c r="N18" s="2198" t="s">
        <v>258</v>
      </c>
      <c r="O18" s="2540"/>
    </row>
    <row r="19" spans="1:15" ht="13.5" thickBot="1" x14ac:dyDescent="0.25">
      <c r="A19" s="490"/>
      <c r="B19" s="491"/>
      <c r="C19" s="492"/>
      <c r="D19" s="493"/>
      <c r="E19" s="494"/>
      <c r="F19" s="495"/>
      <c r="G19" s="496" t="s">
        <v>8</v>
      </c>
      <c r="H19" s="497">
        <v>170</v>
      </c>
      <c r="I19" s="497">
        <f>I10+I11</f>
        <v>165</v>
      </c>
      <c r="J19" s="497">
        <f>J10+J11</f>
        <v>25.5</v>
      </c>
      <c r="K19" s="498"/>
      <c r="L19" s="499"/>
      <c r="M19" s="500"/>
      <c r="N19" s="2580"/>
      <c r="O19" s="2581"/>
    </row>
    <row r="20" spans="1:15" x14ac:dyDescent="0.2">
      <c r="A20" s="239" t="s">
        <v>9</v>
      </c>
      <c r="B20" s="501" t="s">
        <v>7</v>
      </c>
      <c r="C20" s="502" t="s">
        <v>9</v>
      </c>
      <c r="D20" s="503" t="s">
        <v>259</v>
      </c>
      <c r="E20" s="237" t="s">
        <v>50</v>
      </c>
      <c r="F20" s="238" t="s">
        <v>97</v>
      </c>
      <c r="G20" s="504" t="s">
        <v>30</v>
      </c>
      <c r="H20" s="505">
        <v>184.5</v>
      </c>
      <c r="I20" s="506">
        <v>90.6</v>
      </c>
      <c r="J20" s="507">
        <v>48.5</v>
      </c>
      <c r="K20" s="508"/>
      <c r="L20" s="509"/>
      <c r="M20" s="510"/>
      <c r="N20" s="2390"/>
      <c r="O20" s="2391"/>
    </row>
    <row r="21" spans="1:15" ht="105" customHeight="1" x14ac:dyDescent="0.2">
      <c r="A21" s="240"/>
      <c r="B21" s="511"/>
      <c r="C21" s="2582"/>
      <c r="D21" s="2583" t="s">
        <v>260</v>
      </c>
      <c r="E21" s="2211"/>
      <c r="F21" s="2368"/>
      <c r="G21" s="2568"/>
      <c r="H21" s="2571"/>
      <c r="I21" s="2571"/>
      <c r="J21" s="2586"/>
      <c r="K21" s="512" t="s">
        <v>261</v>
      </c>
      <c r="L21" s="513">
        <v>1</v>
      </c>
      <c r="M21" s="484">
        <v>1</v>
      </c>
      <c r="N21" s="2198" t="s">
        <v>262</v>
      </c>
      <c r="O21" s="2540"/>
    </row>
    <row r="22" spans="1:15" ht="35.450000000000003" customHeight="1" x14ac:dyDescent="0.2">
      <c r="A22" s="240"/>
      <c r="B22" s="511"/>
      <c r="C22" s="2582"/>
      <c r="D22" s="2584"/>
      <c r="E22" s="2211"/>
      <c r="F22" s="2368"/>
      <c r="G22" s="2568"/>
      <c r="H22" s="2571"/>
      <c r="I22" s="2571"/>
      <c r="J22" s="2586"/>
      <c r="K22" s="514" t="s">
        <v>263</v>
      </c>
      <c r="L22" s="515" t="s">
        <v>150</v>
      </c>
      <c r="M22" s="516" t="s">
        <v>150</v>
      </c>
      <c r="N22" s="2198" t="s">
        <v>264</v>
      </c>
      <c r="O22" s="2540"/>
    </row>
    <row r="23" spans="1:15" ht="40.9" customHeight="1" x14ac:dyDescent="0.2">
      <c r="A23" s="240"/>
      <c r="B23" s="511"/>
      <c r="C23" s="2582"/>
      <c r="D23" s="2584"/>
      <c r="E23" s="2211"/>
      <c r="F23" s="2368"/>
      <c r="G23" s="2568"/>
      <c r="H23" s="2571"/>
      <c r="I23" s="2571"/>
      <c r="J23" s="2586"/>
      <c r="K23" s="514" t="s">
        <v>265</v>
      </c>
      <c r="L23" s="473">
        <v>1</v>
      </c>
      <c r="M23" s="517">
        <v>1</v>
      </c>
      <c r="N23" s="2198" t="s">
        <v>266</v>
      </c>
      <c r="O23" s="2540"/>
    </row>
    <row r="24" spans="1:15" ht="30.6" customHeight="1" thickBot="1" x14ac:dyDescent="0.25">
      <c r="A24" s="240"/>
      <c r="B24" s="518"/>
      <c r="C24" s="519"/>
      <c r="D24" s="2585"/>
      <c r="E24" s="241"/>
      <c r="F24" s="521"/>
      <c r="G24" s="126" t="s">
        <v>8</v>
      </c>
      <c r="H24" s="38">
        <f>H20*1</f>
        <v>184.5</v>
      </c>
      <c r="I24" s="38">
        <f>I20*1</f>
        <v>90.6</v>
      </c>
      <c r="J24" s="38">
        <f>J20*1</f>
        <v>48.5</v>
      </c>
      <c r="K24" s="522" t="s">
        <v>267</v>
      </c>
      <c r="L24" s="523" t="s">
        <v>150</v>
      </c>
      <c r="M24" s="524" t="s">
        <v>150</v>
      </c>
      <c r="N24" s="2587" t="s">
        <v>268</v>
      </c>
      <c r="O24" s="2588"/>
    </row>
    <row r="25" spans="1:15" ht="26.45" customHeight="1" x14ac:dyDescent="0.2">
      <c r="A25" s="2589" t="s">
        <v>9</v>
      </c>
      <c r="B25" s="2592" t="s">
        <v>7</v>
      </c>
      <c r="C25" s="2595" t="s">
        <v>27</v>
      </c>
      <c r="D25" s="2598" t="s">
        <v>269</v>
      </c>
      <c r="E25" s="2601" t="s">
        <v>50</v>
      </c>
      <c r="F25" s="2604" t="s">
        <v>97</v>
      </c>
      <c r="G25" s="525" t="s">
        <v>30</v>
      </c>
      <c r="H25" s="526">
        <v>45.5</v>
      </c>
      <c r="I25" s="527">
        <v>45.5</v>
      </c>
      <c r="J25" s="526">
        <v>43</v>
      </c>
      <c r="K25" s="528"/>
      <c r="L25" s="529"/>
      <c r="M25" s="530"/>
      <c r="N25" s="2607"/>
      <c r="O25" s="2608"/>
    </row>
    <row r="26" spans="1:15" ht="54" customHeight="1" x14ac:dyDescent="0.2">
      <c r="A26" s="2590"/>
      <c r="B26" s="2593"/>
      <c r="C26" s="2596"/>
      <c r="D26" s="2599"/>
      <c r="E26" s="2602"/>
      <c r="F26" s="2605"/>
      <c r="G26" s="531"/>
      <c r="H26" s="532"/>
      <c r="I26" s="533"/>
      <c r="J26" s="532"/>
      <c r="K26" s="534" t="s">
        <v>270</v>
      </c>
      <c r="L26" s="535" t="s">
        <v>150</v>
      </c>
      <c r="M26" s="536" t="s">
        <v>150</v>
      </c>
      <c r="N26" s="2198" t="s">
        <v>271</v>
      </c>
      <c r="O26" s="2540"/>
    </row>
    <row r="27" spans="1:15" ht="41.45" customHeight="1" x14ac:dyDescent="0.2">
      <c r="A27" s="2590"/>
      <c r="B27" s="2593"/>
      <c r="C27" s="2596"/>
      <c r="D27" s="2599"/>
      <c r="E27" s="2602"/>
      <c r="F27" s="2605"/>
      <c r="G27" s="531"/>
      <c r="H27" s="532"/>
      <c r="I27" s="533"/>
      <c r="J27" s="532"/>
      <c r="K27" s="534" t="s">
        <v>272</v>
      </c>
      <c r="L27" s="535" t="s">
        <v>150</v>
      </c>
      <c r="M27" s="536" t="s">
        <v>150</v>
      </c>
      <c r="N27" s="2198" t="s">
        <v>273</v>
      </c>
      <c r="O27" s="2540"/>
    </row>
    <row r="28" spans="1:15" ht="42.6" customHeight="1" thickBot="1" x14ac:dyDescent="0.25">
      <c r="A28" s="2591"/>
      <c r="B28" s="2594"/>
      <c r="C28" s="2597"/>
      <c r="D28" s="2600"/>
      <c r="E28" s="2603"/>
      <c r="F28" s="2606"/>
      <c r="G28" s="537" t="s">
        <v>8</v>
      </c>
      <c r="H28" s="538">
        <f t="shared" ref="H28:J28" si="0">H25+H26</f>
        <v>45.5</v>
      </c>
      <c r="I28" s="539">
        <f t="shared" si="0"/>
        <v>45.5</v>
      </c>
      <c r="J28" s="538">
        <f t="shared" si="0"/>
        <v>43</v>
      </c>
      <c r="K28" s="540" t="s">
        <v>274</v>
      </c>
      <c r="L28" s="541" t="s">
        <v>150</v>
      </c>
      <c r="M28" s="542" t="s">
        <v>150</v>
      </c>
      <c r="N28" s="2587" t="s">
        <v>275</v>
      </c>
      <c r="O28" s="2588"/>
    </row>
    <row r="29" spans="1:15" ht="13.5" thickBot="1" x14ac:dyDescent="0.25">
      <c r="A29" s="543" t="s">
        <v>7</v>
      </c>
      <c r="B29" s="544" t="s">
        <v>7</v>
      </c>
      <c r="C29" s="2609" t="s">
        <v>10</v>
      </c>
      <c r="D29" s="2610"/>
      <c r="E29" s="2610"/>
      <c r="F29" s="2610"/>
      <c r="G29" s="2611"/>
      <c r="H29" s="545">
        <f>H28+H24+H19</f>
        <v>400</v>
      </c>
      <c r="I29" s="545">
        <f>I28+I24+I19</f>
        <v>301.10000000000002</v>
      </c>
      <c r="J29" s="546">
        <f>J28+J24+J19</f>
        <v>117</v>
      </c>
      <c r="K29" s="547"/>
      <c r="L29" s="548"/>
      <c r="M29" s="548"/>
      <c r="N29" s="2612"/>
      <c r="O29" s="2613"/>
    </row>
    <row r="30" spans="1:15" ht="13.5" thickBot="1" x14ac:dyDescent="0.25">
      <c r="A30" s="549" t="s">
        <v>9</v>
      </c>
      <c r="B30" s="550" t="s">
        <v>9</v>
      </c>
      <c r="C30" s="2614" t="s">
        <v>276</v>
      </c>
      <c r="D30" s="2614"/>
      <c r="E30" s="2614"/>
      <c r="F30" s="2614"/>
      <c r="G30" s="2614"/>
      <c r="H30" s="2614"/>
      <c r="I30" s="2614"/>
      <c r="J30" s="2614"/>
      <c r="K30" s="2614"/>
      <c r="L30" s="2614"/>
      <c r="M30" s="2615"/>
      <c r="N30" s="2616"/>
      <c r="O30" s="2617"/>
    </row>
    <row r="31" spans="1:15" ht="38.25" x14ac:dyDescent="0.2">
      <c r="A31" s="2618" t="s">
        <v>9</v>
      </c>
      <c r="B31" s="2621" t="s">
        <v>9</v>
      </c>
      <c r="C31" s="2623" t="s">
        <v>7</v>
      </c>
      <c r="D31" s="553" t="s">
        <v>277</v>
      </c>
      <c r="E31" s="2184" t="s">
        <v>50</v>
      </c>
      <c r="F31" s="2367" t="s">
        <v>97</v>
      </c>
      <c r="G31" s="2626" t="s">
        <v>30</v>
      </c>
      <c r="H31" s="2628">
        <v>70</v>
      </c>
      <c r="I31" s="2631">
        <v>70</v>
      </c>
      <c r="J31" s="2633">
        <v>41</v>
      </c>
      <c r="K31" s="554"/>
      <c r="L31" s="555"/>
      <c r="M31" s="556"/>
      <c r="N31" s="2635"/>
      <c r="O31" s="2636"/>
    </row>
    <row r="32" spans="1:15" ht="31.15" customHeight="1" x14ac:dyDescent="0.2">
      <c r="A32" s="2619"/>
      <c r="B32" s="2458"/>
      <c r="C32" s="2461"/>
      <c r="D32" s="558" t="s">
        <v>278</v>
      </c>
      <c r="E32" s="2211"/>
      <c r="F32" s="2368"/>
      <c r="G32" s="2627"/>
      <c r="H32" s="2629"/>
      <c r="I32" s="2632"/>
      <c r="J32" s="2634"/>
      <c r="K32" s="560" t="s">
        <v>279</v>
      </c>
      <c r="L32" s="561">
        <v>3</v>
      </c>
      <c r="M32" s="562">
        <v>1</v>
      </c>
      <c r="N32" s="2198" t="s">
        <v>280</v>
      </c>
      <c r="O32" s="2540"/>
    </row>
    <row r="33" spans="1:15" ht="33" customHeight="1" x14ac:dyDescent="0.2">
      <c r="A33" s="2619"/>
      <c r="B33" s="2458"/>
      <c r="C33" s="2461"/>
      <c r="D33" s="2637" t="s">
        <v>281</v>
      </c>
      <c r="E33" s="2211"/>
      <c r="F33" s="2368"/>
      <c r="G33" s="2627"/>
      <c r="H33" s="2629"/>
      <c r="I33" s="2632"/>
      <c r="J33" s="2634"/>
      <c r="K33" s="563" t="s">
        <v>282</v>
      </c>
      <c r="L33" s="564">
        <v>2</v>
      </c>
      <c r="M33" s="565">
        <v>1</v>
      </c>
      <c r="N33" s="2198" t="s">
        <v>283</v>
      </c>
      <c r="O33" s="2540"/>
    </row>
    <row r="34" spans="1:15" ht="28.9" customHeight="1" x14ac:dyDescent="0.2">
      <c r="A34" s="2619"/>
      <c r="B34" s="2458"/>
      <c r="C34" s="2461"/>
      <c r="D34" s="2373"/>
      <c r="E34" s="2211"/>
      <c r="F34" s="2368"/>
      <c r="G34" s="2627"/>
      <c r="H34" s="2629"/>
      <c r="I34" s="2632"/>
      <c r="J34" s="2634"/>
      <c r="K34" s="563" t="s">
        <v>284</v>
      </c>
      <c r="L34" s="564">
        <v>18</v>
      </c>
      <c r="M34" s="565">
        <v>0</v>
      </c>
      <c r="N34" s="2198" t="s">
        <v>285</v>
      </c>
      <c r="O34" s="2540"/>
    </row>
    <row r="35" spans="1:15" ht="68.45" customHeight="1" x14ac:dyDescent="0.2">
      <c r="A35" s="2619"/>
      <c r="B35" s="2458"/>
      <c r="C35" s="2461"/>
      <c r="D35" s="566" t="s">
        <v>286</v>
      </c>
      <c r="E35" s="2211"/>
      <c r="F35" s="2368"/>
      <c r="G35" s="2627"/>
      <c r="H35" s="2629"/>
      <c r="I35" s="2632"/>
      <c r="J35" s="2634"/>
      <c r="K35" s="563" t="s">
        <v>287</v>
      </c>
      <c r="L35" s="564">
        <v>5</v>
      </c>
      <c r="M35" s="565">
        <v>0</v>
      </c>
      <c r="N35" s="2198" t="s">
        <v>288</v>
      </c>
      <c r="O35" s="2540"/>
    </row>
    <row r="36" spans="1:15" ht="99" customHeight="1" x14ac:dyDescent="0.2">
      <c r="A36" s="2619"/>
      <c r="B36" s="2458"/>
      <c r="C36" s="2461"/>
      <c r="D36" s="566" t="s">
        <v>289</v>
      </c>
      <c r="E36" s="2211"/>
      <c r="F36" s="2368"/>
      <c r="G36" s="2627"/>
      <c r="H36" s="2629"/>
      <c r="I36" s="2632"/>
      <c r="J36" s="2634"/>
      <c r="K36" s="563" t="s">
        <v>290</v>
      </c>
      <c r="L36" s="564">
        <v>4</v>
      </c>
      <c r="M36" s="567">
        <v>2</v>
      </c>
      <c r="N36" s="2198" t="s">
        <v>291</v>
      </c>
      <c r="O36" s="2540"/>
    </row>
    <row r="37" spans="1:15" ht="121.15" customHeight="1" x14ac:dyDescent="0.2">
      <c r="A37" s="2619"/>
      <c r="B37" s="2458"/>
      <c r="C37" s="2461"/>
      <c r="D37" s="566"/>
      <c r="E37" s="2211"/>
      <c r="F37" s="2368"/>
      <c r="G37" s="2414"/>
      <c r="H37" s="2630"/>
      <c r="I37" s="2414"/>
      <c r="J37" s="2414"/>
      <c r="K37" s="563" t="s">
        <v>292</v>
      </c>
      <c r="L37" s="356">
        <v>1</v>
      </c>
      <c r="M37" s="565">
        <v>3</v>
      </c>
      <c r="N37" s="2638" t="s">
        <v>293</v>
      </c>
      <c r="O37" s="2200"/>
    </row>
    <row r="38" spans="1:15" ht="13.5" thickBot="1" x14ac:dyDescent="0.25">
      <c r="A38" s="2620"/>
      <c r="B38" s="2622"/>
      <c r="C38" s="2624"/>
      <c r="D38" s="570"/>
      <c r="E38" s="2185"/>
      <c r="F38" s="2625"/>
      <c r="G38" s="100" t="s">
        <v>8</v>
      </c>
      <c r="H38" s="38">
        <f>H31*1</f>
        <v>70</v>
      </c>
      <c r="I38" s="38">
        <f>I31*1</f>
        <v>70</v>
      </c>
      <c r="J38" s="38">
        <f>J31*1</f>
        <v>41</v>
      </c>
      <c r="K38" s="571"/>
      <c r="L38" s="572"/>
      <c r="M38" s="573"/>
      <c r="N38" s="2639"/>
      <c r="O38" s="2640"/>
    </row>
    <row r="39" spans="1:15" ht="13.5" thickBot="1" x14ac:dyDescent="0.25">
      <c r="A39" s="135" t="s">
        <v>9</v>
      </c>
      <c r="B39" s="114" t="s">
        <v>9</v>
      </c>
      <c r="C39" s="2180" t="s">
        <v>10</v>
      </c>
      <c r="D39" s="2181"/>
      <c r="E39" s="2181"/>
      <c r="F39" s="2181"/>
      <c r="G39" s="2183"/>
      <c r="H39" s="136">
        <f>H38*1</f>
        <v>70</v>
      </c>
      <c r="I39" s="136">
        <f t="shared" ref="I39:J39" si="1">I38*1</f>
        <v>70</v>
      </c>
      <c r="J39" s="136">
        <f t="shared" si="1"/>
        <v>41</v>
      </c>
      <c r="K39" s="116"/>
      <c r="L39" s="117"/>
      <c r="M39" s="574"/>
      <c r="N39" s="2226"/>
      <c r="O39" s="2227"/>
    </row>
    <row r="40" spans="1:15" ht="13.5" thickBot="1" x14ac:dyDescent="0.25">
      <c r="A40" s="135" t="s">
        <v>9</v>
      </c>
      <c r="B40" s="2206" t="s">
        <v>11</v>
      </c>
      <c r="C40" s="2206"/>
      <c r="D40" s="2206"/>
      <c r="E40" s="2206"/>
      <c r="F40" s="2206"/>
      <c r="G40" s="2207"/>
      <c r="H40" s="143">
        <f>H39+H29</f>
        <v>470</v>
      </c>
      <c r="I40" s="143">
        <f>I39+I29</f>
        <v>371.1</v>
      </c>
      <c r="J40" s="144">
        <f>J39+J29</f>
        <v>158</v>
      </c>
      <c r="K40" s="172"/>
      <c r="L40" s="172"/>
      <c r="M40" s="575"/>
      <c r="N40" s="2236"/>
      <c r="O40" s="2231"/>
    </row>
    <row r="41" spans="1:15" ht="13.5" thickBot="1" x14ac:dyDescent="0.25">
      <c r="A41" s="173" t="s">
        <v>9</v>
      </c>
      <c r="B41" s="2208" t="s">
        <v>12</v>
      </c>
      <c r="C41" s="2208"/>
      <c r="D41" s="2208"/>
      <c r="E41" s="2208"/>
      <c r="F41" s="2208"/>
      <c r="G41" s="2208"/>
      <c r="H41" s="576">
        <f>H29+H39</f>
        <v>470</v>
      </c>
      <c r="I41" s="576">
        <f>I29+I39</f>
        <v>371.1</v>
      </c>
      <c r="J41" s="577">
        <f>J29+J39</f>
        <v>158</v>
      </c>
      <c r="K41" s="2210"/>
      <c r="L41" s="2210"/>
      <c r="M41" s="2641"/>
      <c r="N41" s="2228"/>
      <c r="O41" s="2229"/>
    </row>
    <row r="42" spans="1:15" x14ac:dyDescent="0.2">
      <c r="A42" s="20"/>
      <c r="B42" s="34"/>
      <c r="C42" s="34"/>
      <c r="D42" s="578"/>
      <c r="E42" s="579"/>
      <c r="F42" s="34"/>
      <c r="G42" s="34"/>
      <c r="H42" s="34"/>
      <c r="I42" s="34"/>
      <c r="J42" s="34"/>
      <c r="K42" s="34"/>
      <c r="L42" s="34"/>
      <c r="M42" s="34"/>
      <c r="N42" s="34"/>
      <c r="O42" s="34"/>
    </row>
    <row r="43" spans="1:15" x14ac:dyDescent="0.2">
      <c r="A43" s="20"/>
      <c r="B43" s="34"/>
      <c r="C43" s="34"/>
      <c r="D43" s="578"/>
      <c r="E43" s="579"/>
      <c r="F43" s="34"/>
      <c r="G43" s="34"/>
      <c r="H43" s="34"/>
      <c r="I43" s="34"/>
      <c r="J43" s="34"/>
      <c r="K43" s="34"/>
      <c r="L43" s="34"/>
      <c r="M43" s="34"/>
      <c r="N43" s="34"/>
      <c r="O43" s="34"/>
    </row>
    <row r="44" spans="1:15" x14ac:dyDescent="0.2">
      <c r="A44" s="20"/>
      <c r="B44" s="34"/>
      <c r="C44" s="34"/>
      <c r="D44" s="578"/>
      <c r="E44" s="579"/>
      <c r="F44" s="34"/>
      <c r="G44" s="34"/>
      <c r="H44" s="34"/>
      <c r="I44" s="34"/>
      <c r="J44" s="34"/>
      <c r="K44" s="34"/>
      <c r="L44" s="34"/>
      <c r="M44" s="34"/>
      <c r="N44" s="34"/>
      <c r="O44" s="34"/>
    </row>
    <row r="45" spans="1:15" x14ac:dyDescent="0.2">
      <c r="A45" s="20"/>
      <c r="B45" s="34"/>
      <c r="C45" s="34"/>
      <c r="D45" s="578"/>
      <c r="E45" s="579"/>
      <c r="F45" s="34"/>
      <c r="G45" s="34"/>
      <c r="H45" s="34"/>
      <c r="I45" s="34"/>
      <c r="J45" s="34"/>
      <c r="K45" s="34"/>
      <c r="L45" s="34"/>
      <c r="M45" s="34"/>
      <c r="N45" s="34"/>
      <c r="O45" s="34"/>
    </row>
    <row r="46" spans="1:15" x14ac:dyDescent="0.2">
      <c r="A46" s="20"/>
      <c r="B46" s="34"/>
      <c r="C46" s="34"/>
      <c r="D46" s="578"/>
      <c r="E46" s="579"/>
      <c r="F46" s="34"/>
      <c r="G46" s="34"/>
      <c r="H46" s="34"/>
      <c r="I46" s="34"/>
      <c r="J46" s="34"/>
      <c r="K46" s="34"/>
      <c r="L46" s="34"/>
      <c r="M46" s="34"/>
      <c r="N46" s="34"/>
      <c r="O46" s="34"/>
    </row>
    <row r="47" spans="1:15" ht="13.5" thickBot="1" x14ac:dyDescent="0.25">
      <c r="A47" s="20"/>
      <c r="B47" s="34"/>
      <c r="C47" s="4"/>
      <c r="D47" s="2642" t="s">
        <v>13</v>
      </c>
      <c r="E47" s="2643"/>
      <c r="F47" s="2643"/>
      <c r="G47" s="2643"/>
      <c r="H47" s="2643"/>
      <c r="I47" s="2643"/>
      <c r="J47" s="2643"/>
      <c r="K47" s="34"/>
      <c r="L47" s="34"/>
      <c r="M47" s="34"/>
      <c r="N47" s="34"/>
      <c r="O47" s="34"/>
    </row>
    <row r="48" spans="1:15" ht="45.75" thickBot="1" x14ac:dyDescent="0.25">
      <c r="A48" s="20"/>
      <c r="B48" s="34"/>
      <c r="C48" s="2173" t="s">
        <v>14</v>
      </c>
      <c r="D48" s="2174"/>
      <c r="E48" s="2174"/>
      <c r="F48" s="2174"/>
      <c r="G48" s="2175"/>
      <c r="H48" s="87" t="s">
        <v>121</v>
      </c>
      <c r="I48" s="580" t="s">
        <v>122</v>
      </c>
      <c r="J48" s="580" t="s">
        <v>123</v>
      </c>
      <c r="K48" s="34"/>
      <c r="L48" s="34"/>
      <c r="M48" s="34"/>
      <c r="N48" s="34"/>
      <c r="O48" s="34"/>
    </row>
    <row r="49" spans="1:15" ht="13.5" thickBot="1" x14ac:dyDescent="0.25">
      <c r="A49" s="20"/>
      <c r="B49" s="34"/>
      <c r="C49" s="2195" t="s">
        <v>15</v>
      </c>
      <c r="D49" s="2196"/>
      <c r="E49" s="2196"/>
      <c r="F49" s="2196"/>
      <c r="G49" s="2197"/>
      <c r="H49" s="581">
        <f>H50+H51+H52+H54+H53</f>
        <v>470</v>
      </c>
      <c r="I49" s="581">
        <f t="shared" ref="I49:J49" si="2">I50+I51+I52+I54+I53</f>
        <v>371.1</v>
      </c>
      <c r="J49" s="582">
        <f t="shared" si="2"/>
        <v>158</v>
      </c>
      <c r="K49" s="34"/>
      <c r="L49" s="34"/>
      <c r="M49" s="34"/>
      <c r="N49" s="34"/>
      <c r="O49" s="34"/>
    </row>
    <row r="50" spans="1:15" x14ac:dyDescent="0.2">
      <c r="A50" s="20"/>
      <c r="B50" s="34"/>
      <c r="C50" s="2370" t="s">
        <v>71</v>
      </c>
      <c r="D50" s="2371"/>
      <c r="E50" s="2371"/>
      <c r="F50" s="2371"/>
      <c r="G50" s="2372"/>
      <c r="H50" s="22">
        <v>365</v>
      </c>
      <c r="I50" s="24">
        <v>266.10000000000002</v>
      </c>
      <c r="J50" s="24">
        <v>139.4</v>
      </c>
      <c r="K50" s="34"/>
      <c r="L50" s="34"/>
      <c r="M50" s="34"/>
      <c r="N50" s="34"/>
      <c r="O50" s="34"/>
    </row>
    <row r="51" spans="1:15" x14ac:dyDescent="0.2">
      <c r="A51" s="20"/>
      <c r="B51" s="34"/>
      <c r="C51" s="2198" t="s">
        <v>295</v>
      </c>
      <c r="D51" s="2199"/>
      <c r="E51" s="2199"/>
      <c r="F51" s="2199"/>
      <c r="G51" s="2200"/>
      <c r="H51" s="23"/>
      <c r="I51" s="25"/>
      <c r="J51" s="25"/>
      <c r="K51" s="34"/>
      <c r="L51" s="34"/>
      <c r="M51" s="34"/>
      <c r="N51" s="34"/>
      <c r="O51" s="34"/>
    </row>
    <row r="52" spans="1:15" x14ac:dyDescent="0.2">
      <c r="A52" s="20"/>
      <c r="B52" s="34"/>
      <c r="C52" s="2370" t="s">
        <v>234</v>
      </c>
      <c r="D52" s="2371"/>
      <c r="E52" s="2371"/>
      <c r="F52" s="2371"/>
      <c r="G52" s="2373"/>
      <c r="H52" s="583"/>
      <c r="I52" s="584"/>
      <c r="J52" s="584"/>
      <c r="K52" s="34"/>
      <c r="L52" s="34"/>
      <c r="M52" s="34"/>
      <c r="N52" s="34"/>
      <c r="O52" s="34"/>
    </row>
    <row r="53" spans="1:15" x14ac:dyDescent="0.2">
      <c r="A53" s="20"/>
      <c r="B53" s="34"/>
      <c r="C53" s="2198" t="s">
        <v>296</v>
      </c>
      <c r="D53" s="2539"/>
      <c r="E53" s="2539"/>
      <c r="F53" s="2539"/>
      <c r="G53" s="2540"/>
      <c r="H53" s="583">
        <v>105</v>
      </c>
      <c r="I53" s="584">
        <v>105</v>
      </c>
      <c r="J53" s="584">
        <v>18.600000000000001</v>
      </c>
      <c r="K53" s="34"/>
      <c r="L53" s="34"/>
      <c r="M53" s="34"/>
      <c r="N53" s="34"/>
      <c r="O53" s="34"/>
    </row>
    <row r="54" spans="1:15" ht="13.5" thickBot="1" x14ac:dyDescent="0.25">
      <c r="A54" s="20"/>
      <c r="B54" s="34"/>
      <c r="C54" s="2374" t="s">
        <v>72</v>
      </c>
      <c r="D54" s="2375"/>
      <c r="E54" s="2375"/>
      <c r="F54" s="2375"/>
      <c r="G54" s="2376"/>
      <c r="H54" s="583"/>
      <c r="I54" s="584"/>
      <c r="J54" s="584"/>
      <c r="K54" s="34"/>
      <c r="L54" s="34"/>
      <c r="M54" s="34"/>
      <c r="N54" s="34"/>
      <c r="O54" s="34"/>
    </row>
    <row r="55" spans="1:15" ht="13.5" thickBot="1" x14ac:dyDescent="0.25">
      <c r="A55" s="20"/>
      <c r="B55" s="34"/>
      <c r="C55" s="2195" t="s">
        <v>16</v>
      </c>
      <c r="D55" s="2196"/>
      <c r="E55" s="2196"/>
      <c r="F55" s="2196"/>
      <c r="G55" s="2197"/>
      <c r="H55" s="26">
        <f>H56*1</f>
        <v>0</v>
      </c>
      <c r="I55" s="26">
        <f t="shared" ref="I55:J55" si="3">I56*1</f>
        <v>0</v>
      </c>
      <c r="J55" s="27">
        <f t="shared" si="3"/>
        <v>0</v>
      </c>
      <c r="K55" s="34"/>
      <c r="L55" s="34"/>
      <c r="M55" s="34"/>
      <c r="N55" s="34"/>
      <c r="O55" s="34"/>
    </row>
    <row r="56" spans="1:15" ht="13.5" thickBot="1" x14ac:dyDescent="0.25">
      <c r="A56" s="20"/>
      <c r="B56" s="34"/>
      <c r="C56" s="2201" t="s">
        <v>102</v>
      </c>
      <c r="D56" s="2202"/>
      <c r="E56" s="2202"/>
      <c r="F56" s="2202"/>
      <c r="G56" s="2537"/>
      <c r="H56" s="583"/>
      <c r="I56" s="584"/>
      <c r="J56" s="584"/>
      <c r="K56" s="34"/>
      <c r="L56" s="34"/>
      <c r="M56" s="34"/>
      <c r="N56" s="34"/>
      <c r="O56" s="34"/>
    </row>
    <row r="57" spans="1:15" ht="13.5" thickBot="1" x14ac:dyDescent="0.25">
      <c r="A57" s="20"/>
      <c r="B57" s="34"/>
      <c r="C57" s="2538" t="s">
        <v>17</v>
      </c>
      <c r="D57" s="2190"/>
      <c r="E57" s="2190"/>
      <c r="F57" s="2190"/>
      <c r="G57" s="2191"/>
      <c r="H57" s="585">
        <f>H55+H49</f>
        <v>470</v>
      </c>
      <c r="I57" s="585">
        <f>I55+I49</f>
        <v>371.1</v>
      </c>
      <c r="J57" s="586">
        <f>J55+J49</f>
        <v>158</v>
      </c>
      <c r="K57" s="34"/>
      <c r="L57" s="34"/>
      <c r="M57" s="34"/>
      <c r="N57" s="34"/>
      <c r="O57" s="34"/>
    </row>
  </sheetData>
  <mergeCells count="100">
    <mergeCell ref="C53:G53"/>
    <mergeCell ref="C54:G54"/>
    <mergeCell ref="C55:G55"/>
    <mergeCell ref="C56:G56"/>
    <mergeCell ref="C57:G57"/>
    <mergeCell ref="C52:G52"/>
    <mergeCell ref="N38:O38"/>
    <mergeCell ref="C39:G39"/>
    <mergeCell ref="N39:O39"/>
    <mergeCell ref="B40:G40"/>
    <mergeCell ref="N40:O41"/>
    <mergeCell ref="B41:G41"/>
    <mergeCell ref="K41:M41"/>
    <mergeCell ref="D47:J47"/>
    <mergeCell ref="C48:G48"/>
    <mergeCell ref="C49:G49"/>
    <mergeCell ref="C50:G50"/>
    <mergeCell ref="C51:G51"/>
    <mergeCell ref="N33:O33"/>
    <mergeCell ref="N34:O34"/>
    <mergeCell ref="N35:O35"/>
    <mergeCell ref="N36:O36"/>
    <mergeCell ref="N37:O37"/>
    <mergeCell ref="C29:G29"/>
    <mergeCell ref="N29:O29"/>
    <mergeCell ref="C30:M30"/>
    <mergeCell ref="N30:O30"/>
    <mergeCell ref="A31:A38"/>
    <mergeCell ref="B31:B38"/>
    <mergeCell ref="C31:C38"/>
    <mergeCell ref="E31:E38"/>
    <mergeCell ref="F31:F38"/>
    <mergeCell ref="G31:G37"/>
    <mergeCell ref="H31:H37"/>
    <mergeCell ref="I31:I37"/>
    <mergeCell ref="J31:J37"/>
    <mergeCell ref="N31:O31"/>
    <mergeCell ref="N32:O32"/>
    <mergeCell ref="D33:D34"/>
    <mergeCell ref="N24:O24"/>
    <mergeCell ref="A25:A28"/>
    <mergeCell ref="B25:B28"/>
    <mergeCell ref="C25:C28"/>
    <mergeCell ref="D25:D28"/>
    <mergeCell ref="E25:E28"/>
    <mergeCell ref="F25:F28"/>
    <mergeCell ref="N25:O25"/>
    <mergeCell ref="N26:O26"/>
    <mergeCell ref="N27:O27"/>
    <mergeCell ref="N28:O28"/>
    <mergeCell ref="H21:H23"/>
    <mergeCell ref="I21:I23"/>
    <mergeCell ref="J21:J23"/>
    <mergeCell ref="N21:O21"/>
    <mergeCell ref="N22:O22"/>
    <mergeCell ref="N23:O23"/>
    <mergeCell ref="C21:C23"/>
    <mergeCell ref="D21:D24"/>
    <mergeCell ref="E21:E23"/>
    <mergeCell ref="F21:F23"/>
    <mergeCell ref="G21:G23"/>
    <mergeCell ref="N15:O15"/>
    <mergeCell ref="N16:O17"/>
    <mergeCell ref="N18:O18"/>
    <mergeCell ref="N19:O19"/>
    <mergeCell ref="N20:O20"/>
    <mergeCell ref="B7:M7"/>
    <mergeCell ref="N7:O8"/>
    <mergeCell ref="C8:M8"/>
    <mergeCell ref="N9:O9"/>
    <mergeCell ref="D10:D11"/>
    <mergeCell ref="E10:E18"/>
    <mergeCell ref="N10:O11"/>
    <mergeCell ref="C11:C18"/>
    <mergeCell ref="D12:D13"/>
    <mergeCell ref="F12:F18"/>
    <mergeCell ref="G12:G18"/>
    <mergeCell ref="H12:H18"/>
    <mergeCell ref="I12:I18"/>
    <mergeCell ref="J12:J18"/>
    <mergeCell ref="N12:O13"/>
    <mergeCell ref="N14:O14"/>
    <mergeCell ref="O4:O6"/>
    <mergeCell ref="H5:H6"/>
    <mergeCell ref="I5:I6"/>
    <mergeCell ref="J5:J6"/>
    <mergeCell ref="K5:K6"/>
    <mergeCell ref="L5:M5"/>
    <mergeCell ref="D2:N2"/>
    <mergeCell ref="D3:J3"/>
    <mergeCell ref="A4:A6"/>
    <mergeCell ref="B4:B6"/>
    <mergeCell ref="C4:C6"/>
    <mergeCell ref="D4:D6"/>
    <mergeCell ref="E4:E6"/>
    <mergeCell ref="F4:F6"/>
    <mergeCell ref="G4:G6"/>
    <mergeCell ref="H4:J4"/>
    <mergeCell ref="K4:M4"/>
    <mergeCell ref="N4:N6"/>
  </mergeCells>
  <pageMargins left="0.7" right="0.7" top="0.75" bottom="0.75" header="0.3" footer="0.3"/>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8"/>
  <sheetViews>
    <sheetView workbookViewId="0">
      <selection activeCell="K21" sqref="K21"/>
    </sheetView>
  </sheetViews>
  <sheetFormatPr defaultRowHeight="12.75" x14ac:dyDescent="0.2"/>
  <cols>
    <col min="1" max="1" width="3.7109375" customWidth="1"/>
    <col min="2" max="3" width="3.140625" customWidth="1"/>
    <col min="4" max="4" width="30.85546875" customWidth="1"/>
    <col min="5" max="5" width="8.28515625" customWidth="1"/>
    <col min="6" max="6" width="3.5703125" customWidth="1"/>
    <col min="7" max="7" width="7.140625" customWidth="1"/>
    <col min="8" max="8" width="11" customWidth="1"/>
    <col min="9" max="9" width="9.5703125" customWidth="1"/>
    <col min="10" max="10" width="9.85546875" customWidth="1"/>
    <col min="11" max="11" width="24.7109375" customWidth="1"/>
    <col min="12" max="12" width="4.5703125" customWidth="1"/>
    <col min="13" max="13" width="6.42578125" customWidth="1"/>
    <col min="14" max="14" width="22.42578125" customWidth="1"/>
    <col min="15" max="15" width="19.7109375" customWidth="1"/>
  </cols>
  <sheetData>
    <row r="2" spans="1:15" x14ac:dyDescent="0.2">
      <c r="A2" s="424"/>
      <c r="B2" s="424"/>
      <c r="C2" s="424"/>
      <c r="D2" s="448" t="s">
        <v>120</v>
      </c>
      <c r="E2" s="448"/>
      <c r="F2" s="448"/>
      <c r="G2" s="593"/>
      <c r="H2" s="448"/>
      <c r="I2" s="594"/>
      <c r="J2" s="595"/>
      <c r="K2" s="595"/>
      <c r="L2" s="595"/>
      <c r="M2" s="595"/>
      <c r="N2" s="424"/>
      <c r="O2" s="424"/>
    </row>
    <row r="3" spans="1:15" ht="13.5" thickBot="1" x14ac:dyDescent="0.25">
      <c r="A3" s="423"/>
      <c r="B3" s="19"/>
      <c r="C3" s="19"/>
      <c r="D3" s="2717" t="s">
        <v>297</v>
      </c>
      <c r="E3" s="2717"/>
      <c r="F3" s="2717"/>
      <c r="G3" s="2717"/>
      <c r="H3" s="2717"/>
      <c r="I3" s="2718"/>
      <c r="J3" s="2718"/>
      <c r="K3" s="2718"/>
      <c r="L3" s="596"/>
      <c r="M3" s="596"/>
      <c r="N3" s="596"/>
      <c r="O3" s="596"/>
    </row>
    <row r="4" spans="1:15" x14ac:dyDescent="0.2">
      <c r="A4" s="2382" t="s">
        <v>0</v>
      </c>
      <c r="B4" s="2327" t="s">
        <v>1</v>
      </c>
      <c r="C4" s="2327" t="s">
        <v>2</v>
      </c>
      <c r="D4" s="2330" t="s">
        <v>3</v>
      </c>
      <c r="E4" s="2359" t="s">
        <v>4</v>
      </c>
      <c r="F4" s="2364" t="s">
        <v>5</v>
      </c>
      <c r="G4" s="2359" t="s">
        <v>6</v>
      </c>
      <c r="H4" s="2293" t="s">
        <v>74</v>
      </c>
      <c r="I4" s="2294"/>
      <c r="J4" s="2295"/>
      <c r="K4" s="2346" t="s">
        <v>99</v>
      </c>
      <c r="L4" s="2347"/>
      <c r="M4" s="2347"/>
      <c r="N4" s="2323" t="s">
        <v>75</v>
      </c>
      <c r="O4" s="2350" t="s">
        <v>73</v>
      </c>
    </row>
    <row r="5" spans="1:15" x14ac:dyDescent="0.2">
      <c r="A5" s="2383"/>
      <c r="B5" s="2328"/>
      <c r="C5" s="2328"/>
      <c r="D5" s="2331"/>
      <c r="E5" s="2360"/>
      <c r="F5" s="2365"/>
      <c r="G5" s="2360"/>
      <c r="H5" s="2362" t="s">
        <v>121</v>
      </c>
      <c r="I5" s="2385" t="s">
        <v>122</v>
      </c>
      <c r="J5" s="2386" t="s">
        <v>123</v>
      </c>
      <c r="K5" s="2299" t="s">
        <v>3</v>
      </c>
      <c r="L5" s="2301"/>
      <c r="M5" s="2302"/>
      <c r="N5" s="2324"/>
      <c r="O5" s="2351"/>
    </row>
    <row r="6" spans="1:15" ht="169.9" customHeight="1" thickBot="1" x14ac:dyDescent="0.25">
      <c r="A6" s="2384"/>
      <c r="B6" s="2329"/>
      <c r="C6" s="2329"/>
      <c r="D6" s="2332"/>
      <c r="E6" s="2361"/>
      <c r="F6" s="2366"/>
      <c r="G6" s="2361"/>
      <c r="H6" s="2363"/>
      <c r="I6" s="2306"/>
      <c r="J6" s="2283"/>
      <c r="K6" s="2300"/>
      <c r="L6" s="82" t="s">
        <v>68</v>
      </c>
      <c r="M6" s="83" t="s">
        <v>69</v>
      </c>
      <c r="N6" s="2324"/>
      <c r="O6" s="2351"/>
    </row>
    <row r="7" spans="1:15" ht="13.5" thickBot="1" x14ac:dyDescent="0.25">
      <c r="A7" s="597" t="s">
        <v>7</v>
      </c>
      <c r="B7" s="2508" t="s">
        <v>298</v>
      </c>
      <c r="C7" s="2405"/>
      <c r="D7" s="2405"/>
      <c r="E7" s="2405"/>
      <c r="F7" s="2405"/>
      <c r="G7" s="2405"/>
      <c r="H7" s="2405"/>
      <c r="I7" s="2405"/>
      <c r="J7" s="2405"/>
      <c r="K7" s="2405"/>
      <c r="L7" s="2405"/>
      <c r="M7" s="2405"/>
      <c r="N7" s="2405"/>
      <c r="O7" s="2713"/>
    </row>
    <row r="8" spans="1:15" ht="13.5" thickBot="1" x14ac:dyDescent="0.25">
      <c r="A8" s="568" t="s">
        <v>7</v>
      </c>
      <c r="B8" s="569" t="s">
        <v>7</v>
      </c>
      <c r="C8" s="2714" t="s">
        <v>299</v>
      </c>
      <c r="D8" s="2715"/>
      <c r="E8" s="2715"/>
      <c r="F8" s="2715"/>
      <c r="G8" s="2715"/>
      <c r="H8" s="2715"/>
      <c r="I8" s="2715"/>
      <c r="J8" s="2715"/>
      <c r="K8" s="2715"/>
      <c r="L8" s="2715"/>
      <c r="M8" s="2715"/>
      <c r="N8" s="2715"/>
      <c r="O8" s="2716"/>
    </row>
    <row r="9" spans="1:15" x14ac:dyDescent="0.2">
      <c r="A9" s="551" t="s">
        <v>7</v>
      </c>
      <c r="B9" s="598" t="s">
        <v>7</v>
      </c>
      <c r="C9" s="2623" t="s">
        <v>7</v>
      </c>
      <c r="D9" s="2396" t="s">
        <v>300</v>
      </c>
      <c r="E9" s="2186" t="s">
        <v>50</v>
      </c>
      <c r="F9" s="2701" t="s">
        <v>301</v>
      </c>
      <c r="G9" s="599" t="s">
        <v>30</v>
      </c>
      <c r="H9" s="320">
        <v>30</v>
      </c>
      <c r="I9" s="600">
        <v>30</v>
      </c>
      <c r="J9" s="322">
        <v>30</v>
      </c>
      <c r="K9" s="2415" t="s">
        <v>302</v>
      </c>
      <c r="L9" s="2709" t="s">
        <v>140</v>
      </c>
      <c r="M9" s="2528" t="s">
        <v>303</v>
      </c>
      <c r="N9" s="2501" t="s">
        <v>304</v>
      </c>
      <c r="O9" s="2519"/>
    </row>
    <row r="10" spans="1:15" ht="33.6" customHeight="1" thickBot="1" x14ac:dyDescent="0.25">
      <c r="A10" s="568"/>
      <c r="B10" s="601"/>
      <c r="C10" s="2624"/>
      <c r="D10" s="2398"/>
      <c r="E10" s="2185"/>
      <c r="F10" s="2703"/>
      <c r="G10" s="602" t="s">
        <v>8</v>
      </c>
      <c r="H10" s="603">
        <f t="shared" ref="H10:J10" si="0">H9</f>
        <v>30</v>
      </c>
      <c r="I10" s="603">
        <f t="shared" si="0"/>
        <v>30</v>
      </c>
      <c r="J10" s="604">
        <f t="shared" si="0"/>
        <v>30</v>
      </c>
      <c r="K10" s="2417"/>
      <c r="L10" s="2711"/>
      <c r="M10" s="2705"/>
      <c r="N10" s="2521"/>
      <c r="O10" s="2522"/>
    </row>
    <row r="11" spans="1:15" x14ac:dyDescent="0.2">
      <c r="A11" s="551" t="s">
        <v>7</v>
      </c>
      <c r="B11" s="598" t="s">
        <v>7</v>
      </c>
      <c r="C11" s="2623" t="s">
        <v>28</v>
      </c>
      <c r="D11" s="2396" t="s">
        <v>305</v>
      </c>
      <c r="E11" s="2186" t="s">
        <v>50</v>
      </c>
      <c r="F11" s="2701" t="s">
        <v>301</v>
      </c>
      <c r="G11" s="599" t="s">
        <v>125</v>
      </c>
      <c r="H11" s="320">
        <v>6.9</v>
      </c>
      <c r="I11" s="600">
        <v>6.9</v>
      </c>
      <c r="J11" s="322">
        <v>6.9</v>
      </c>
      <c r="K11" s="2415" t="s">
        <v>306</v>
      </c>
      <c r="L11" s="2709" t="s">
        <v>307</v>
      </c>
      <c r="M11" s="2528" t="s">
        <v>308</v>
      </c>
      <c r="N11" s="2501" t="s">
        <v>309</v>
      </c>
      <c r="O11" s="2519"/>
    </row>
    <row r="12" spans="1:15" ht="23.45" customHeight="1" thickBot="1" x14ac:dyDescent="0.25">
      <c r="A12" s="568"/>
      <c r="B12" s="601"/>
      <c r="C12" s="2624"/>
      <c r="D12" s="2398"/>
      <c r="E12" s="2185"/>
      <c r="F12" s="2703"/>
      <c r="G12" s="602" t="s">
        <v>8</v>
      </c>
      <c r="H12" s="603">
        <f t="shared" ref="H12:J12" si="1">H11</f>
        <v>6.9</v>
      </c>
      <c r="I12" s="603">
        <f t="shared" si="1"/>
        <v>6.9</v>
      </c>
      <c r="J12" s="604">
        <f t="shared" si="1"/>
        <v>6.9</v>
      </c>
      <c r="K12" s="2417"/>
      <c r="L12" s="2711"/>
      <c r="M12" s="2705"/>
      <c r="N12" s="2521"/>
      <c r="O12" s="2522"/>
    </row>
    <row r="13" spans="1:15" x14ac:dyDescent="0.2">
      <c r="A13" s="551" t="s">
        <v>7</v>
      </c>
      <c r="B13" s="598" t="s">
        <v>7</v>
      </c>
      <c r="C13" s="2623" t="s">
        <v>33</v>
      </c>
      <c r="D13" s="2396" t="s">
        <v>310</v>
      </c>
      <c r="E13" s="2186" t="s">
        <v>50</v>
      </c>
      <c r="F13" s="2701" t="s">
        <v>301</v>
      </c>
      <c r="G13" s="599" t="s">
        <v>30</v>
      </c>
      <c r="H13" s="320">
        <v>2</v>
      </c>
      <c r="I13" s="600">
        <v>2</v>
      </c>
      <c r="J13" s="322">
        <v>2</v>
      </c>
      <c r="K13" s="2415" t="s">
        <v>311</v>
      </c>
      <c r="L13" s="2709" t="s">
        <v>312</v>
      </c>
      <c r="M13" s="2528" t="s">
        <v>313</v>
      </c>
      <c r="N13" s="2501" t="s">
        <v>1059</v>
      </c>
      <c r="O13" s="2519"/>
    </row>
    <row r="14" spans="1:15" x14ac:dyDescent="0.2">
      <c r="A14" s="557"/>
      <c r="B14" s="605"/>
      <c r="C14" s="2461"/>
      <c r="D14" s="2397"/>
      <c r="E14" s="2308"/>
      <c r="F14" s="2702"/>
      <c r="G14" s="335" t="s">
        <v>125</v>
      </c>
      <c r="H14" s="336">
        <v>3</v>
      </c>
      <c r="I14" s="606">
        <v>3</v>
      </c>
      <c r="J14" s="338">
        <v>3</v>
      </c>
      <c r="K14" s="2416"/>
      <c r="L14" s="2710"/>
      <c r="M14" s="2712"/>
      <c r="N14" s="2467"/>
      <c r="O14" s="2520"/>
    </row>
    <row r="15" spans="1:15" ht="18.600000000000001" customHeight="1" thickBot="1" x14ac:dyDescent="0.25">
      <c r="A15" s="568"/>
      <c r="B15" s="601"/>
      <c r="C15" s="2624"/>
      <c r="D15" s="2398"/>
      <c r="E15" s="2185"/>
      <c r="F15" s="2703"/>
      <c r="G15" s="602" t="s">
        <v>8</v>
      </c>
      <c r="H15" s="603">
        <f>H13+H14</f>
        <v>5</v>
      </c>
      <c r="I15" s="603">
        <f>I13+I14</f>
        <v>5</v>
      </c>
      <c r="J15" s="604">
        <f>J13+J14</f>
        <v>5</v>
      </c>
      <c r="K15" s="2417"/>
      <c r="L15" s="2711"/>
      <c r="M15" s="2705"/>
      <c r="N15" s="2521"/>
      <c r="O15" s="2522"/>
    </row>
    <row r="16" spans="1:15" ht="13.5" thickBot="1" x14ac:dyDescent="0.25">
      <c r="A16" s="568" t="s">
        <v>7</v>
      </c>
      <c r="B16" s="601" t="s">
        <v>7</v>
      </c>
      <c r="C16" s="2706" t="s">
        <v>10</v>
      </c>
      <c r="D16" s="2707"/>
      <c r="E16" s="2707"/>
      <c r="F16" s="2707"/>
      <c r="G16" s="2708"/>
      <c r="H16" s="607">
        <f>H10+H15+H12</f>
        <v>41.9</v>
      </c>
      <c r="I16" s="607">
        <f t="shared" ref="I16:J16" si="2">I10+I15+I12</f>
        <v>41.9</v>
      </c>
      <c r="J16" s="607">
        <f t="shared" si="2"/>
        <v>41.9</v>
      </c>
      <c r="K16" s="608"/>
      <c r="L16" s="412"/>
      <c r="M16" s="412"/>
      <c r="N16" s="2696"/>
      <c r="O16" s="2697"/>
    </row>
    <row r="17" spans="1:15" ht="13.5" thickBot="1" x14ac:dyDescent="0.25">
      <c r="A17" s="253" t="s">
        <v>7</v>
      </c>
      <c r="B17" s="254" t="s">
        <v>9</v>
      </c>
      <c r="C17" s="2689" t="s">
        <v>314</v>
      </c>
      <c r="D17" s="2690"/>
      <c r="E17" s="2690"/>
      <c r="F17" s="2690"/>
      <c r="G17" s="2690"/>
      <c r="H17" s="2690"/>
      <c r="I17" s="2690"/>
      <c r="J17" s="2690"/>
      <c r="K17" s="2690"/>
      <c r="L17" s="2690"/>
      <c r="M17" s="2690"/>
      <c r="N17" s="2690"/>
      <c r="O17" s="2691"/>
    </row>
    <row r="18" spans="1:15" ht="25.5" x14ac:dyDescent="0.2">
      <c r="A18" s="2618" t="s">
        <v>7</v>
      </c>
      <c r="B18" s="2621" t="s">
        <v>9</v>
      </c>
      <c r="C18" s="2698" t="s">
        <v>9</v>
      </c>
      <c r="D18" s="2441" t="s">
        <v>315</v>
      </c>
      <c r="E18" s="2186" t="s">
        <v>50</v>
      </c>
      <c r="F18" s="2701" t="s">
        <v>301</v>
      </c>
      <c r="G18" s="599" t="s">
        <v>30</v>
      </c>
      <c r="H18" s="322">
        <v>30</v>
      </c>
      <c r="I18" s="609">
        <v>28.5</v>
      </c>
      <c r="J18" s="320">
        <v>8.4</v>
      </c>
      <c r="K18" s="610" t="s">
        <v>316</v>
      </c>
      <c r="L18" s="611" t="s">
        <v>317</v>
      </c>
      <c r="M18" s="612" t="s">
        <v>31</v>
      </c>
      <c r="N18" s="2501" t="s">
        <v>318</v>
      </c>
      <c r="O18" s="2519"/>
    </row>
    <row r="19" spans="1:15" ht="25.5" x14ac:dyDescent="0.2">
      <c r="A19" s="2619"/>
      <c r="B19" s="2458"/>
      <c r="C19" s="2699"/>
      <c r="D19" s="2442"/>
      <c r="E19" s="2308"/>
      <c r="F19" s="2702"/>
      <c r="G19" s="269" t="s">
        <v>125</v>
      </c>
      <c r="H19" s="441"/>
      <c r="I19" s="441"/>
      <c r="J19" s="440"/>
      <c r="K19" s="613" t="s">
        <v>319</v>
      </c>
      <c r="L19" s="614" t="s">
        <v>320</v>
      </c>
      <c r="M19" s="2704" t="s">
        <v>321</v>
      </c>
      <c r="N19" s="2467"/>
      <c r="O19" s="2520"/>
    </row>
    <row r="20" spans="1:15" ht="13.5" thickBot="1" x14ac:dyDescent="0.25">
      <c r="A20" s="2620"/>
      <c r="B20" s="2622"/>
      <c r="C20" s="2700"/>
      <c r="D20" s="2443"/>
      <c r="E20" s="2185"/>
      <c r="F20" s="2703"/>
      <c r="G20" s="602" t="s">
        <v>8</v>
      </c>
      <c r="H20" s="292">
        <f>H18+H19</f>
        <v>30</v>
      </c>
      <c r="I20" s="292">
        <f>I18+I19</f>
        <v>28.5</v>
      </c>
      <c r="J20" s="291">
        <f>J18+J19</f>
        <v>8.4</v>
      </c>
      <c r="K20" s="520"/>
      <c r="L20" s="615"/>
      <c r="M20" s="2705"/>
      <c r="N20" s="2521"/>
      <c r="O20" s="2522"/>
    </row>
    <row r="21" spans="1:15" ht="51" x14ac:dyDescent="0.2">
      <c r="A21" s="2618" t="s">
        <v>7</v>
      </c>
      <c r="B21" s="2621" t="s">
        <v>9</v>
      </c>
      <c r="C21" s="2698" t="s">
        <v>27</v>
      </c>
      <c r="D21" s="2441" t="s">
        <v>322</v>
      </c>
      <c r="E21" s="2186" t="s">
        <v>50</v>
      </c>
      <c r="F21" s="2701" t="s">
        <v>301</v>
      </c>
      <c r="G21" s="599" t="s">
        <v>30</v>
      </c>
      <c r="H21" s="322">
        <v>25.6</v>
      </c>
      <c r="I21" s="609">
        <v>27.1</v>
      </c>
      <c r="J21" s="320">
        <v>24.7</v>
      </c>
      <c r="K21" s="610" t="s">
        <v>323</v>
      </c>
      <c r="L21" s="611" t="s">
        <v>324</v>
      </c>
      <c r="M21" s="612" t="s">
        <v>325</v>
      </c>
      <c r="N21" s="2501" t="s">
        <v>326</v>
      </c>
      <c r="O21" s="2519"/>
    </row>
    <row r="22" spans="1:15" ht="25.5" x14ac:dyDescent="0.2">
      <c r="A22" s="2619"/>
      <c r="B22" s="2458"/>
      <c r="C22" s="2699"/>
      <c r="D22" s="2442"/>
      <c r="E22" s="2308"/>
      <c r="F22" s="2702"/>
      <c r="G22" s="269" t="s">
        <v>125</v>
      </c>
      <c r="H22" s="441">
        <v>2.4</v>
      </c>
      <c r="I22" s="441">
        <v>2.9</v>
      </c>
      <c r="J22" s="440">
        <v>2.9</v>
      </c>
      <c r="K22" s="613" t="s">
        <v>327</v>
      </c>
      <c r="L22" s="616" t="s">
        <v>317</v>
      </c>
      <c r="M22" s="617" t="s">
        <v>328</v>
      </c>
      <c r="N22" s="2467"/>
      <c r="O22" s="2520"/>
    </row>
    <row r="23" spans="1:15" ht="13.5" thickBot="1" x14ac:dyDescent="0.25">
      <c r="A23" s="2620"/>
      <c r="B23" s="2622"/>
      <c r="C23" s="2700"/>
      <c r="D23" s="2443"/>
      <c r="E23" s="2185"/>
      <c r="F23" s="2703"/>
      <c r="G23" s="602" t="s">
        <v>8</v>
      </c>
      <c r="H23" s="292">
        <f>H21+H22</f>
        <v>28</v>
      </c>
      <c r="I23" s="292">
        <f>I21+I22</f>
        <v>30</v>
      </c>
      <c r="J23" s="291">
        <f>J21+J22</f>
        <v>27.599999999999998</v>
      </c>
      <c r="K23" s="520"/>
      <c r="L23" s="615"/>
      <c r="M23" s="618"/>
      <c r="N23" s="2521"/>
      <c r="O23" s="2522"/>
    </row>
    <row r="24" spans="1:15" ht="25.5" x14ac:dyDescent="0.2">
      <c r="A24" s="2618" t="s">
        <v>7</v>
      </c>
      <c r="B24" s="2621" t="s">
        <v>9</v>
      </c>
      <c r="C24" s="2698" t="s">
        <v>28</v>
      </c>
      <c r="D24" s="2441" t="s">
        <v>329</v>
      </c>
      <c r="E24" s="2186" t="s">
        <v>50</v>
      </c>
      <c r="F24" s="2701" t="s">
        <v>301</v>
      </c>
      <c r="G24" s="599" t="s">
        <v>30</v>
      </c>
      <c r="H24" s="322"/>
      <c r="I24" s="609"/>
      <c r="J24" s="320"/>
      <c r="K24" s="610" t="s">
        <v>330</v>
      </c>
      <c r="L24" s="619" t="s">
        <v>150</v>
      </c>
      <c r="M24" s="410" t="s">
        <v>183</v>
      </c>
      <c r="N24" s="2501" t="s">
        <v>331</v>
      </c>
      <c r="O24" s="2519"/>
    </row>
    <row r="25" spans="1:15" x14ac:dyDescent="0.2">
      <c r="A25" s="2619"/>
      <c r="B25" s="2458"/>
      <c r="C25" s="2699"/>
      <c r="D25" s="2442"/>
      <c r="E25" s="2308"/>
      <c r="F25" s="2702"/>
      <c r="G25" s="269" t="s">
        <v>125</v>
      </c>
      <c r="H25" s="441">
        <v>7</v>
      </c>
      <c r="I25" s="441">
        <v>0</v>
      </c>
      <c r="J25" s="440">
        <v>0</v>
      </c>
      <c r="K25" s="613"/>
      <c r="L25" s="616"/>
      <c r="M25" s="620"/>
      <c r="N25" s="2467"/>
      <c r="O25" s="2520"/>
    </row>
    <row r="26" spans="1:15" ht="13.5" thickBot="1" x14ac:dyDescent="0.25">
      <c r="A26" s="2620"/>
      <c r="B26" s="2622"/>
      <c r="C26" s="2700"/>
      <c r="D26" s="2443"/>
      <c r="E26" s="2185"/>
      <c r="F26" s="2703"/>
      <c r="G26" s="602" t="s">
        <v>8</v>
      </c>
      <c r="H26" s="292">
        <f>H24+H25</f>
        <v>7</v>
      </c>
      <c r="I26" s="292">
        <f>I24+I25</f>
        <v>0</v>
      </c>
      <c r="J26" s="291">
        <f>J24+J25</f>
        <v>0</v>
      </c>
      <c r="K26" s="520"/>
      <c r="L26" s="615"/>
      <c r="M26" s="621"/>
      <c r="N26" s="2521"/>
      <c r="O26" s="2522"/>
    </row>
    <row r="27" spans="1:15" ht="13.5" thickBot="1" x14ac:dyDescent="0.25">
      <c r="A27" s="253" t="s">
        <v>7</v>
      </c>
      <c r="B27" s="311" t="s">
        <v>9</v>
      </c>
      <c r="C27" s="2422" t="s">
        <v>10</v>
      </c>
      <c r="D27" s="2423"/>
      <c r="E27" s="2423"/>
      <c r="F27" s="2423"/>
      <c r="G27" s="2424"/>
      <c r="H27" s="1745">
        <f>H20+H23+H26</f>
        <v>65</v>
      </c>
      <c r="I27" s="1745">
        <f t="shared" ref="I27:J27" si="3">I20+I23+I26</f>
        <v>58.5</v>
      </c>
      <c r="J27" s="1745">
        <f t="shared" si="3"/>
        <v>36</v>
      </c>
      <c r="K27" s="314"/>
      <c r="L27" s="315"/>
      <c r="M27" s="315"/>
      <c r="N27" s="2696"/>
      <c r="O27" s="2697"/>
    </row>
    <row r="28" spans="1:15" ht="13.5" thickBot="1" x14ac:dyDescent="0.25">
      <c r="A28" s="253" t="s">
        <v>7</v>
      </c>
      <c r="B28" s="254" t="s">
        <v>27</v>
      </c>
      <c r="C28" s="622" t="s">
        <v>332</v>
      </c>
      <c r="D28" s="623"/>
      <c r="E28" s="623"/>
      <c r="F28" s="623"/>
      <c r="G28" s="623"/>
      <c r="H28" s="623"/>
      <c r="I28" s="623"/>
      <c r="J28" s="624"/>
      <c r="K28" s="624"/>
      <c r="L28" s="624"/>
      <c r="M28" s="624"/>
      <c r="N28" s="624"/>
      <c r="O28" s="625"/>
    </row>
    <row r="29" spans="1:15" ht="25.5" x14ac:dyDescent="0.2">
      <c r="A29" s="2652" t="s">
        <v>7</v>
      </c>
      <c r="B29" s="2673" t="s">
        <v>27</v>
      </c>
      <c r="C29" s="2658" t="s">
        <v>27</v>
      </c>
      <c r="D29" s="2660" t="s">
        <v>333</v>
      </c>
      <c r="E29" s="2677" t="s">
        <v>50</v>
      </c>
      <c r="F29" s="2666" t="s">
        <v>301</v>
      </c>
      <c r="G29" s="626" t="s">
        <v>30</v>
      </c>
      <c r="H29" s="627">
        <v>25</v>
      </c>
      <c r="I29" s="628">
        <v>25</v>
      </c>
      <c r="J29" s="629">
        <v>16.399999999999999</v>
      </c>
      <c r="K29" s="630" t="s">
        <v>334</v>
      </c>
      <c r="L29" s="631" t="s">
        <v>150</v>
      </c>
      <c r="M29" s="632" t="s">
        <v>150</v>
      </c>
      <c r="N29" s="2501" t="s">
        <v>335</v>
      </c>
      <c r="O29" s="2519"/>
    </row>
    <row r="30" spans="1:15" ht="13.5" thickBot="1" x14ac:dyDescent="0.25">
      <c r="A30" s="2672"/>
      <c r="B30" s="2675"/>
      <c r="C30" s="2676"/>
      <c r="D30" s="2662"/>
      <c r="E30" s="2679"/>
      <c r="F30" s="2680"/>
      <c r="G30" s="633" t="s">
        <v>8</v>
      </c>
      <c r="H30" s="292">
        <f t="shared" ref="H30:J30" si="4">H29</f>
        <v>25</v>
      </c>
      <c r="I30" s="292">
        <f t="shared" si="4"/>
        <v>25</v>
      </c>
      <c r="J30" s="634">
        <f t="shared" si="4"/>
        <v>16.399999999999999</v>
      </c>
      <c r="K30" s="635" t="s">
        <v>336</v>
      </c>
      <c r="L30" s="636">
        <v>1</v>
      </c>
      <c r="M30" s="637">
        <v>1</v>
      </c>
      <c r="N30" s="2521"/>
      <c r="O30" s="2522"/>
    </row>
    <row r="31" spans="1:15" x14ac:dyDescent="0.2">
      <c r="A31" s="2652" t="s">
        <v>7</v>
      </c>
      <c r="B31" s="2673" t="s">
        <v>27</v>
      </c>
      <c r="C31" s="2658" t="s">
        <v>32</v>
      </c>
      <c r="D31" s="2660" t="s">
        <v>337</v>
      </c>
      <c r="E31" s="2677" t="s">
        <v>50</v>
      </c>
      <c r="F31" s="2666" t="s">
        <v>301</v>
      </c>
      <c r="G31" s="626" t="s">
        <v>30</v>
      </c>
      <c r="H31" s="627">
        <v>3</v>
      </c>
      <c r="I31" s="628">
        <v>3</v>
      </c>
      <c r="J31" s="629">
        <v>3</v>
      </c>
      <c r="K31" s="2403" t="s">
        <v>338</v>
      </c>
      <c r="L31" s="2686" t="s">
        <v>150</v>
      </c>
      <c r="M31" s="2681" t="s">
        <v>150</v>
      </c>
      <c r="N31" s="2501" t="s">
        <v>339</v>
      </c>
      <c r="O31" s="2519"/>
    </row>
    <row r="32" spans="1:15" ht="28.15" customHeight="1" thickBot="1" x14ac:dyDescent="0.25">
      <c r="A32" s="2672"/>
      <c r="B32" s="2675"/>
      <c r="C32" s="2676"/>
      <c r="D32" s="2662"/>
      <c r="E32" s="2679"/>
      <c r="F32" s="2680"/>
      <c r="G32" s="633" t="s">
        <v>8</v>
      </c>
      <c r="H32" s="292">
        <f t="shared" ref="H32:J32" si="5">H31</f>
        <v>3</v>
      </c>
      <c r="I32" s="292">
        <f t="shared" si="5"/>
        <v>3</v>
      </c>
      <c r="J32" s="634">
        <f t="shared" si="5"/>
        <v>3</v>
      </c>
      <c r="K32" s="2585"/>
      <c r="L32" s="2688"/>
      <c r="M32" s="2683"/>
      <c r="N32" s="2521"/>
      <c r="O32" s="2522"/>
    </row>
    <row r="33" spans="1:15" x14ac:dyDescent="0.2">
      <c r="A33" s="2652" t="s">
        <v>7</v>
      </c>
      <c r="B33" s="2655" t="s">
        <v>27</v>
      </c>
      <c r="C33" s="2658" t="s">
        <v>36</v>
      </c>
      <c r="D33" s="2660" t="s">
        <v>340</v>
      </c>
      <c r="E33" s="2663" t="s">
        <v>50</v>
      </c>
      <c r="F33" s="2666" t="s">
        <v>301</v>
      </c>
      <c r="G33" s="638" t="s">
        <v>30</v>
      </c>
      <c r="H33" s="639">
        <v>15</v>
      </c>
      <c r="I33" s="639">
        <v>15</v>
      </c>
      <c r="J33" s="640">
        <v>0</v>
      </c>
      <c r="K33" s="2501" t="s">
        <v>341</v>
      </c>
      <c r="L33" s="2686">
        <v>1</v>
      </c>
      <c r="M33" s="2681">
        <v>1</v>
      </c>
      <c r="N33" s="2501" t="s">
        <v>342</v>
      </c>
      <c r="O33" s="2519"/>
    </row>
    <row r="34" spans="1:15" ht="32.450000000000003" customHeight="1" x14ac:dyDescent="0.2">
      <c r="A34" s="2653"/>
      <c r="B34" s="2656"/>
      <c r="C34" s="2659"/>
      <c r="D34" s="2661"/>
      <c r="E34" s="2664"/>
      <c r="F34" s="2667"/>
      <c r="G34" s="641" t="s">
        <v>125</v>
      </c>
      <c r="H34" s="642">
        <v>42</v>
      </c>
      <c r="I34" s="642">
        <v>42</v>
      </c>
      <c r="J34" s="643">
        <v>18.899999999999999</v>
      </c>
      <c r="K34" s="2467"/>
      <c r="L34" s="2687"/>
      <c r="M34" s="2682"/>
      <c r="N34" s="2467"/>
      <c r="O34" s="2520"/>
    </row>
    <row r="35" spans="1:15" ht="13.5" thickBot="1" x14ac:dyDescent="0.25">
      <c r="A35" s="2654"/>
      <c r="B35" s="2657"/>
      <c r="C35" s="2221"/>
      <c r="D35" s="2662"/>
      <c r="E35" s="2665"/>
      <c r="F35" s="2214"/>
      <c r="G35" s="633" t="s">
        <v>8</v>
      </c>
      <c r="H35" s="292">
        <f>H33+H34</f>
        <v>57</v>
      </c>
      <c r="I35" s="292">
        <f t="shared" ref="I35:J35" si="6">I33+I34</f>
        <v>57</v>
      </c>
      <c r="J35" s="292">
        <f t="shared" si="6"/>
        <v>18.899999999999999</v>
      </c>
      <c r="K35" s="2521"/>
      <c r="L35" s="2688"/>
      <c r="M35" s="2683"/>
      <c r="N35" s="2521"/>
      <c r="O35" s="2522"/>
    </row>
    <row r="36" spans="1:15" x14ac:dyDescent="0.2">
      <c r="A36" s="2653" t="s">
        <v>7</v>
      </c>
      <c r="B36" s="2674" t="s">
        <v>27</v>
      </c>
      <c r="C36" s="2659" t="s">
        <v>38</v>
      </c>
      <c r="D36" s="2661" t="s">
        <v>343</v>
      </c>
      <c r="E36" s="2678" t="s">
        <v>50</v>
      </c>
      <c r="F36" s="2667" t="s">
        <v>301</v>
      </c>
      <c r="G36" s="641" t="s">
        <v>125</v>
      </c>
      <c r="H36" s="644">
        <v>23.66</v>
      </c>
      <c r="I36" s="645">
        <v>23.66</v>
      </c>
      <c r="J36" s="646">
        <v>23.66</v>
      </c>
      <c r="K36" s="2692" t="s">
        <v>344</v>
      </c>
      <c r="L36" s="2687">
        <v>63.2</v>
      </c>
      <c r="M36" s="2682">
        <v>63.2</v>
      </c>
      <c r="N36" s="2501" t="s">
        <v>345</v>
      </c>
      <c r="O36" s="2519"/>
    </row>
    <row r="37" spans="1:15" ht="13.5" thickBot="1" x14ac:dyDescent="0.25">
      <c r="A37" s="2672"/>
      <c r="B37" s="2675"/>
      <c r="C37" s="2676"/>
      <c r="D37" s="2662"/>
      <c r="E37" s="2679"/>
      <c r="F37" s="2680"/>
      <c r="G37" s="633" t="s">
        <v>8</v>
      </c>
      <c r="H37" s="350">
        <f>H36</f>
        <v>23.66</v>
      </c>
      <c r="I37" s="350">
        <f>I36</f>
        <v>23.66</v>
      </c>
      <c r="J37" s="647">
        <f>J36</f>
        <v>23.66</v>
      </c>
      <c r="K37" s="2693"/>
      <c r="L37" s="2694"/>
      <c r="M37" s="2695"/>
      <c r="N37" s="2521"/>
      <c r="O37" s="2522"/>
    </row>
    <row r="38" spans="1:15" ht="13.5" thickBot="1" x14ac:dyDescent="0.25">
      <c r="A38" s="568" t="s">
        <v>7</v>
      </c>
      <c r="B38" s="569" t="s">
        <v>27</v>
      </c>
      <c r="C38" s="2516" t="s">
        <v>10</v>
      </c>
      <c r="D38" s="2423"/>
      <c r="E38" s="2423"/>
      <c r="F38" s="2423"/>
      <c r="G38" s="2423"/>
      <c r="H38" s="648">
        <f>H30+H35+H37+H32</f>
        <v>108.66</v>
      </c>
      <c r="I38" s="649">
        <f t="shared" ref="I38:J38" si="7">I30+I35+I37+I32</f>
        <v>108.66</v>
      </c>
      <c r="J38" s="649">
        <f t="shared" si="7"/>
        <v>61.959999999999994</v>
      </c>
      <c r="K38" s="412"/>
      <c r="L38" s="650"/>
      <c r="M38" s="651"/>
      <c r="N38" s="2684"/>
      <c r="O38" s="2685"/>
    </row>
    <row r="39" spans="1:15" ht="13.5" thickBot="1" x14ac:dyDescent="0.25">
      <c r="A39" s="253" t="s">
        <v>7</v>
      </c>
      <c r="B39" s="254" t="s">
        <v>28</v>
      </c>
      <c r="C39" s="2689" t="s">
        <v>346</v>
      </c>
      <c r="D39" s="2690"/>
      <c r="E39" s="2690"/>
      <c r="F39" s="2690"/>
      <c r="G39" s="2690"/>
      <c r="H39" s="2690"/>
      <c r="I39" s="2690"/>
      <c r="J39" s="2690"/>
      <c r="K39" s="2690"/>
      <c r="L39" s="2690"/>
      <c r="M39" s="2690"/>
      <c r="N39" s="2690"/>
      <c r="O39" s="2691"/>
    </row>
    <row r="40" spans="1:15" x14ac:dyDescent="0.2">
      <c r="A40" s="2652" t="s">
        <v>7</v>
      </c>
      <c r="B40" s="2673" t="s">
        <v>28</v>
      </c>
      <c r="C40" s="2658" t="s">
        <v>32</v>
      </c>
      <c r="D40" s="2660" t="s">
        <v>347</v>
      </c>
      <c r="E40" s="2677" t="s">
        <v>50</v>
      </c>
      <c r="F40" s="2666" t="s">
        <v>301</v>
      </c>
      <c r="G40" s="257" t="s">
        <v>30</v>
      </c>
      <c r="H40" s="652">
        <v>1</v>
      </c>
      <c r="I40" s="653">
        <v>1</v>
      </c>
      <c r="J40" s="654">
        <v>1</v>
      </c>
      <c r="K40" s="2448" t="s">
        <v>348</v>
      </c>
      <c r="L40" s="2646">
        <v>7</v>
      </c>
      <c r="M40" s="2681">
        <v>17</v>
      </c>
      <c r="N40" s="2501" t="s">
        <v>349</v>
      </c>
      <c r="O40" s="2519"/>
    </row>
    <row r="41" spans="1:15" ht="20.45" customHeight="1" x14ac:dyDescent="0.2">
      <c r="A41" s="2653"/>
      <c r="B41" s="2674"/>
      <c r="C41" s="2659"/>
      <c r="D41" s="2661"/>
      <c r="E41" s="2678"/>
      <c r="F41" s="2667"/>
      <c r="G41" s="280" t="s">
        <v>125</v>
      </c>
      <c r="H41" s="655">
        <v>8.0500000000000007</v>
      </c>
      <c r="I41" s="645">
        <v>8.0500000000000007</v>
      </c>
      <c r="J41" s="646">
        <v>8.0500000000000007</v>
      </c>
      <c r="K41" s="2668"/>
      <c r="L41" s="2647"/>
      <c r="M41" s="2682"/>
      <c r="N41" s="2467"/>
      <c r="O41" s="2520"/>
    </row>
    <row r="42" spans="1:15" ht="13.5" thickBot="1" x14ac:dyDescent="0.25">
      <c r="A42" s="2672"/>
      <c r="B42" s="2675"/>
      <c r="C42" s="2676"/>
      <c r="D42" s="2662"/>
      <c r="E42" s="2679"/>
      <c r="F42" s="2680"/>
      <c r="G42" s="602" t="s">
        <v>8</v>
      </c>
      <c r="H42" s="656">
        <f>H40+H41</f>
        <v>9.0500000000000007</v>
      </c>
      <c r="I42" s="350">
        <f t="shared" ref="I42:J42" si="8">I40+I41</f>
        <v>9.0500000000000007</v>
      </c>
      <c r="J42" s="656">
        <f t="shared" si="8"/>
        <v>9.0500000000000007</v>
      </c>
      <c r="K42" s="2669"/>
      <c r="L42" s="2648"/>
      <c r="M42" s="2683"/>
      <c r="N42" s="2521"/>
      <c r="O42" s="2522"/>
    </row>
    <row r="43" spans="1:15" ht="29.45" customHeight="1" x14ac:dyDescent="0.2">
      <c r="A43" s="2652" t="s">
        <v>7</v>
      </c>
      <c r="B43" s="2673" t="s">
        <v>28</v>
      </c>
      <c r="C43" s="2658" t="s">
        <v>33</v>
      </c>
      <c r="D43" s="2660" t="s">
        <v>350</v>
      </c>
      <c r="E43" s="2677" t="s">
        <v>50</v>
      </c>
      <c r="F43" s="2666" t="s">
        <v>301</v>
      </c>
      <c r="G43" s="257" t="s">
        <v>125</v>
      </c>
      <c r="H43" s="657">
        <v>7.03</v>
      </c>
      <c r="I43" s="658">
        <v>7.03</v>
      </c>
      <c r="J43" s="659">
        <v>7.01</v>
      </c>
      <c r="K43" s="2448" t="s">
        <v>351</v>
      </c>
      <c r="L43" s="2646">
        <v>5</v>
      </c>
      <c r="M43" s="2681">
        <v>5</v>
      </c>
      <c r="N43" s="2501" t="s">
        <v>352</v>
      </c>
      <c r="O43" s="2519"/>
    </row>
    <row r="44" spans="1:15" ht="69" customHeight="1" thickBot="1" x14ac:dyDescent="0.25">
      <c r="A44" s="2672"/>
      <c r="B44" s="2675"/>
      <c r="C44" s="2676"/>
      <c r="D44" s="2662"/>
      <c r="E44" s="2679"/>
      <c r="F44" s="2680"/>
      <c r="G44" s="602" t="s">
        <v>8</v>
      </c>
      <c r="H44" s="656">
        <f>SUM(H43)</f>
        <v>7.03</v>
      </c>
      <c r="I44" s="350">
        <f>I43</f>
        <v>7.03</v>
      </c>
      <c r="J44" s="647">
        <f>J43</f>
        <v>7.01</v>
      </c>
      <c r="K44" s="2669"/>
      <c r="L44" s="2648"/>
      <c r="M44" s="2683"/>
      <c r="N44" s="2521"/>
      <c r="O44" s="2522"/>
    </row>
    <row r="45" spans="1:15" ht="18" customHeight="1" x14ac:dyDescent="0.2">
      <c r="A45" s="2652" t="s">
        <v>7</v>
      </c>
      <c r="B45" s="2673" t="s">
        <v>28</v>
      </c>
      <c r="C45" s="2658" t="s">
        <v>34</v>
      </c>
      <c r="D45" s="2660" t="s">
        <v>353</v>
      </c>
      <c r="E45" s="2677" t="s">
        <v>50</v>
      </c>
      <c r="F45" s="2666" t="s">
        <v>301</v>
      </c>
      <c r="G45" s="257" t="s">
        <v>30</v>
      </c>
      <c r="H45" s="660">
        <v>2</v>
      </c>
      <c r="I45" s="661">
        <v>2</v>
      </c>
      <c r="J45" s="662">
        <v>2</v>
      </c>
      <c r="K45" s="2448" t="s">
        <v>354</v>
      </c>
      <c r="L45" s="2646">
        <v>2</v>
      </c>
      <c r="M45" s="2681">
        <v>2</v>
      </c>
      <c r="N45" s="2501" t="s">
        <v>355</v>
      </c>
      <c r="O45" s="2519"/>
    </row>
    <row r="46" spans="1:15" x14ac:dyDescent="0.2">
      <c r="A46" s="2653"/>
      <c r="B46" s="2674"/>
      <c r="C46" s="2659"/>
      <c r="D46" s="2661"/>
      <c r="E46" s="2678"/>
      <c r="F46" s="2667"/>
      <c r="G46" s="280" t="s">
        <v>125</v>
      </c>
      <c r="H46" s="655">
        <v>0.69</v>
      </c>
      <c r="I46" s="663">
        <v>0.69</v>
      </c>
      <c r="J46" s="645">
        <v>0.68</v>
      </c>
      <c r="K46" s="2668"/>
      <c r="L46" s="2647"/>
      <c r="M46" s="2682"/>
      <c r="N46" s="2467"/>
      <c r="O46" s="2520"/>
    </row>
    <row r="47" spans="1:15" ht="13.5" thickBot="1" x14ac:dyDescent="0.25">
      <c r="A47" s="2672"/>
      <c r="B47" s="2675"/>
      <c r="C47" s="2676"/>
      <c r="D47" s="2662"/>
      <c r="E47" s="2679"/>
      <c r="F47" s="2680"/>
      <c r="G47" s="602" t="s">
        <v>8</v>
      </c>
      <c r="H47" s="656">
        <f>H45+H46</f>
        <v>2.69</v>
      </c>
      <c r="I47" s="656">
        <f t="shared" ref="I47:J47" si="9">I45+I46</f>
        <v>2.69</v>
      </c>
      <c r="J47" s="350">
        <f t="shared" si="9"/>
        <v>2.68</v>
      </c>
      <c r="K47" s="2669"/>
      <c r="L47" s="2648"/>
      <c r="M47" s="2683"/>
      <c r="N47" s="2521"/>
      <c r="O47" s="2522"/>
    </row>
    <row r="48" spans="1:15" ht="13.5" thickBot="1" x14ac:dyDescent="0.25">
      <c r="A48" s="568" t="s">
        <v>7</v>
      </c>
      <c r="B48" s="569" t="s">
        <v>28</v>
      </c>
      <c r="C48" s="622" t="s">
        <v>10</v>
      </c>
      <c r="D48" s="623"/>
      <c r="E48" s="623"/>
      <c r="F48" s="623"/>
      <c r="G48" s="664"/>
      <c r="H48" s="665">
        <f>H44+H42+H47</f>
        <v>18.770000000000003</v>
      </c>
      <c r="I48" s="665">
        <f t="shared" ref="I48:J48" si="10">I44+I42+I47</f>
        <v>18.770000000000003</v>
      </c>
      <c r="J48" s="665">
        <f t="shared" si="10"/>
        <v>18.740000000000002</v>
      </c>
      <c r="K48" s="666"/>
      <c r="L48" s="666"/>
      <c r="M48" s="666"/>
      <c r="N48" s="2644"/>
      <c r="O48" s="2645"/>
    </row>
    <row r="49" spans="1:15" ht="13.5" thickBot="1" x14ac:dyDescent="0.25">
      <c r="A49" s="253" t="s">
        <v>7</v>
      </c>
      <c r="B49" s="254" t="s">
        <v>32</v>
      </c>
      <c r="C49" s="622" t="s">
        <v>356</v>
      </c>
      <c r="D49" s="623"/>
      <c r="E49" s="623"/>
      <c r="F49" s="623"/>
      <c r="G49" s="623"/>
      <c r="H49" s="623"/>
      <c r="I49" s="623"/>
      <c r="J49" s="623"/>
      <c r="K49" s="623"/>
      <c r="L49" s="623"/>
      <c r="M49" s="2670"/>
      <c r="N49" s="2670"/>
      <c r="O49" s="2671"/>
    </row>
    <row r="50" spans="1:15" x14ac:dyDescent="0.2">
      <c r="A50" s="2652" t="s">
        <v>7</v>
      </c>
      <c r="B50" s="2655" t="s">
        <v>32</v>
      </c>
      <c r="C50" s="2658" t="s">
        <v>32</v>
      </c>
      <c r="D50" s="2660" t="s">
        <v>357</v>
      </c>
      <c r="E50" s="2663" t="s">
        <v>50</v>
      </c>
      <c r="F50" s="2666" t="s">
        <v>301</v>
      </c>
      <c r="G50" s="667" t="s">
        <v>30</v>
      </c>
      <c r="H50" s="600">
        <v>7.4</v>
      </c>
      <c r="I50" s="653">
        <v>7.4</v>
      </c>
      <c r="J50" s="654">
        <v>0</v>
      </c>
      <c r="K50" s="2448" t="s">
        <v>358</v>
      </c>
      <c r="L50" s="2646">
        <v>32</v>
      </c>
      <c r="M50" s="2649">
        <v>0</v>
      </c>
      <c r="N50" s="2501" t="s">
        <v>359</v>
      </c>
      <c r="O50" s="2519"/>
    </row>
    <row r="51" spans="1:15" x14ac:dyDescent="0.2">
      <c r="A51" s="2653"/>
      <c r="B51" s="2656"/>
      <c r="C51" s="2659"/>
      <c r="D51" s="2661"/>
      <c r="E51" s="2664"/>
      <c r="F51" s="2667"/>
      <c r="G51" s="423" t="s">
        <v>125</v>
      </c>
      <c r="H51" s="337"/>
      <c r="I51" s="668">
        <v>6.5</v>
      </c>
      <c r="J51" s="669">
        <v>0</v>
      </c>
      <c r="K51" s="2668"/>
      <c r="L51" s="2647"/>
      <c r="M51" s="2650"/>
      <c r="N51" s="2467"/>
      <c r="O51" s="2520"/>
    </row>
    <row r="52" spans="1:15" ht="13.5" thickBot="1" x14ac:dyDescent="0.25">
      <c r="A52" s="2654"/>
      <c r="B52" s="2657"/>
      <c r="C52" s="2221"/>
      <c r="D52" s="2662"/>
      <c r="E52" s="2665"/>
      <c r="F52" s="2214"/>
      <c r="G52" s="633" t="s">
        <v>8</v>
      </c>
      <c r="H52" s="292">
        <f t="shared" ref="H52" si="11">SUM(H50)</f>
        <v>7.4</v>
      </c>
      <c r="I52" s="292">
        <f>I50+I51</f>
        <v>13.9</v>
      </c>
      <c r="J52" s="292">
        <f>J50+J51</f>
        <v>0</v>
      </c>
      <c r="K52" s="2669"/>
      <c r="L52" s="2648"/>
      <c r="M52" s="2651"/>
      <c r="N52" s="2521"/>
      <c r="O52" s="2522"/>
    </row>
    <row r="53" spans="1:15" x14ac:dyDescent="0.2">
      <c r="A53" s="2652" t="s">
        <v>7</v>
      </c>
      <c r="B53" s="2655" t="s">
        <v>32</v>
      </c>
      <c r="C53" s="2658" t="s">
        <v>33</v>
      </c>
      <c r="D53" s="2660" t="s">
        <v>360</v>
      </c>
      <c r="E53" s="2663" t="s">
        <v>50</v>
      </c>
      <c r="F53" s="2666" t="s">
        <v>301</v>
      </c>
      <c r="G53" s="667" t="s">
        <v>30</v>
      </c>
      <c r="H53" s="600">
        <v>15</v>
      </c>
      <c r="I53" s="653">
        <v>15</v>
      </c>
      <c r="J53" s="654">
        <v>0</v>
      </c>
      <c r="K53" s="2448" t="s">
        <v>361</v>
      </c>
      <c r="L53" s="2646" t="s">
        <v>150</v>
      </c>
      <c r="M53" s="2649" t="s">
        <v>183</v>
      </c>
      <c r="N53" s="2501" t="s">
        <v>362</v>
      </c>
      <c r="O53" s="2519"/>
    </row>
    <row r="54" spans="1:15" x14ac:dyDescent="0.2">
      <c r="A54" s="2653"/>
      <c r="B54" s="2656"/>
      <c r="C54" s="2659"/>
      <c r="D54" s="2661"/>
      <c r="E54" s="2664"/>
      <c r="F54" s="2667"/>
      <c r="G54" s="423" t="s">
        <v>125</v>
      </c>
      <c r="H54" s="337">
        <v>2.5</v>
      </c>
      <c r="I54" s="668">
        <v>2.5</v>
      </c>
      <c r="J54" s="669">
        <v>0</v>
      </c>
      <c r="K54" s="2668"/>
      <c r="L54" s="2647"/>
      <c r="M54" s="2650"/>
      <c r="N54" s="2467"/>
      <c r="O54" s="2520"/>
    </row>
    <row r="55" spans="1:15" ht="13.5" thickBot="1" x14ac:dyDescent="0.25">
      <c r="A55" s="2654"/>
      <c r="B55" s="2657"/>
      <c r="C55" s="2221"/>
      <c r="D55" s="2662"/>
      <c r="E55" s="2665"/>
      <c r="F55" s="2214"/>
      <c r="G55" s="633" t="s">
        <v>8</v>
      </c>
      <c r="H55" s="292">
        <f>H53+H54</f>
        <v>17.5</v>
      </c>
      <c r="I55" s="292">
        <f t="shared" ref="I55:J55" si="12">I53+I54</f>
        <v>17.5</v>
      </c>
      <c r="J55" s="292">
        <f t="shared" si="12"/>
        <v>0</v>
      </c>
      <c r="K55" s="2669"/>
      <c r="L55" s="2648"/>
      <c r="M55" s="2651"/>
      <c r="N55" s="2521"/>
      <c r="O55" s="2522"/>
    </row>
    <row r="56" spans="1:15" ht="13.5" thickBot="1" x14ac:dyDescent="0.25">
      <c r="A56" s="568" t="s">
        <v>7</v>
      </c>
      <c r="B56" s="569" t="s">
        <v>32</v>
      </c>
      <c r="C56" s="2516" t="s">
        <v>10</v>
      </c>
      <c r="D56" s="2423"/>
      <c r="E56" s="2423"/>
      <c r="F56" s="2423"/>
      <c r="G56" s="2423"/>
      <c r="H56" s="649">
        <f>H52+H55</f>
        <v>24.9</v>
      </c>
      <c r="I56" s="649">
        <f>I52+I55</f>
        <v>31.4</v>
      </c>
      <c r="J56" s="649">
        <f t="shared" ref="J56" si="13">J52+J55</f>
        <v>0</v>
      </c>
      <c r="K56" s="397"/>
      <c r="L56" s="315"/>
      <c r="M56" s="398"/>
      <c r="N56" s="2644"/>
      <c r="O56" s="2645"/>
    </row>
    <row r="57" spans="1:15" ht="13.5" thickBot="1" x14ac:dyDescent="0.25">
      <c r="A57" s="253" t="s">
        <v>9</v>
      </c>
      <c r="B57" s="2530" t="s">
        <v>11</v>
      </c>
      <c r="C57" s="2531"/>
      <c r="D57" s="2531"/>
      <c r="E57" s="2531"/>
      <c r="F57" s="2531"/>
      <c r="G57" s="2531"/>
      <c r="H57" s="670">
        <f>H56+H48+H38+H27+H16</f>
        <v>259.22999999999996</v>
      </c>
      <c r="I57" s="670">
        <f>I56+I48+I38+I27+I16</f>
        <v>259.22999999999996</v>
      </c>
      <c r="J57" s="671">
        <f>J56+J48+J38+J27+J16</f>
        <v>158.6</v>
      </c>
      <c r="K57" s="672"/>
      <c r="L57" s="673"/>
      <c r="M57" s="674"/>
      <c r="N57" s="675"/>
      <c r="O57" s="676"/>
    </row>
    <row r="58" spans="1:15" ht="13.5" thickBot="1" x14ac:dyDescent="0.25">
      <c r="A58" s="415" t="s">
        <v>7</v>
      </c>
      <c r="B58" s="2535" t="s">
        <v>12</v>
      </c>
      <c r="C58" s="2535"/>
      <c r="D58" s="2535"/>
      <c r="E58" s="2535"/>
      <c r="F58" s="2535"/>
      <c r="G58" s="2535"/>
      <c r="H58" s="677">
        <f t="shared" ref="H58:J58" si="14">H57</f>
        <v>259.22999999999996</v>
      </c>
      <c r="I58" s="678">
        <f t="shared" si="14"/>
        <v>259.22999999999996</v>
      </c>
      <c r="J58" s="677">
        <f t="shared" si="14"/>
        <v>158.6</v>
      </c>
      <c r="K58" s="679"/>
      <c r="L58" s="680"/>
      <c r="M58" s="681"/>
      <c r="N58" s="682"/>
      <c r="O58" s="683"/>
    </row>
    <row r="59" spans="1:15" x14ac:dyDescent="0.2">
      <c r="A59" s="684"/>
      <c r="B59" s="685"/>
      <c r="C59" s="685"/>
      <c r="D59" s="685"/>
      <c r="E59" s="685"/>
      <c r="F59" s="428"/>
      <c r="G59" s="428"/>
      <c r="H59" s="428"/>
      <c r="I59" s="428"/>
      <c r="J59" s="428"/>
      <c r="K59" s="686"/>
      <c r="L59" s="686"/>
      <c r="M59" s="686"/>
      <c r="N59" s="687"/>
      <c r="O59" s="687"/>
    </row>
    <row r="60" spans="1:15" x14ac:dyDescent="0.2">
      <c r="A60" s="684"/>
      <c r="B60" s="685"/>
      <c r="C60" s="685"/>
      <c r="D60" s="685"/>
      <c r="E60" s="685"/>
      <c r="F60" s="428"/>
      <c r="G60" s="428"/>
      <c r="H60" s="428"/>
      <c r="I60" s="428"/>
      <c r="J60" s="428"/>
      <c r="K60" s="686"/>
      <c r="L60" s="686"/>
      <c r="M60" s="686"/>
      <c r="N60" s="687"/>
      <c r="O60" s="687"/>
    </row>
    <row r="61" spans="1:15" x14ac:dyDescent="0.2">
      <c r="A61" s="684"/>
      <c r="B61" s="685"/>
      <c r="C61" s="685"/>
      <c r="D61" s="685"/>
      <c r="E61" s="685"/>
      <c r="F61" s="428"/>
      <c r="G61" s="428"/>
      <c r="H61" s="428"/>
      <c r="I61" s="428"/>
      <c r="J61" s="428"/>
      <c r="K61" s="686"/>
      <c r="L61" s="686"/>
      <c r="M61" s="686"/>
      <c r="N61" s="687"/>
      <c r="O61" s="687"/>
    </row>
    <row r="62" spans="1:15" x14ac:dyDescent="0.2">
      <c r="A62" s="684"/>
      <c r="B62" s="685"/>
      <c r="C62" s="685"/>
      <c r="D62" s="685"/>
      <c r="E62" s="685"/>
      <c r="F62" s="428"/>
      <c r="G62" s="428"/>
      <c r="H62" s="428"/>
      <c r="I62" s="428"/>
      <c r="J62" s="428"/>
      <c r="K62" s="686"/>
      <c r="L62" s="686"/>
      <c r="M62" s="686"/>
      <c r="N62" s="687"/>
      <c r="O62" s="687"/>
    </row>
    <row r="63" spans="1:15" x14ac:dyDescent="0.2">
      <c r="A63" s="684"/>
      <c r="B63" s="685"/>
      <c r="C63" s="685"/>
      <c r="D63" s="685"/>
      <c r="E63" s="685"/>
      <c r="F63" s="428"/>
      <c r="G63" s="428"/>
      <c r="H63" s="428"/>
      <c r="I63" s="428"/>
      <c r="J63" s="428"/>
      <c r="K63" s="686"/>
      <c r="L63" s="686"/>
      <c r="M63" s="686"/>
      <c r="N63" s="687"/>
      <c r="O63" s="687"/>
    </row>
    <row r="64" spans="1:15" x14ac:dyDescent="0.2">
      <c r="A64" s="684"/>
      <c r="B64" s="685"/>
      <c r="C64" s="685"/>
      <c r="D64" s="685"/>
      <c r="E64" s="685"/>
      <c r="F64" s="428"/>
      <c r="G64" s="428"/>
      <c r="H64" s="428"/>
      <c r="I64" s="428"/>
      <c r="J64" s="428"/>
      <c r="K64" s="686"/>
      <c r="L64" s="686"/>
      <c r="M64" s="686"/>
      <c r="N64" s="687"/>
      <c r="O64" s="687"/>
    </row>
    <row r="65" spans="1:15" x14ac:dyDescent="0.2">
      <c r="A65" s="684"/>
      <c r="B65" s="685"/>
      <c r="C65" s="685"/>
      <c r="D65" s="685"/>
      <c r="E65" s="685"/>
      <c r="F65" s="428"/>
      <c r="G65" s="428"/>
      <c r="H65" s="428"/>
      <c r="I65" s="428"/>
      <c r="J65" s="428"/>
      <c r="K65" s="686"/>
      <c r="L65" s="686"/>
      <c r="M65" s="686"/>
      <c r="N65" s="687"/>
      <c r="O65" s="687"/>
    </row>
    <row r="66" spans="1:15" ht="13.5" thickBot="1" x14ac:dyDescent="0.25">
      <c r="A66" s="684"/>
      <c r="B66" s="685"/>
      <c r="C66" s="424"/>
      <c r="D66" s="426"/>
      <c r="E66" s="427"/>
      <c r="F66" s="2541" t="s">
        <v>13</v>
      </c>
      <c r="G66" s="2541"/>
      <c r="H66" s="2541"/>
      <c r="I66" s="2541"/>
      <c r="J66" s="2541"/>
      <c r="K66" s="686"/>
      <c r="L66" s="686"/>
      <c r="M66" s="686"/>
      <c r="N66" s="687"/>
      <c r="O66" s="687"/>
    </row>
    <row r="67" spans="1:15" ht="64.5" thickBot="1" x14ac:dyDescent="0.25">
      <c r="A67" s="428"/>
      <c r="B67" s="428"/>
      <c r="C67" s="2173" t="s">
        <v>14</v>
      </c>
      <c r="D67" s="2174"/>
      <c r="E67" s="2174"/>
      <c r="F67" s="2174"/>
      <c r="G67" s="2175"/>
      <c r="H67" s="688" t="s">
        <v>121</v>
      </c>
      <c r="I67" s="689" t="s">
        <v>122</v>
      </c>
      <c r="J67" s="689" t="s">
        <v>123</v>
      </c>
      <c r="K67" s="428"/>
      <c r="L67" s="428"/>
      <c r="M67" s="428"/>
      <c r="N67" s="428"/>
      <c r="O67" s="428"/>
    </row>
    <row r="68" spans="1:15" ht="13.5" thickBot="1" x14ac:dyDescent="0.25">
      <c r="A68" s="428"/>
      <c r="B68" s="428"/>
      <c r="C68" s="2195" t="s">
        <v>15</v>
      </c>
      <c r="D68" s="2196"/>
      <c r="E68" s="2196"/>
      <c r="F68" s="2196"/>
      <c r="G68" s="2197"/>
      <c r="H68" s="432">
        <f>H69+H70+H71+H75+H72+H74+H73</f>
        <v>259.23</v>
      </c>
      <c r="I68" s="432">
        <f t="shared" ref="I68:J68" si="15">I69+I70+I71+I75+I72+I74+I73</f>
        <v>259.23</v>
      </c>
      <c r="J68" s="690">
        <f t="shared" si="15"/>
        <v>158.60000000000002</v>
      </c>
      <c r="K68" s="687"/>
      <c r="L68" s="687"/>
      <c r="M68" s="687"/>
      <c r="N68" s="428"/>
      <c r="O68" s="428"/>
    </row>
    <row r="69" spans="1:15" x14ac:dyDescent="0.2">
      <c r="A69" s="428"/>
      <c r="B69" s="428"/>
      <c r="C69" s="2370" t="s">
        <v>71</v>
      </c>
      <c r="D69" s="2371"/>
      <c r="E69" s="2371"/>
      <c r="F69" s="2371"/>
      <c r="G69" s="2372"/>
      <c r="H69" s="691">
        <v>156</v>
      </c>
      <c r="I69" s="692">
        <v>156</v>
      </c>
      <c r="J69" s="692">
        <f>J9+J13+J18+J21+J29+J31+J40+J45</f>
        <v>87.5</v>
      </c>
      <c r="K69" s="428"/>
      <c r="L69" s="428"/>
      <c r="M69" s="428"/>
      <c r="N69" s="428"/>
      <c r="O69" s="428"/>
    </row>
    <row r="70" spans="1:15" x14ac:dyDescent="0.2">
      <c r="A70" s="428"/>
      <c r="B70" s="428"/>
      <c r="C70" s="2198" t="s">
        <v>363</v>
      </c>
      <c r="D70" s="2199"/>
      <c r="E70" s="2199"/>
      <c r="F70" s="2199"/>
      <c r="G70" s="2200"/>
      <c r="H70" s="443"/>
      <c r="I70" s="442"/>
      <c r="J70" s="442"/>
      <c r="K70" s="428"/>
      <c r="L70" s="428"/>
      <c r="M70" s="428"/>
      <c r="N70" s="428"/>
      <c r="O70" s="428"/>
    </row>
    <row r="71" spans="1:15" x14ac:dyDescent="0.2">
      <c r="A71" s="428"/>
      <c r="B71" s="428"/>
      <c r="C71" s="2198" t="s">
        <v>138</v>
      </c>
      <c r="D71" s="2539"/>
      <c r="E71" s="2539"/>
      <c r="F71" s="2539"/>
      <c r="G71" s="2540"/>
      <c r="H71" s="443"/>
      <c r="I71" s="442"/>
      <c r="J71" s="442"/>
      <c r="K71" s="428"/>
      <c r="L71" s="428"/>
      <c r="M71" s="428"/>
      <c r="N71" s="428"/>
      <c r="O71" s="428"/>
    </row>
    <row r="72" spans="1:15" x14ac:dyDescent="0.2">
      <c r="A72" s="428"/>
      <c r="B72" s="428"/>
      <c r="C72" s="2370" t="s">
        <v>234</v>
      </c>
      <c r="D72" s="2371"/>
      <c r="E72" s="2371"/>
      <c r="F72" s="2371"/>
      <c r="G72" s="2373"/>
      <c r="H72" s="693"/>
      <c r="I72" s="694"/>
      <c r="J72" s="694"/>
      <c r="K72" s="428"/>
      <c r="L72" s="428"/>
      <c r="M72" s="428"/>
      <c r="N72" s="428"/>
      <c r="O72" s="428"/>
    </row>
    <row r="73" spans="1:15" x14ac:dyDescent="0.2">
      <c r="A73" s="428"/>
      <c r="B73" s="428"/>
      <c r="C73" s="2198" t="s">
        <v>133</v>
      </c>
      <c r="D73" s="2539"/>
      <c r="E73" s="2539"/>
      <c r="F73" s="2539"/>
      <c r="G73" s="2540"/>
      <c r="H73" s="693">
        <v>103.23</v>
      </c>
      <c r="I73" s="694">
        <v>103.23</v>
      </c>
      <c r="J73" s="694">
        <f>J11+J14+J22+J34+J36+J41+J43+J46</f>
        <v>71.100000000000009</v>
      </c>
      <c r="K73" s="428"/>
      <c r="L73" s="428"/>
      <c r="M73" s="428"/>
      <c r="N73" s="428"/>
      <c r="O73" s="428"/>
    </row>
    <row r="74" spans="1:15" x14ac:dyDescent="0.2">
      <c r="A74" s="428"/>
      <c r="B74" s="428"/>
      <c r="C74" s="2374" t="s">
        <v>72</v>
      </c>
      <c r="D74" s="2375"/>
      <c r="E74" s="2375"/>
      <c r="F74" s="2375"/>
      <c r="G74" s="2376"/>
      <c r="H74" s="693"/>
      <c r="I74" s="694"/>
      <c r="J74" s="694"/>
      <c r="K74" s="428"/>
      <c r="L74" s="428"/>
      <c r="M74" s="428"/>
      <c r="N74" s="428"/>
      <c r="O74" s="428"/>
    </row>
    <row r="75" spans="1:15" ht="13.5" thickBot="1" x14ac:dyDescent="0.25">
      <c r="A75" s="428"/>
      <c r="B75" s="428"/>
      <c r="C75" s="2198" t="s">
        <v>364</v>
      </c>
      <c r="D75" s="2199"/>
      <c r="E75" s="2199"/>
      <c r="F75" s="2199"/>
      <c r="G75" s="2200"/>
      <c r="H75" s="693"/>
      <c r="I75" s="694"/>
      <c r="J75" s="694"/>
      <c r="K75" s="428"/>
      <c r="L75" s="428"/>
      <c r="M75" s="428"/>
      <c r="N75" s="428"/>
      <c r="O75" s="428"/>
    </row>
    <row r="76" spans="1:15" ht="13.5" thickBot="1" x14ac:dyDescent="0.25">
      <c r="A76" s="428"/>
      <c r="B76" s="428"/>
      <c r="C76" s="2195" t="s">
        <v>16</v>
      </c>
      <c r="D76" s="2196"/>
      <c r="E76" s="2196"/>
      <c r="F76" s="2196"/>
      <c r="G76" s="2197"/>
      <c r="H76" s="695">
        <f>H77*1</f>
        <v>0</v>
      </c>
      <c r="I76" s="695">
        <f t="shared" ref="I76:J76" si="16">I77*1</f>
        <v>0</v>
      </c>
      <c r="J76" s="696">
        <f t="shared" si="16"/>
        <v>0</v>
      </c>
      <c r="K76" s="428"/>
      <c r="L76" s="428"/>
      <c r="M76" s="428"/>
      <c r="N76" s="428"/>
      <c r="O76" s="428"/>
    </row>
    <row r="77" spans="1:15" ht="13.5" thickBot="1" x14ac:dyDescent="0.25">
      <c r="A77" s="428"/>
      <c r="B77" s="428"/>
      <c r="C77" s="2201" t="s">
        <v>102</v>
      </c>
      <c r="D77" s="2202"/>
      <c r="E77" s="2202"/>
      <c r="F77" s="2202"/>
      <c r="G77" s="2537"/>
      <c r="H77" s="693"/>
      <c r="I77" s="694"/>
      <c r="J77" s="694"/>
      <c r="K77" s="428"/>
      <c r="L77" s="428"/>
      <c r="M77" s="428"/>
      <c r="N77" s="428"/>
      <c r="O77" s="428"/>
    </row>
    <row r="78" spans="1:15" ht="13.5" thickBot="1" x14ac:dyDescent="0.25">
      <c r="A78" s="428"/>
      <c r="B78" s="428"/>
      <c r="C78" s="2538" t="s">
        <v>17</v>
      </c>
      <c r="D78" s="2190"/>
      <c r="E78" s="2190"/>
      <c r="F78" s="2190"/>
      <c r="G78" s="2191"/>
      <c r="H78" s="697">
        <f>H76+H68</f>
        <v>259.23</v>
      </c>
      <c r="I78" s="697">
        <f t="shared" ref="I78:J78" si="17">I76+I68</f>
        <v>259.23</v>
      </c>
      <c r="J78" s="698">
        <f t="shared" si="17"/>
        <v>158.60000000000002</v>
      </c>
      <c r="K78" s="428"/>
      <c r="L78" s="428"/>
      <c r="M78" s="428"/>
      <c r="N78" s="428"/>
      <c r="O78" s="428"/>
    </row>
  </sheetData>
  <mergeCells count="179">
    <mergeCell ref="N4:N6"/>
    <mergeCell ref="O4:O6"/>
    <mergeCell ref="H5:H6"/>
    <mergeCell ref="I5:I6"/>
    <mergeCell ref="J5:J6"/>
    <mergeCell ref="K5:K6"/>
    <mergeCell ref="L5:M5"/>
    <mergeCell ref="D3:K3"/>
    <mergeCell ref="A4:A6"/>
    <mergeCell ref="B4:B6"/>
    <mergeCell ref="C4:C6"/>
    <mergeCell ref="D4:D6"/>
    <mergeCell ref="E4:E6"/>
    <mergeCell ref="F4:F6"/>
    <mergeCell ref="G4:G6"/>
    <mergeCell ref="H4:J4"/>
    <mergeCell ref="K4:M4"/>
    <mergeCell ref="B7:O7"/>
    <mergeCell ref="C8:O8"/>
    <mergeCell ref="C9:C10"/>
    <mergeCell ref="D9:D10"/>
    <mergeCell ref="E9:E10"/>
    <mergeCell ref="F9:F10"/>
    <mergeCell ref="K9:K10"/>
    <mergeCell ref="L9:L10"/>
    <mergeCell ref="M9:M10"/>
    <mergeCell ref="N9:O10"/>
    <mergeCell ref="M11:M12"/>
    <mergeCell ref="N11:O12"/>
    <mergeCell ref="C13:C15"/>
    <mergeCell ref="D13:D15"/>
    <mergeCell ref="E13:E15"/>
    <mergeCell ref="F13:F15"/>
    <mergeCell ref="K13:K15"/>
    <mergeCell ref="L13:L15"/>
    <mergeCell ref="M13:M15"/>
    <mergeCell ref="N13:O15"/>
    <mergeCell ref="C11:C12"/>
    <mergeCell ref="D11:D12"/>
    <mergeCell ref="E11:E12"/>
    <mergeCell ref="F11:F12"/>
    <mergeCell ref="K11:K12"/>
    <mergeCell ref="L11:L12"/>
    <mergeCell ref="C16:G16"/>
    <mergeCell ref="N16:O16"/>
    <mergeCell ref="C17:O17"/>
    <mergeCell ref="A18:A20"/>
    <mergeCell ref="B18:B20"/>
    <mergeCell ref="C18:C20"/>
    <mergeCell ref="D18:D20"/>
    <mergeCell ref="E18:E20"/>
    <mergeCell ref="F18:F20"/>
    <mergeCell ref="N18:O20"/>
    <mergeCell ref="N21:O23"/>
    <mergeCell ref="A24:A26"/>
    <mergeCell ref="B24:B26"/>
    <mergeCell ref="C24:C26"/>
    <mergeCell ref="D24:D26"/>
    <mergeCell ref="E24:E26"/>
    <mergeCell ref="F24:F26"/>
    <mergeCell ref="N24:O26"/>
    <mergeCell ref="M19:M20"/>
    <mergeCell ref="A21:A23"/>
    <mergeCell ref="B21:B23"/>
    <mergeCell ref="C21:C23"/>
    <mergeCell ref="D21:D23"/>
    <mergeCell ref="E21:E23"/>
    <mergeCell ref="F21:F23"/>
    <mergeCell ref="C27:G27"/>
    <mergeCell ref="N27:O27"/>
    <mergeCell ref="A29:A30"/>
    <mergeCell ref="B29:B30"/>
    <mergeCell ref="C29:C30"/>
    <mergeCell ref="D29:D30"/>
    <mergeCell ref="E29:E30"/>
    <mergeCell ref="F29:F30"/>
    <mergeCell ref="N29:O30"/>
    <mergeCell ref="K31:K32"/>
    <mergeCell ref="L31:L32"/>
    <mergeCell ref="M31:M32"/>
    <mergeCell ref="K36:K37"/>
    <mergeCell ref="L36:L37"/>
    <mergeCell ref="M36:M37"/>
    <mergeCell ref="N31:O32"/>
    <mergeCell ref="A33:A35"/>
    <mergeCell ref="B33:B35"/>
    <mergeCell ref="C33:C35"/>
    <mergeCell ref="D33:D35"/>
    <mergeCell ref="E33:E35"/>
    <mergeCell ref="F33:F35"/>
    <mergeCell ref="A31:A32"/>
    <mergeCell ref="B31:B32"/>
    <mergeCell ref="C31:C32"/>
    <mergeCell ref="D31:D32"/>
    <mergeCell ref="E31:E32"/>
    <mergeCell ref="F31:F32"/>
    <mergeCell ref="N36:O37"/>
    <mergeCell ref="C38:G38"/>
    <mergeCell ref="N38:O38"/>
    <mergeCell ref="K33:K35"/>
    <mergeCell ref="L33:L35"/>
    <mergeCell ref="M33:M35"/>
    <mergeCell ref="N33:O35"/>
    <mergeCell ref="C39:O39"/>
    <mergeCell ref="A40:A42"/>
    <mergeCell ref="B40:B42"/>
    <mergeCell ref="C40:C42"/>
    <mergeCell ref="D40:D42"/>
    <mergeCell ref="E40:E42"/>
    <mergeCell ref="F40:F42"/>
    <mergeCell ref="K40:K42"/>
    <mergeCell ref="L40:L42"/>
    <mergeCell ref="M40:M42"/>
    <mergeCell ref="N40:O42"/>
    <mergeCell ref="A36:A37"/>
    <mergeCell ref="B36:B37"/>
    <mergeCell ref="C36:C37"/>
    <mergeCell ref="D36:D37"/>
    <mergeCell ref="E36:E37"/>
    <mergeCell ref="F36:F37"/>
    <mergeCell ref="N43:O44"/>
    <mergeCell ref="A45:A47"/>
    <mergeCell ref="B45:B47"/>
    <mergeCell ref="C45:C47"/>
    <mergeCell ref="D45:D47"/>
    <mergeCell ref="E45:E47"/>
    <mergeCell ref="F45:F47"/>
    <mergeCell ref="K45:K47"/>
    <mergeCell ref="L45:L47"/>
    <mergeCell ref="M45:M47"/>
    <mergeCell ref="A43:A44"/>
    <mergeCell ref="B43:B44"/>
    <mergeCell ref="C43:C44"/>
    <mergeCell ref="D43:D44"/>
    <mergeCell ref="E43:E44"/>
    <mergeCell ref="F43:F44"/>
    <mergeCell ref="K43:K44"/>
    <mergeCell ref="L43:L44"/>
    <mergeCell ref="M43:M44"/>
    <mergeCell ref="A53:A55"/>
    <mergeCell ref="B53:B55"/>
    <mergeCell ref="C53:C55"/>
    <mergeCell ref="D53:D55"/>
    <mergeCell ref="E53:E55"/>
    <mergeCell ref="F53:F55"/>
    <mergeCell ref="K53:K55"/>
    <mergeCell ref="N45:O47"/>
    <mergeCell ref="N48:O48"/>
    <mergeCell ref="M49:O49"/>
    <mergeCell ref="A50:A52"/>
    <mergeCell ref="B50:B52"/>
    <mergeCell ref="C50:C52"/>
    <mergeCell ref="D50:D52"/>
    <mergeCell ref="E50:E52"/>
    <mergeCell ref="F50:F52"/>
    <mergeCell ref="K50:K52"/>
    <mergeCell ref="L53:L55"/>
    <mergeCell ref="M53:M55"/>
    <mergeCell ref="N53:O55"/>
    <mergeCell ref="C56:G56"/>
    <mergeCell ref="N56:O56"/>
    <mergeCell ref="B57:G57"/>
    <mergeCell ref="L50:L52"/>
    <mergeCell ref="M50:M52"/>
    <mergeCell ref="N50:O52"/>
    <mergeCell ref="C77:G77"/>
    <mergeCell ref="C78:G78"/>
    <mergeCell ref="C71:G71"/>
    <mergeCell ref="C72:G72"/>
    <mergeCell ref="C73:G73"/>
    <mergeCell ref="C74:G74"/>
    <mergeCell ref="C75:G75"/>
    <mergeCell ref="C76:G76"/>
    <mergeCell ref="B58:G58"/>
    <mergeCell ref="F66:J66"/>
    <mergeCell ref="C67:G67"/>
    <mergeCell ref="C68:G68"/>
    <mergeCell ref="C69:G69"/>
    <mergeCell ref="C70:G70"/>
  </mergeCells>
  <pageMargins left="0.7" right="0.7" top="0.75" bottom="0.75" header="0.3" footer="0.3"/>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zoomScale="122" zoomScaleNormal="122" workbookViewId="0">
      <selection activeCell="C40" sqref="C40:M40"/>
    </sheetView>
  </sheetViews>
  <sheetFormatPr defaultRowHeight="12.75" x14ac:dyDescent="0.2"/>
  <cols>
    <col min="1" max="1" width="2.7109375" customWidth="1"/>
    <col min="2" max="3" width="2.5703125" customWidth="1"/>
    <col min="4" max="4" width="26.7109375" customWidth="1"/>
    <col min="5" max="5" width="7.28515625" customWidth="1"/>
    <col min="6" max="6" width="4.42578125" customWidth="1"/>
    <col min="7" max="7" width="5.7109375" customWidth="1"/>
    <col min="8" max="8" width="9" customWidth="1"/>
    <col min="9" max="9" width="8" customWidth="1"/>
    <col min="10" max="10" width="7.7109375" customWidth="1"/>
    <col min="11" max="11" width="22.140625" customWidth="1"/>
    <col min="12" max="12" width="5.28515625" customWidth="1"/>
    <col min="13" max="13" width="4.7109375" customWidth="1"/>
    <col min="14" max="14" width="24.7109375" customWidth="1"/>
    <col min="15" max="15" width="24.42578125" customWidth="1"/>
  </cols>
  <sheetData>
    <row r="1" spans="1:15" ht="15" x14ac:dyDescent="0.2">
      <c r="A1" s="4"/>
      <c r="B1" s="4"/>
      <c r="C1" s="4"/>
      <c r="D1" s="4"/>
      <c r="E1" s="4"/>
      <c r="F1" s="4"/>
      <c r="G1" s="866"/>
      <c r="H1" s="4"/>
      <c r="I1" s="2771"/>
      <c r="J1" s="2772"/>
      <c r="K1" s="2772"/>
      <c r="L1" s="2772"/>
      <c r="M1" s="2772"/>
      <c r="N1" s="4"/>
      <c r="O1" s="4"/>
    </row>
    <row r="2" spans="1:15" ht="13.15" customHeight="1" x14ac:dyDescent="0.2">
      <c r="A2" s="4"/>
      <c r="B2" s="4"/>
      <c r="C2" s="4"/>
      <c r="D2" s="2773" t="s">
        <v>120</v>
      </c>
      <c r="E2" s="2177"/>
      <c r="F2" s="2177"/>
      <c r="G2" s="2177"/>
      <c r="H2" s="2177"/>
      <c r="I2" s="2177"/>
      <c r="J2" s="2177"/>
      <c r="K2" s="2177"/>
      <c r="L2" s="2177"/>
      <c r="M2" s="2177"/>
      <c r="N2" s="2177"/>
      <c r="O2" s="4"/>
    </row>
    <row r="3" spans="1:15" ht="15" thickBot="1" x14ac:dyDescent="0.25">
      <c r="A3" s="423"/>
      <c r="B3" s="19"/>
      <c r="C3" s="19"/>
      <c r="D3" s="699" t="s">
        <v>365</v>
      </c>
      <c r="E3" s="699"/>
      <c r="F3" s="699"/>
      <c r="G3" s="699"/>
      <c r="H3" s="699"/>
      <c r="I3" s="699"/>
      <c r="J3" s="699"/>
      <c r="K3" s="2106"/>
      <c r="L3" s="596"/>
      <c r="M3" s="596"/>
      <c r="N3" s="596"/>
      <c r="O3" s="596"/>
    </row>
    <row r="4" spans="1:15" ht="13.15" customHeight="1" x14ac:dyDescent="0.2">
      <c r="A4" s="2356" t="s">
        <v>0</v>
      </c>
      <c r="B4" s="2542" t="s">
        <v>1</v>
      </c>
      <c r="C4" s="2542" t="s">
        <v>2</v>
      </c>
      <c r="D4" s="2330" t="s">
        <v>3</v>
      </c>
      <c r="E4" s="2545" t="s">
        <v>4</v>
      </c>
      <c r="F4" s="2548" t="s">
        <v>5</v>
      </c>
      <c r="G4" s="2545" t="s">
        <v>6</v>
      </c>
      <c r="H4" s="2293" t="s">
        <v>74</v>
      </c>
      <c r="I4" s="2294"/>
      <c r="J4" s="2295"/>
      <c r="K4" s="2346" t="s">
        <v>99</v>
      </c>
      <c r="L4" s="2347"/>
      <c r="M4" s="2347"/>
      <c r="N4" s="2323" t="s">
        <v>75</v>
      </c>
      <c r="O4" s="2391" t="s">
        <v>73</v>
      </c>
    </row>
    <row r="5" spans="1:15" ht="13.15" customHeight="1" x14ac:dyDescent="0.2">
      <c r="A5" s="2357"/>
      <c r="B5" s="2543"/>
      <c r="C5" s="2543"/>
      <c r="D5" s="2331"/>
      <c r="E5" s="2546"/>
      <c r="F5" s="2549"/>
      <c r="G5" s="2546"/>
      <c r="H5" s="2362" t="s">
        <v>121</v>
      </c>
      <c r="I5" s="2385" t="s">
        <v>122</v>
      </c>
      <c r="J5" s="2386" t="s">
        <v>123</v>
      </c>
      <c r="K5" s="2299" t="s">
        <v>3</v>
      </c>
      <c r="L5" s="2301"/>
      <c r="M5" s="2302"/>
      <c r="N5" s="2324"/>
      <c r="O5" s="2231"/>
    </row>
    <row r="6" spans="1:15" ht="176.45" customHeight="1" thickBot="1" x14ac:dyDescent="0.25">
      <c r="A6" s="2358"/>
      <c r="B6" s="2544"/>
      <c r="C6" s="2544"/>
      <c r="D6" s="2332"/>
      <c r="E6" s="2547"/>
      <c r="F6" s="2550"/>
      <c r="G6" s="2547"/>
      <c r="H6" s="2363"/>
      <c r="I6" s="2306"/>
      <c r="J6" s="2283"/>
      <c r="K6" s="2300"/>
      <c r="L6" s="82" t="s">
        <v>68</v>
      </c>
      <c r="M6" s="83" t="s">
        <v>69</v>
      </c>
      <c r="N6" s="2166"/>
      <c r="O6" s="2229"/>
    </row>
    <row r="7" spans="1:15" ht="14.45" customHeight="1" thickBot="1" x14ac:dyDescent="0.25">
      <c r="A7" s="146" t="s">
        <v>7</v>
      </c>
      <c r="B7" s="2405" t="s">
        <v>366</v>
      </c>
      <c r="C7" s="2405"/>
      <c r="D7" s="2405"/>
      <c r="E7" s="2405"/>
      <c r="F7" s="2405"/>
      <c r="G7" s="2405"/>
      <c r="H7" s="2405"/>
      <c r="I7" s="2405"/>
      <c r="J7" s="2405"/>
      <c r="K7" s="2405"/>
      <c r="L7" s="2405"/>
      <c r="M7" s="2405"/>
      <c r="N7" s="2226"/>
      <c r="O7" s="2227"/>
    </row>
    <row r="8" spans="1:15" ht="13.9" customHeight="1" thickBot="1" x14ac:dyDescent="0.25">
      <c r="A8" s="113" t="s">
        <v>7</v>
      </c>
      <c r="B8" s="118" t="s">
        <v>7</v>
      </c>
      <c r="C8" s="2557" t="s">
        <v>367</v>
      </c>
      <c r="D8" s="2557"/>
      <c r="E8" s="2557"/>
      <c r="F8" s="2557"/>
      <c r="G8" s="2557"/>
      <c r="H8" s="2557"/>
      <c r="I8" s="2557"/>
      <c r="J8" s="2557"/>
      <c r="K8" s="2557"/>
      <c r="L8" s="2557"/>
      <c r="M8" s="2558"/>
      <c r="N8" s="2228"/>
      <c r="O8" s="2229"/>
    </row>
    <row r="9" spans="1:15" ht="53.45" customHeight="1" thickBot="1" x14ac:dyDescent="0.25">
      <c r="A9" s="700"/>
      <c r="B9" s="701"/>
      <c r="C9" s="702"/>
      <c r="D9" s="703"/>
      <c r="E9" s="704"/>
      <c r="F9" s="704"/>
      <c r="G9" s="704"/>
      <c r="H9" s="705"/>
      <c r="I9" s="704"/>
      <c r="J9" s="704"/>
      <c r="K9" s="456" t="s">
        <v>368</v>
      </c>
      <c r="L9" s="706">
        <v>8</v>
      </c>
      <c r="M9" s="706">
        <v>13</v>
      </c>
      <c r="N9" s="2798" t="s">
        <v>1217</v>
      </c>
      <c r="O9" s="2799"/>
    </row>
    <row r="10" spans="1:15" ht="34.9" customHeight="1" x14ac:dyDescent="0.2">
      <c r="A10" s="2242" t="s">
        <v>7</v>
      </c>
      <c r="B10" s="2457" t="s">
        <v>7</v>
      </c>
      <c r="C10" s="2698" t="s">
        <v>7</v>
      </c>
      <c r="D10" s="2774" t="s">
        <v>369</v>
      </c>
      <c r="E10" s="2184" t="s">
        <v>50</v>
      </c>
      <c r="F10" s="2766" t="s">
        <v>370</v>
      </c>
      <c r="G10" s="404" t="s">
        <v>30</v>
      </c>
      <c r="H10" s="707">
        <v>0</v>
      </c>
      <c r="I10" s="708">
        <v>0</v>
      </c>
      <c r="J10" s="322">
        <v>0</v>
      </c>
      <c r="K10" s="464" t="s">
        <v>371</v>
      </c>
      <c r="L10" s="709">
        <v>4</v>
      </c>
      <c r="M10" s="2109">
        <v>21</v>
      </c>
      <c r="N10" s="2798" t="s">
        <v>1218</v>
      </c>
      <c r="O10" s="2799"/>
    </row>
    <row r="11" spans="1:15" ht="31.15" customHeight="1" thickBot="1" x14ac:dyDescent="0.25">
      <c r="A11" s="2223"/>
      <c r="B11" s="2459"/>
      <c r="C11" s="2700"/>
      <c r="D11" s="2775"/>
      <c r="E11" s="2776"/>
      <c r="F11" s="2767"/>
      <c r="G11" s="711" t="s">
        <v>8</v>
      </c>
      <c r="H11" s="368">
        <v>0</v>
      </c>
      <c r="I11" s="712">
        <f>I10</f>
        <v>0</v>
      </c>
      <c r="J11" s="292">
        <f>J10</f>
        <v>0</v>
      </c>
      <c r="K11" s="713"/>
      <c r="L11" s="714"/>
      <c r="M11" s="715"/>
      <c r="N11" s="2800"/>
      <c r="O11" s="2801"/>
    </row>
    <row r="12" spans="1:15" ht="35.450000000000003" customHeight="1" x14ac:dyDescent="0.2">
      <c r="A12" s="2242" t="s">
        <v>7</v>
      </c>
      <c r="B12" s="2457" t="s">
        <v>7</v>
      </c>
      <c r="C12" s="2698" t="s">
        <v>9</v>
      </c>
      <c r="D12" s="2774" t="s">
        <v>372</v>
      </c>
      <c r="E12" s="2184" t="s">
        <v>50</v>
      </c>
      <c r="F12" s="2766" t="s">
        <v>370</v>
      </c>
      <c r="G12" s="404" t="s">
        <v>30</v>
      </c>
      <c r="H12" s="707">
        <v>2</v>
      </c>
      <c r="I12" s="708">
        <v>2</v>
      </c>
      <c r="J12" s="322">
        <v>2</v>
      </c>
      <c r="K12" s="716" t="s">
        <v>373</v>
      </c>
      <c r="L12" s="709">
        <v>250</v>
      </c>
      <c r="M12" s="2109">
        <v>200</v>
      </c>
      <c r="N12" s="2736" t="s">
        <v>1219</v>
      </c>
      <c r="O12" s="2737"/>
    </row>
    <row r="13" spans="1:15" ht="16.149999999999999" customHeight="1" x14ac:dyDescent="0.2">
      <c r="A13" s="2271"/>
      <c r="B13" s="2458"/>
      <c r="C13" s="2699"/>
      <c r="D13" s="2795"/>
      <c r="E13" s="2796"/>
      <c r="F13" s="2777"/>
      <c r="G13" s="717"/>
      <c r="H13" s="718"/>
      <c r="I13" s="719"/>
      <c r="J13" s="338"/>
      <c r="K13" s="2797" t="s">
        <v>374</v>
      </c>
      <c r="L13" s="2100">
        <v>220</v>
      </c>
      <c r="M13" s="2103">
        <v>152</v>
      </c>
      <c r="N13" s="2778"/>
      <c r="O13" s="2739"/>
    </row>
    <row r="14" spans="1:15" ht="18.600000000000001" customHeight="1" thickBot="1" x14ac:dyDescent="0.25">
      <c r="A14" s="2223"/>
      <c r="B14" s="2459"/>
      <c r="C14" s="2700"/>
      <c r="D14" s="2775"/>
      <c r="E14" s="2776"/>
      <c r="F14" s="2767"/>
      <c r="G14" s="711" t="s">
        <v>8</v>
      </c>
      <c r="H14" s="722">
        <f>SUM(H12:H13)</f>
        <v>2</v>
      </c>
      <c r="I14" s="712">
        <f>I12</f>
        <v>2</v>
      </c>
      <c r="J14" s="292">
        <f>J12</f>
        <v>2</v>
      </c>
      <c r="K14" s="2470"/>
      <c r="L14" s="2101"/>
      <c r="M14" s="724"/>
      <c r="N14" s="2740"/>
      <c r="O14" s="2741"/>
    </row>
    <row r="15" spans="1:15" ht="43.9" customHeight="1" x14ac:dyDescent="0.2">
      <c r="A15" s="725" t="s">
        <v>7</v>
      </c>
      <c r="B15" s="726" t="s">
        <v>7</v>
      </c>
      <c r="C15" s="2104" t="s">
        <v>27</v>
      </c>
      <c r="D15" s="2774" t="s">
        <v>375</v>
      </c>
      <c r="E15" s="2184" t="s">
        <v>50</v>
      </c>
      <c r="F15" s="2766" t="s">
        <v>370</v>
      </c>
      <c r="G15" s="404" t="s">
        <v>30</v>
      </c>
      <c r="H15" s="707">
        <v>1</v>
      </c>
      <c r="I15" s="708">
        <v>0</v>
      </c>
      <c r="J15" s="322">
        <v>0</v>
      </c>
      <c r="K15" s="2448" t="s">
        <v>376</v>
      </c>
      <c r="L15" s="2099">
        <v>160</v>
      </c>
      <c r="M15" s="2102">
        <v>0</v>
      </c>
      <c r="N15" s="2736" t="s">
        <v>1220</v>
      </c>
      <c r="O15" s="2737"/>
    </row>
    <row r="16" spans="1:15" ht="23.45" customHeight="1" thickBot="1" x14ac:dyDescent="0.25">
      <c r="A16" s="139"/>
      <c r="B16" s="728"/>
      <c r="C16" s="2105"/>
      <c r="D16" s="2775"/>
      <c r="E16" s="2776"/>
      <c r="F16" s="2767"/>
      <c r="G16" s="711" t="s">
        <v>8</v>
      </c>
      <c r="H16" s="722">
        <f>SUM(H15:H15)</f>
        <v>1</v>
      </c>
      <c r="I16" s="712">
        <f>I15</f>
        <v>0</v>
      </c>
      <c r="J16" s="292">
        <f>J15</f>
        <v>0</v>
      </c>
      <c r="K16" s="2669"/>
      <c r="L16" s="331"/>
      <c r="M16" s="403"/>
      <c r="N16" s="2740"/>
      <c r="O16" s="2741"/>
    </row>
    <row r="17" spans="1:15" ht="23.45" customHeight="1" x14ac:dyDescent="0.2">
      <c r="A17" s="725" t="s">
        <v>7</v>
      </c>
      <c r="B17" s="726" t="s">
        <v>7</v>
      </c>
      <c r="C17" s="2104" t="s">
        <v>28</v>
      </c>
      <c r="D17" s="2774" t="s">
        <v>377</v>
      </c>
      <c r="E17" s="2184" t="s">
        <v>50</v>
      </c>
      <c r="F17" s="2766" t="s">
        <v>370</v>
      </c>
      <c r="G17" s="404" t="s">
        <v>30</v>
      </c>
      <c r="H17" s="707">
        <v>8</v>
      </c>
      <c r="I17" s="708">
        <v>0</v>
      </c>
      <c r="J17" s="322">
        <v>0</v>
      </c>
      <c r="K17" s="2448" t="s">
        <v>378</v>
      </c>
      <c r="L17" s="2099">
        <v>1</v>
      </c>
      <c r="M17" s="2099">
        <v>0</v>
      </c>
      <c r="N17" s="2736" t="s">
        <v>1221</v>
      </c>
      <c r="O17" s="2768"/>
    </row>
    <row r="18" spans="1:15" ht="19.899999999999999" customHeight="1" thickBot="1" x14ac:dyDescent="0.25">
      <c r="A18" s="139"/>
      <c r="B18" s="728"/>
      <c r="C18" s="2105"/>
      <c r="D18" s="2775"/>
      <c r="E18" s="2776"/>
      <c r="F18" s="2767"/>
      <c r="G18" s="711" t="s">
        <v>8</v>
      </c>
      <c r="H18" s="722">
        <f>SUM(H17:H17)</f>
        <v>8</v>
      </c>
      <c r="I18" s="712">
        <f>I17</f>
        <v>0</v>
      </c>
      <c r="J18" s="292">
        <f>J17</f>
        <v>0</v>
      </c>
      <c r="K18" s="2669"/>
      <c r="L18" s="331"/>
      <c r="M18" s="332"/>
      <c r="N18" s="2769"/>
      <c r="O18" s="2770"/>
    </row>
    <row r="19" spans="1:15" ht="16.899999999999999" customHeight="1" x14ac:dyDescent="0.2">
      <c r="A19" s="725" t="s">
        <v>7</v>
      </c>
      <c r="B19" s="726" t="s">
        <v>7</v>
      </c>
      <c r="C19" s="2104" t="s">
        <v>32</v>
      </c>
      <c r="D19" s="2774" t="s">
        <v>379</v>
      </c>
      <c r="E19" s="2184" t="s">
        <v>50</v>
      </c>
      <c r="F19" s="2766" t="s">
        <v>370</v>
      </c>
      <c r="G19" s="404" t="s">
        <v>30</v>
      </c>
      <c r="H19" s="707">
        <v>1</v>
      </c>
      <c r="I19" s="708">
        <v>1</v>
      </c>
      <c r="J19" s="322">
        <v>0.9</v>
      </c>
      <c r="K19" s="2448" t="s">
        <v>380</v>
      </c>
      <c r="L19" s="2099">
        <v>1</v>
      </c>
      <c r="M19" s="2099">
        <v>1</v>
      </c>
      <c r="N19" s="2736" t="s">
        <v>1222</v>
      </c>
      <c r="O19" s="2737"/>
    </row>
    <row r="20" spans="1:15" ht="16.149999999999999" customHeight="1" thickBot="1" x14ac:dyDescent="0.25">
      <c r="A20" s="139"/>
      <c r="B20" s="728"/>
      <c r="C20" s="2105"/>
      <c r="D20" s="2775"/>
      <c r="E20" s="2776"/>
      <c r="F20" s="2767"/>
      <c r="G20" s="711" t="s">
        <v>8</v>
      </c>
      <c r="H20" s="722">
        <f>SUM(H19:H19)</f>
        <v>1</v>
      </c>
      <c r="I20" s="712">
        <f>I19</f>
        <v>1</v>
      </c>
      <c r="J20" s="292">
        <f>J19</f>
        <v>0.9</v>
      </c>
      <c r="K20" s="2669"/>
      <c r="L20" s="331"/>
      <c r="M20" s="403"/>
      <c r="N20" s="2740"/>
      <c r="O20" s="2741"/>
    </row>
    <row r="21" spans="1:15" ht="13.15" customHeight="1" x14ac:dyDescent="0.2">
      <c r="A21" s="2242" t="s">
        <v>7</v>
      </c>
      <c r="B21" s="2457" t="s">
        <v>7</v>
      </c>
      <c r="C21" s="2698" t="s">
        <v>33</v>
      </c>
      <c r="D21" s="2774" t="s">
        <v>381</v>
      </c>
      <c r="E21" s="2184" t="s">
        <v>50</v>
      </c>
      <c r="F21" s="2766" t="s">
        <v>370</v>
      </c>
      <c r="G21" s="404" t="s">
        <v>30</v>
      </c>
      <c r="H21" s="707">
        <v>6</v>
      </c>
      <c r="I21" s="708">
        <v>0</v>
      </c>
      <c r="J21" s="322">
        <v>0</v>
      </c>
      <c r="K21" s="2415" t="s">
        <v>382</v>
      </c>
      <c r="L21" s="2093">
        <v>25</v>
      </c>
      <c r="M21" s="2110" t="s">
        <v>31</v>
      </c>
      <c r="N21" s="2736" t="s">
        <v>1223</v>
      </c>
      <c r="O21" s="2737"/>
    </row>
    <row r="22" spans="1:15" ht="13.5" thickBot="1" x14ac:dyDescent="0.25">
      <c r="A22" s="2271"/>
      <c r="B22" s="2458"/>
      <c r="C22" s="2699"/>
      <c r="D22" s="2795"/>
      <c r="E22" s="2796"/>
      <c r="F22" s="2777"/>
      <c r="G22" s="717"/>
      <c r="H22" s="718"/>
      <c r="I22" s="719"/>
      <c r="J22" s="338"/>
      <c r="K22" s="2416"/>
      <c r="L22" s="2094"/>
      <c r="M22" s="729"/>
      <c r="N22" s="2778"/>
      <c r="O22" s="2739"/>
    </row>
    <row r="23" spans="1:15" ht="19.899999999999999" customHeight="1" thickBot="1" x14ac:dyDescent="0.25">
      <c r="A23" s="2223"/>
      <c r="B23" s="2459"/>
      <c r="C23" s="2700"/>
      <c r="D23" s="2775"/>
      <c r="E23" s="2776"/>
      <c r="F23" s="2767"/>
      <c r="G23" s="711" t="s">
        <v>8</v>
      </c>
      <c r="H23" s="722">
        <f>SUM(H21:H22)</f>
        <v>6</v>
      </c>
      <c r="I23" s="712">
        <f>I21</f>
        <v>0</v>
      </c>
      <c r="J23" s="447">
        <f>J21</f>
        <v>0</v>
      </c>
      <c r="K23" s="2417"/>
      <c r="L23" s="331"/>
      <c r="M23" s="332"/>
      <c r="N23" s="2740"/>
      <c r="O23" s="2741"/>
    </row>
    <row r="24" spans="1:15" ht="22.15" customHeight="1" x14ac:dyDescent="0.2">
      <c r="A24" s="2242" t="s">
        <v>7</v>
      </c>
      <c r="B24" s="2457" t="s">
        <v>7</v>
      </c>
      <c r="C24" s="2698" t="s">
        <v>34</v>
      </c>
      <c r="D24" s="2774" t="s">
        <v>383</v>
      </c>
      <c r="E24" s="2184" t="s">
        <v>50</v>
      </c>
      <c r="F24" s="2766" t="s">
        <v>370</v>
      </c>
      <c r="G24" s="404" t="s">
        <v>30</v>
      </c>
      <c r="H24" s="707">
        <v>300</v>
      </c>
      <c r="I24" s="730">
        <v>1780</v>
      </c>
      <c r="J24" s="322">
        <v>1688</v>
      </c>
      <c r="K24" s="2448"/>
      <c r="L24" s="2099" t="s">
        <v>150</v>
      </c>
      <c r="M24" s="2099" t="s">
        <v>150</v>
      </c>
      <c r="N24" s="2736" t="s">
        <v>1224</v>
      </c>
      <c r="O24" s="2737"/>
    </row>
    <row r="25" spans="1:15" ht="19.899999999999999" customHeight="1" x14ac:dyDescent="0.2">
      <c r="A25" s="2271"/>
      <c r="B25" s="2458"/>
      <c r="C25" s="2699"/>
      <c r="D25" s="2795"/>
      <c r="E25" s="2211"/>
      <c r="F25" s="2789"/>
      <c r="G25" s="717" t="s">
        <v>67</v>
      </c>
      <c r="H25" s="731"/>
      <c r="I25" s="732">
        <v>284.3</v>
      </c>
      <c r="J25" s="338">
        <v>284.3</v>
      </c>
      <c r="K25" s="2668"/>
      <c r="L25" s="2100"/>
      <c r="M25" s="2103"/>
      <c r="N25" s="2738"/>
      <c r="O25" s="2739"/>
    </row>
    <row r="26" spans="1:15" ht="27.6" customHeight="1" thickBot="1" x14ac:dyDescent="0.25">
      <c r="A26" s="2223"/>
      <c r="B26" s="2459"/>
      <c r="C26" s="2700"/>
      <c r="D26" s="2775"/>
      <c r="E26" s="2776"/>
      <c r="F26" s="2767"/>
      <c r="G26" s="711" t="s">
        <v>8</v>
      </c>
      <c r="H26" s="722">
        <f>SUM(H24:H24)</f>
        <v>300</v>
      </c>
      <c r="I26" s="734">
        <f>SUM(I24:I25)</f>
        <v>2064.3000000000002</v>
      </c>
      <c r="J26" s="350">
        <f>SUM(J24:J25)</f>
        <v>1972.3</v>
      </c>
      <c r="K26" s="2669"/>
      <c r="L26" s="331"/>
      <c r="M26" s="332"/>
      <c r="N26" s="2740"/>
      <c r="O26" s="2741"/>
    </row>
    <row r="27" spans="1:15" ht="30" customHeight="1" x14ac:dyDescent="0.2">
      <c r="A27" s="2242" t="s">
        <v>7</v>
      </c>
      <c r="B27" s="2457" t="s">
        <v>7</v>
      </c>
      <c r="C27" s="2698" t="s">
        <v>35</v>
      </c>
      <c r="D27" s="2774" t="s">
        <v>384</v>
      </c>
      <c r="E27" s="2184" t="s">
        <v>50</v>
      </c>
      <c r="F27" s="2766" t="s">
        <v>370</v>
      </c>
      <c r="G27" s="404" t="s">
        <v>30</v>
      </c>
      <c r="H27" s="707">
        <v>4</v>
      </c>
      <c r="I27" s="708">
        <v>0</v>
      </c>
      <c r="J27" s="322">
        <v>0</v>
      </c>
      <c r="K27" s="2448" t="s">
        <v>385</v>
      </c>
      <c r="L27" s="2099">
        <v>2</v>
      </c>
      <c r="M27" s="2102">
        <v>0</v>
      </c>
      <c r="N27" s="2762" t="s">
        <v>1225</v>
      </c>
      <c r="O27" s="2768"/>
    </row>
    <row r="28" spans="1:15" ht="18.600000000000001" customHeight="1" thickBot="1" x14ac:dyDescent="0.25">
      <c r="A28" s="2223"/>
      <c r="B28" s="2459"/>
      <c r="C28" s="2700"/>
      <c r="D28" s="2775"/>
      <c r="E28" s="2776"/>
      <c r="F28" s="2767"/>
      <c r="G28" s="711" t="s">
        <v>8</v>
      </c>
      <c r="H28" s="722">
        <f>SUM(H27:H27)</f>
        <v>4</v>
      </c>
      <c r="I28" s="735">
        <f>SUM(I27:I27)</f>
        <v>0</v>
      </c>
      <c r="J28" s="735">
        <f>SUM(J27:J27)</f>
        <v>0</v>
      </c>
      <c r="K28" s="2669"/>
      <c r="L28" s="331"/>
      <c r="M28" s="332"/>
      <c r="N28" s="2769"/>
      <c r="O28" s="2770"/>
    </row>
    <row r="29" spans="1:15" ht="43.9" customHeight="1" x14ac:dyDescent="0.2">
      <c r="A29" s="2242" t="s">
        <v>7</v>
      </c>
      <c r="B29" s="2457" t="s">
        <v>7</v>
      </c>
      <c r="C29" s="2698" t="s">
        <v>36</v>
      </c>
      <c r="D29" s="2774" t="s">
        <v>386</v>
      </c>
      <c r="E29" s="2184" t="s">
        <v>50</v>
      </c>
      <c r="F29" s="2766" t="s">
        <v>370</v>
      </c>
      <c r="G29" s="404" t="s">
        <v>30</v>
      </c>
      <c r="H29" s="707">
        <v>150</v>
      </c>
      <c r="I29" s="708">
        <v>150</v>
      </c>
      <c r="J29" s="322">
        <v>150</v>
      </c>
      <c r="K29" s="2448" t="s">
        <v>387</v>
      </c>
      <c r="L29" s="2099">
        <v>1</v>
      </c>
      <c r="M29" s="2102">
        <v>1</v>
      </c>
      <c r="N29" s="2736" t="s">
        <v>1226</v>
      </c>
      <c r="O29" s="2737"/>
    </row>
    <row r="30" spans="1:15" ht="37.9" customHeight="1" thickBot="1" x14ac:dyDescent="0.25">
      <c r="A30" s="2223"/>
      <c r="B30" s="2459"/>
      <c r="C30" s="2700"/>
      <c r="D30" s="2775"/>
      <c r="E30" s="2776"/>
      <c r="F30" s="2767"/>
      <c r="G30" s="711" t="s">
        <v>8</v>
      </c>
      <c r="H30" s="722">
        <f>SUM(H29:H29)</f>
        <v>150</v>
      </c>
      <c r="I30" s="735">
        <f>SUM(I29:I29)</f>
        <v>150</v>
      </c>
      <c r="J30" s="735">
        <f>SUM(J29:J29)</f>
        <v>150</v>
      </c>
      <c r="K30" s="2669"/>
      <c r="L30" s="331"/>
      <c r="M30" s="332"/>
      <c r="N30" s="2740"/>
      <c r="O30" s="2741"/>
    </row>
    <row r="31" spans="1:15" ht="18.600000000000001" customHeight="1" thickBot="1" x14ac:dyDescent="0.25">
      <c r="A31" s="113" t="s">
        <v>7</v>
      </c>
      <c r="B31" s="311"/>
      <c r="C31" s="2503" t="s">
        <v>10</v>
      </c>
      <c r="D31" s="2504"/>
      <c r="E31" s="2504"/>
      <c r="F31" s="2504"/>
      <c r="G31" s="2505"/>
      <c r="H31" s="736">
        <f>H23+H20+H14+H11+H26+H18+H16+H28+H30</f>
        <v>472</v>
      </c>
      <c r="I31" s="736">
        <f t="shared" ref="I31:J31" si="0">I23+I20+I14+I11+I26+I18+I16+I28+I30</f>
        <v>2217.3000000000002</v>
      </c>
      <c r="J31" s="736">
        <f t="shared" si="0"/>
        <v>2125.1999999999998</v>
      </c>
      <c r="K31" s="314"/>
      <c r="L31" s="315"/>
      <c r="M31" s="315"/>
      <c r="N31" s="2432"/>
      <c r="O31" s="2426"/>
    </row>
    <row r="32" spans="1:15" ht="20.45" customHeight="1" thickBot="1" x14ac:dyDescent="0.25">
      <c r="A32" s="737" t="s">
        <v>9</v>
      </c>
      <c r="B32" s="2793" t="s">
        <v>388</v>
      </c>
      <c r="C32" s="2793"/>
      <c r="D32" s="2793"/>
      <c r="E32" s="2793"/>
      <c r="F32" s="2793"/>
      <c r="G32" s="2793"/>
      <c r="H32" s="2793"/>
      <c r="I32" s="2793"/>
      <c r="J32" s="2793"/>
      <c r="K32" s="2793"/>
      <c r="L32" s="2793"/>
      <c r="M32" s="2793"/>
      <c r="N32" s="2390"/>
      <c r="O32" s="2227"/>
    </row>
    <row r="33" spans="1:15" ht="18.600000000000001" customHeight="1" thickBot="1" x14ac:dyDescent="0.25">
      <c r="A33" s="113" t="s">
        <v>9</v>
      </c>
      <c r="B33" s="254" t="s">
        <v>7</v>
      </c>
      <c r="C33" s="2517" t="s">
        <v>389</v>
      </c>
      <c r="D33" s="2518"/>
      <c r="E33" s="2518"/>
      <c r="F33" s="2518"/>
      <c r="G33" s="2518"/>
      <c r="H33" s="2518"/>
      <c r="I33" s="2518"/>
      <c r="J33" s="2518"/>
      <c r="K33" s="2518"/>
      <c r="L33" s="2518"/>
      <c r="M33" s="2794"/>
      <c r="N33" s="2228"/>
      <c r="O33" s="2229"/>
    </row>
    <row r="34" spans="1:15" ht="27" customHeight="1" thickBot="1" x14ac:dyDescent="0.25">
      <c r="A34" s="738"/>
      <c r="B34" s="254"/>
      <c r="C34" s="2095"/>
      <c r="D34" s="739"/>
      <c r="E34" s="739"/>
      <c r="F34" s="739"/>
      <c r="G34" s="739"/>
      <c r="H34" s="739"/>
      <c r="I34" s="739"/>
      <c r="J34" s="739"/>
      <c r="K34" s="740" t="s">
        <v>390</v>
      </c>
      <c r="L34" s="741" t="s">
        <v>1227</v>
      </c>
      <c r="M34" s="742" t="s">
        <v>1227</v>
      </c>
      <c r="N34" s="2762" t="s">
        <v>1228</v>
      </c>
      <c r="O34" s="2763"/>
    </row>
    <row r="35" spans="1:15" ht="27" customHeight="1" x14ac:dyDescent="0.2">
      <c r="A35" s="2242" t="s">
        <v>9</v>
      </c>
      <c r="B35" s="2457" t="s">
        <v>7</v>
      </c>
      <c r="C35" s="2460" t="s">
        <v>7</v>
      </c>
      <c r="D35" s="2441" t="s">
        <v>391</v>
      </c>
      <c r="E35" s="2766" t="s">
        <v>50</v>
      </c>
      <c r="F35" s="2766" t="s">
        <v>31</v>
      </c>
      <c r="G35" s="743" t="s">
        <v>30</v>
      </c>
      <c r="H35" s="320">
        <v>0</v>
      </c>
      <c r="I35" s="744">
        <v>11.5</v>
      </c>
      <c r="J35" s="322">
        <v>11.4</v>
      </c>
      <c r="K35" s="464" t="s">
        <v>392</v>
      </c>
      <c r="L35" s="2113">
        <v>1</v>
      </c>
      <c r="M35" s="2114" t="s">
        <v>708</v>
      </c>
      <c r="N35" s="2762" t="s">
        <v>1229</v>
      </c>
      <c r="O35" s="2763"/>
    </row>
    <row r="36" spans="1:15" ht="15.6" customHeight="1" thickBot="1" x14ac:dyDescent="0.25">
      <c r="A36" s="2223"/>
      <c r="B36" s="2459"/>
      <c r="C36" s="2462"/>
      <c r="D36" s="2443"/>
      <c r="E36" s="2767"/>
      <c r="F36" s="2767"/>
      <c r="G36" s="746" t="s">
        <v>8</v>
      </c>
      <c r="H36" s="291">
        <f>H35*1</f>
        <v>0</v>
      </c>
      <c r="I36" s="291">
        <f t="shared" ref="I36:J36" si="1">I35*1</f>
        <v>11.5</v>
      </c>
      <c r="J36" s="291">
        <f t="shared" si="1"/>
        <v>11.4</v>
      </c>
      <c r="K36" s="2107"/>
      <c r="L36" s="747"/>
      <c r="M36" s="747"/>
      <c r="N36" s="2764"/>
      <c r="O36" s="2765"/>
    </row>
    <row r="37" spans="1:15" ht="39.6" customHeight="1" x14ac:dyDescent="0.2">
      <c r="A37" s="2242" t="s">
        <v>9</v>
      </c>
      <c r="B37" s="2457" t="s">
        <v>7</v>
      </c>
      <c r="C37" s="2460" t="s">
        <v>33</v>
      </c>
      <c r="D37" s="2441" t="s">
        <v>393</v>
      </c>
      <c r="E37" s="2766" t="s">
        <v>50</v>
      </c>
      <c r="F37" s="2766" t="s">
        <v>31</v>
      </c>
      <c r="G37" s="743" t="s">
        <v>30</v>
      </c>
      <c r="H37" s="320">
        <v>4</v>
      </c>
      <c r="I37" s="744">
        <v>6.5</v>
      </c>
      <c r="J37" s="322">
        <v>6.3</v>
      </c>
      <c r="K37" s="464" t="s">
        <v>394</v>
      </c>
      <c r="L37" s="745" t="s">
        <v>150</v>
      </c>
      <c r="M37" s="749" t="s">
        <v>150</v>
      </c>
      <c r="N37" s="2762" t="s">
        <v>1230</v>
      </c>
      <c r="O37" s="2763"/>
    </row>
    <row r="38" spans="1:15" ht="42.6" customHeight="1" thickBot="1" x14ac:dyDescent="0.25">
      <c r="A38" s="2223"/>
      <c r="B38" s="2459"/>
      <c r="C38" s="2462"/>
      <c r="D38" s="2443"/>
      <c r="E38" s="2767"/>
      <c r="F38" s="2767"/>
      <c r="G38" s="746" t="s">
        <v>8</v>
      </c>
      <c r="H38" s="291">
        <f>H37*1</f>
        <v>4</v>
      </c>
      <c r="I38" s="291">
        <f t="shared" ref="I38:J38" si="2">I37*1</f>
        <v>6.5</v>
      </c>
      <c r="J38" s="291">
        <f t="shared" si="2"/>
        <v>6.3</v>
      </c>
      <c r="K38" s="2107" t="s">
        <v>395</v>
      </c>
      <c r="L38" s="747" t="s">
        <v>150</v>
      </c>
      <c r="M38" s="2092" t="s">
        <v>150</v>
      </c>
      <c r="N38" s="2764"/>
      <c r="O38" s="2765"/>
    </row>
    <row r="39" spans="1:15" ht="23.45" customHeight="1" thickBot="1" x14ac:dyDescent="0.25">
      <c r="A39" s="113" t="s">
        <v>9</v>
      </c>
      <c r="B39" s="311"/>
      <c r="C39" s="2503" t="s">
        <v>10</v>
      </c>
      <c r="D39" s="2504"/>
      <c r="E39" s="2504"/>
      <c r="F39" s="2504"/>
      <c r="G39" s="2505"/>
      <c r="H39" s="736">
        <f>H38</f>
        <v>4</v>
      </c>
      <c r="I39" s="736">
        <f>I38+I36</f>
        <v>18</v>
      </c>
      <c r="J39" s="736">
        <f>J38+J36</f>
        <v>17.7</v>
      </c>
      <c r="K39" s="314"/>
      <c r="L39" s="315"/>
      <c r="M39" s="315"/>
      <c r="N39" s="2097"/>
      <c r="O39" s="2098"/>
    </row>
    <row r="40" spans="1:15" ht="19.899999999999999" customHeight="1" thickBot="1" x14ac:dyDescent="0.25">
      <c r="A40" s="113" t="s">
        <v>9</v>
      </c>
      <c r="B40" s="254" t="s">
        <v>9</v>
      </c>
      <c r="C40" s="2517" t="s">
        <v>396</v>
      </c>
      <c r="D40" s="2518"/>
      <c r="E40" s="2790"/>
      <c r="F40" s="2790"/>
      <c r="G40" s="2518"/>
      <c r="H40" s="2518"/>
      <c r="I40" s="2518"/>
      <c r="J40" s="2518"/>
      <c r="K40" s="2518"/>
      <c r="L40" s="2518"/>
      <c r="M40" s="2518"/>
      <c r="N40" s="2097"/>
      <c r="O40" s="2098"/>
    </row>
    <row r="41" spans="1:15" ht="13.15" customHeight="1" x14ac:dyDescent="0.2">
      <c r="A41" s="2242" t="s">
        <v>9</v>
      </c>
      <c r="B41" s="2457" t="s">
        <v>9</v>
      </c>
      <c r="C41" s="2460" t="s">
        <v>7</v>
      </c>
      <c r="D41" s="2441" t="s">
        <v>397</v>
      </c>
      <c r="E41" s="2766" t="s">
        <v>50</v>
      </c>
      <c r="F41" s="2766" t="s">
        <v>398</v>
      </c>
      <c r="G41" s="743" t="s">
        <v>30</v>
      </c>
      <c r="H41" s="320">
        <v>610</v>
      </c>
      <c r="I41" s="260">
        <v>608.9</v>
      </c>
      <c r="J41" s="2162">
        <v>598.06521599999996</v>
      </c>
      <c r="K41" s="2791" t="s">
        <v>399</v>
      </c>
      <c r="L41" s="748">
        <v>50</v>
      </c>
      <c r="M41" s="749" t="s">
        <v>1231</v>
      </c>
      <c r="N41" s="2736" t="s">
        <v>1232</v>
      </c>
      <c r="O41" s="2737"/>
    </row>
    <row r="42" spans="1:15" x14ac:dyDescent="0.2">
      <c r="A42" s="2271"/>
      <c r="B42" s="2458"/>
      <c r="C42" s="2461"/>
      <c r="D42" s="2442"/>
      <c r="E42" s="2789"/>
      <c r="F42" s="2789"/>
      <c r="G42" s="263" t="s">
        <v>30</v>
      </c>
      <c r="H42" s="438">
        <v>3.5</v>
      </c>
      <c r="I42" s="1971">
        <v>4.5999999999999996</v>
      </c>
      <c r="J42" s="1971">
        <v>4.59</v>
      </c>
      <c r="K42" s="2792"/>
      <c r="L42" s="751"/>
      <c r="M42" s="617"/>
      <c r="N42" s="2738"/>
      <c r="O42" s="2739"/>
    </row>
    <row r="43" spans="1:15" ht="25.5" x14ac:dyDescent="0.2">
      <c r="A43" s="2271"/>
      <c r="B43" s="2458"/>
      <c r="C43" s="2461"/>
      <c r="D43" s="2442"/>
      <c r="E43" s="2789"/>
      <c r="F43" s="2789"/>
      <c r="G43" s="263"/>
      <c r="H43" s="438"/>
      <c r="I43" s="2161"/>
      <c r="J43" s="435"/>
      <c r="K43" s="752" t="s">
        <v>400</v>
      </c>
      <c r="L43" s="751" t="s">
        <v>150</v>
      </c>
      <c r="M43" s="617" t="s">
        <v>150</v>
      </c>
      <c r="N43" s="2738"/>
      <c r="O43" s="2739"/>
    </row>
    <row r="44" spans="1:15" ht="39" thickBot="1" x14ac:dyDescent="0.25">
      <c r="A44" s="2223"/>
      <c r="B44" s="2459"/>
      <c r="C44" s="2462"/>
      <c r="D44" s="2443"/>
      <c r="E44" s="2767"/>
      <c r="F44" s="2767"/>
      <c r="G44" s="753" t="s">
        <v>8</v>
      </c>
      <c r="H44" s="754">
        <f>H41+H42</f>
        <v>613.5</v>
      </c>
      <c r="I44" s="754">
        <f>I41+I42</f>
        <v>613.5</v>
      </c>
      <c r="J44" s="754">
        <f t="shared" ref="J44" si="3">J41+J42</f>
        <v>602.655216</v>
      </c>
      <c r="K44" s="755" t="s">
        <v>401</v>
      </c>
      <c r="L44" s="747" t="s">
        <v>150</v>
      </c>
      <c r="M44" s="2092" t="s">
        <v>150</v>
      </c>
      <c r="N44" s="2740"/>
      <c r="O44" s="2741"/>
    </row>
    <row r="45" spans="1:15" ht="13.9" customHeight="1" thickBot="1" x14ac:dyDescent="0.25">
      <c r="A45" s="146" t="s">
        <v>28</v>
      </c>
      <c r="B45" s="2379" t="s">
        <v>402</v>
      </c>
      <c r="C45" s="2380"/>
      <c r="D45" s="2380"/>
      <c r="E45" s="2380"/>
      <c r="F45" s="2380"/>
      <c r="G45" s="2380"/>
      <c r="H45" s="2380"/>
      <c r="I45" s="2380"/>
      <c r="J45" s="2380"/>
      <c r="K45" s="2380"/>
      <c r="L45" s="2380"/>
      <c r="M45" s="2742"/>
      <c r="N45" s="382"/>
      <c r="O45" s="2098"/>
    </row>
    <row r="46" spans="1:15" ht="13.5" thickBot="1" x14ac:dyDescent="0.25">
      <c r="A46" s="113" t="s">
        <v>28</v>
      </c>
      <c r="B46" s="254" t="s">
        <v>7</v>
      </c>
      <c r="C46" s="2517" t="s">
        <v>403</v>
      </c>
      <c r="D46" s="2518"/>
      <c r="E46" s="2518"/>
      <c r="F46" s="2518"/>
      <c r="G46" s="2518"/>
      <c r="H46" s="2518"/>
      <c r="I46" s="2518"/>
      <c r="J46" s="2518"/>
      <c r="K46" s="2518"/>
      <c r="L46" s="2518"/>
      <c r="M46" s="2518"/>
      <c r="N46" s="382"/>
      <c r="O46" s="2098"/>
    </row>
    <row r="47" spans="1:15" ht="70.900000000000006" customHeight="1" thickBot="1" x14ac:dyDescent="0.25">
      <c r="A47" s="2618" t="s">
        <v>28</v>
      </c>
      <c r="B47" s="2779" t="s">
        <v>7</v>
      </c>
      <c r="C47" s="2781" t="s">
        <v>7</v>
      </c>
      <c r="D47" s="2783" t="s">
        <v>404</v>
      </c>
      <c r="E47" s="2275" t="s">
        <v>50</v>
      </c>
      <c r="F47" s="2212" t="s">
        <v>405</v>
      </c>
      <c r="G47" s="404" t="s">
        <v>58</v>
      </c>
      <c r="H47" s="320">
        <v>8</v>
      </c>
      <c r="I47" s="757">
        <v>8</v>
      </c>
      <c r="J47" s="322">
        <v>5.5</v>
      </c>
      <c r="K47" s="758" t="s">
        <v>406</v>
      </c>
      <c r="L47" s="759">
        <v>20</v>
      </c>
      <c r="M47" s="759">
        <v>3.7</v>
      </c>
      <c r="N47" s="2743" t="s">
        <v>1238</v>
      </c>
      <c r="O47" s="2744"/>
    </row>
    <row r="48" spans="1:15" ht="53.45" customHeight="1" thickBot="1" x14ac:dyDescent="0.25">
      <c r="A48" s="2619"/>
      <c r="B48" s="2780"/>
      <c r="C48" s="2782"/>
      <c r="D48" s="2442"/>
      <c r="E48" s="2211"/>
      <c r="F48" s="2213"/>
      <c r="G48" s="405"/>
      <c r="H48" s="438"/>
      <c r="I48" s="760"/>
      <c r="J48" s="439"/>
      <c r="K48" s="761" t="s">
        <v>407</v>
      </c>
      <c r="L48" s="762">
        <v>5</v>
      </c>
      <c r="M48" s="759">
        <v>12.14</v>
      </c>
      <c r="N48" s="2745" t="s">
        <v>1233</v>
      </c>
      <c r="O48" s="2744"/>
    </row>
    <row r="49" spans="1:15" ht="72" customHeight="1" thickBot="1" x14ac:dyDescent="0.25">
      <c r="A49" s="2619"/>
      <c r="B49" s="2780"/>
      <c r="C49" s="2782"/>
      <c r="D49" s="2442"/>
      <c r="E49" s="2211"/>
      <c r="F49" s="2213"/>
      <c r="G49" s="717"/>
      <c r="H49" s="336"/>
      <c r="I49" s="763"/>
      <c r="J49" s="338"/>
      <c r="K49" s="761" t="s">
        <v>408</v>
      </c>
      <c r="L49" s="762">
        <v>620</v>
      </c>
      <c r="M49" s="2111" t="s">
        <v>1234</v>
      </c>
      <c r="N49" s="2745" t="s">
        <v>1235</v>
      </c>
      <c r="O49" s="2744"/>
    </row>
    <row r="50" spans="1:15" ht="46.15" customHeight="1" thickBot="1" x14ac:dyDescent="0.25">
      <c r="A50" s="2620"/>
      <c r="B50" s="2786"/>
      <c r="C50" s="2787"/>
      <c r="D50" s="2788"/>
      <c r="E50" s="2276"/>
      <c r="F50" s="2309"/>
      <c r="G50" s="746" t="s">
        <v>8</v>
      </c>
      <c r="H50" s="291">
        <f>H47</f>
        <v>8</v>
      </c>
      <c r="I50" s="291">
        <f>I47</f>
        <v>8</v>
      </c>
      <c r="J50" s="292">
        <f>J47</f>
        <v>5.5</v>
      </c>
      <c r="K50" s="2096" t="s">
        <v>409</v>
      </c>
      <c r="L50" s="765">
        <v>20</v>
      </c>
      <c r="M50" s="2112">
        <v>29</v>
      </c>
      <c r="N50" s="2745" t="s">
        <v>1236</v>
      </c>
      <c r="O50" s="2746"/>
    </row>
    <row r="51" spans="1:15" ht="90" customHeight="1" x14ac:dyDescent="0.2">
      <c r="A51" s="2618" t="s">
        <v>28</v>
      </c>
      <c r="B51" s="2779" t="s">
        <v>7</v>
      </c>
      <c r="C51" s="2781" t="s">
        <v>9</v>
      </c>
      <c r="D51" s="2783" t="s">
        <v>410</v>
      </c>
      <c r="E51" s="2275" t="s">
        <v>50</v>
      </c>
      <c r="F51" s="2212" t="s">
        <v>405</v>
      </c>
      <c r="G51" s="404" t="s">
        <v>58</v>
      </c>
      <c r="H51" s="320">
        <v>12</v>
      </c>
      <c r="I51" s="757">
        <v>17</v>
      </c>
      <c r="J51" s="322">
        <v>17</v>
      </c>
      <c r="K51" s="2784" t="s">
        <v>411</v>
      </c>
      <c r="L51" s="2757">
        <v>2</v>
      </c>
      <c r="M51" s="2757">
        <v>3</v>
      </c>
      <c r="N51" s="2758" t="s">
        <v>1237</v>
      </c>
      <c r="O51" s="2759"/>
    </row>
    <row r="52" spans="1:15" ht="282" customHeight="1" thickBot="1" x14ac:dyDescent="0.25">
      <c r="A52" s="2619"/>
      <c r="B52" s="2780"/>
      <c r="C52" s="2782"/>
      <c r="D52" s="2442"/>
      <c r="E52" s="2211"/>
      <c r="F52" s="2309"/>
      <c r="G52" s="766" t="s">
        <v>8</v>
      </c>
      <c r="H52" s="767">
        <f>H51</f>
        <v>12</v>
      </c>
      <c r="I52" s="767">
        <f>I51</f>
        <v>17</v>
      </c>
      <c r="J52" s="768">
        <f>J51</f>
        <v>17</v>
      </c>
      <c r="K52" s="2785"/>
      <c r="L52" s="2654"/>
      <c r="M52" s="2654"/>
      <c r="N52" s="2760"/>
      <c r="O52" s="2761"/>
    </row>
    <row r="53" spans="1:15" ht="13.5" thickBot="1" x14ac:dyDescent="0.25">
      <c r="A53" s="135" t="s">
        <v>28</v>
      </c>
      <c r="B53" s="311" t="s">
        <v>7</v>
      </c>
      <c r="C53" s="2503" t="s">
        <v>10</v>
      </c>
      <c r="D53" s="2504"/>
      <c r="E53" s="2504"/>
      <c r="F53" s="2504"/>
      <c r="G53" s="2505"/>
      <c r="H53" s="769">
        <f>H50+H52</f>
        <v>20</v>
      </c>
      <c r="I53" s="770">
        <f>I50+I52</f>
        <v>25</v>
      </c>
      <c r="J53" s="770">
        <f>J50+J52</f>
        <v>22.5</v>
      </c>
      <c r="K53" s="771"/>
      <c r="L53" s="315"/>
      <c r="M53" s="315"/>
      <c r="N53" s="2339"/>
      <c r="O53" s="2168"/>
    </row>
    <row r="54" spans="1:15" ht="13.5" thickBot="1" x14ac:dyDescent="0.25">
      <c r="A54" s="173" t="s">
        <v>7</v>
      </c>
      <c r="B54" s="2728" t="s">
        <v>12</v>
      </c>
      <c r="C54" s="2729"/>
      <c r="D54" s="2729"/>
      <c r="E54" s="2729"/>
      <c r="F54" s="2729"/>
      <c r="G54" s="2729"/>
      <c r="H54" s="772">
        <f>H53+H39+H31+H44</f>
        <v>1109.5</v>
      </c>
      <c r="I54" s="772">
        <f>I53+I39+I31+I44</f>
        <v>2873.8</v>
      </c>
      <c r="J54" s="772">
        <f>J53+J39+J31+J44</f>
        <v>2768.0552159999997</v>
      </c>
      <c r="K54" s="2730"/>
      <c r="L54" s="2730"/>
      <c r="M54" s="2730"/>
      <c r="N54" s="2169"/>
      <c r="O54" s="2170"/>
    </row>
    <row r="55" spans="1:15" x14ac:dyDescent="0.2">
      <c r="A55" s="34"/>
      <c r="B55" s="773"/>
      <c r="C55" s="773"/>
      <c r="D55" s="773"/>
      <c r="E55" s="773"/>
      <c r="F55" s="773"/>
      <c r="G55" s="774"/>
      <c r="H55" s="773"/>
      <c r="I55" s="773"/>
      <c r="J55" s="773"/>
      <c r="K55" s="773"/>
      <c r="L55" s="773"/>
      <c r="M55" s="773"/>
      <c r="N55" s="34"/>
      <c r="O55" s="34"/>
    </row>
    <row r="56" spans="1:15" x14ac:dyDescent="0.2">
      <c r="A56" s="34"/>
      <c r="B56" s="773"/>
      <c r="C56" s="773"/>
      <c r="D56" s="773"/>
      <c r="E56" s="773"/>
      <c r="F56" s="773"/>
      <c r="G56" s="774"/>
      <c r="H56" s="773"/>
      <c r="I56" s="773"/>
      <c r="J56" s="773"/>
      <c r="K56" s="773"/>
      <c r="L56" s="773"/>
      <c r="M56" s="773"/>
      <c r="N56" s="34"/>
      <c r="O56" s="34"/>
    </row>
    <row r="57" spans="1:15" x14ac:dyDescent="0.2">
      <c r="A57" s="34"/>
      <c r="B57" s="773"/>
      <c r="C57" s="773"/>
      <c r="D57" s="773"/>
      <c r="E57" s="773"/>
      <c r="F57" s="773"/>
      <c r="G57" s="774"/>
      <c r="H57" s="773"/>
      <c r="I57" s="773"/>
      <c r="J57" s="773"/>
      <c r="K57" s="773"/>
      <c r="L57" s="773"/>
      <c r="M57" s="773"/>
      <c r="N57" s="34"/>
      <c r="O57" s="34"/>
    </row>
    <row r="58" spans="1:15" x14ac:dyDescent="0.2">
      <c r="A58" s="34"/>
      <c r="B58" s="773"/>
      <c r="C58" s="773"/>
      <c r="D58" s="773"/>
      <c r="E58" s="773"/>
      <c r="F58" s="773"/>
      <c r="G58" s="774"/>
      <c r="H58" s="773"/>
      <c r="I58" s="773"/>
      <c r="J58" s="773"/>
      <c r="K58" s="773"/>
      <c r="L58" s="773"/>
      <c r="M58" s="773"/>
      <c r="N58" s="34"/>
      <c r="O58" s="34"/>
    </row>
    <row r="59" spans="1:15" ht="13.9" customHeight="1" thickBot="1" x14ac:dyDescent="0.25">
      <c r="A59" s="34"/>
      <c r="B59" s="773"/>
      <c r="C59" s="775"/>
      <c r="D59" s="776"/>
      <c r="E59" s="777"/>
      <c r="F59" s="2731" t="s">
        <v>13</v>
      </c>
      <c r="G59" s="2732"/>
      <c r="H59" s="2732"/>
      <c r="I59" s="2732"/>
      <c r="J59" s="2732"/>
      <c r="K59" s="773"/>
      <c r="L59" s="773"/>
      <c r="M59" s="773"/>
      <c r="N59" s="34"/>
      <c r="O59" s="34"/>
    </row>
    <row r="60" spans="1:15" ht="60.6" customHeight="1" thickBot="1" x14ac:dyDescent="0.25">
      <c r="A60" s="34"/>
      <c r="B60" s="773"/>
      <c r="C60" s="2733" t="s">
        <v>14</v>
      </c>
      <c r="D60" s="2734"/>
      <c r="E60" s="2734"/>
      <c r="F60" s="2734"/>
      <c r="G60" s="2735"/>
      <c r="H60" s="778" t="s">
        <v>121</v>
      </c>
      <c r="I60" s="779" t="s">
        <v>122</v>
      </c>
      <c r="J60" s="779" t="s">
        <v>123</v>
      </c>
      <c r="K60" s="773"/>
      <c r="L60" s="773"/>
      <c r="M60" s="773"/>
      <c r="N60" s="34"/>
      <c r="O60" s="34"/>
    </row>
    <row r="61" spans="1:15" ht="13.9" customHeight="1" thickBot="1" x14ac:dyDescent="0.25">
      <c r="A61" s="34"/>
      <c r="B61" s="773"/>
      <c r="C61" s="2719" t="s">
        <v>15</v>
      </c>
      <c r="D61" s="2720"/>
      <c r="E61" s="2720"/>
      <c r="F61" s="2720"/>
      <c r="G61" s="2721"/>
      <c r="H61" s="581">
        <f>H62+H63+H66+H64+H65</f>
        <v>1109.5</v>
      </c>
      <c r="I61" s="581">
        <f t="shared" ref="I61:J61" si="4">I62+I63+I66+I64+I65</f>
        <v>2873.8</v>
      </c>
      <c r="J61" s="582">
        <f t="shared" si="4"/>
        <v>2768.1000000000004</v>
      </c>
      <c r="K61" s="773"/>
      <c r="L61" s="773"/>
      <c r="M61" s="773"/>
      <c r="N61" s="34"/>
      <c r="O61" s="34"/>
    </row>
    <row r="62" spans="1:15" ht="13.15" customHeight="1" x14ac:dyDescent="0.2">
      <c r="A62" s="34"/>
      <c r="B62" s="773"/>
      <c r="C62" s="2750" t="s">
        <v>71</v>
      </c>
      <c r="D62" s="2751"/>
      <c r="E62" s="2751"/>
      <c r="F62" s="2751"/>
      <c r="G62" s="2752"/>
      <c r="H62" s="22">
        <v>1109.5</v>
      </c>
      <c r="I62" s="24">
        <v>2589.5</v>
      </c>
      <c r="J62" s="24">
        <v>2483.8000000000002</v>
      </c>
      <c r="K62" s="773"/>
      <c r="L62" s="773"/>
      <c r="M62" s="773"/>
      <c r="N62" s="34"/>
      <c r="O62" s="34"/>
    </row>
    <row r="63" spans="1:15" ht="13.15" customHeight="1" x14ac:dyDescent="0.2">
      <c r="A63" s="34"/>
      <c r="B63" s="773"/>
      <c r="C63" s="2747" t="s">
        <v>295</v>
      </c>
      <c r="D63" s="2748"/>
      <c r="E63" s="2748"/>
      <c r="F63" s="2748"/>
      <c r="G63" s="2749"/>
      <c r="H63" s="23"/>
      <c r="I63" s="25">
        <v>284.3</v>
      </c>
      <c r="J63" s="25">
        <v>284.3</v>
      </c>
      <c r="K63" s="773"/>
      <c r="L63" s="773"/>
      <c r="M63" s="773"/>
      <c r="N63" s="34"/>
      <c r="O63" s="34"/>
    </row>
    <row r="64" spans="1:15" ht="13.15" customHeight="1" x14ac:dyDescent="0.2">
      <c r="A64" s="34"/>
      <c r="B64" s="773"/>
      <c r="C64" s="2750" t="s">
        <v>234</v>
      </c>
      <c r="D64" s="2751"/>
      <c r="E64" s="2751"/>
      <c r="F64" s="2751"/>
      <c r="G64" s="2753"/>
      <c r="H64" s="583"/>
      <c r="I64" s="584"/>
      <c r="J64" s="584"/>
      <c r="K64" s="773"/>
      <c r="L64" s="773"/>
      <c r="M64" s="773"/>
      <c r="N64" s="34"/>
      <c r="O64" s="34"/>
    </row>
    <row r="65" spans="1:15" ht="13.15" customHeight="1" x14ac:dyDescent="0.2">
      <c r="A65" s="34"/>
      <c r="B65" s="773"/>
      <c r="C65" s="2754" t="s">
        <v>72</v>
      </c>
      <c r="D65" s="2755"/>
      <c r="E65" s="2755"/>
      <c r="F65" s="2755"/>
      <c r="G65" s="2756"/>
      <c r="H65" s="583"/>
      <c r="I65" s="584"/>
      <c r="J65" s="584"/>
      <c r="K65" s="773"/>
      <c r="L65" s="773"/>
      <c r="M65" s="773"/>
      <c r="N65" s="34"/>
      <c r="O65" s="34"/>
    </row>
    <row r="66" spans="1:15" ht="13.9" customHeight="1" thickBot="1" x14ac:dyDescent="0.25">
      <c r="A66" s="34"/>
      <c r="B66" s="773"/>
      <c r="C66" s="2747" t="s">
        <v>364</v>
      </c>
      <c r="D66" s="2748"/>
      <c r="E66" s="2748"/>
      <c r="F66" s="2748"/>
      <c r="G66" s="2749"/>
      <c r="H66" s="583"/>
      <c r="I66" s="584"/>
      <c r="J66" s="584"/>
      <c r="K66" s="773"/>
      <c r="L66" s="773"/>
      <c r="M66" s="773"/>
      <c r="N66" s="34"/>
      <c r="O66" s="34"/>
    </row>
    <row r="67" spans="1:15" ht="13.9" customHeight="1" thickBot="1" x14ac:dyDescent="0.25">
      <c r="A67" s="34"/>
      <c r="B67" s="773"/>
      <c r="C67" s="2719" t="s">
        <v>16</v>
      </c>
      <c r="D67" s="2720"/>
      <c r="E67" s="2720"/>
      <c r="F67" s="2720"/>
      <c r="G67" s="2721"/>
      <c r="H67" s="26">
        <f>H68*1</f>
        <v>0</v>
      </c>
      <c r="I67" s="26">
        <f t="shared" ref="I67:J67" si="5">I68*1</f>
        <v>0</v>
      </c>
      <c r="J67" s="27">
        <f t="shared" si="5"/>
        <v>0</v>
      </c>
      <c r="K67" s="773"/>
      <c r="L67" s="773"/>
      <c r="M67" s="773"/>
      <c r="N67" s="34"/>
      <c r="O67" s="34"/>
    </row>
    <row r="68" spans="1:15" ht="13.9" customHeight="1" thickBot="1" x14ac:dyDescent="0.25">
      <c r="A68" s="34"/>
      <c r="B68" s="773"/>
      <c r="C68" s="2722" t="s">
        <v>102</v>
      </c>
      <c r="D68" s="2723"/>
      <c r="E68" s="2723"/>
      <c r="F68" s="2723"/>
      <c r="G68" s="2724"/>
      <c r="H68" s="583"/>
      <c r="I68" s="584"/>
      <c r="J68" s="584"/>
      <c r="K68" s="773"/>
      <c r="L68" s="773"/>
      <c r="M68" s="773"/>
      <c r="N68" s="34"/>
      <c r="O68" s="34"/>
    </row>
    <row r="69" spans="1:15" ht="13.9" customHeight="1" thickBot="1" x14ac:dyDescent="0.25">
      <c r="A69" s="34"/>
      <c r="B69" s="773"/>
      <c r="C69" s="2725" t="s">
        <v>17</v>
      </c>
      <c r="D69" s="2726"/>
      <c r="E69" s="2726"/>
      <c r="F69" s="2726"/>
      <c r="G69" s="2727"/>
      <c r="H69" s="585">
        <f>H67+H61</f>
        <v>1109.5</v>
      </c>
      <c r="I69" s="585">
        <f>I67+I61</f>
        <v>2873.8</v>
      </c>
      <c r="J69" s="586">
        <f>J67+J61</f>
        <v>2768.1000000000004</v>
      </c>
      <c r="K69" s="773"/>
      <c r="L69" s="773"/>
      <c r="M69" s="773"/>
      <c r="N69" s="34"/>
      <c r="O69" s="34"/>
    </row>
  </sheetData>
  <mergeCells count="151">
    <mergeCell ref="A4:A6"/>
    <mergeCell ref="B4:B6"/>
    <mergeCell ref="C4:C6"/>
    <mergeCell ref="D4:D6"/>
    <mergeCell ref="E4:E6"/>
    <mergeCell ref="F4:F6"/>
    <mergeCell ref="N4:N6"/>
    <mergeCell ref="H5:H6"/>
    <mergeCell ref="A12:A14"/>
    <mergeCell ref="B12:B14"/>
    <mergeCell ref="C12:C14"/>
    <mergeCell ref="D12:D14"/>
    <mergeCell ref="E12:E14"/>
    <mergeCell ref="F12:F14"/>
    <mergeCell ref="N12:O14"/>
    <mergeCell ref="K13:K14"/>
    <mergeCell ref="A10:A11"/>
    <mergeCell ref="B10:B11"/>
    <mergeCell ref="C10:C11"/>
    <mergeCell ref="D10:D11"/>
    <mergeCell ref="E10:E11"/>
    <mergeCell ref="F10:F11"/>
    <mergeCell ref="N10:O11"/>
    <mergeCell ref="N9:O9"/>
    <mergeCell ref="A24:A26"/>
    <mergeCell ref="B24:B26"/>
    <mergeCell ref="C24:C26"/>
    <mergeCell ref="D24:D26"/>
    <mergeCell ref="E24:E26"/>
    <mergeCell ref="F24:F26"/>
    <mergeCell ref="D19:D20"/>
    <mergeCell ref="E19:E20"/>
    <mergeCell ref="A21:A23"/>
    <mergeCell ref="B21:B23"/>
    <mergeCell ref="C21:C23"/>
    <mergeCell ref="D21:D23"/>
    <mergeCell ref="E21:E23"/>
    <mergeCell ref="A29:A30"/>
    <mergeCell ref="B29:B30"/>
    <mergeCell ref="C29:C30"/>
    <mergeCell ref="D29:D30"/>
    <mergeCell ref="E29:E30"/>
    <mergeCell ref="A27:A28"/>
    <mergeCell ref="B27:B28"/>
    <mergeCell ref="C27:C28"/>
    <mergeCell ref="D27:D28"/>
    <mergeCell ref="E27:E28"/>
    <mergeCell ref="A35:A36"/>
    <mergeCell ref="B35:B36"/>
    <mergeCell ref="C35:C36"/>
    <mergeCell ref="D35:D36"/>
    <mergeCell ref="E35:E36"/>
    <mergeCell ref="C31:G31"/>
    <mergeCell ref="N31:O31"/>
    <mergeCell ref="B32:M32"/>
    <mergeCell ref="N32:O33"/>
    <mergeCell ref="C33:M33"/>
    <mergeCell ref="N34:O34"/>
    <mergeCell ref="F35:F36"/>
    <mergeCell ref="N35:O36"/>
    <mergeCell ref="A41:A44"/>
    <mergeCell ref="B41:B44"/>
    <mergeCell ref="C41:C44"/>
    <mergeCell ref="D41:D44"/>
    <mergeCell ref="E41:E44"/>
    <mergeCell ref="C39:G39"/>
    <mergeCell ref="C40:M40"/>
    <mergeCell ref="A37:A38"/>
    <mergeCell ref="B37:B38"/>
    <mergeCell ref="C37:C38"/>
    <mergeCell ref="D37:D38"/>
    <mergeCell ref="E37:E38"/>
    <mergeCell ref="F37:F38"/>
    <mergeCell ref="F41:F44"/>
    <mergeCell ref="K41:K42"/>
    <mergeCell ref="A51:A52"/>
    <mergeCell ref="B51:B52"/>
    <mergeCell ref="C51:C52"/>
    <mergeCell ref="D51:D52"/>
    <mergeCell ref="E51:E52"/>
    <mergeCell ref="K51:K52"/>
    <mergeCell ref="L51:L52"/>
    <mergeCell ref="A47:A50"/>
    <mergeCell ref="B47:B50"/>
    <mergeCell ref="C47:C50"/>
    <mergeCell ref="D47:D50"/>
    <mergeCell ref="E47:E50"/>
    <mergeCell ref="D15:D16"/>
    <mergeCell ref="E15:E16"/>
    <mergeCell ref="D17:D18"/>
    <mergeCell ref="E17:E18"/>
    <mergeCell ref="F19:F20"/>
    <mergeCell ref="K19:K20"/>
    <mergeCell ref="N19:O20"/>
    <mergeCell ref="F21:F23"/>
    <mergeCell ref="K21:K23"/>
    <mergeCell ref="N21:O23"/>
    <mergeCell ref="F15:F16"/>
    <mergeCell ref="K15:K16"/>
    <mergeCell ref="N15:O16"/>
    <mergeCell ref="F17:F18"/>
    <mergeCell ref="K17:K18"/>
    <mergeCell ref="N17:O18"/>
    <mergeCell ref="O4:O6"/>
    <mergeCell ref="K5:K6"/>
    <mergeCell ref="L5:M5"/>
    <mergeCell ref="B7:M7"/>
    <mergeCell ref="N7:O8"/>
    <mergeCell ref="C8:M8"/>
    <mergeCell ref="I1:M1"/>
    <mergeCell ref="D2:N2"/>
    <mergeCell ref="G4:G6"/>
    <mergeCell ref="H4:J4"/>
    <mergeCell ref="K4:M4"/>
    <mergeCell ref="I5:I6"/>
    <mergeCell ref="J5:J6"/>
    <mergeCell ref="N37:O38"/>
    <mergeCell ref="K24:K26"/>
    <mergeCell ref="N24:O26"/>
    <mergeCell ref="F27:F28"/>
    <mergeCell ref="K27:K28"/>
    <mergeCell ref="N27:O28"/>
    <mergeCell ref="F29:F30"/>
    <mergeCell ref="K29:K30"/>
    <mergeCell ref="N29:O30"/>
    <mergeCell ref="N41:O44"/>
    <mergeCell ref="B45:M45"/>
    <mergeCell ref="C46:M46"/>
    <mergeCell ref="F47:F50"/>
    <mergeCell ref="N47:O47"/>
    <mergeCell ref="N48:O48"/>
    <mergeCell ref="N49:O49"/>
    <mergeCell ref="N50:O50"/>
    <mergeCell ref="C66:G66"/>
    <mergeCell ref="C62:G62"/>
    <mergeCell ref="C63:G63"/>
    <mergeCell ref="C64:G64"/>
    <mergeCell ref="C65:G65"/>
    <mergeCell ref="F51:F52"/>
    <mergeCell ref="M51:M52"/>
    <mergeCell ref="N51:O52"/>
    <mergeCell ref="C53:G53"/>
    <mergeCell ref="C67:G67"/>
    <mergeCell ref="C68:G68"/>
    <mergeCell ref="C69:G69"/>
    <mergeCell ref="N53:O54"/>
    <mergeCell ref="B54:G54"/>
    <mergeCell ref="K54:M54"/>
    <mergeCell ref="F59:J59"/>
    <mergeCell ref="C60:G60"/>
    <mergeCell ref="C61:G61"/>
  </mergeCells>
  <pageMargins left="0.7" right="0.7" top="0.75" bottom="0.75" header="0.3" footer="0.3"/>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9"/>
  <sheetViews>
    <sheetView workbookViewId="0">
      <selection activeCell="Q31" sqref="Q31"/>
    </sheetView>
  </sheetViews>
  <sheetFormatPr defaultRowHeight="12.75" x14ac:dyDescent="0.2"/>
  <cols>
    <col min="1" max="1" width="2.7109375" customWidth="1"/>
    <col min="2" max="3" width="2.5703125" customWidth="1"/>
    <col min="4" max="4" width="29.28515625" customWidth="1"/>
    <col min="5" max="5" width="7.85546875" customWidth="1"/>
    <col min="6" max="6" width="4.42578125" customWidth="1"/>
    <col min="7" max="7" width="4.7109375" customWidth="1"/>
    <col min="8" max="8" width="8.7109375" customWidth="1"/>
    <col min="9" max="10" width="9.5703125" customWidth="1"/>
    <col min="11" max="11" width="21.28515625" customWidth="1"/>
    <col min="12" max="12" width="5.140625" customWidth="1"/>
    <col min="13" max="13" width="5.7109375" customWidth="1"/>
    <col min="14" max="14" width="12.5703125" customWidth="1"/>
    <col min="15" max="15" width="14.140625" customWidth="1"/>
  </cols>
  <sheetData>
    <row r="2" spans="1:15" x14ac:dyDescent="0.2">
      <c r="A2" s="4"/>
      <c r="B2" s="780"/>
      <c r="C2" s="780"/>
      <c r="D2" s="2914" t="s">
        <v>120</v>
      </c>
      <c r="E2" s="2177"/>
      <c r="F2" s="2177"/>
      <c r="G2" s="2177"/>
      <c r="H2" s="2177"/>
      <c r="I2" s="2177"/>
      <c r="J2" s="2177"/>
      <c r="K2" s="2177"/>
      <c r="L2" s="2177"/>
      <c r="M2" s="2177"/>
      <c r="N2" s="2177"/>
      <c r="O2" s="2177"/>
    </row>
    <row r="3" spans="1:15" ht="15" thickBot="1" x14ac:dyDescent="0.25">
      <c r="A3" s="423"/>
      <c r="B3" s="781"/>
      <c r="C3" s="781"/>
      <c r="D3" s="2915" t="s">
        <v>412</v>
      </c>
      <c r="E3" s="2915"/>
      <c r="F3" s="2915"/>
      <c r="G3" s="2915"/>
      <c r="H3" s="2915"/>
      <c r="I3" s="2718"/>
      <c r="J3" s="782"/>
      <c r="K3" s="782"/>
      <c r="L3" s="782"/>
      <c r="M3" s="782"/>
      <c r="N3" s="782"/>
      <c r="O3" s="782"/>
    </row>
    <row r="4" spans="1:15" x14ac:dyDescent="0.2">
      <c r="A4" s="2356" t="s">
        <v>0</v>
      </c>
      <c r="B4" s="2916" t="s">
        <v>1</v>
      </c>
      <c r="C4" s="2916" t="s">
        <v>2</v>
      </c>
      <c r="D4" s="2919" t="s">
        <v>3</v>
      </c>
      <c r="E4" s="2922" t="s">
        <v>4</v>
      </c>
      <c r="F4" s="2925" t="s">
        <v>5</v>
      </c>
      <c r="G4" s="2922" t="s">
        <v>6</v>
      </c>
      <c r="H4" s="2293" t="s">
        <v>74</v>
      </c>
      <c r="I4" s="2294"/>
      <c r="J4" s="2295"/>
      <c r="K4" s="2346" t="s">
        <v>99</v>
      </c>
      <c r="L4" s="2347"/>
      <c r="M4" s="2347"/>
      <c r="N4" s="2323" t="s">
        <v>75</v>
      </c>
      <c r="O4" s="2391" t="s">
        <v>73</v>
      </c>
    </row>
    <row r="5" spans="1:15" x14ac:dyDescent="0.2">
      <c r="A5" s="2357"/>
      <c r="B5" s="2917"/>
      <c r="C5" s="2917"/>
      <c r="D5" s="2920"/>
      <c r="E5" s="2923"/>
      <c r="F5" s="2926"/>
      <c r="G5" s="2923"/>
      <c r="H5" s="2362" t="s">
        <v>121</v>
      </c>
      <c r="I5" s="2385" t="s">
        <v>122</v>
      </c>
      <c r="J5" s="2386" t="s">
        <v>123</v>
      </c>
      <c r="K5" s="2299" t="s">
        <v>3</v>
      </c>
      <c r="L5" s="2301"/>
      <c r="M5" s="2302"/>
      <c r="N5" s="2324"/>
      <c r="O5" s="2231"/>
    </row>
    <row r="6" spans="1:15" ht="187.9" customHeight="1" thickBot="1" x14ac:dyDescent="0.25">
      <c r="A6" s="2358"/>
      <c r="B6" s="2918"/>
      <c r="C6" s="2918"/>
      <c r="D6" s="2921"/>
      <c r="E6" s="2924"/>
      <c r="F6" s="2927"/>
      <c r="G6" s="2924"/>
      <c r="H6" s="2363"/>
      <c r="I6" s="2306"/>
      <c r="J6" s="2283"/>
      <c r="K6" s="2300"/>
      <c r="L6" s="82" t="s">
        <v>68</v>
      </c>
      <c r="M6" s="83" t="s">
        <v>69</v>
      </c>
      <c r="N6" s="2166"/>
      <c r="O6" s="2229"/>
    </row>
    <row r="7" spans="1:15" ht="13.5" thickBot="1" x14ac:dyDescent="0.25">
      <c r="A7" s="783" t="s">
        <v>7</v>
      </c>
      <c r="B7" s="2906" t="s">
        <v>413</v>
      </c>
      <c r="C7" s="2906"/>
      <c r="D7" s="2906"/>
      <c r="E7" s="2906"/>
      <c r="F7" s="2906"/>
      <c r="G7" s="2906"/>
      <c r="H7" s="2906"/>
      <c r="I7" s="2906"/>
      <c r="J7" s="2906"/>
      <c r="K7" s="2906"/>
      <c r="L7" s="2906"/>
      <c r="M7" s="2906"/>
      <c r="N7" s="2846"/>
      <c r="O7" s="2227"/>
    </row>
    <row r="8" spans="1:15" ht="13.5" thickBot="1" x14ac:dyDescent="0.25">
      <c r="A8" s="113" t="s">
        <v>7</v>
      </c>
      <c r="B8" s="784" t="s">
        <v>7</v>
      </c>
      <c r="C8" s="2907" t="s">
        <v>414</v>
      </c>
      <c r="D8" s="2907"/>
      <c r="E8" s="2907"/>
      <c r="F8" s="2907"/>
      <c r="G8" s="2907"/>
      <c r="H8" s="2907"/>
      <c r="I8" s="2907"/>
      <c r="J8" s="2907"/>
      <c r="K8" s="2907"/>
      <c r="L8" s="2907"/>
      <c r="M8" s="2908"/>
      <c r="N8" s="2228"/>
      <c r="O8" s="2229"/>
    </row>
    <row r="9" spans="1:15" ht="25.5" x14ac:dyDescent="0.2">
      <c r="A9" s="2284" t="s">
        <v>7</v>
      </c>
      <c r="B9" s="2910" t="s">
        <v>7</v>
      </c>
      <c r="C9" s="2861" t="s">
        <v>7</v>
      </c>
      <c r="D9" s="2912" t="s">
        <v>415</v>
      </c>
      <c r="E9" s="2831" t="s">
        <v>50</v>
      </c>
      <c r="F9" s="2833">
        <v>9</v>
      </c>
      <c r="G9" s="785" t="s">
        <v>416</v>
      </c>
      <c r="H9" s="505">
        <v>5</v>
      </c>
      <c r="I9" s="786">
        <v>5</v>
      </c>
      <c r="J9" s="787">
        <v>2.6</v>
      </c>
      <c r="K9" s="788" t="s">
        <v>417</v>
      </c>
      <c r="L9" s="789">
        <v>3</v>
      </c>
      <c r="M9" s="790">
        <v>3</v>
      </c>
      <c r="N9" s="2805" t="s">
        <v>418</v>
      </c>
      <c r="O9" s="2227"/>
    </row>
    <row r="10" spans="1:15" ht="35.450000000000003" customHeight="1" thickBot="1" x14ac:dyDescent="0.25">
      <c r="A10" s="2909"/>
      <c r="B10" s="2911"/>
      <c r="C10" s="2863"/>
      <c r="D10" s="2913"/>
      <c r="E10" s="2832"/>
      <c r="F10" s="2834"/>
      <c r="G10" s="791" t="s">
        <v>8</v>
      </c>
      <c r="H10" s="101">
        <f>H9*1</f>
        <v>5</v>
      </c>
      <c r="I10" s="101">
        <f t="shared" ref="I10:J10" si="0">I9*1</f>
        <v>5</v>
      </c>
      <c r="J10" s="101">
        <f t="shared" si="0"/>
        <v>2.6</v>
      </c>
      <c r="K10" s="792" t="s">
        <v>419</v>
      </c>
      <c r="L10" s="793">
        <v>20</v>
      </c>
      <c r="M10" s="794">
        <v>18</v>
      </c>
      <c r="N10" s="2228"/>
      <c r="O10" s="2229"/>
    </row>
    <row r="11" spans="1:15" ht="77.45" customHeight="1" x14ac:dyDescent="0.2">
      <c r="A11" s="2896" t="s">
        <v>7</v>
      </c>
      <c r="B11" s="2898" t="s">
        <v>7</v>
      </c>
      <c r="C11" s="2827" t="s">
        <v>9</v>
      </c>
      <c r="D11" s="2900" t="s">
        <v>420</v>
      </c>
      <c r="E11" s="2831" t="s">
        <v>50</v>
      </c>
      <c r="F11" s="2833">
        <v>7</v>
      </c>
      <c r="G11" s="785" t="s">
        <v>416</v>
      </c>
      <c r="H11" s="795">
        <v>8</v>
      </c>
      <c r="I11" s="796">
        <v>8</v>
      </c>
      <c r="J11" s="795">
        <v>3.5</v>
      </c>
      <c r="K11" s="2856" t="s">
        <v>421</v>
      </c>
      <c r="L11" s="2893">
        <v>20</v>
      </c>
      <c r="M11" s="2895">
        <v>32</v>
      </c>
      <c r="N11" s="2884" t="s">
        <v>422</v>
      </c>
      <c r="O11" s="2519"/>
    </row>
    <row r="12" spans="1:15" ht="40.9" customHeight="1" x14ac:dyDescent="0.2">
      <c r="A12" s="2902"/>
      <c r="B12" s="2903"/>
      <c r="C12" s="2904"/>
      <c r="D12" s="2905"/>
      <c r="E12" s="2867"/>
      <c r="F12" s="2868"/>
      <c r="G12" s="797"/>
      <c r="H12" s="798"/>
      <c r="I12" s="799"/>
      <c r="J12" s="798"/>
      <c r="K12" s="2892"/>
      <c r="L12" s="2894"/>
      <c r="M12" s="2529"/>
      <c r="N12" s="2467"/>
      <c r="O12" s="2520"/>
    </row>
    <row r="13" spans="1:15" ht="32.450000000000003" customHeight="1" thickBot="1" x14ac:dyDescent="0.25">
      <c r="A13" s="2897"/>
      <c r="B13" s="2899"/>
      <c r="C13" s="2828"/>
      <c r="D13" s="2901"/>
      <c r="E13" s="2832"/>
      <c r="F13" s="2834"/>
      <c r="G13" s="791" t="s">
        <v>8</v>
      </c>
      <c r="H13" s="38">
        <f t="shared" ref="H13:J13" si="1">H11</f>
        <v>8</v>
      </c>
      <c r="I13" s="40">
        <f t="shared" si="1"/>
        <v>8</v>
      </c>
      <c r="J13" s="38">
        <f t="shared" si="1"/>
        <v>3.5</v>
      </c>
      <c r="K13" s="800" t="s">
        <v>419</v>
      </c>
      <c r="L13" s="801">
        <v>5</v>
      </c>
      <c r="M13" s="794">
        <v>2</v>
      </c>
      <c r="N13" s="2521"/>
      <c r="O13" s="2522"/>
    </row>
    <row r="14" spans="1:15" ht="72.599999999999994" customHeight="1" x14ac:dyDescent="0.2">
      <c r="A14" s="2896" t="s">
        <v>7</v>
      </c>
      <c r="B14" s="2898" t="s">
        <v>7</v>
      </c>
      <c r="C14" s="2827" t="s">
        <v>27</v>
      </c>
      <c r="D14" s="2900" t="s">
        <v>423</v>
      </c>
      <c r="E14" s="2831" t="s">
        <v>50</v>
      </c>
      <c r="F14" s="2833">
        <v>7</v>
      </c>
      <c r="G14" s="785" t="s">
        <v>416</v>
      </c>
      <c r="H14" s="795"/>
      <c r="I14" s="796">
        <v>10</v>
      </c>
      <c r="J14" s="795">
        <v>0</v>
      </c>
      <c r="K14" s="2803" t="s">
        <v>424</v>
      </c>
      <c r="L14" s="802">
        <v>1</v>
      </c>
      <c r="M14" s="803">
        <v>0</v>
      </c>
      <c r="N14" s="2884" t="s">
        <v>425</v>
      </c>
      <c r="O14" s="2519"/>
    </row>
    <row r="15" spans="1:15" ht="22.15" customHeight="1" thickBot="1" x14ac:dyDescent="0.25">
      <c r="A15" s="2897"/>
      <c r="B15" s="2899"/>
      <c r="C15" s="2828"/>
      <c r="D15" s="2901"/>
      <c r="E15" s="2832"/>
      <c r="F15" s="2834"/>
      <c r="G15" s="791" t="s">
        <v>8</v>
      </c>
      <c r="H15" s="38">
        <f>H14</f>
        <v>0</v>
      </c>
      <c r="I15" s="40">
        <f>I14</f>
        <v>10</v>
      </c>
      <c r="J15" s="38">
        <f>J14</f>
        <v>0</v>
      </c>
      <c r="K15" s="2855"/>
      <c r="L15" s="801"/>
      <c r="M15" s="794"/>
      <c r="N15" s="2521"/>
      <c r="O15" s="2522"/>
    </row>
    <row r="16" spans="1:15" ht="13.5" thickBot="1" x14ac:dyDescent="0.25">
      <c r="A16" s="113" t="s">
        <v>7</v>
      </c>
      <c r="B16" s="114" t="s">
        <v>7</v>
      </c>
      <c r="C16" s="2885" t="s">
        <v>10</v>
      </c>
      <c r="D16" s="2886"/>
      <c r="E16" s="2886"/>
      <c r="F16" s="2886"/>
      <c r="G16" s="2887"/>
      <c r="H16" s="115">
        <f>H10+H13+H15</f>
        <v>13</v>
      </c>
      <c r="I16" s="115">
        <f t="shared" ref="I16:J16" si="2">I10+I13+I15</f>
        <v>23</v>
      </c>
      <c r="J16" s="115">
        <f t="shared" si="2"/>
        <v>6.1</v>
      </c>
      <c r="K16" s="804"/>
      <c r="L16" s="805"/>
      <c r="M16" s="805"/>
      <c r="N16" s="2888"/>
      <c r="O16" s="2889"/>
    </row>
    <row r="17" spans="1:15" ht="60.75" thickBot="1" x14ac:dyDescent="0.25">
      <c r="A17" s="113" t="s">
        <v>7</v>
      </c>
      <c r="B17" s="784" t="s">
        <v>9</v>
      </c>
      <c r="C17" s="806" t="s">
        <v>426</v>
      </c>
      <c r="D17" s="807"/>
      <c r="E17" s="808"/>
      <c r="F17" s="808"/>
      <c r="G17" s="807"/>
      <c r="H17" s="807"/>
      <c r="I17" s="807"/>
      <c r="J17" s="807"/>
      <c r="K17" s="809" t="s">
        <v>427</v>
      </c>
      <c r="L17" s="810">
        <v>5</v>
      </c>
      <c r="M17" s="811">
        <v>18</v>
      </c>
      <c r="N17" s="2890"/>
      <c r="O17" s="2891"/>
    </row>
    <row r="18" spans="1:15" ht="34.9" customHeight="1" x14ac:dyDescent="0.2">
      <c r="A18" s="2242" t="s">
        <v>7</v>
      </c>
      <c r="B18" s="2858" t="s">
        <v>9</v>
      </c>
      <c r="C18" s="2861" t="s">
        <v>7</v>
      </c>
      <c r="D18" s="2864" t="s">
        <v>428</v>
      </c>
      <c r="E18" s="2831" t="s">
        <v>50</v>
      </c>
      <c r="F18" s="2833">
        <v>9</v>
      </c>
      <c r="G18" s="785" t="s">
        <v>416</v>
      </c>
      <c r="H18" s="795">
        <v>85</v>
      </c>
      <c r="I18" s="796">
        <v>85</v>
      </c>
      <c r="J18" s="812">
        <v>8.5</v>
      </c>
      <c r="K18" s="813" t="s">
        <v>429</v>
      </c>
      <c r="L18" s="344">
        <v>12</v>
      </c>
      <c r="M18" s="814">
        <v>13</v>
      </c>
      <c r="N18" s="2869" t="s">
        <v>430</v>
      </c>
      <c r="O18" s="2870"/>
    </row>
    <row r="19" spans="1:15" ht="99" customHeight="1" x14ac:dyDescent="0.2">
      <c r="A19" s="2271"/>
      <c r="B19" s="2859"/>
      <c r="C19" s="2862"/>
      <c r="D19" s="2865"/>
      <c r="E19" s="2838"/>
      <c r="F19" s="2839"/>
      <c r="G19" s="797" t="s">
        <v>125</v>
      </c>
      <c r="H19" s="798">
        <v>134.66999999999999</v>
      </c>
      <c r="I19" s="799">
        <v>134.66999999999999</v>
      </c>
      <c r="J19" s="798">
        <v>47.5</v>
      </c>
      <c r="K19" s="815"/>
      <c r="L19" s="334"/>
      <c r="M19" s="816"/>
      <c r="N19" s="2871"/>
      <c r="O19" s="2872"/>
    </row>
    <row r="20" spans="1:15" ht="13.5" thickBot="1" x14ac:dyDescent="0.25">
      <c r="A20" s="2223"/>
      <c r="B20" s="2860"/>
      <c r="C20" s="2863"/>
      <c r="D20" s="2866"/>
      <c r="E20" s="2832"/>
      <c r="F20" s="2834"/>
      <c r="G20" s="791" t="s">
        <v>8</v>
      </c>
      <c r="H20" s="38">
        <f>H18+H19</f>
        <v>219.67</v>
      </c>
      <c r="I20" s="38">
        <f t="shared" ref="I20:J20" si="3">I18+I19</f>
        <v>219.67</v>
      </c>
      <c r="J20" s="38">
        <f t="shared" si="3"/>
        <v>56</v>
      </c>
      <c r="K20" s="817"/>
      <c r="L20" s="714"/>
      <c r="M20" s="715"/>
      <c r="N20" s="2760"/>
      <c r="O20" s="2761"/>
    </row>
    <row r="21" spans="1:15" ht="24" customHeight="1" x14ac:dyDescent="0.2">
      <c r="A21" s="2589" t="s">
        <v>7</v>
      </c>
      <c r="B21" s="2873" t="s">
        <v>9</v>
      </c>
      <c r="C21" s="2875" t="s">
        <v>9</v>
      </c>
      <c r="D21" s="2877" t="s">
        <v>431</v>
      </c>
      <c r="E21" s="2879" t="s">
        <v>50</v>
      </c>
      <c r="F21" s="2881">
        <v>9</v>
      </c>
      <c r="G21" s="818" t="s">
        <v>416</v>
      </c>
      <c r="H21" s="526">
        <v>30</v>
      </c>
      <c r="I21" s="527">
        <v>30</v>
      </c>
      <c r="J21" s="527">
        <v>17.600000000000001</v>
      </c>
      <c r="K21" s="819"/>
      <c r="L21" s="819"/>
      <c r="M21" s="820"/>
      <c r="N21" s="2883" t="s">
        <v>432</v>
      </c>
      <c r="O21" s="2763"/>
    </row>
    <row r="22" spans="1:15" ht="18" customHeight="1" thickBot="1" x14ac:dyDescent="0.25">
      <c r="A22" s="2591"/>
      <c r="B22" s="2874"/>
      <c r="C22" s="2876"/>
      <c r="D22" s="2878"/>
      <c r="E22" s="2880"/>
      <c r="F22" s="2882"/>
      <c r="G22" s="821" t="s">
        <v>8</v>
      </c>
      <c r="H22" s="538">
        <f>H21</f>
        <v>30</v>
      </c>
      <c r="I22" s="539">
        <f>I21</f>
        <v>30</v>
      </c>
      <c r="J22" s="539">
        <f>J21</f>
        <v>17.600000000000001</v>
      </c>
      <c r="K22" s="822"/>
      <c r="L22" s="822"/>
      <c r="M22" s="715"/>
      <c r="N22" s="2764"/>
      <c r="O22" s="2765"/>
    </row>
    <row r="23" spans="1:15" ht="30.6" customHeight="1" x14ac:dyDescent="0.2">
      <c r="A23" s="2242" t="s">
        <v>7</v>
      </c>
      <c r="B23" s="2858" t="s">
        <v>9</v>
      </c>
      <c r="C23" s="2861" t="s">
        <v>27</v>
      </c>
      <c r="D23" s="2864" t="s">
        <v>433</v>
      </c>
      <c r="E23" s="2831" t="s">
        <v>50</v>
      </c>
      <c r="F23" s="2833" t="s">
        <v>434</v>
      </c>
      <c r="G23" s="785" t="s">
        <v>416</v>
      </c>
      <c r="H23" s="795">
        <v>10</v>
      </c>
      <c r="I23" s="796">
        <v>10</v>
      </c>
      <c r="J23" s="795">
        <v>8.1999999999999993</v>
      </c>
      <c r="K23" s="2856" t="s">
        <v>435</v>
      </c>
      <c r="L23" s="323">
        <v>2</v>
      </c>
      <c r="M23" s="823">
        <v>3</v>
      </c>
      <c r="N23" s="2805" t="s">
        <v>436</v>
      </c>
      <c r="O23" s="2227"/>
    </row>
    <row r="24" spans="1:15" ht="19.899999999999999" customHeight="1" x14ac:dyDescent="0.2">
      <c r="A24" s="2271"/>
      <c r="B24" s="2859"/>
      <c r="C24" s="2862"/>
      <c r="D24" s="2865"/>
      <c r="E24" s="2867"/>
      <c r="F24" s="2868"/>
      <c r="G24" s="797"/>
      <c r="H24" s="798"/>
      <c r="I24" s="799"/>
      <c r="J24" s="798"/>
      <c r="K24" s="2857"/>
      <c r="L24" s="334"/>
      <c r="M24" s="824"/>
      <c r="N24" s="2236"/>
      <c r="O24" s="2231"/>
    </row>
    <row r="25" spans="1:15" ht="19.899999999999999" customHeight="1" thickBot="1" x14ac:dyDescent="0.25">
      <c r="A25" s="2223"/>
      <c r="B25" s="2860"/>
      <c r="C25" s="2863"/>
      <c r="D25" s="2866"/>
      <c r="E25" s="2832"/>
      <c r="F25" s="2834"/>
      <c r="G25" s="791" t="s">
        <v>8</v>
      </c>
      <c r="H25" s="38">
        <f t="shared" ref="H25:J25" si="4">H23</f>
        <v>10</v>
      </c>
      <c r="I25" s="40">
        <f t="shared" si="4"/>
        <v>10</v>
      </c>
      <c r="J25" s="38">
        <f t="shared" si="4"/>
        <v>8.1999999999999993</v>
      </c>
      <c r="K25" s="2841"/>
      <c r="L25" s="714"/>
      <c r="M25" s="793"/>
      <c r="N25" s="2228"/>
      <c r="O25" s="2229"/>
    </row>
    <row r="26" spans="1:15" ht="100.9" customHeight="1" x14ac:dyDescent="0.2">
      <c r="A26" s="825" t="s">
        <v>7</v>
      </c>
      <c r="B26" s="826" t="s">
        <v>9</v>
      </c>
      <c r="C26" s="827" t="s">
        <v>34</v>
      </c>
      <c r="D26" s="2852" t="s">
        <v>437</v>
      </c>
      <c r="E26" s="2831" t="s">
        <v>50</v>
      </c>
      <c r="F26" s="2833">
        <v>7.8</v>
      </c>
      <c r="G26" s="785" t="s">
        <v>30</v>
      </c>
      <c r="H26" s="795">
        <v>15</v>
      </c>
      <c r="I26" s="796">
        <v>17</v>
      </c>
      <c r="J26" s="795">
        <v>15</v>
      </c>
      <c r="K26" s="2803"/>
      <c r="L26" s="589"/>
      <c r="M26" s="820"/>
      <c r="N26" s="2805" t="s">
        <v>438</v>
      </c>
      <c r="O26" s="2227"/>
    </row>
    <row r="27" spans="1:15" ht="18" customHeight="1" thickBot="1" x14ac:dyDescent="0.25">
      <c r="A27" s="828"/>
      <c r="B27" s="829"/>
      <c r="C27" s="830"/>
      <c r="D27" s="2854"/>
      <c r="E27" s="2832"/>
      <c r="F27" s="2834"/>
      <c r="G27" s="791" t="s">
        <v>8</v>
      </c>
      <c r="H27" s="38">
        <f t="shared" ref="H27:J27" si="5">H26</f>
        <v>15</v>
      </c>
      <c r="I27" s="40">
        <f t="shared" si="5"/>
        <v>17</v>
      </c>
      <c r="J27" s="38">
        <f t="shared" si="5"/>
        <v>15</v>
      </c>
      <c r="K27" s="2855"/>
      <c r="L27" s="714"/>
      <c r="M27" s="715"/>
      <c r="N27" s="2228"/>
      <c r="O27" s="2229"/>
    </row>
    <row r="28" spans="1:15" ht="30.6" customHeight="1" x14ac:dyDescent="0.2">
      <c r="A28" s="825" t="s">
        <v>7</v>
      </c>
      <c r="B28" s="826" t="s">
        <v>9</v>
      </c>
      <c r="C28" s="827" t="s">
        <v>35</v>
      </c>
      <c r="D28" s="2852" t="s">
        <v>439</v>
      </c>
      <c r="E28" s="2831" t="s">
        <v>50</v>
      </c>
      <c r="F28" s="2833">
        <v>7</v>
      </c>
      <c r="G28" s="785" t="s">
        <v>416</v>
      </c>
      <c r="H28" s="795">
        <v>84</v>
      </c>
      <c r="I28" s="796">
        <v>74</v>
      </c>
      <c r="J28" s="795">
        <v>0</v>
      </c>
      <c r="K28" s="2803" t="s">
        <v>440</v>
      </c>
      <c r="L28" s="589">
        <v>10</v>
      </c>
      <c r="M28" s="823">
        <v>6</v>
      </c>
      <c r="N28" s="2805" t="s">
        <v>441</v>
      </c>
      <c r="O28" s="2227"/>
    </row>
    <row r="29" spans="1:15" ht="18" customHeight="1" x14ac:dyDescent="0.2">
      <c r="A29" s="839"/>
      <c r="B29" s="840"/>
      <c r="C29" s="831"/>
      <c r="D29" s="2853"/>
      <c r="E29" s="2838"/>
      <c r="F29" s="2839"/>
      <c r="G29" s="797" t="s">
        <v>125</v>
      </c>
      <c r="H29" s="832">
        <v>100.27</v>
      </c>
      <c r="I29" s="833">
        <v>100.27</v>
      </c>
      <c r="J29" s="798">
        <v>62.2</v>
      </c>
      <c r="K29" s="2840"/>
      <c r="L29" s="590"/>
      <c r="M29" s="824"/>
      <c r="N29" s="2824"/>
      <c r="O29" s="2231"/>
    </row>
    <row r="30" spans="1:15" ht="13.5" thickBot="1" x14ac:dyDescent="0.25">
      <c r="A30" s="828"/>
      <c r="B30" s="829"/>
      <c r="C30" s="830"/>
      <c r="D30" s="2854"/>
      <c r="E30" s="2832"/>
      <c r="F30" s="2834"/>
      <c r="G30" s="791" t="s">
        <v>8</v>
      </c>
      <c r="H30" s="834">
        <f>H28+H29</f>
        <v>184.26999999999998</v>
      </c>
      <c r="I30" s="834">
        <f t="shared" ref="I30:J30" si="6">I28+I29</f>
        <v>174.26999999999998</v>
      </c>
      <c r="J30" s="38">
        <f t="shared" si="6"/>
        <v>62.2</v>
      </c>
      <c r="K30" s="2855"/>
      <c r="L30" s="714"/>
      <c r="M30" s="793"/>
      <c r="N30" s="2228"/>
      <c r="O30" s="2229"/>
    </row>
    <row r="31" spans="1:15" ht="67.900000000000006" customHeight="1" x14ac:dyDescent="0.2">
      <c r="A31" s="2806" t="s">
        <v>7</v>
      </c>
      <c r="B31" s="2825" t="s">
        <v>9</v>
      </c>
      <c r="C31" s="2827" t="s">
        <v>36</v>
      </c>
      <c r="D31" s="2829" t="s">
        <v>442</v>
      </c>
      <c r="E31" s="2831" t="s">
        <v>50</v>
      </c>
      <c r="F31" s="2833">
        <v>7</v>
      </c>
      <c r="G31" s="785" t="s">
        <v>416</v>
      </c>
      <c r="H31" s="795">
        <v>4</v>
      </c>
      <c r="I31" s="812">
        <v>4</v>
      </c>
      <c r="J31" s="795">
        <v>2.2000000000000002</v>
      </c>
      <c r="K31" s="813"/>
      <c r="L31" s="835"/>
      <c r="M31" s="836"/>
      <c r="N31" s="2805" t="s">
        <v>443</v>
      </c>
      <c r="O31" s="2227"/>
    </row>
    <row r="32" spans="1:15" ht="30" customHeight="1" thickBot="1" x14ac:dyDescent="0.25">
      <c r="A32" s="2808"/>
      <c r="B32" s="2826"/>
      <c r="C32" s="2828"/>
      <c r="D32" s="2830"/>
      <c r="E32" s="2832"/>
      <c r="F32" s="2834"/>
      <c r="G32" s="791" t="s">
        <v>8</v>
      </c>
      <c r="H32" s="38">
        <f>H31</f>
        <v>4</v>
      </c>
      <c r="I32" s="40">
        <f>I31</f>
        <v>4</v>
      </c>
      <c r="J32" s="38">
        <f>J31</f>
        <v>2.2000000000000002</v>
      </c>
      <c r="K32" s="815"/>
      <c r="L32" s="837"/>
      <c r="M32" s="838"/>
      <c r="N32" s="2228"/>
      <c r="O32" s="2229"/>
    </row>
    <row r="33" spans="1:15" ht="30.6" customHeight="1" x14ac:dyDescent="0.2">
      <c r="A33" s="2806" t="s">
        <v>7</v>
      </c>
      <c r="B33" s="2825" t="s">
        <v>9</v>
      </c>
      <c r="C33" s="2827" t="s">
        <v>37</v>
      </c>
      <c r="D33" s="2829" t="s">
        <v>444</v>
      </c>
      <c r="E33" s="2831" t="s">
        <v>50</v>
      </c>
      <c r="F33" s="2833">
        <v>7</v>
      </c>
      <c r="G33" s="785" t="s">
        <v>416</v>
      </c>
      <c r="H33" s="795">
        <v>4</v>
      </c>
      <c r="I33" s="812">
        <v>4</v>
      </c>
      <c r="J33" s="795">
        <v>2.4</v>
      </c>
      <c r="K33" s="2803" t="s">
        <v>445</v>
      </c>
      <c r="L33" s="323">
        <v>2</v>
      </c>
      <c r="M33" s="823">
        <v>2</v>
      </c>
      <c r="N33" s="2805" t="s">
        <v>446</v>
      </c>
      <c r="O33" s="2227"/>
    </row>
    <row r="34" spans="1:15" ht="12.6" customHeight="1" x14ac:dyDescent="0.2">
      <c r="A34" s="2807"/>
      <c r="B34" s="2835"/>
      <c r="C34" s="2836"/>
      <c r="D34" s="2837"/>
      <c r="E34" s="2838"/>
      <c r="F34" s="2839"/>
      <c r="G34" s="797"/>
      <c r="H34" s="798"/>
      <c r="I34" s="841"/>
      <c r="J34" s="798"/>
      <c r="K34" s="2840"/>
      <c r="L34" s="334"/>
      <c r="M34" s="824"/>
      <c r="N34" s="2824"/>
      <c r="O34" s="2231"/>
    </row>
    <row r="35" spans="1:15" ht="18" customHeight="1" thickBot="1" x14ac:dyDescent="0.25">
      <c r="A35" s="2808"/>
      <c r="B35" s="2826"/>
      <c r="C35" s="2828"/>
      <c r="D35" s="2830"/>
      <c r="E35" s="2832"/>
      <c r="F35" s="2834"/>
      <c r="G35" s="791" t="s">
        <v>8</v>
      </c>
      <c r="H35" s="38">
        <f>H33</f>
        <v>4</v>
      </c>
      <c r="I35" s="40">
        <f>I33</f>
        <v>4</v>
      </c>
      <c r="J35" s="38">
        <f>J33</f>
        <v>2.4</v>
      </c>
      <c r="K35" s="2841"/>
      <c r="L35" s="714"/>
      <c r="M35" s="793"/>
      <c r="N35" s="2228"/>
      <c r="O35" s="2229"/>
    </row>
    <row r="36" spans="1:15" ht="99" customHeight="1" x14ac:dyDescent="0.2">
      <c r="A36" s="2806" t="s">
        <v>7</v>
      </c>
      <c r="B36" s="2825" t="s">
        <v>9</v>
      </c>
      <c r="C36" s="2827" t="s">
        <v>38</v>
      </c>
      <c r="D36" s="2829" t="s">
        <v>447</v>
      </c>
      <c r="E36" s="2831" t="s">
        <v>50</v>
      </c>
      <c r="F36" s="2833">
        <v>7</v>
      </c>
      <c r="G36" s="785" t="s">
        <v>416</v>
      </c>
      <c r="H36" s="795">
        <v>40</v>
      </c>
      <c r="I36" s="812">
        <v>40</v>
      </c>
      <c r="J36" s="795">
        <v>7.1</v>
      </c>
      <c r="K36" s="2803" t="s">
        <v>448</v>
      </c>
      <c r="L36" s="344">
        <v>5</v>
      </c>
      <c r="M36" s="814">
        <v>2</v>
      </c>
      <c r="N36" s="2805" t="s">
        <v>449</v>
      </c>
      <c r="O36" s="2227"/>
    </row>
    <row r="37" spans="1:15" ht="51" customHeight="1" thickBot="1" x14ac:dyDescent="0.25">
      <c r="A37" s="2808"/>
      <c r="B37" s="2826"/>
      <c r="C37" s="2828"/>
      <c r="D37" s="2830"/>
      <c r="E37" s="2832"/>
      <c r="F37" s="2834"/>
      <c r="G37" s="791" t="s">
        <v>8</v>
      </c>
      <c r="H37" s="38">
        <f>H36</f>
        <v>40</v>
      </c>
      <c r="I37" s="38">
        <f t="shared" ref="I37:J37" si="7">I36</f>
        <v>40</v>
      </c>
      <c r="J37" s="38">
        <f t="shared" si="7"/>
        <v>7.1</v>
      </c>
      <c r="K37" s="2804"/>
      <c r="L37" s="842"/>
      <c r="M37" s="838"/>
      <c r="N37" s="2228"/>
      <c r="O37" s="2229"/>
    </row>
    <row r="38" spans="1:15" ht="76.5" x14ac:dyDescent="0.2">
      <c r="A38" s="2806" t="s">
        <v>7</v>
      </c>
      <c r="B38" s="2809" t="s">
        <v>9</v>
      </c>
      <c r="C38" s="2812" t="s">
        <v>129</v>
      </c>
      <c r="D38" s="2815" t="s">
        <v>450</v>
      </c>
      <c r="E38" s="2818" t="s">
        <v>50</v>
      </c>
      <c r="F38" s="2821">
        <v>7</v>
      </c>
      <c r="G38" s="843" t="s">
        <v>416</v>
      </c>
      <c r="H38" s="844"/>
      <c r="I38" s="843"/>
      <c r="J38" s="844"/>
      <c r="K38" s="845" t="s">
        <v>451</v>
      </c>
      <c r="L38" s="344">
        <v>22</v>
      </c>
      <c r="M38" s="846">
        <v>18</v>
      </c>
      <c r="N38" s="2805" t="s">
        <v>452</v>
      </c>
      <c r="O38" s="2227"/>
    </row>
    <row r="39" spans="1:15" x14ac:dyDescent="0.2">
      <c r="A39" s="2807"/>
      <c r="B39" s="2810"/>
      <c r="C39" s="2813"/>
      <c r="D39" s="2816"/>
      <c r="E39" s="2819"/>
      <c r="F39" s="2822"/>
      <c r="G39" s="847" t="s">
        <v>125</v>
      </c>
      <c r="H39" s="832">
        <v>312.94</v>
      </c>
      <c r="I39" s="847">
        <v>312.94</v>
      </c>
      <c r="J39" s="832">
        <v>304.63</v>
      </c>
      <c r="K39" s="244" t="s">
        <v>453</v>
      </c>
      <c r="L39" s="347">
        <v>10</v>
      </c>
      <c r="M39" s="848">
        <v>9</v>
      </c>
      <c r="N39" s="2824"/>
      <c r="O39" s="2231"/>
    </row>
    <row r="40" spans="1:15" ht="13.5" thickBot="1" x14ac:dyDescent="0.25">
      <c r="A40" s="2808"/>
      <c r="B40" s="2811"/>
      <c r="C40" s="2814"/>
      <c r="D40" s="2817"/>
      <c r="E40" s="2820"/>
      <c r="F40" s="2823"/>
      <c r="G40" s="849" t="s">
        <v>8</v>
      </c>
      <c r="H40" s="834">
        <f>H38+H39</f>
        <v>312.94</v>
      </c>
      <c r="I40" s="834">
        <f t="shared" ref="I40:J40" si="8">I38+I39</f>
        <v>312.94</v>
      </c>
      <c r="J40" s="834">
        <f t="shared" si="8"/>
        <v>304.63</v>
      </c>
      <c r="K40" s="850" t="s">
        <v>454</v>
      </c>
      <c r="L40" s="714">
        <v>6</v>
      </c>
      <c r="M40" s="793">
        <v>6</v>
      </c>
      <c r="N40" s="2228"/>
      <c r="O40" s="2229"/>
    </row>
    <row r="41" spans="1:15" ht="13.5" thickBot="1" x14ac:dyDescent="0.25">
      <c r="A41" s="135" t="s">
        <v>7</v>
      </c>
      <c r="B41" s="851" t="s">
        <v>9</v>
      </c>
      <c r="C41" s="2842" t="s">
        <v>10</v>
      </c>
      <c r="D41" s="2843"/>
      <c r="E41" s="2844"/>
      <c r="F41" s="2844"/>
      <c r="G41" s="2845"/>
      <c r="H41" s="769">
        <f>H20+H22+H25+H30+H32+H35+H27+H37+H40</f>
        <v>819.87999999999988</v>
      </c>
      <c r="I41" s="769">
        <f t="shared" ref="I41:J41" si="9">I20+I22+I25+I30+I32+I35+I27+I37+I40</f>
        <v>811.87999999999988</v>
      </c>
      <c r="J41" s="769">
        <f t="shared" si="9"/>
        <v>475.33</v>
      </c>
      <c r="K41" s="852"/>
      <c r="L41" s="805"/>
      <c r="M41" s="805"/>
      <c r="N41" s="2846"/>
      <c r="O41" s="2227"/>
    </row>
    <row r="42" spans="1:15" ht="13.5" thickBot="1" x14ac:dyDescent="0.25">
      <c r="A42" s="113" t="s">
        <v>7</v>
      </c>
      <c r="B42" s="2847" t="s">
        <v>11</v>
      </c>
      <c r="C42" s="2848"/>
      <c r="D42" s="2848"/>
      <c r="E42" s="2848"/>
      <c r="F42" s="2848"/>
      <c r="G42" s="2848"/>
      <c r="H42" s="853">
        <f>H41+H16</f>
        <v>832.87999999999988</v>
      </c>
      <c r="I42" s="853">
        <f t="shared" ref="I42:J42" si="10">I41+I16</f>
        <v>834.87999999999988</v>
      </c>
      <c r="J42" s="853">
        <f t="shared" si="10"/>
        <v>481.43</v>
      </c>
      <c r="K42" s="854"/>
      <c r="L42" s="855"/>
      <c r="M42" s="855"/>
      <c r="N42" s="2236"/>
      <c r="O42" s="2231"/>
    </row>
    <row r="43" spans="1:15" ht="13.5" thickBot="1" x14ac:dyDescent="0.25">
      <c r="A43" s="173" t="s">
        <v>7</v>
      </c>
      <c r="B43" s="2849" t="s">
        <v>12</v>
      </c>
      <c r="C43" s="2849"/>
      <c r="D43" s="2849"/>
      <c r="E43" s="2849"/>
      <c r="F43" s="2849"/>
      <c r="G43" s="2849"/>
      <c r="H43" s="856">
        <f>H42*1</f>
        <v>832.87999999999988</v>
      </c>
      <c r="I43" s="856">
        <f t="shared" ref="I43:J43" si="11">I42*1</f>
        <v>834.87999999999988</v>
      </c>
      <c r="J43" s="856">
        <f t="shared" si="11"/>
        <v>481.43</v>
      </c>
      <c r="K43" s="2850"/>
      <c r="L43" s="2851"/>
      <c r="M43" s="2851"/>
      <c r="N43" s="2228"/>
      <c r="O43" s="2229"/>
    </row>
    <row r="44" spans="1:15" ht="15.75" x14ac:dyDescent="0.2">
      <c r="A44" s="419"/>
      <c r="B44" s="420"/>
      <c r="C44" s="420"/>
      <c r="D44" s="420"/>
      <c r="E44" s="420"/>
      <c r="F44" s="857"/>
      <c r="G44" s="243"/>
      <c r="H44" s="243"/>
      <c r="I44" s="243"/>
      <c r="J44" s="243"/>
      <c r="K44" s="423"/>
      <c r="L44" s="423"/>
      <c r="M44" s="423"/>
      <c r="N44" s="858"/>
      <c r="O44" s="858"/>
    </row>
    <row r="45" spans="1:15" ht="15.75" x14ac:dyDescent="0.2">
      <c r="A45" s="684"/>
      <c r="B45" s="685"/>
      <c r="C45" s="685"/>
      <c r="D45" s="685"/>
      <c r="E45" s="685"/>
      <c r="F45" s="859"/>
      <c r="G45" s="860"/>
      <c r="H45" s="860"/>
      <c r="I45" s="860"/>
      <c r="J45" s="860"/>
      <c r="K45" s="686"/>
      <c r="L45" s="686"/>
      <c r="M45" s="686"/>
      <c r="N45" s="861"/>
      <c r="O45" s="861"/>
    </row>
    <row r="46" spans="1:15" ht="15.75" x14ac:dyDescent="0.2">
      <c r="A46" s="684"/>
      <c r="B46" s="685"/>
      <c r="C46" s="685"/>
      <c r="D46" s="685"/>
      <c r="E46" s="685"/>
      <c r="F46" s="859"/>
      <c r="G46" s="860"/>
      <c r="H46" s="860"/>
      <c r="I46" s="860"/>
      <c r="J46" s="860"/>
      <c r="K46" s="686"/>
      <c r="L46" s="686"/>
      <c r="M46" s="686"/>
      <c r="N46" s="861"/>
      <c r="O46" s="861"/>
    </row>
    <row r="47" spans="1:15" ht="15.75" x14ac:dyDescent="0.2">
      <c r="A47" s="684"/>
      <c r="B47" s="685"/>
      <c r="C47" s="685"/>
      <c r="D47" s="685"/>
      <c r="E47" s="685"/>
      <c r="F47" s="859"/>
      <c r="G47" s="860"/>
      <c r="H47" s="860"/>
      <c r="I47" s="860"/>
      <c r="J47" s="860"/>
      <c r="K47" s="686"/>
      <c r="L47" s="686"/>
      <c r="M47" s="686"/>
      <c r="N47" s="861"/>
      <c r="O47" s="861"/>
    </row>
    <row r="48" spans="1:15" ht="13.5" thickBot="1" x14ac:dyDescent="0.25">
      <c r="A48" s="684"/>
      <c r="B48" s="685"/>
      <c r="C48" s="4"/>
      <c r="D48" s="862"/>
      <c r="E48" s="427"/>
      <c r="F48" s="2802" t="s">
        <v>13</v>
      </c>
      <c r="G48" s="2177"/>
      <c r="H48" s="2177"/>
      <c r="I48" s="2177"/>
      <c r="J48" s="2177"/>
      <c r="K48" s="686"/>
      <c r="L48" s="686"/>
      <c r="M48" s="686"/>
      <c r="N48" s="861"/>
      <c r="O48" s="861"/>
    </row>
    <row r="49" spans="1:15" ht="60.75" thickBot="1" x14ac:dyDescent="0.25">
      <c r="A49" s="684"/>
      <c r="B49" s="685"/>
      <c r="C49" s="2173" t="s">
        <v>14</v>
      </c>
      <c r="D49" s="2174"/>
      <c r="E49" s="2174"/>
      <c r="F49" s="2174"/>
      <c r="G49" s="2175"/>
      <c r="H49" s="429" t="s">
        <v>121</v>
      </c>
      <c r="I49" s="430" t="s">
        <v>122</v>
      </c>
      <c r="J49" s="430" t="s">
        <v>455</v>
      </c>
      <c r="K49" s="686"/>
      <c r="L49" s="686"/>
      <c r="M49" s="686"/>
      <c r="N49" s="861"/>
      <c r="O49" s="861"/>
    </row>
    <row r="50" spans="1:15" ht="13.5" thickBot="1" x14ac:dyDescent="0.25">
      <c r="A50" s="34"/>
      <c r="B50" s="34"/>
      <c r="C50" s="2195" t="s">
        <v>15</v>
      </c>
      <c r="D50" s="2196"/>
      <c r="E50" s="2196"/>
      <c r="F50" s="2196"/>
      <c r="G50" s="2197"/>
      <c r="H50" s="432">
        <f>H51+H52+H53+H56+H54+H55</f>
        <v>832.88</v>
      </c>
      <c r="I50" s="432">
        <f t="shared" ref="I50:J50" si="12">I51+I52+I53+I56+I54+I55</f>
        <v>834.88</v>
      </c>
      <c r="J50" s="690">
        <f t="shared" si="12"/>
        <v>481.43</v>
      </c>
      <c r="K50" s="34"/>
      <c r="L50" s="34"/>
      <c r="M50" s="34"/>
      <c r="N50" s="34"/>
      <c r="O50" s="34"/>
    </row>
    <row r="51" spans="1:15" x14ac:dyDescent="0.2">
      <c r="A51" s="34"/>
      <c r="B51" s="34"/>
      <c r="C51" s="2370" t="s">
        <v>71</v>
      </c>
      <c r="D51" s="2371"/>
      <c r="E51" s="2371"/>
      <c r="F51" s="2371"/>
      <c r="G51" s="2372"/>
      <c r="H51" s="691">
        <v>15</v>
      </c>
      <c r="I51" s="692">
        <v>17</v>
      </c>
      <c r="J51" s="692">
        <f>J26*1</f>
        <v>15</v>
      </c>
      <c r="K51" s="34"/>
      <c r="L51" s="34"/>
      <c r="M51" s="34"/>
      <c r="N51" s="34"/>
      <c r="O51" s="34"/>
    </row>
    <row r="52" spans="1:15" x14ac:dyDescent="0.2">
      <c r="A52" s="34"/>
      <c r="B52" s="34"/>
      <c r="C52" s="2198" t="s">
        <v>456</v>
      </c>
      <c r="D52" s="2199"/>
      <c r="E52" s="2199"/>
      <c r="F52" s="2199"/>
      <c r="G52" s="2200"/>
      <c r="H52" s="443">
        <v>270</v>
      </c>
      <c r="I52" s="442">
        <v>270</v>
      </c>
      <c r="J52" s="442">
        <f>J9+J11+J14+J18+J21+J23+J28+J31+J33+J36</f>
        <v>52.100000000000009</v>
      </c>
      <c r="K52" s="34"/>
      <c r="L52" s="34"/>
      <c r="M52" s="34"/>
      <c r="N52" s="34"/>
      <c r="O52" s="34"/>
    </row>
    <row r="53" spans="1:15" x14ac:dyDescent="0.2">
      <c r="A53" s="34"/>
      <c r="B53" s="34"/>
      <c r="C53" s="2198" t="s">
        <v>138</v>
      </c>
      <c r="D53" s="2539"/>
      <c r="E53" s="2539"/>
      <c r="F53" s="2539"/>
      <c r="G53" s="2540"/>
      <c r="H53" s="443"/>
      <c r="I53" s="442"/>
      <c r="J53" s="442"/>
      <c r="K53" s="34"/>
      <c r="L53" s="34"/>
      <c r="M53" s="34"/>
      <c r="N53" s="34"/>
      <c r="O53" s="34"/>
    </row>
    <row r="54" spans="1:15" x14ac:dyDescent="0.2">
      <c r="A54" s="34"/>
      <c r="B54" s="34"/>
      <c r="C54" s="2370" t="s">
        <v>457</v>
      </c>
      <c r="D54" s="2371"/>
      <c r="E54" s="2371"/>
      <c r="F54" s="2371"/>
      <c r="G54" s="2373"/>
      <c r="H54" s="693">
        <v>547.88</v>
      </c>
      <c r="I54" s="694">
        <v>547.88</v>
      </c>
      <c r="J54" s="694">
        <f>J19+J29+J39</f>
        <v>414.33</v>
      </c>
      <c r="K54" s="34"/>
      <c r="L54" s="34"/>
      <c r="M54" s="34"/>
      <c r="N54" s="34"/>
      <c r="O54" s="34"/>
    </row>
    <row r="55" spans="1:15" x14ac:dyDescent="0.2">
      <c r="A55" s="34"/>
      <c r="B55" s="34"/>
      <c r="C55" s="2374" t="s">
        <v>72</v>
      </c>
      <c r="D55" s="2375"/>
      <c r="E55" s="2375"/>
      <c r="F55" s="2375"/>
      <c r="G55" s="2376"/>
      <c r="H55" s="693"/>
      <c r="I55" s="694"/>
      <c r="J55" s="694"/>
      <c r="K55" s="34"/>
      <c r="L55" s="34"/>
      <c r="M55" s="34"/>
      <c r="N55" s="34"/>
      <c r="O55" s="34"/>
    </row>
    <row r="56" spans="1:15" ht="13.5" thickBot="1" x14ac:dyDescent="0.25">
      <c r="A56" s="34"/>
      <c r="B56" s="34"/>
      <c r="C56" s="2198" t="s">
        <v>364</v>
      </c>
      <c r="D56" s="2199"/>
      <c r="E56" s="2199"/>
      <c r="F56" s="2199"/>
      <c r="G56" s="2200"/>
      <c r="H56" s="693"/>
      <c r="I56" s="694"/>
      <c r="J56" s="694"/>
      <c r="K56" s="34"/>
      <c r="L56" s="34"/>
      <c r="M56" s="34"/>
      <c r="N56" s="34"/>
      <c r="O56" s="34"/>
    </row>
    <row r="57" spans="1:15" ht="13.5" thickBot="1" x14ac:dyDescent="0.25">
      <c r="A57" s="34"/>
      <c r="B57" s="34"/>
      <c r="C57" s="2195" t="s">
        <v>16</v>
      </c>
      <c r="D57" s="2196"/>
      <c r="E57" s="2196"/>
      <c r="F57" s="2196"/>
      <c r="G57" s="2197"/>
      <c r="H57" s="444">
        <f>H58*1</f>
        <v>0</v>
      </c>
      <c r="I57" s="444">
        <f t="shared" ref="I57:J57" si="13">I58*1</f>
        <v>0</v>
      </c>
      <c r="J57" s="445">
        <f t="shared" si="13"/>
        <v>0</v>
      </c>
      <c r="K57" s="34"/>
      <c r="L57" s="34"/>
      <c r="M57" s="34"/>
      <c r="N57" s="34"/>
      <c r="O57" s="34"/>
    </row>
    <row r="58" spans="1:15" ht="13.5" thickBot="1" x14ac:dyDescent="0.25">
      <c r="A58" s="34"/>
      <c r="B58" s="34"/>
      <c r="C58" s="2201" t="s">
        <v>102</v>
      </c>
      <c r="D58" s="2202"/>
      <c r="E58" s="2202"/>
      <c r="F58" s="2202"/>
      <c r="G58" s="2537"/>
      <c r="H58" s="440"/>
      <c r="I58" s="441"/>
      <c r="J58" s="441"/>
      <c r="K58" s="34"/>
      <c r="L58" s="34"/>
      <c r="M58" s="34"/>
      <c r="N58" s="34"/>
      <c r="O58" s="34"/>
    </row>
    <row r="59" spans="1:15" ht="13.5" thickBot="1" x14ac:dyDescent="0.25">
      <c r="A59" s="34"/>
      <c r="B59" s="34"/>
      <c r="C59" s="2538" t="s">
        <v>17</v>
      </c>
      <c r="D59" s="2190"/>
      <c r="E59" s="2190"/>
      <c r="F59" s="2190"/>
      <c r="G59" s="2191"/>
      <c r="H59" s="446">
        <f>H57+H50</f>
        <v>832.88</v>
      </c>
      <c r="I59" s="446">
        <f t="shared" ref="I59:J59" si="14">I57+I50</f>
        <v>834.88</v>
      </c>
      <c r="J59" s="698">
        <f t="shared" si="14"/>
        <v>481.43</v>
      </c>
      <c r="K59" s="34"/>
      <c r="L59" s="34"/>
      <c r="M59" s="34"/>
      <c r="N59" s="34"/>
      <c r="O59" s="34"/>
    </row>
  </sheetData>
  <mergeCells count="127">
    <mergeCell ref="A4:A6"/>
    <mergeCell ref="B4:B6"/>
    <mergeCell ref="C4:C6"/>
    <mergeCell ref="D4:D6"/>
    <mergeCell ref="E4:E6"/>
    <mergeCell ref="F4:F6"/>
    <mergeCell ref="G4:G6"/>
    <mergeCell ref="H4:J4"/>
    <mergeCell ref="K4:M4"/>
    <mergeCell ref="N4:N6"/>
    <mergeCell ref="O4:O6"/>
    <mergeCell ref="H5:H6"/>
    <mergeCell ref="I5:I6"/>
    <mergeCell ref="J5:J6"/>
    <mergeCell ref="K5:K6"/>
    <mergeCell ref="L5:M5"/>
    <mergeCell ref="D2:O2"/>
    <mergeCell ref="D3:I3"/>
    <mergeCell ref="B7:M7"/>
    <mergeCell ref="N7:O8"/>
    <mergeCell ref="C8:M8"/>
    <mergeCell ref="A9:A10"/>
    <mergeCell ref="B9:B10"/>
    <mergeCell ref="C9:C10"/>
    <mergeCell ref="D9:D10"/>
    <mergeCell ref="E9:E10"/>
    <mergeCell ref="F9:F10"/>
    <mergeCell ref="N9:O10"/>
    <mergeCell ref="K11:K12"/>
    <mergeCell ref="L11:L12"/>
    <mergeCell ref="M11:M12"/>
    <mergeCell ref="N11:O13"/>
    <mergeCell ref="A14:A15"/>
    <mergeCell ref="B14:B15"/>
    <mergeCell ref="C14:C15"/>
    <mergeCell ref="D14:D15"/>
    <mergeCell ref="E14:E15"/>
    <mergeCell ref="F14:F15"/>
    <mergeCell ref="A11:A13"/>
    <mergeCell ref="B11:B13"/>
    <mergeCell ref="C11:C13"/>
    <mergeCell ref="D11:D13"/>
    <mergeCell ref="E11:E13"/>
    <mergeCell ref="F11:F13"/>
    <mergeCell ref="N18:O20"/>
    <mergeCell ref="A21:A22"/>
    <mergeCell ref="B21:B22"/>
    <mergeCell ref="C21:C22"/>
    <mergeCell ref="D21:D22"/>
    <mergeCell ref="E21:E22"/>
    <mergeCell ref="F21:F22"/>
    <mergeCell ref="N21:O22"/>
    <mergeCell ref="K14:K15"/>
    <mergeCell ref="N14:O15"/>
    <mergeCell ref="C16:G16"/>
    <mergeCell ref="N16:O17"/>
    <mergeCell ref="A18:A20"/>
    <mergeCell ref="B18:B20"/>
    <mergeCell ref="C18:C20"/>
    <mergeCell ref="D18:D20"/>
    <mergeCell ref="E18:E20"/>
    <mergeCell ref="F18:F20"/>
    <mergeCell ref="K23:K25"/>
    <mergeCell ref="N23:O25"/>
    <mergeCell ref="D26:D27"/>
    <mergeCell ref="E26:E27"/>
    <mergeCell ref="F26:F27"/>
    <mergeCell ref="K26:K27"/>
    <mergeCell ref="N26:O27"/>
    <mergeCell ref="A23:A25"/>
    <mergeCell ref="B23:B25"/>
    <mergeCell ref="C23:C25"/>
    <mergeCell ref="D23:D25"/>
    <mergeCell ref="E23:E25"/>
    <mergeCell ref="F23:F25"/>
    <mergeCell ref="D28:D30"/>
    <mergeCell ref="E28:E30"/>
    <mergeCell ref="F28:F30"/>
    <mergeCell ref="K28:K30"/>
    <mergeCell ref="N28:O30"/>
    <mergeCell ref="A31:A32"/>
    <mergeCell ref="B31:B32"/>
    <mergeCell ref="C31:C32"/>
    <mergeCell ref="D31:D32"/>
    <mergeCell ref="E31:E32"/>
    <mergeCell ref="F31:F32"/>
    <mergeCell ref="N31:O32"/>
    <mergeCell ref="A33:A35"/>
    <mergeCell ref="B33:B35"/>
    <mergeCell ref="C33:C35"/>
    <mergeCell ref="D33:D35"/>
    <mergeCell ref="E33:E35"/>
    <mergeCell ref="F33:F35"/>
    <mergeCell ref="K33:K35"/>
    <mergeCell ref="N33:O35"/>
    <mergeCell ref="C41:G41"/>
    <mergeCell ref="N41:O43"/>
    <mergeCell ref="B42:G42"/>
    <mergeCell ref="B43:G43"/>
    <mergeCell ref="K43:M43"/>
    <mergeCell ref="F48:J48"/>
    <mergeCell ref="K36:K37"/>
    <mergeCell ref="N36:O37"/>
    <mergeCell ref="A38:A40"/>
    <mergeCell ref="B38:B40"/>
    <mergeCell ref="C38:C40"/>
    <mergeCell ref="D38:D40"/>
    <mergeCell ref="E38:E40"/>
    <mergeCell ref="F38:F40"/>
    <mergeCell ref="N38:O40"/>
    <mergeCell ref="A36:A37"/>
    <mergeCell ref="B36:B37"/>
    <mergeCell ref="C36:C37"/>
    <mergeCell ref="D36:D37"/>
    <mergeCell ref="E36:E37"/>
    <mergeCell ref="F36:F37"/>
    <mergeCell ref="C55:G55"/>
    <mergeCell ref="C56:G56"/>
    <mergeCell ref="C57:G57"/>
    <mergeCell ref="C58:G58"/>
    <mergeCell ref="C59:G59"/>
    <mergeCell ref="C49:G49"/>
    <mergeCell ref="C50:G50"/>
    <mergeCell ref="C51:G51"/>
    <mergeCell ref="C52:G52"/>
    <mergeCell ref="C53:G53"/>
    <mergeCell ref="C54:G54"/>
  </mergeCells>
  <pageMargins left="0.7" right="0.7" top="0.75" bottom="0.75" header="0.3" footer="0.3"/>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4"/>
  <sheetViews>
    <sheetView workbookViewId="0">
      <selection activeCell="K23" sqref="K23"/>
    </sheetView>
  </sheetViews>
  <sheetFormatPr defaultRowHeight="12.75" x14ac:dyDescent="0.2"/>
  <cols>
    <col min="1" max="1" width="2.7109375" customWidth="1"/>
    <col min="2" max="3" width="2.5703125" customWidth="1"/>
    <col min="4" max="4" width="19.7109375" customWidth="1"/>
    <col min="5" max="5" width="7" customWidth="1"/>
    <col min="6" max="6" width="4.42578125" customWidth="1"/>
    <col min="7" max="7" width="6" customWidth="1"/>
    <col min="8" max="8" width="9.140625" customWidth="1"/>
    <col min="9" max="9" width="9.5703125" customWidth="1"/>
    <col min="10" max="10" width="9.28515625" customWidth="1"/>
    <col min="11" max="11" width="21" customWidth="1"/>
    <col min="12" max="12" width="8.5703125" customWidth="1"/>
    <col min="13" max="13" width="9.42578125" customWidth="1"/>
    <col min="14" max="14" width="26.42578125" customWidth="1"/>
    <col min="15" max="15" width="30" customWidth="1"/>
  </cols>
  <sheetData>
    <row r="2" spans="1:15" x14ac:dyDescent="0.2">
      <c r="A2" s="4"/>
      <c r="B2" s="424"/>
      <c r="C2" s="424"/>
      <c r="D2" s="2773" t="s">
        <v>120</v>
      </c>
      <c r="E2" s="2177"/>
      <c r="F2" s="2177"/>
      <c r="G2" s="2177"/>
      <c r="H2" s="2177"/>
      <c r="I2" s="2177"/>
      <c r="J2" s="2177"/>
      <c r="K2" s="2177"/>
      <c r="L2" s="2177"/>
      <c r="M2" s="2177"/>
      <c r="N2" s="2177"/>
      <c r="O2" s="2177"/>
    </row>
    <row r="3" spans="1:15" ht="15" x14ac:dyDescent="0.25">
      <c r="A3" s="423"/>
      <c r="B3" s="423"/>
      <c r="C3" s="423"/>
      <c r="D3" s="2952" t="s">
        <v>458</v>
      </c>
      <c r="E3" s="2952"/>
      <c r="F3" s="2952"/>
      <c r="G3" s="2952"/>
      <c r="H3" s="2952"/>
      <c r="I3" s="2953"/>
      <c r="J3" s="865"/>
      <c r="K3" s="865"/>
      <c r="L3" s="865"/>
      <c r="M3" s="865"/>
      <c r="N3" s="449"/>
      <c r="O3" s="449"/>
    </row>
    <row r="4" spans="1:15" ht="16.5" thickBot="1" x14ac:dyDescent="0.25">
      <c r="A4" s="4"/>
      <c r="B4" s="4"/>
      <c r="C4" s="4"/>
      <c r="D4" s="4"/>
      <c r="E4" s="4"/>
      <c r="F4" s="4"/>
      <c r="G4" s="866"/>
      <c r="H4" s="4"/>
      <c r="I4" s="4"/>
      <c r="J4" s="4"/>
      <c r="K4" s="4"/>
      <c r="L4" s="867"/>
      <c r="M4" s="4"/>
      <c r="N4" s="4"/>
      <c r="O4" s="4"/>
    </row>
    <row r="5" spans="1:15" ht="13.15" customHeight="1" x14ac:dyDescent="0.2">
      <c r="A5" s="2382" t="s">
        <v>0</v>
      </c>
      <c r="B5" s="2327" t="s">
        <v>1</v>
      </c>
      <c r="C5" s="2327" t="s">
        <v>2</v>
      </c>
      <c r="D5" s="2330" t="s">
        <v>3</v>
      </c>
      <c r="E5" s="2359" t="s">
        <v>4</v>
      </c>
      <c r="F5" s="2364" t="s">
        <v>5</v>
      </c>
      <c r="G5" s="2359" t="s">
        <v>6</v>
      </c>
      <c r="H5" s="2293" t="s">
        <v>74</v>
      </c>
      <c r="I5" s="2294"/>
      <c r="J5" s="2295"/>
      <c r="K5" s="2346" t="s">
        <v>99</v>
      </c>
      <c r="L5" s="2347"/>
      <c r="M5" s="2347"/>
      <c r="N5" s="2323" t="s">
        <v>75</v>
      </c>
      <c r="O5" s="2350" t="s">
        <v>73</v>
      </c>
    </row>
    <row r="6" spans="1:15" ht="13.15" customHeight="1" x14ac:dyDescent="0.2">
      <c r="A6" s="2383"/>
      <c r="B6" s="2328"/>
      <c r="C6" s="2328"/>
      <c r="D6" s="2331"/>
      <c r="E6" s="2360"/>
      <c r="F6" s="2365"/>
      <c r="G6" s="2360"/>
      <c r="H6" s="2362" t="s">
        <v>121</v>
      </c>
      <c r="I6" s="2385" t="s">
        <v>122</v>
      </c>
      <c r="J6" s="2386" t="s">
        <v>123</v>
      </c>
      <c r="K6" s="2299" t="s">
        <v>3</v>
      </c>
      <c r="L6" s="2301"/>
      <c r="M6" s="2302"/>
      <c r="N6" s="2324"/>
      <c r="O6" s="2351"/>
    </row>
    <row r="7" spans="1:15" ht="175.15" customHeight="1" thickBot="1" x14ac:dyDescent="0.25">
      <c r="A7" s="2384"/>
      <c r="B7" s="2329"/>
      <c r="C7" s="2329"/>
      <c r="D7" s="2332"/>
      <c r="E7" s="2361"/>
      <c r="F7" s="2366"/>
      <c r="G7" s="2361"/>
      <c r="H7" s="2363"/>
      <c r="I7" s="2306"/>
      <c r="J7" s="2283"/>
      <c r="K7" s="2300"/>
      <c r="L7" s="82" t="s">
        <v>68</v>
      </c>
      <c r="M7" s="83" t="s">
        <v>69</v>
      </c>
      <c r="N7" s="2166"/>
      <c r="O7" s="2352"/>
    </row>
    <row r="8" spans="1:15" ht="20.45" customHeight="1" thickBot="1" x14ac:dyDescent="0.25">
      <c r="A8" s="146" t="s">
        <v>7</v>
      </c>
      <c r="B8" s="2405" t="s">
        <v>459</v>
      </c>
      <c r="C8" s="2405"/>
      <c r="D8" s="2405"/>
      <c r="E8" s="2405"/>
      <c r="F8" s="2405"/>
      <c r="G8" s="2405"/>
      <c r="H8" s="2405"/>
      <c r="I8" s="2405"/>
      <c r="J8" s="2405"/>
      <c r="K8" s="2405"/>
      <c r="L8" s="2405"/>
      <c r="M8" s="2405"/>
      <c r="N8" s="2167"/>
      <c r="O8" s="2168"/>
    </row>
    <row r="9" spans="1:15" ht="19.149999999999999" customHeight="1" thickBot="1" x14ac:dyDescent="0.25">
      <c r="A9" s="113" t="s">
        <v>7</v>
      </c>
      <c r="B9" s="118" t="s">
        <v>7</v>
      </c>
      <c r="C9" s="2557" t="s">
        <v>460</v>
      </c>
      <c r="D9" s="2557"/>
      <c r="E9" s="2557"/>
      <c r="F9" s="2557"/>
      <c r="G9" s="2557"/>
      <c r="H9" s="2557"/>
      <c r="I9" s="2557"/>
      <c r="J9" s="2557"/>
      <c r="K9" s="2557"/>
      <c r="L9" s="2557"/>
      <c r="M9" s="2558"/>
      <c r="N9" s="2169"/>
      <c r="O9" s="2170"/>
    </row>
    <row r="10" spans="1:15" ht="39" thickBot="1" x14ac:dyDescent="0.25">
      <c r="A10" s="868"/>
      <c r="B10" s="869"/>
      <c r="C10" s="870"/>
      <c r="D10" s="703"/>
      <c r="E10" s="704"/>
      <c r="F10" s="704"/>
      <c r="G10" s="704"/>
      <c r="H10" s="704"/>
      <c r="I10" s="703"/>
      <c r="J10" s="703"/>
      <c r="K10" s="871" t="s">
        <v>461</v>
      </c>
      <c r="L10" s="872"/>
      <c r="M10" s="873" t="s">
        <v>462</v>
      </c>
      <c r="N10" s="2946"/>
      <c r="O10" s="2947"/>
    </row>
    <row r="11" spans="1:15" ht="28.15" customHeight="1" thickBot="1" x14ac:dyDescent="0.25">
      <c r="A11" s="868"/>
      <c r="B11" s="869"/>
      <c r="C11" s="870"/>
      <c r="D11" s="703"/>
      <c r="E11" s="704"/>
      <c r="F11" s="704"/>
      <c r="G11" s="704"/>
      <c r="H11" s="704"/>
      <c r="I11" s="703"/>
      <c r="J11" s="703"/>
      <c r="K11" s="871" t="s">
        <v>463</v>
      </c>
      <c r="L11" s="874" t="s">
        <v>464</v>
      </c>
      <c r="M11" s="875" t="s">
        <v>465</v>
      </c>
      <c r="N11" s="2281"/>
      <c r="O11" s="2948"/>
    </row>
    <row r="12" spans="1:15" ht="31.15" customHeight="1" x14ac:dyDescent="0.2">
      <c r="A12" s="2284" t="s">
        <v>7</v>
      </c>
      <c r="B12" s="2287" t="s">
        <v>7</v>
      </c>
      <c r="C12" s="2178" t="s">
        <v>7</v>
      </c>
      <c r="D12" s="2949" t="s">
        <v>466</v>
      </c>
      <c r="E12" s="2184" t="s">
        <v>50</v>
      </c>
      <c r="F12" s="2367" t="s">
        <v>467</v>
      </c>
      <c r="G12" s="92" t="s">
        <v>30</v>
      </c>
      <c r="H12" s="505">
        <v>60</v>
      </c>
      <c r="I12" s="876">
        <v>60</v>
      </c>
      <c r="J12" s="877">
        <v>58.15</v>
      </c>
      <c r="K12" s="2940" t="s">
        <v>468</v>
      </c>
      <c r="L12" s="2941">
        <v>40</v>
      </c>
      <c r="M12" s="2943">
        <v>60</v>
      </c>
      <c r="N12" s="2390" t="s">
        <v>1149</v>
      </c>
      <c r="O12" s="2227"/>
    </row>
    <row r="13" spans="1:15" ht="40.15" customHeight="1" x14ac:dyDescent="0.2">
      <c r="A13" s="2286"/>
      <c r="B13" s="2289"/>
      <c r="C13" s="2290"/>
      <c r="D13" s="2950"/>
      <c r="E13" s="2251"/>
      <c r="F13" s="2369"/>
      <c r="G13" s="878"/>
      <c r="H13" s="879"/>
      <c r="I13" s="880"/>
      <c r="J13" s="881"/>
      <c r="K13" s="2892"/>
      <c r="L13" s="2942"/>
      <c r="M13" s="2944"/>
      <c r="N13" s="2236"/>
      <c r="O13" s="2231"/>
    </row>
    <row r="14" spans="1:15" ht="74.45" customHeight="1" x14ac:dyDescent="0.2">
      <c r="A14" s="2286"/>
      <c r="B14" s="2289"/>
      <c r="C14" s="2290"/>
      <c r="D14" s="2950"/>
      <c r="E14" s="2251"/>
      <c r="F14" s="2369"/>
      <c r="G14" s="878" t="s">
        <v>125</v>
      </c>
      <c r="H14" s="879">
        <v>0.82</v>
      </c>
      <c r="I14" s="882">
        <v>0.82</v>
      </c>
      <c r="J14" s="883">
        <v>0.82</v>
      </c>
      <c r="K14" s="1908" t="s">
        <v>469</v>
      </c>
      <c r="L14" s="934">
        <v>700</v>
      </c>
      <c r="M14" s="964">
        <v>1231</v>
      </c>
      <c r="N14" s="2236"/>
      <c r="O14" s="2231"/>
    </row>
    <row r="15" spans="1:15" ht="19.149999999999999" customHeight="1" thickBot="1" x14ac:dyDescent="0.25">
      <c r="A15" s="2909"/>
      <c r="B15" s="2945"/>
      <c r="C15" s="2179"/>
      <c r="D15" s="2951"/>
      <c r="E15" s="2185"/>
      <c r="F15" s="2625"/>
      <c r="G15" s="100" t="s">
        <v>8</v>
      </c>
      <c r="H15" s="101">
        <f>H12+H14</f>
        <v>60.82</v>
      </c>
      <c r="I15" s="884">
        <f t="shared" ref="I15" si="0">I12+I14</f>
        <v>60.82</v>
      </c>
      <c r="J15" s="885">
        <f>J12+J14</f>
        <v>58.97</v>
      </c>
      <c r="K15" s="1935"/>
      <c r="L15" s="887"/>
      <c r="M15" s="1299"/>
      <c r="N15" s="2228"/>
      <c r="O15" s="2229"/>
    </row>
    <row r="16" spans="1:15" ht="31.15" customHeight="1" x14ac:dyDescent="0.2">
      <c r="A16" s="2284" t="s">
        <v>7</v>
      </c>
      <c r="B16" s="2287" t="s">
        <v>7</v>
      </c>
      <c r="C16" s="2178" t="s">
        <v>9</v>
      </c>
      <c r="D16" s="2396" t="s">
        <v>470</v>
      </c>
      <c r="E16" s="2184" t="s">
        <v>50</v>
      </c>
      <c r="F16" s="2367" t="s">
        <v>471</v>
      </c>
      <c r="G16" s="92" t="s">
        <v>30</v>
      </c>
      <c r="H16" s="888">
        <v>0</v>
      </c>
      <c r="I16" s="889">
        <v>0</v>
      </c>
      <c r="J16" s="890">
        <v>0</v>
      </c>
      <c r="K16" s="2448" t="s">
        <v>472</v>
      </c>
      <c r="L16" s="1931" t="s">
        <v>150</v>
      </c>
      <c r="M16" s="1933" t="s">
        <v>150</v>
      </c>
      <c r="N16" s="2390" t="s">
        <v>1150</v>
      </c>
      <c r="O16" s="2227"/>
    </row>
    <row r="17" spans="1:15" ht="21.6" customHeight="1" thickBot="1" x14ac:dyDescent="0.25">
      <c r="A17" s="2909"/>
      <c r="B17" s="2945"/>
      <c r="C17" s="2179"/>
      <c r="D17" s="2398"/>
      <c r="E17" s="2185"/>
      <c r="F17" s="2625"/>
      <c r="G17" s="100" t="s">
        <v>8</v>
      </c>
      <c r="H17" s="497">
        <f>H16*1</f>
        <v>0</v>
      </c>
      <c r="I17" s="891">
        <f t="shared" ref="I17:J17" si="1">I16*1</f>
        <v>0</v>
      </c>
      <c r="J17" s="892">
        <f t="shared" si="1"/>
        <v>0</v>
      </c>
      <c r="K17" s="2804"/>
      <c r="L17" s="1932"/>
      <c r="M17" s="1934"/>
      <c r="N17" s="2228"/>
      <c r="O17" s="2229"/>
    </row>
    <row r="18" spans="1:15" ht="13.9" customHeight="1" x14ac:dyDescent="0.2">
      <c r="A18" s="1947" t="s">
        <v>7</v>
      </c>
      <c r="B18" s="103" t="s">
        <v>7</v>
      </c>
      <c r="C18" s="2310" t="s">
        <v>27</v>
      </c>
      <c r="D18" s="2396" t="s">
        <v>473</v>
      </c>
      <c r="E18" s="2184" t="s">
        <v>50</v>
      </c>
      <c r="F18" s="2312" t="s">
        <v>474</v>
      </c>
      <c r="G18" s="893" t="s">
        <v>30</v>
      </c>
      <c r="H18" s="505">
        <v>6</v>
      </c>
      <c r="I18" s="462">
        <v>6</v>
      </c>
      <c r="J18" s="894">
        <v>5.5</v>
      </c>
      <c r="K18" s="2323" t="s">
        <v>475</v>
      </c>
      <c r="L18" s="1939" t="s">
        <v>150</v>
      </c>
      <c r="M18" s="1944" t="s">
        <v>150</v>
      </c>
      <c r="N18" s="2390" t="s">
        <v>1151</v>
      </c>
      <c r="O18" s="2227"/>
    </row>
    <row r="19" spans="1:15" x14ac:dyDescent="0.2">
      <c r="A19" s="1909"/>
      <c r="B19" s="1910"/>
      <c r="C19" s="2270"/>
      <c r="D19" s="2397"/>
      <c r="E19" s="2211"/>
      <c r="F19" s="2368"/>
      <c r="G19" s="1929" t="s">
        <v>125</v>
      </c>
      <c r="H19" s="895">
        <v>0.04</v>
      </c>
      <c r="I19" s="895">
        <v>0.04</v>
      </c>
      <c r="J19" s="896">
        <v>0.04</v>
      </c>
      <c r="K19" s="2939"/>
      <c r="L19" s="897"/>
      <c r="M19" s="898"/>
      <c r="N19" s="2392"/>
      <c r="O19" s="2231"/>
    </row>
    <row r="20" spans="1:15" ht="16.899999999999999" customHeight="1" thickBot="1" x14ac:dyDescent="0.25">
      <c r="A20" s="1948"/>
      <c r="B20" s="112"/>
      <c r="C20" s="2311"/>
      <c r="D20" s="2398"/>
      <c r="E20" s="2185"/>
      <c r="F20" s="2313"/>
      <c r="G20" s="100" t="s">
        <v>8</v>
      </c>
      <c r="H20" s="899">
        <f>H18+H19</f>
        <v>6.04</v>
      </c>
      <c r="I20" s="884">
        <f>I18+I19</f>
        <v>6.04</v>
      </c>
      <c r="J20" s="884">
        <f>J18+J19</f>
        <v>5.54</v>
      </c>
      <c r="K20" s="2166"/>
      <c r="L20" s="887"/>
      <c r="M20" s="296"/>
      <c r="N20" s="2228"/>
      <c r="O20" s="2229"/>
    </row>
    <row r="21" spans="1:15" ht="13.5" thickBot="1" x14ac:dyDescent="0.25">
      <c r="A21" s="113" t="s">
        <v>7</v>
      </c>
      <c r="B21" s="114" t="s">
        <v>7</v>
      </c>
      <c r="C21" s="2180" t="s">
        <v>10</v>
      </c>
      <c r="D21" s="2181"/>
      <c r="E21" s="2181"/>
      <c r="F21" s="2181"/>
      <c r="G21" s="2183"/>
      <c r="H21" s="901">
        <f>H20+H15+H17</f>
        <v>66.86</v>
      </c>
      <c r="I21" s="901">
        <f>I20+I15+I17</f>
        <v>66.86</v>
      </c>
      <c r="J21" s="901">
        <f>J20+J15+J17</f>
        <v>64.510000000000005</v>
      </c>
      <c r="K21" s="902"/>
      <c r="L21" s="903"/>
      <c r="M21" s="903"/>
      <c r="N21" s="2167"/>
      <c r="O21" s="2168"/>
    </row>
    <row r="22" spans="1:15" ht="13.5" thickBot="1" x14ac:dyDescent="0.25">
      <c r="A22" s="113" t="s">
        <v>7</v>
      </c>
      <c r="B22" s="118" t="s">
        <v>9</v>
      </c>
      <c r="C22" s="2265" t="s">
        <v>476</v>
      </c>
      <c r="D22" s="2266"/>
      <c r="E22" s="2266"/>
      <c r="F22" s="2266"/>
      <c r="G22" s="2266"/>
      <c r="H22" s="2266"/>
      <c r="I22" s="2266"/>
      <c r="J22" s="2266"/>
      <c r="K22" s="2266"/>
      <c r="L22" s="2266"/>
      <c r="M22" s="2266"/>
      <c r="N22" s="2169"/>
      <c r="O22" s="2170"/>
    </row>
    <row r="23" spans="1:15" ht="56.45" customHeight="1" x14ac:dyDescent="0.2">
      <c r="A23" s="2242" t="s">
        <v>7</v>
      </c>
      <c r="B23" s="2264" t="s">
        <v>9</v>
      </c>
      <c r="C23" s="2178" t="s">
        <v>7</v>
      </c>
      <c r="D23" s="2441" t="s">
        <v>477</v>
      </c>
      <c r="E23" s="2184" t="s">
        <v>50</v>
      </c>
      <c r="F23" s="2186" t="s">
        <v>467</v>
      </c>
      <c r="G23" s="404" t="s">
        <v>30</v>
      </c>
      <c r="H23" s="904">
        <v>10</v>
      </c>
      <c r="I23" s="905">
        <v>12.4</v>
      </c>
      <c r="J23" s="906">
        <v>11.15</v>
      </c>
      <c r="K23" s="464"/>
      <c r="L23" s="709"/>
      <c r="M23" s="710"/>
      <c r="N23" s="2390" t="s">
        <v>1152</v>
      </c>
      <c r="O23" s="2168"/>
    </row>
    <row r="24" spans="1:15" ht="104.45" customHeight="1" x14ac:dyDescent="0.2">
      <c r="A24" s="2271"/>
      <c r="B24" s="2269"/>
      <c r="C24" s="2270"/>
      <c r="D24" s="2442"/>
      <c r="E24" s="2211"/>
      <c r="F24" s="2308"/>
      <c r="G24" s="717"/>
      <c r="H24" s="907"/>
      <c r="I24" s="908"/>
      <c r="J24" s="909"/>
      <c r="K24" s="563" t="s">
        <v>478</v>
      </c>
      <c r="L24" s="1941">
        <v>5</v>
      </c>
      <c r="M24" s="1989">
        <v>5</v>
      </c>
      <c r="N24" s="2239"/>
      <c r="O24" s="2240"/>
    </row>
    <row r="25" spans="1:15" ht="82.15" customHeight="1" x14ac:dyDescent="0.2">
      <c r="A25" s="2271"/>
      <c r="B25" s="2269"/>
      <c r="C25" s="2270"/>
      <c r="D25" s="2442"/>
      <c r="E25" s="2211"/>
      <c r="F25" s="2308"/>
      <c r="G25" s="717"/>
      <c r="H25" s="907"/>
      <c r="I25" s="908"/>
      <c r="J25" s="909"/>
      <c r="K25" s="910" t="s">
        <v>479</v>
      </c>
      <c r="L25" s="911">
        <v>5</v>
      </c>
      <c r="M25" s="1495">
        <v>5</v>
      </c>
      <c r="N25" s="2239"/>
      <c r="O25" s="2240"/>
    </row>
    <row r="26" spans="1:15" ht="132" customHeight="1" x14ac:dyDescent="0.2">
      <c r="A26" s="2271"/>
      <c r="B26" s="2269"/>
      <c r="C26" s="2270"/>
      <c r="D26" s="2442"/>
      <c r="E26" s="2211"/>
      <c r="F26" s="2308"/>
      <c r="G26" s="717"/>
      <c r="H26" s="907"/>
      <c r="I26" s="908"/>
      <c r="J26" s="912"/>
      <c r="K26" s="1930" t="s">
        <v>480</v>
      </c>
      <c r="L26" s="1941">
        <v>2</v>
      </c>
      <c r="M26" s="1989">
        <v>5</v>
      </c>
      <c r="N26" s="2239"/>
      <c r="O26" s="2240"/>
    </row>
    <row r="27" spans="1:15" ht="31.9" customHeight="1" thickBot="1" x14ac:dyDescent="0.25">
      <c r="A27" s="2223"/>
      <c r="B27" s="2225"/>
      <c r="C27" s="2179"/>
      <c r="D27" s="2443"/>
      <c r="E27" s="2185"/>
      <c r="F27" s="2185"/>
      <c r="G27" s="126" t="s">
        <v>8</v>
      </c>
      <c r="H27" s="913">
        <f>H23*1</f>
        <v>10</v>
      </c>
      <c r="I27" s="913">
        <f t="shared" ref="I27:J27" si="2">I23*1</f>
        <v>12.4</v>
      </c>
      <c r="J27" s="914">
        <f t="shared" si="2"/>
        <v>11.15</v>
      </c>
      <c r="K27" s="1915" t="s">
        <v>481</v>
      </c>
      <c r="L27" s="1932">
        <v>2</v>
      </c>
      <c r="M27" s="1990">
        <v>4</v>
      </c>
      <c r="N27" s="2169"/>
      <c r="O27" s="2170"/>
    </row>
    <row r="28" spans="1:15" ht="18.600000000000001" customHeight="1" x14ac:dyDescent="0.2">
      <c r="A28" s="2242" t="s">
        <v>7</v>
      </c>
      <c r="B28" s="2264" t="s">
        <v>9</v>
      </c>
      <c r="C28" s="2178" t="s">
        <v>9</v>
      </c>
      <c r="D28" s="2441" t="s">
        <v>482</v>
      </c>
      <c r="E28" s="2184" t="s">
        <v>50</v>
      </c>
      <c r="F28" s="2252" t="s">
        <v>467</v>
      </c>
      <c r="G28" s="404" t="s">
        <v>30</v>
      </c>
      <c r="H28" s="904">
        <v>0</v>
      </c>
      <c r="I28" s="916">
        <v>0</v>
      </c>
      <c r="J28" s="812">
        <v>0</v>
      </c>
      <c r="K28" s="917"/>
      <c r="L28" s="709" t="s">
        <v>150</v>
      </c>
      <c r="M28" s="710" t="s">
        <v>150</v>
      </c>
      <c r="N28" s="2390" t="s">
        <v>483</v>
      </c>
      <c r="O28" s="2227"/>
    </row>
    <row r="29" spans="1:15" ht="28.15" customHeight="1" thickBot="1" x14ac:dyDescent="0.25">
      <c r="A29" s="2223"/>
      <c r="B29" s="2225"/>
      <c r="C29" s="2179"/>
      <c r="D29" s="2443"/>
      <c r="E29" s="2185"/>
      <c r="F29" s="2253"/>
      <c r="G29" s="126" t="s">
        <v>8</v>
      </c>
      <c r="H29" s="918">
        <f>H28*1</f>
        <v>0</v>
      </c>
      <c r="I29" s="919">
        <f>SUM(I28:I28)</f>
        <v>0</v>
      </c>
      <c r="J29" s="919">
        <f>SUM(J28:J28)</f>
        <v>0</v>
      </c>
      <c r="K29" s="1915"/>
      <c r="L29" s="1932"/>
      <c r="M29" s="915"/>
      <c r="N29" s="2228"/>
      <c r="O29" s="2229"/>
    </row>
    <row r="30" spans="1:15" ht="21.6" customHeight="1" thickBot="1" x14ac:dyDescent="0.25">
      <c r="A30" s="135" t="s">
        <v>7</v>
      </c>
      <c r="B30" s="114" t="s">
        <v>9</v>
      </c>
      <c r="C30" s="2180" t="s">
        <v>10</v>
      </c>
      <c r="D30" s="2181"/>
      <c r="E30" s="2182"/>
      <c r="F30" s="2182"/>
      <c r="G30" s="2183"/>
      <c r="H30" s="212">
        <f>H29+H27</f>
        <v>10</v>
      </c>
      <c r="I30" s="212">
        <f t="shared" ref="I30:J30" si="3">I29+I27</f>
        <v>12.4</v>
      </c>
      <c r="J30" s="212">
        <f t="shared" si="3"/>
        <v>11.15</v>
      </c>
      <c r="K30" s="116"/>
      <c r="L30" s="117"/>
      <c r="M30" s="117"/>
      <c r="N30" s="2226"/>
      <c r="O30" s="2227"/>
    </row>
    <row r="31" spans="1:15" ht="18.600000000000001" customHeight="1" thickBot="1" x14ac:dyDescent="0.25">
      <c r="A31" s="113" t="s">
        <v>7</v>
      </c>
      <c r="B31" s="118" t="s">
        <v>27</v>
      </c>
      <c r="C31" s="2558" t="s">
        <v>484</v>
      </c>
      <c r="D31" s="2381"/>
      <c r="E31" s="2381"/>
      <c r="F31" s="2381"/>
      <c r="G31" s="2381"/>
      <c r="H31" s="2381"/>
      <c r="I31" s="2381"/>
      <c r="J31" s="2381"/>
      <c r="K31" s="2381"/>
      <c r="L31" s="2381"/>
      <c r="M31" s="2381"/>
      <c r="N31" s="2228"/>
      <c r="O31" s="2229"/>
    </row>
    <row r="32" spans="1:15" ht="39.6" customHeight="1" x14ac:dyDescent="0.2">
      <c r="A32" s="1947" t="s">
        <v>7</v>
      </c>
      <c r="B32" s="103" t="s">
        <v>27</v>
      </c>
      <c r="C32" s="2241" t="s">
        <v>7</v>
      </c>
      <c r="D32" s="2396" t="s">
        <v>485</v>
      </c>
      <c r="E32" s="2184" t="s">
        <v>50</v>
      </c>
      <c r="F32" s="2212" t="s">
        <v>467</v>
      </c>
      <c r="G32" s="2626" t="s">
        <v>30</v>
      </c>
      <c r="H32" s="916">
        <v>30</v>
      </c>
      <c r="I32" s="920">
        <v>30</v>
      </c>
      <c r="J32" s="463">
        <v>30</v>
      </c>
      <c r="K32" s="921" t="s">
        <v>486</v>
      </c>
      <c r="L32" s="1939" t="s">
        <v>150</v>
      </c>
      <c r="M32" s="1944" t="s">
        <v>150</v>
      </c>
      <c r="N32" s="2390" t="s">
        <v>1153</v>
      </c>
      <c r="O32" s="2227"/>
    </row>
    <row r="33" spans="1:15" ht="10.9" customHeight="1" x14ac:dyDescent="0.2">
      <c r="A33" s="1909"/>
      <c r="B33" s="1910"/>
      <c r="C33" s="2526"/>
      <c r="D33" s="2397"/>
      <c r="E33" s="2251"/>
      <c r="F33" s="2414"/>
      <c r="G33" s="2938"/>
      <c r="H33" s="922"/>
      <c r="I33" s="923"/>
      <c r="J33" s="924"/>
      <c r="K33" s="1936"/>
      <c r="L33" s="1940"/>
      <c r="M33" s="284"/>
      <c r="N33" s="2236"/>
      <c r="O33" s="2231"/>
    </row>
    <row r="34" spans="1:15" ht="18.600000000000001" customHeight="1" thickBot="1" x14ac:dyDescent="0.25">
      <c r="A34" s="151"/>
      <c r="B34" s="112"/>
      <c r="C34" s="2221"/>
      <c r="D34" s="2398"/>
      <c r="E34" s="2185"/>
      <c r="F34" s="2214"/>
      <c r="G34" s="152" t="s">
        <v>8</v>
      </c>
      <c r="H34" s="153">
        <f>H32*1</f>
        <v>30</v>
      </c>
      <c r="I34" s="925">
        <f t="shared" ref="I34:J34" si="4">I32*1</f>
        <v>30</v>
      </c>
      <c r="J34" s="926">
        <f t="shared" si="4"/>
        <v>30</v>
      </c>
      <c r="K34" s="1935"/>
      <c r="L34" s="887"/>
      <c r="M34" s="296"/>
      <c r="N34" s="2228"/>
      <c r="O34" s="2229"/>
    </row>
    <row r="35" spans="1:15" ht="31.9" customHeight="1" x14ac:dyDescent="0.2">
      <c r="A35" s="1947" t="s">
        <v>7</v>
      </c>
      <c r="B35" s="103" t="s">
        <v>27</v>
      </c>
      <c r="C35" s="2241" t="s">
        <v>27</v>
      </c>
      <c r="D35" s="2396" t="s">
        <v>487</v>
      </c>
      <c r="E35" s="2184" t="s">
        <v>50</v>
      </c>
      <c r="F35" s="2212" t="s">
        <v>488</v>
      </c>
      <c r="G35" s="893" t="s">
        <v>30</v>
      </c>
      <c r="H35" s="916">
        <v>49</v>
      </c>
      <c r="I35" s="920">
        <v>49</v>
      </c>
      <c r="J35" s="463">
        <v>27.9</v>
      </c>
      <c r="K35" s="1946" t="s">
        <v>489</v>
      </c>
      <c r="L35" s="927">
        <v>4</v>
      </c>
      <c r="M35" s="959">
        <v>3</v>
      </c>
      <c r="N35" s="2390" t="s">
        <v>1154</v>
      </c>
      <c r="O35" s="2227"/>
    </row>
    <row r="36" spans="1:15" ht="13.5" thickBot="1" x14ac:dyDescent="0.25">
      <c r="A36" s="151"/>
      <c r="B36" s="112"/>
      <c r="C36" s="2221"/>
      <c r="D36" s="2398"/>
      <c r="E36" s="2185"/>
      <c r="F36" s="2214"/>
      <c r="G36" s="152" t="s">
        <v>8</v>
      </c>
      <c r="H36" s="153">
        <f>H35*1</f>
        <v>49</v>
      </c>
      <c r="I36" s="928">
        <f>I35</f>
        <v>49</v>
      </c>
      <c r="J36" s="928">
        <f>J35</f>
        <v>27.9</v>
      </c>
      <c r="K36" s="929"/>
      <c r="L36" s="887"/>
      <c r="M36" s="296"/>
      <c r="N36" s="2228"/>
      <c r="O36" s="2229"/>
    </row>
    <row r="37" spans="1:15" ht="31.15" customHeight="1" x14ac:dyDescent="0.2">
      <c r="A37" s="1947" t="s">
        <v>7</v>
      </c>
      <c r="B37" s="103" t="s">
        <v>27</v>
      </c>
      <c r="C37" s="2241" t="s">
        <v>28</v>
      </c>
      <c r="D37" s="2396" t="s">
        <v>490</v>
      </c>
      <c r="E37" s="2184" t="s">
        <v>50</v>
      </c>
      <c r="F37" s="2212" t="s">
        <v>491</v>
      </c>
      <c r="G37" s="1928" t="s">
        <v>30</v>
      </c>
      <c r="H37" s="916">
        <v>10</v>
      </c>
      <c r="I37" s="920">
        <v>10</v>
      </c>
      <c r="J37" s="463">
        <v>0</v>
      </c>
      <c r="K37" s="930" t="s">
        <v>492</v>
      </c>
      <c r="L37" s="1939">
        <v>2</v>
      </c>
      <c r="M37" s="1944">
        <v>0</v>
      </c>
      <c r="N37" s="2390" t="s">
        <v>1155</v>
      </c>
      <c r="O37" s="2391"/>
    </row>
    <row r="38" spans="1:15" ht="13.5" thickBot="1" x14ac:dyDescent="0.25">
      <c r="A38" s="151"/>
      <c r="B38" s="112"/>
      <c r="C38" s="2221"/>
      <c r="D38" s="2398"/>
      <c r="E38" s="2185"/>
      <c r="F38" s="2214"/>
      <c r="G38" s="152" t="s">
        <v>8</v>
      </c>
      <c r="H38" s="153">
        <f>H37*1</f>
        <v>10</v>
      </c>
      <c r="I38" s="925">
        <f t="shared" ref="I38:J38" si="5">I37*1</f>
        <v>10</v>
      </c>
      <c r="J38" s="926">
        <f t="shared" si="5"/>
        <v>0</v>
      </c>
      <c r="K38" s="1935"/>
      <c r="L38" s="887"/>
      <c r="M38" s="296"/>
      <c r="N38" s="2394"/>
      <c r="O38" s="2395"/>
    </row>
    <row r="39" spans="1:15" ht="13.5" thickBot="1" x14ac:dyDescent="0.25">
      <c r="A39" s="1948" t="s">
        <v>7</v>
      </c>
      <c r="B39" s="1949" t="s">
        <v>27</v>
      </c>
      <c r="C39" s="2377" t="s">
        <v>10</v>
      </c>
      <c r="D39" s="2378"/>
      <c r="E39" s="2378"/>
      <c r="F39" s="2378"/>
      <c r="G39" s="2378"/>
      <c r="H39" s="142">
        <f>H34+H38+H36</f>
        <v>89</v>
      </c>
      <c r="I39" s="142">
        <f>I34+I38+I36</f>
        <v>89</v>
      </c>
      <c r="J39" s="142">
        <f>J34+J38+J36</f>
        <v>57.9</v>
      </c>
      <c r="K39" s="168"/>
      <c r="L39" s="169"/>
      <c r="M39" s="76"/>
      <c r="N39" s="2339"/>
      <c r="O39" s="2168"/>
    </row>
    <row r="40" spans="1:15" ht="13.5" thickBot="1" x14ac:dyDescent="0.25">
      <c r="A40" s="113" t="s">
        <v>7</v>
      </c>
      <c r="B40" s="2215" t="s">
        <v>11</v>
      </c>
      <c r="C40" s="2216"/>
      <c r="D40" s="2216"/>
      <c r="E40" s="2216"/>
      <c r="F40" s="2216"/>
      <c r="G40" s="2216"/>
      <c r="H40" s="145">
        <f>H39+H30+H21</f>
        <v>165.86</v>
      </c>
      <c r="I40" s="145">
        <f>I39+I30+I21</f>
        <v>168.26</v>
      </c>
      <c r="J40" s="145">
        <f>J39+J30+J21</f>
        <v>133.56</v>
      </c>
      <c r="K40" s="171"/>
      <c r="L40" s="172"/>
      <c r="M40" s="77"/>
      <c r="N40" s="2169"/>
      <c r="O40" s="2170"/>
    </row>
    <row r="41" spans="1:15" ht="13.5" thickBot="1" x14ac:dyDescent="0.25">
      <c r="A41" s="146" t="s">
        <v>9</v>
      </c>
      <c r="B41" s="2405" t="s">
        <v>493</v>
      </c>
      <c r="C41" s="2405"/>
      <c r="D41" s="2405"/>
      <c r="E41" s="2405"/>
      <c r="F41" s="2405"/>
      <c r="G41" s="2405"/>
      <c r="H41" s="2405"/>
      <c r="I41" s="2405"/>
      <c r="J41" s="2405"/>
      <c r="K41" s="2405"/>
      <c r="L41" s="2405"/>
      <c r="M41" s="2405"/>
      <c r="N41" s="2339"/>
      <c r="O41" s="2168"/>
    </row>
    <row r="42" spans="1:15" ht="13.9" customHeight="1" thickBot="1" x14ac:dyDescent="0.25">
      <c r="A42" s="113" t="s">
        <v>9</v>
      </c>
      <c r="B42" s="118" t="s">
        <v>7</v>
      </c>
      <c r="C42" s="2557" t="s">
        <v>494</v>
      </c>
      <c r="D42" s="2557"/>
      <c r="E42" s="2557"/>
      <c r="F42" s="2557"/>
      <c r="G42" s="2557"/>
      <c r="H42" s="2557"/>
      <c r="I42" s="2557"/>
      <c r="J42" s="2557"/>
      <c r="K42" s="2557"/>
      <c r="L42" s="2557"/>
      <c r="M42" s="2558"/>
      <c r="N42" s="2169"/>
      <c r="O42" s="2170"/>
    </row>
    <row r="43" spans="1:15" ht="32.450000000000003" customHeight="1" x14ac:dyDescent="0.2">
      <c r="A43" s="1947" t="s">
        <v>9</v>
      </c>
      <c r="B43" s="103" t="s">
        <v>7</v>
      </c>
      <c r="C43" s="2241" t="s">
        <v>7</v>
      </c>
      <c r="D43" s="2396" t="s">
        <v>495</v>
      </c>
      <c r="E43" s="2184" t="s">
        <v>50</v>
      </c>
      <c r="F43" s="2212" t="s">
        <v>496</v>
      </c>
      <c r="G43" s="1928" t="s">
        <v>30</v>
      </c>
      <c r="H43" s="916">
        <v>0</v>
      </c>
      <c r="I43" s="920">
        <v>0</v>
      </c>
      <c r="J43" s="463">
        <v>0</v>
      </c>
      <c r="K43" s="1946"/>
      <c r="L43" s="460"/>
      <c r="M43" s="931"/>
      <c r="N43" s="2390" t="s">
        <v>1156</v>
      </c>
      <c r="O43" s="2168"/>
    </row>
    <row r="44" spans="1:15" ht="33.6" customHeight="1" thickBot="1" x14ac:dyDescent="0.25">
      <c r="A44" s="151"/>
      <c r="B44" s="112"/>
      <c r="C44" s="2221"/>
      <c r="D44" s="2398"/>
      <c r="E44" s="2185"/>
      <c r="F44" s="2214"/>
      <c r="G44" s="152" t="s">
        <v>8</v>
      </c>
      <c r="H44" s="153">
        <f>H43*1</f>
        <v>0</v>
      </c>
      <c r="I44" s="925">
        <f t="shared" ref="I44:J44" si="6">I43*1</f>
        <v>0</v>
      </c>
      <c r="J44" s="926">
        <f t="shared" si="6"/>
        <v>0</v>
      </c>
      <c r="K44" s="929"/>
      <c r="L44" s="1951"/>
      <c r="M44" s="933"/>
      <c r="N44" s="2169"/>
      <c r="O44" s="2170"/>
    </row>
    <row r="45" spans="1:15" ht="94.9" customHeight="1" x14ac:dyDescent="0.2">
      <c r="A45" s="1947" t="s">
        <v>9</v>
      </c>
      <c r="B45" s="103" t="s">
        <v>7</v>
      </c>
      <c r="C45" s="2241" t="s">
        <v>27</v>
      </c>
      <c r="D45" s="2396" t="s">
        <v>497</v>
      </c>
      <c r="E45" s="2184" t="s">
        <v>50</v>
      </c>
      <c r="F45" s="2212" t="s">
        <v>496</v>
      </c>
      <c r="G45" s="2626" t="s">
        <v>30</v>
      </c>
      <c r="H45" s="2931">
        <v>90</v>
      </c>
      <c r="I45" s="2933">
        <v>87.6</v>
      </c>
      <c r="J45" s="2934">
        <v>87.5</v>
      </c>
      <c r="K45" s="1946" t="s">
        <v>498</v>
      </c>
      <c r="L45" s="927" t="s">
        <v>150</v>
      </c>
      <c r="M45" s="959" t="s">
        <v>150</v>
      </c>
      <c r="N45" s="2635" t="s">
        <v>1157</v>
      </c>
      <c r="O45" s="2636"/>
    </row>
    <row r="46" spans="1:15" ht="43.15" customHeight="1" x14ac:dyDescent="0.2">
      <c r="A46" s="50"/>
      <c r="B46" s="1910"/>
      <c r="C46" s="2220"/>
      <c r="D46" s="2397"/>
      <c r="E46" s="2211"/>
      <c r="F46" s="2213"/>
      <c r="G46" s="2938"/>
      <c r="H46" s="2932"/>
      <c r="I46" s="2527"/>
      <c r="J46" s="2529"/>
      <c r="K46" s="1930" t="s">
        <v>499</v>
      </c>
      <c r="L46" s="934">
        <v>2</v>
      </c>
      <c r="M46" s="964">
        <v>0</v>
      </c>
      <c r="N46" s="2638" t="s">
        <v>1158</v>
      </c>
      <c r="O46" s="2935"/>
    </row>
    <row r="47" spans="1:15" ht="28.15" customHeight="1" x14ac:dyDescent="0.2">
      <c r="A47" s="50"/>
      <c r="B47" s="1910"/>
      <c r="C47" s="2220"/>
      <c r="D47" s="2397"/>
      <c r="E47" s="2211"/>
      <c r="F47" s="2213"/>
      <c r="G47" s="1914"/>
      <c r="H47" s="935"/>
      <c r="I47" s="1938"/>
      <c r="J47" s="935"/>
      <c r="K47" s="1930" t="s">
        <v>500</v>
      </c>
      <c r="L47" s="934" t="s">
        <v>150</v>
      </c>
      <c r="M47" s="963" t="s">
        <v>150</v>
      </c>
      <c r="N47" s="2936"/>
      <c r="O47" s="2937"/>
    </row>
    <row r="48" spans="1:15" ht="55.15" customHeight="1" x14ac:dyDescent="0.2">
      <c r="A48" s="50"/>
      <c r="B48" s="1910"/>
      <c r="C48" s="2220"/>
      <c r="D48" s="2397"/>
      <c r="E48" s="2211"/>
      <c r="F48" s="2213"/>
      <c r="G48" s="1914"/>
      <c r="H48" s="935"/>
      <c r="I48" s="1938"/>
      <c r="J48" s="935"/>
      <c r="K48" s="1930" t="s">
        <v>501</v>
      </c>
      <c r="L48" s="934" t="s">
        <v>150</v>
      </c>
      <c r="M48" s="964" t="s">
        <v>150</v>
      </c>
      <c r="N48" s="2936"/>
      <c r="O48" s="2937"/>
    </row>
    <row r="49" spans="1:15" ht="121.9" customHeight="1" thickBot="1" x14ac:dyDescent="0.25">
      <c r="A49" s="936"/>
      <c r="B49" s="112"/>
      <c r="C49" s="2221"/>
      <c r="D49" s="2398"/>
      <c r="E49" s="2185"/>
      <c r="F49" s="2214"/>
      <c r="G49" s="152" t="s">
        <v>8</v>
      </c>
      <c r="H49" s="153">
        <f>H45*1</f>
        <v>90</v>
      </c>
      <c r="I49" s="925">
        <f t="shared" ref="I49:J49" si="7">I45*1</f>
        <v>87.6</v>
      </c>
      <c r="J49" s="155">
        <f t="shared" si="7"/>
        <v>87.5</v>
      </c>
      <c r="K49" s="1935" t="s">
        <v>502</v>
      </c>
      <c r="L49" s="1951">
        <v>1</v>
      </c>
      <c r="M49" s="933">
        <v>1</v>
      </c>
      <c r="N49" s="2580" t="s">
        <v>1159</v>
      </c>
      <c r="O49" s="2581"/>
    </row>
    <row r="50" spans="1:15" ht="16.149999999999999" customHeight="1" thickBot="1" x14ac:dyDescent="0.25">
      <c r="A50" s="113" t="s">
        <v>9</v>
      </c>
      <c r="B50" s="118" t="s">
        <v>7</v>
      </c>
      <c r="C50" s="2377" t="s">
        <v>10</v>
      </c>
      <c r="D50" s="2378"/>
      <c r="E50" s="2378"/>
      <c r="F50" s="2378"/>
      <c r="G50" s="2378"/>
      <c r="H50" s="137">
        <f>H43+H45</f>
        <v>90</v>
      </c>
      <c r="I50" s="937">
        <f>I43+I45</f>
        <v>87.6</v>
      </c>
      <c r="J50" s="937">
        <f>J43+J45</f>
        <v>87.5</v>
      </c>
      <c r="K50" s="938"/>
      <c r="L50" s="939"/>
      <c r="M50" s="939"/>
      <c r="N50" s="2928"/>
      <c r="O50" s="2168"/>
    </row>
    <row r="51" spans="1:15" ht="13.5" thickBot="1" x14ac:dyDescent="0.25">
      <c r="A51" s="113" t="s">
        <v>9</v>
      </c>
      <c r="B51" s="2215" t="s">
        <v>11</v>
      </c>
      <c r="C51" s="2216"/>
      <c r="D51" s="2216"/>
      <c r="E51" s="2216"/>
      <c r="F51" s="2216"/>
      <c r="G51" s="2216"/>
      <c r="H51" s="144">
        <f>H50*1</f>
        <v>90</v>
      </c>
      <c r="I51" s="940">
        <f t="shared" ref="I51:J51" si="8">I50*1</f>
        <v>87.6</v>
      </c>
      <c r="J51" s="940">
        <f t="shared" si="8"/>
        <v>87.5</v>
      </c>
      <c r="K51" s="171"/>
      <c r="L51" s="172"/>
      <c r="M51" s="172"/>
      <c r="N51" s="2239"/>
      <c r="O51" s="2240"/>
    </row>
    <row r="52" spans="1:15" ht="16.149999999999999" customHeight="1" thickBot="1" x14ac:dyDescent="0.25">
      <c r="A52" s="173"/>
      <c r="B52" s="2208" t="s">
        <v>12</v>
      </c>
      <c r="C52" s="2208"/>
      <c r="D52" s="2208"/>
      <c r="E52" s="2208"/>
      <c r="F52" s="2208"/>
      <c r="G52" s="2208"/>
      <c r="H52" s="2163">
        <f>H51+H40</f>
        <v>255.86</v>
      </c>
      <c r="I52" s="941">
        <f>I51+I40</f>
        <v>255.85999999999999</v>
      </c>
      <c r="J52" s="577">
        <f>J51+J40</f>
        <v>221.06</v>
      </c>
      <c r="K52" s="2929"/>
      <c r="L52" s="2930"/>
      <c r="M52" s="2930"/>
      <c r="N52" s="2169"/>
      <c r="O52" s="2170"/>
    </row>
    <row r="53" spans="1:15" x14ac:dyDescent="0.2">
      <c r="A53" s="1922"/>
      <c r="B53" s="942"/>
      <c r="C53" s="942"/>
      <c r="D53" s="942"/>
      <c r="E53" s="942"/>
      <c r="F53" s="942"/>
      <c r="G53" s="942"/>
      <c r="H53" s="943"/>
      <c r="I53" s="943"/>
      <c r="J53" s="943"/>
      <c r="K53" s="866"/>
      <c r="L53" s="866"/>
      <c r="M53" s="866"/>
      <c r="N53" s="34"/>
      <c r="O53" s="34"/>
    </row>
    <row r="54" spans="1:15" x14ac:dyDescent="0.2">
      <c r="A54" s="1922"/>
      <c r="B54" s="942"/>
      <c r="C54" s="942"/>
      <c r="D54" s="942"/>
      <c r="E54" s="942"/>
      <c r="F54" s="942"/>
      <c r="G54" s="942"/>
      <c r="H54" s="943"/>
      <c r="I54" s="943"/>
      <c r="J54" s="943"/>
      <c r="K54" s="866"/>
      <c r="L54" s="866"/>
      <c r="M54" s="866"/>
      <c r="N54" s="34"/>
      <c r="O54" s="34"/>
    </row>
    <row r="55" spans="1:15" x14ac:dyDescent="0.2">
      <c r="A55" s="1922"/>
      <c r="B55" s="942"/>
      <c r="C55" s="942"/>
      <c r="D55" s="942"/>
      <c r="E55" s="942"/>
      <c r="F55" s="942"/>
      <c r="G55" s="942"/>
      <c r="H55" s="943"/>
      <c r="I55" s="943"/>
      <c r="J55" s="943"/>
      <c r="K55" s="866"/>
      <c r="L55" s="866"/>
      <c r="M55" s="866"/>
      <c r="N55" s="34"/>
      <c r="O55" s="34"/>
    </row>
    <row r="56" spans="1:15" x14ac:dyDescent="0.2">
      <c r="A56" s="1922"/>
      <c r="B56" s="942"/>
      <c r="C56" s="942"/>
      <c r="D56" s="942"/>
      <c r="E56" s="942"/>
      <c r="F56" s="942"/>
      <c r="G56" s="942"/>
      <c r="H56" s="943"/>
      <c r="I56" s="943"/>
      <c r="J56" s="943"/>
      <c r="K56" s="866"/>
      <c r="L56" s="866"/>
      <c r="M56" s="866"/>
      <c r="N56" s="34"/>
      <c r="O56" s="34"/>
    </row>
    <row r="57" spans="1:15" x14ac:dyDescent="0.2">
      <c r="A57" s="1922"/>
      <c r="B57" s="942"/>
      <c r="C57" s="942"/>
      <c r="D57" s="942"/>
      <c r="E57" s="942"/>
      <c r="F57" s="942"/>
      <c r="G57" s="942"/>
      <c r="H57" s="943"/>
      <c r="I57" s="943"/>
      <c r="J57" s="943"/>
      <c r="K57" s="866"/>
      <c r="L57" s="866"/>
      <c r="M57" s="866"/>
      <c r="N57" s="34"/>
      <c r="O57" s="34"/>
    </row>
    <row r="58" spans="1:15" x14ac:dyDescent="0.2">
      <c r="A58" s="1922"/>
      <c r="B58" s="942"/>
      <c r="C58" s="942"/>
      <c r="D58" s="942"/>
      <c r="E58" s="942"/>
      <c r="F58" s="942"/>
      <c r="G58" s="942"/>
      <c r="H58" s="943"/>
      <c r="I58" s="943"/>
      <c r="J58" s="943"/>
      <c r="K58" s="866"/>
      <c r="L58" s="866"/>
      <c r="M58" s="866"/>
      <c r="N58" s="34"/>
      <c r="O58" s="34"/>
    </row>
    <row r="59" spans="1:15" x14ac:dyDescent="0.2">
      <c r="A59" s="1922"/>
      <c r="B59" s="942"/>
      <c r="C59" s="942"/>
      <c r="D59" s="942"/>
      <c r="E59" s="942"/>
      <c r="F59" s="942"/>
      <c r="G59" s="942"/>
      <c r="H59" s="943"/>
      <c r="I59" s="943"/>
      <c r="J59" s="943"/>
      <c r="K59" s="866"/>
      <c r="L59" s="866"/>
      <c r="M59" s="866"/>
      <c r="N59" s="34"/>
      <c r="O59" s="34"/>
    </row>
    <row r="60" spans="1:15" x14ac:dyDescent="0.2">
      <c r="A60" s="1922"/>
      <c r="B60" s="942"/>
      <c r="C60" s="942"/>
      <c r="D60" s="942"/>
      <c r="E60" s="942"/>
      <c r="F60" s="942"/>
      <c r="G60" s="942"/>
      <c r="H60" s="943"/>
      <c r="I60" s="943"/>
      <c r="J60" s="943"/>
      <c r="K60" s="866"/>
      <c r="L60" s="866"/>
      <c r="M60" s="866"/>
      <c r="N60" s="34"/>
      <c r="O60" s="34"/>
    </row>
    <row r="61" spans="1:15" x14ac:dyDescent="0.2">
      <c r="A61" s="1922"/>
      <c r="B61" s="942"/>
      <c r="C61" s="942"/>
      <c r="D61" s="942"/>
      <c r="E61" s="942"/>
      <c r="F61" s="942"/>
      <c r="G61" s="942"/>
      <c r="H61" s="943"/>
      <c r="I61" s="943"/>
      <c r="J61" s="943"/>
      <c r="K61" s="866"/>
      <c r="L61" s="866"/>
      <c r="M61" s="866"/>
      <c r="N61" s="34"/>
      <c r="O61" s="34"/>
    </row>
    <row r="62" spans="1:15" x14ac:dyDescent="0.2">
      <c r="A62" s="1922"/>
      <c r="B62" s="942"/>
      <c r="C62" s="942"/>
      <c r="D62" s="942"/>
      <c r="E62" s="942"/>
      <c r="F62" s="942"/>
      <c r="G62" s="942"/>
      <c r="H62" s="943"/>
      <c r="I62" s="943"/>
      <c r="J62" s="943"/>
      <c r="K62" s="866"/>
      <c r="L62" s="866"/>
      <c r="M62" s="866"/>
      <c r="N62" s="34"/>
      <c r="O62" s="34"/>
    </row>
    <row r="63" spans="1:15" x14ac:dyDescent="0.2">
      <c r="A63" s="1922"/>
      <c r="B63" s="942"/>
      <c r="C63" s="942"/>
      <c r="D63" s="942"/>
      <c r="E63" s="942"/>
      <c r="F63" s="942"/>
      <c r="G63" s="942"/>
      <c r="H63" s="943"/>
      <c r="I63" s="943"/>
      <c r="J63" s="943"/>
      <c r="K63" s="866"/>
      <c r="L63" s="866"/>
      <c r="M63" s="866"/>
      <c r="N63" s="34"/>
      <c r="O63" s="34"/>
    </row>
    <row r="64" spans="1:15" ht="13.15" customHeight="1" x14ac:dyDescent="0.2">
      <c r="A64" s="4"/>
      <c r="B64" s="4"/>
      <c r="C64" s="4"/>
      <c r="D64" s="2802" t="s">
        <v>13</v>
      </c>
      <c r="E64" s="2177"/>
      <c r="F64" s="2177"/>
      <c r="G64" s="2177"/>
      <c r="H64" s="2177"/>
      <c r="I64" s="2177"/>
      <c r="J64" s="2177"/>
      <c r="K64" s="4"/>
      <c r="L64" s="4"/>
      <c r="M64" s="4"/>
      <c r="N64" s="34"/>
      <c r="O64" s="34"/>
    </row>
    <row r="65" spans="1:15" ht="13.5" thickBot="1" x14ac:dyDescent="0.25">
      <c r="A65" s="4"/>
      <c r="B65" s="4"/>
      <c r="C65" s="4"/>
      <c r="D65" s="4"/>
      <c r="E65" s="4"/>
      <c r="F65" s="4"/>
      <c r="G65" s="866"/>
      <c r="H65" s="4"/>
      <c r="I65" s="4"/>
      <c r="J65" s="4"/>
      <c r="K65" s="4"/>
      <c r="L65" s="4"/>
      <c r="M65" s="4"/>
      <c r="N65" s="34"/>
      <c r="O65" s="34"/>
    </row>
    <row r="66" spans="1:15" ht="60.6" customHeight="1" thickBot="1" x14ac:dyDescent="0.25">
      <c r="A66" s="4"/>
      <c r="B66" s="4"/>
      <c r="C66" s="2173" t="s">
        <v>14</v>
      </c>
      <c r="D66" s="2174"/>
      <c r="E66" s="2174"/>
      <c r="F66" s="2174"/>
      <c r="G66" s="2175"/>
      <c r="H66" s="429" t="s">
        <v>121</v>
      </c>
      <c r="I66" s="430" t="s">
        <v>122</v>
      </c>
      <c r="J66" s="430" t="s">
        <v>123</v>
      </c>
      <c r="K66" s="4"/>
      <c r="L66" s="4"/>
      <c r="M66" s="4"/>
      <c r="N66" s="34"/>
      <c r="O66" s="34"/>
    </row>
    <row r="67" spans="1:15" ht="13.9" customHeight="1" thickBot="1" x14ac:dyDescent="0.25">
      <c r="A67" s="4"/>
      <c r="B67" s="4"/>
      <c r="C67" s="2195" t="s">
        <v>15</v>
      </c>
      <c r="D67" s="2196"/>
      <c r="E67" s="2196"/>
      <c r="F67" s="2196"/>
      <c r="G67" s="2197"/>
      <c r="H67" s="432">
        <f>H68+H69+H70+H71</f>
        <v>255.86</v>
      </c>
      <c r="I67" s="432">
        <f t="shared" ref="I67:J67" si="9">I68+I69+I70+I71</f>
        <v>255.86</v>
      </c>
      <c r="J67" s="433">
        <f t="shared" si="9"/>
        <v>221.06</v>
      </c>
      <c r="K67" s="226"/>
      <c r="L67" s="4"/>
      <c r="M67" s="4"/>
      <c r="N67" s="34"/>
      <c r="O67" s="34"/>
    </row>
    <row r="68" spans="1:15" ht="13.15" customHeight="1" x14ac:dyDescent="0.2">
      <c r="A68" s="4"/>
      <c r="B68" s="4"/>
      <c r="C68" s="2370" t="s">
        <v>71</v>
      </c>
      <c r="D68" s="2371"/>
      <c r="E68" s="2371"/>
      <c r="F68" s="2371"/>
      <c r="G68" s="2372"/>
      <c r="H68" s="435">
        <v>255</v>
      </c>
      <c r="I68" s="692">
        <v>255</v>
      </c>
      <c r="J68" s="436">
        <v>220.2</v>
      </c>
      <c r="K68" s="226"/>
      <c r="L68" s="4"/>
      <c r="M68" s="4"/>
      <c r="N68" s="34"/>
      <c r="O68" s="34"/>
    </row>
    <row r="69" spans="1:15" ht="13.15" customHeight="1" x14ac:dyDescent="0.2">
      <c r="A69" s="4"/>
      <c r="B69" s="4"/>
      <c r="C69" s="2198" t="s">
        <v>295</v>
      </c>
      <c r="D69" s="2199"/>
      <c r="E69" s="2199"/>
      <c r="F69" s="2199"/>
      <c r="G69" s="2200"/>
      <c r="H69" s="438"/>
      <c r="I69" s="442"/>
      <c r="J69" s="442"/>
      <c r="K69" s="226"/>
      <c r="L69" s="4"/>
      <c r="M69" s="4"/>
      <c r="N69" s="34"/>
      <c r="O69" s="34"/>
    </row>
    <row r="70" spans="1:15" ht="13.15" customHeight="1" x14ac:dyDescent="0.2">
      <c r="A70" s="4"/>
      <c r="B70" s="4"/>
      <c r="C70" s="2370" t="s">
        <v>133</v>
      </c>
      <c r="D70" s="2371"/>
      <c r="E70" s="2371"/>
      <c r="F70" s="2371"/>
      <c r="G70" s="2373"/>
      <c r="H70" s="693">
        <v>0.86</v>
      </c>
      <c r="I70" s="694">
        <v>0.86</v>
      </c>
      <c r="J70" s="694">
        <v>0.86</v>
      </c>
      <c r="K70" s="226"/>
      <c r="L70" s="4"/>
      <c r="M70" s="4"/>
      <c r="N70" s="34"/>
      <c r="O70" s="34"/>
    </row>
    <row r="71" spans="1:15" ht="13.9" customHeight="1" thickBot="1" x14ac:dyDescent="0.25">
      <c r="A71" s="4"/>
      <c r="B71" s="4"/>
      <c r="C71" s="2374" t="s">
        <v>72</v>
      </c>
      <c r="D71" s="2375"/>
      <c r="E71" s="2375"/>
      <c r="F71" s="2375"/>
      <c r="G71" s="2376"/>
      <c r="H71" s="440"/>
      <c r="I71" s="694"/>
      <c r="J71" s="694"/>
      <c r="K71" s="226"/>
      <c r="L71" s="4"/>
      <c r="M71" s="4"/>
      <c r="N71" s="34"/>
      <c r="O71" s="34"/>
    </row>
    <row r="72" spans="1:15" ht="13.9" customHeight="1" thickBot="1" x14ac:dyDescent="0.25">
      <c r="A72" s="4"/>
      <c r="B72" s="4"/>
      <c r="C72" s="2195" t="s">
        <v>16</v>
      </c>
      <c r="D72" s="2196"/>
      <c r="E72" s="2196"/>
      <c r="F72" s="2196"/>
      <c r="G72" s="2197"/>
      <c r="H72" s="444">
        <f>H73*1</f>
        <v>0</v>
      </c>
      <c r="I72" s="695">
        <f t="shared" ref="I72:J72" si="10">I73*1</f>
        <v>0</v>
      </c>
      <c r="J72" s="696">
        <f t="shared" si="10"/>
        <v>0</v>
      </c>
      <c r="K72" s="226"/>
      <c r="L72" s="4"/>
      <c r="M72" s="4"/>
      <c r="N72" s="34"/>
      <c r="O72" s="34"/>
    </row>
    <row r="73" spans="1:15" ht="13.9" customHeight="1" thickBot="1" x14ac:dyDescent="0.25">
      <c r="A73" s="4"/>
      <c r="B73" s="4"/>
      <c r="C73" s="2201" t="s">
        <v>102</v>
      </c>
      <c r="D73" s="2202"/>
      <c r="E73" s="2202"/>
      <c r="F73" s="2202"/>
      <c r="G73" s="2537"/>
      <c r="H73" s="440"/>
      <c r="I73" s="694"/>
      <c r="J73" s="694"/>
      <c r="K73" s="226"/>
      <c r="L73" s="4"/>
      <c r="M73" s="4"/>
      <c r="N73" s="34"/>
      <c r="O73" s="34"/>
    </row>
    <row r="74" spans="1:15" ht="13.9" customHeight="1" thickBot="1" x14ac:dyDescent="0.25">
      <c r="A74" s="4"/>
      <c r="B74" s="4"/>
      <c r="C74" s="2538" t="s">
        <v>17</v>
      </c>
      <c r="D74" s="2190"/>
      <c r="E74" s="2190"/>
      <c r="F74" s="2190"/>
      <c r="G74" s="2191"/>
      <c r="H74" s="697">
        <f>H72+H67</f>
        <v>255.86</v>
      </c>
      <c r="I74" s="697">
        <f>I72+I67</f>
        <v>255.86</v>
      </c>
      <c r="J74" s="447">
        <f>J72+J67</f>
        <v>221.06</v>
      </c>
      <c r="K74" s="226"/>
      <c r="L74" s="4"/>
      <c r="M74" s="4"/>
      <c r="N74" s="34"/>
      <c r="O74" s="34"/>
    </row>
  </sheetData>
  <mergeCells count="122">
    <mergeCell ref="A5:A7"/>
    <mergeCell ref="B5:B7"/>
    <mergeCell ref="C5:C7"/>
    <mergeCell ref="D5:D7"/>
    <mergeCell ref="E5:E7"/>
    <mergeCell ref="F5:F7"/>
    <mergeCell ref="G5:G7"/>
    <mergeCell ref="H5:J5"/>
    <mergeCell ref="K5:M5"/>
    <mergeCell ref="N5:N7"/>
    <mergeCell ref="O5:O7"/>
    <mergeCell ref="H6:H7"/>
    <mergeCell ref="I6:I7"/>
    <mergeCell ref="J6:J7"/>
    <mergeCell ref="K6:K7"/>
    <mergeCell ref="L6:M6"/>
    <mergeCell ref="D2:O2"/>
    <mergeCell ref="D3:I3"/>
    <mergeCell ref="A16:A17"/>
    <mergeCell ref="B16:B17"/>
    <mergeCell ref="C16:C17"/>
    <mergeCell ref="D16:D17"/>
    <mergeCell ref="E16:E17"/>
    <mergeCell ref="F16:F17"/>
    <mergeCell ref="B8:M8"/>
    <mergeCell ref="N8:O9"/>
    <mergeCell ref="C9:M9"/>
    <mergeCell ref="N10:O11"/>
    <mergeCell ref="A12:A15"/>
    <mergeCell ref="B12:B15"/>
    <mergeCell ref="C12:C15"/>
    <mergeCell ref="D12:D15"/>
    <mergeCell ref="E12:E15"/>
    <mergeCell ref="F12:F15"/>
    <mergeCell ref="K16:K17"/>
    <mergeCell ref="N16:O17"/>
    <mergeCell ref="C18:C20"/>
    <mergeCell ref="D18:D20"/>
    <mergeCell ref="E18:E20"/>
    <mergeCell ref="F18:F20"/>
    <mergeCell ref="K18:K20"/>
    <mergeCell ref="N18:O20"/>
    <mergeCell ref="K12:K13"/>
    <mergeCell ref="L12:L13"/>
    <mergeCell ref="M12:M13"/>
    <mergeCell ref="N12:O15"/>
    <mergeCell ref="A28:A29"/>
    <mergeCell ref="B28:B29"/>
    <mergeCell ref="C28:C29"/>
    <mergeCell ref="D28:D29"/>
    <mergeCell ref="E28:E29"/>
    <mergeCell ref="F28:F29"/>
    <mergeCell ref="C21:G21"/>
    <mergeCell ref="N21:O22"/>
    <mergeCell ref="C22:M22"/>
    <mergeCell ref="A23:A27"/>
    <mergeCell ref="B23:B27"/>
    <mergeCell ref="C23:C27"/>
    <mergeCell ref="D23:D27"/>
    <mergeCell ref="E23:E27"/>
    <mergeCell ref="F23:F27"/>
    <mergeCell ref="N23:O27"/>
    <mergeCell ref="N28:O29"/>
    <mergeCell ref="C30:G30"/>
    <mergeCell ref="N30:O31"/>
    <mergeCell ref="C31:M31"/>
    <mergeCell ref="C32:C34"/>
    <mergeCell ref="D32:D34"/>
    <mergeCell ref="E32:E34"/>
    <mergeCell ref="F32:F34"/>
    <mergeCell ref="G32:G33"/>
    <mergeCell ref="N32:O34"/>
    <mergeCell ref="C39:G39"/>
    <mergeCell ref="N39:O40"/>
    <mergeCell ref="B40:G40"/>
    <mergeCell ref="B41:M41"/>
    <mergeCell ref="N41:O42"/>
    <mergeCell ref="C42:M42"/>
    <mergeCell ref="C35:C36"/>
    <mergeCell ref="D35:D36"/>
    <mergeCell ref="E35:E36"/>
    <mergeCell ref="F35:F36"/>
    <mergeCell ref="N35:O36"/>
    <mergeCell ref="C37:C38"/>
    <mergeCell ref="D37:D38"/>
    <mergeCell ref="E37:E38"/>
    <mergeCell ref="F37:F38"/>
    <mergeCell ref="N37:O38"/>
    <mergeCell ref="C43:C44"/>
    <mergeCell ref="D43:D44"/>
    <mergeCell ref="E43:E44"/>
    <mergeCell ref="F43:F44"/>
    <mergeCell ref="N43:O44"/>
    <mergeCell ref="C45:C49"/>
    <mergeCell ref="D45:D49"/>
    <mergeCell ref="E45:E49"/>
    <mergeCell ref="F45:F49"/>
    <mergeCell ref="G45:G46"/>
    <mergeCell ref="N48:O48"/>
    <mergeCell ref="N49:O49"/>
    <mergeCell ref="C50:G50"/>
    <mergeCell ref="N50:O50"/>
    <mergeCell ref="B51:G51"/>
    <mergeCell ref="N51:O52"/>
    <mergeCell ref="B52:G52"/>
    <mergeCell ref="K52:M52"/>
    <mergeCell ref="H45:H46"/>
    <mergeCell ref="I45:I46"/>
    <mergeCell ref="J45:J46"/>
    <mergeCell ref="N45:O45"/>
    <mergeCell ref="N46:O46"/>
    <mergeCell ref="N47:O47"/>
    <mergeCell ref="C71:G71"/>
    <mergeCell ref="C72:G72"/>
    <mergeCell ref="C73:G73"/>
    <mergeCell ref="C74:G74"/>
    <mergeCell ref="D64:J64"/>
    <mergeCell ref="C66:G66"/>
    <mergeCell ref="C67:G67"/>
    <mergeCell ref="C68:G68"/>
    <mergeCell ref="C69:G69"/>
    <mergeCell ref="C70:G70"/>
  </mergeCells>
  <pageMargins left="0.7" right="0.7" top="0.75" bottom="0.75" header="0.3" footer="0.3"/>
  <pageSetup paperSize="9" scale="79"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1"/>
  <sheetViews>
    <sheetView workbookViewId="0">
      <selection activeCell="N15" sqref="N15:O16"/>
    </sheetView>
  </sheetViews>
  <sheetFormatPr defaultRowHeight="12.75" x14ac:dyDescent="0.2"/>
  <cols>
    <col min="1" max="1" width="2.7109375" customWidth="1"/>
    <col min="2" max="2" width="2.5703125" customWidth="1"/>
    <col min="3" max="3" width="3" customWidth="1"/>
    <col min="4" max="4" width="19" customWidth="1"/>
    <col min="5" max="5" width="7.85546875" customWidth="1"/>
    <col min="6" max="6" width="4.42578125" customWidth="1"/>
    <col min="7" max="7" width="5.5703125" customWidth="1"/>
    <col min="8" max="8" width="9" customWidth="1"/>
    <col min="9" max="9" width="9.5703125" customWidth="1"/>
    <col min="10" max="10" width="8.85546875" customWidth="1"/>
    <col min="11" max="11" width="30.85546875" customWidth="1"/>
    <col min="12" max="12" width="5.28515625" customWidth="1"/>
    <col min="13" max="13" width="7.28515625" customWidth="1"/>
    <col min="14" max="14" width="34.7109375" customWidth="1"/>
    <col min="15" max="15" width="14" customWidth="1"/>
  </cols>
  <sheetData>
    <row r="2" spans="1:15" ht="15" x14ac:dyDescent="0.2">
      <c r="A2" s="944"/>
      <c r="B2" s="944"/>
      <c r="C2" s="944"/>
      <c r="D2" s="2773" t="s">
        <v>120</v>
      </c>
      <c r="E2" s="2177"/>
      <c r="F2" s="2177"/>
      <c r="G2" s="2177"/>
      <c r="H2" s="2177"/>
      <c r="I2" s="2177"/>
      <c r="J2" s="2177"/>
      <c r="K2" s="2177"/>
      <c r="L2" s="2177"/>
      <c r="M2" s="2177"/>
      <c r="N2" s="2177"/>
      <c r="O2" s="2177"/>
    </row>
    <row r="3" spans="1:15" ht="15.75" x14ac:dyDescent="0.25">
      <c r="A3" s="945"/>
      <c r="B3" s="946"/>
      <c r="C3" s="946"/>
      <c r="D3" s="2952" t="s">
        <v>503</v>
      </c>
      <c r="E3" s="2952"/>
      <c r="F3" s="2952"/>
      <c r="G3" s="2952"/>
      <c r="H3" s="2952"/>
      <c r="I3" s="2953"/>
      <c r="J3" s="2953"/>
      <c r="K3" s="2953"/>
      <c r="L3" s="865"/>
      <c r="M3" s="865"/>
      <c r="N3" s="449"/>
      <c r="O3" s="449"/>
    </row>
    <row r="4" spans="1:15" ht="15.75" thickBot="1" x14ac:dyDescent="0.25">
      <c r="A4" s="944"/>
      <c r="B4" s="944"/>
      <c r="C4" s="944"/>
      <c r="D4" s="944"/>
      <c r="E4" s="944"/>
      <c r="F4" s="944"/>
      <c r="G4" s="945"/>
      <c r="H4" s="944"/>
      <c r="I4" s="944"/>
      <c r="J4" s="944"/>
      <c r="K4" s="944"/>
      <c r="L4" s="947"/>
      <c r="M4" s="944"/>
      <c r="N4" s="4"/>
      <c r="O4" s="4"/>
    </row>
    <row r="5" spans="1:15" x14ac:dyDescent="0.2">
      <c r="A5" s="2382" t="s">
        <v>0</v>
      </c>
      <c r="B5" s="2327" t="s">
        <v>1</v>
      </c>
      <c r="C5" s="2327" t="s">
        <v>2</v>
      </c>
      <c r="D5" s="2330" t="s">
        <v>3</v>
      </c>
      <c r="E5" s="2359" t="s">
        <v>4</v>
      </c>
      <c r="F5" s="2364" t="s">
        <v>5</v>
      </c>
      <c r="G5" s="2359" t="s">
        <v>6</v>
      </c>
      <c r="H5" s="2293" t="s">
        <v>74</v>
      </c>
      <c r="I5" s="2294"/>
      <c r="J5" s="2295"/>
      <c r="K5" s="2346" t="s">
        <v>99</v>
      </c>
      <c r="L5" s="2347"/>
      <c r="M5" s="2347"/>
      <c r="N5" s="2323" t="s">
        <v>75</v>
      </c>
      <c r="O5" s="2350" t="s">
        <v>73</v>
      </c>
    </row>
    <row r="6" spans="1:15" x14ac:dyDescent="0.2">
      <c r="A6" s="2383"/>
      <c r="B6" s="2328"/>
      <c r="C6" s="2328"/>
      <c r="D6" s="2331"/>
      <c r="E6" s="2360"/>
      <c r="F6" s="2365"/>
      <c r="G6" s="2360"/>
      <c r="H6" s="2362" t="s">
        <v>121</v>
      </c>
      <c r="I6" s="2385" t="s">
        <v>122</v>
      </c>
      <c r="J6" s="2386" t="s">
        <v>123</v>
      </c>
      <c r="K6" s="2299" t="s">
        <v>3</v>
      </c>
      <c r="L6" s="2301"/>
      <c r="M6" s="2302"/>
      <c r="N6" s="2324"/>
      <c r="O6" s="2351"/>
    </row>
    <row r="7" spans="1:15" ht="191.45" customHeight="1" thickBot="1" x14ac:dyDescent="0.25">
      <c r="A7" s="2384"/>
      <c r="B7" s="2329"/>
      <c r="C7" s="2329"/>
      <c r="D7" s="2332"/>
      <c r="E7" s="2361"/>
      <c r="F7" s="2366"/>
      <c r="G7" s="2361"/>
      <c r="H7" s="2363"/>
      <c r="I7" s="2306"/>
      <c r="J7" s="2283"/>
      <c r="K7" s="2300"/>
      <c r="L7" s="82" t="s">
        <v>68</v>
      </c>
      <c r="M7" s="83" t="s">
        <v>69</v>
      </c>
      <c r="N7" s="2324"/>
      <c r="O7" s="2351"/>
    </row>
    <row r="8" spans="1:15" ht="13.5" thickBot="1" x14ac:dyDescent="0.25">
      <c r="A8" s="253" t="s">
        <v>7</v>
      </c>
      <c r="B8" s="2405" t="s">
        <v>504</v>
      </c>
      <c r="C8" s="2405"/>
      <c r="D8" s="2405"/>
      <c r="E8" s="2405"/>
      <c r="F8" s="2405"/>
      <c r="G8" s="2405"/>
      <c r="H8" s="2405"/>
      <c r="I8" s="2405"/>
      <c r="J8" s="2405"/>
      <c r="K8" s="2405"/>
      <c r="L8" s="2405"/>
      <c r="M8" s="2405"/>
      <c r="N8" s="948"/>
      <c r="O8" s="949"/>
    </row>
    <row r="9" spans="1:15" ht="13.5" thickBot="1" x14ac:dyDescent="0.25">
      <c r="A9" s="253" t="s">
        <v>7</v>
      </c>
      <c r="B9" s="254" t="s">
        <v>7</v>
      </c>
      <c r="C9" s="2406" t="s">
        <v>505</v>
      </c>
      <c r="D9" s="2406"/>
      <c r="E9" s="2406"/>
      <c r="F9" s="2406"/>
      <c r="G9" s="2406"/>
      <c r="H9" s="2406"/>
      <c r="I9" s="2406"/>
      <c r="J9" s="2406"/>
      <c r="K9" s="2406"/>
      <c r="L9" s="2406"/>
      <c r="M9" s="2407"/>
      <c r="N9" s="950"/>
      <c r="O9" s="951"/>
    </row>
    <row r="10" spans="1:15" ht="77.25" thickBot="1" x14ac:dyDescent="0.25">
      <c r="A10" s="255"/>
      <c r="B10" s="256"/>
      <c r="C10" s="952"/>
      <c r="D10" s="953"/>
      <c r="E10" s="954"/>
      <c r="F10" s="954"/>
      <c r="G10" s="954"/>
      <c r="H10" s="954"/>
      <c r="I10" s="954"/>
      <c r="J10" s="954"/>
      <c r="K10" s="955" t="s">
        <v>506</v>
      </c>
      <c r="L10" s="956">
        <v>4</v>
      </c>
      <c r="M10" s="957">
        <v>4</v>
      </c>
      <c r="N10" s="2991" t="s">
        <v>507</v>
      </c>
      <c r="O10" s="2992"/>
    </row>
    <row r="11" spans="1:15" ht="115.9" customHeight="1" thickBot="1" x14ac:dyDescent="0.25">
      <c r="A11" s="255"/>
      <c r="B11" s="256"/>
      <c r="C11" s="952"/>
      <c r="D11" s="953"/>
      <c r="E11" s="954"/>
      <c r="F11" s="954"/>
      <c r="G11" s="954"/>
      <c r="H11" s="954"/>
      <c r="I11" s="954"/>
      <c r="J11" s="954"/>
      <c r="K11" s="955" t="s">
        <v>508</v>
      </c>
      <c r="L11" s="956">
        <v>3</v>
      </c>
      <c r="M11" s="957">
        <v>3</v>
      </c>
      <c r="N11" s="2991" t="s">
        <v>509</v>
      </c>
      <c r="O11" s="2992"/>
    </row>
    <row r="12" spans="1:15" ht="25.5" x14ac:dyDescent="0.2">
      <c r="A12" s="551" t="s">
        <v>7</v>
      </c>
      <c r="B12" s="598" t="s">
        <v>7</v>
      </c>
      <c r="C12" s="2623" t="s">
        <v>9</v>
      </c>
      <c r="D12" s="2954" t="s">
        <v>510</v>
      </c>
      <c r="E12" s="2986" t="s">
        <v>50</v>
      </c>
      <c r="F12" s="2988" t="s">
        <v>511</v>
      </c>
      <c r="G12" s="893" t="s">
        <v>30</v>
      </c>
      <c r="H12" s="276">
        <v>50</v>
      </c>
      <c r="I12" s="277">
        <v>4.5</v>
      </c>
      <c r="J12" s="333">
        <v>4.5</v>
      </c>
      <c r="K12" s="958" t="s">
        <v>512</v>
      </c>
      <c r="L12" s="959">
        <v>11</v>
      </c>
      <c r="M12" s="960">
        <v>11</v>
      </c>
      <c r="N12" s="2995" t="s">
        <v>513</v>
      </c>
      <c r="O12" s="2996"/>
    </row>
    <row r="13" spans="1:15" ht="33" customHeight="1" x14ac:dyDescent="0.2">
      <c r="A13" s="557"/>
      <c r="B13" s="605"/>
      <c r="C13" s="2461"/>
      <c r="D13" s="2955"/>
      <c r="E13" s="2993"/>
      <c r="F13" s="2994"/>
      <c r="G13" s="559"/>
      <c r="H13" s="285"/>
      <c r="I13" s="286"/>
      <c r="J13" s="961"/>
      <c r="K13" s="962" t="s">
        <v>514</v>
      </c>
      <c r="L13" s="963" t="s">
        <v>150</v>
      </c>
      <c r="M13" s="964" t="s">
        <v>183</v>
      </c>
      <c r="N13" s="2997"/>
      <c r="O13" s="2998"/>
    </row>
    <row r="14" spans="1:15" ht="30" customHeight="1" thickBot="1" x14ac:dyDescent="0.25">
      <c r="A14" s="568"/>
      <c r="B14" s="601"/>
      <c r="C14" s="2624"/>
      <c r="D14" s="2956"/>
      <c r="E14" s="2987"/>
      <c r="F14" s="2989"/>
      <c r="G14" s="290" t="s">
        <v>8</v>
      </c>
      <c r="H14" s="360">
        <f>H12</f>
        <v>50</v>
      </c>
      <c r="I14" s="361">
        <f>I12</f>
        <v>4.5</v>
      </c>
      <c r="J14" s="965">
        <f>J12</f>
        <v>4.5</v>
      </c>
      <c r="K14" s="966"/>
      <c r="L14" s="967"/>
      <c r="M14" s="968"/>
      <c r="N14" s="2999"/>
      <c r="O14" s="3000"/>
    </row>
    <row r="15" spans="1:15" ht="19.149999999999999" customHeight="1" x14ac:dyDescent="0.2">
      <c r="A15" s="591" t="s">
        <v>7</v>
      </c>
      <c r="B15" s="756" t="s">
        <v>7</v>
      </c>
      <c r="C15" s="2623" t="s">
        <v>27</v>
      </c>
      <c r="D15" s="2954" t="s">
        <v>515</v>
      </c>
      <c r="E15" s="2986" t="s">
        <v>50</v>
      </c>
      <c r="F15" s="2988" t="s">
        <v>511</v>
      </c>
      <c r="G15" s="893" t="s">
        <v>30</v>
      </c>
      <c r="H15" s="320">
        <v>0</v>
      </c>
      <c r="I15" s="600">
        <v>0</v>
      </c>
      <c r="J15" s="322">
        <v>0</v>
      </c>
      <c r="K15" s="2323" t="s">
        <v>516</v>
      </c>
      <c r="L15" s="2525">
        <v>50</v>
      </c>
      <c r="M15" s="2895" t="s">
        <v>517</v>
      </c>
      <c r="N15" s="2969" t="s">
        <v>518</v>
      </c>
      <c r="O15" s="2982"/>
    </row>
    <row r="16" spans="1:15" ht="18" customHeight="1" thickBot="1" x14ac:dyDescent="0.25">
      <c r="A16" s="592"/>
      <c r="B16" s="764"/>
      <c r="C16" s="2624"/>
      <c r="D16" s="2956"/>
      <c r="E16" s="2987"/>
      <c r="F16" s="2989"/>
      <c r="G16" s="290" t="s">
        <v>8</v>
      </c>
      <c r="H16" s="360">
        <f>H15</f>
        <v>0</v>
      </c>
      <c r="I16" s="361">
        <f>I15</f>
        <v>0</v>
      </c>
      <c r="J16" s="965">
        <f>J15</f>
        <v>0</v>
      </c>
      <c r="K16" s="2166"/>
      <c r="L16" s="2990"/>
      <c r="M16" s="2981"/>
      <c r="N16" s="2983"/>
      <c r="O16" s="2984"/>
    </row>
    <row r="17" spans="1:15" ht="24.6" customHeight="1" x14ac:dyDescent="0.2">
      <c r="A17" s="591" t="s">
        <v>7</v>
      </c>
      <c r="B17" s="756" t="s">
        <v>7</v>
      </c>
      <c r="C17" s="2623" t="s">
        <v>28</v>
      </c>
      <c r="D17" s="2350" t="s">
        <v>1060</v>
      </c>
      <c r="E17" s="2986" t="s">
        <v>50</v>
      </c>
      <c r="F17" s="2988" t="s">
        <v>511</v>
      </c>
      <c r="G17" s="893" t="s">
        <v>30</v>
      </c>
      <c r="H17" s="320">
        <v>10</v>
      </c>
      <c r="I17" s="600">
        <v>1.1000000000000001</v>
      </c>
      <c r="J17" s="322">
        <v>1</v>
      </c>
      <c r="K17" s="2323" t="s">
        <v>519</v>
      </c>
      <c r="L17" s="2525">
        <v>24</v>
      </c>
      <c r="M17" s="2895" t="s">
        <v>520</v>
      </c>
      <c r="N17" s="2969" t="s">
        <v>521</v>
      </c>
      <c r="O17" s="2970"/>
    </row>
    <row r="18" spans="1:15" ht="43.15" customHeight="1" thickBot="1" x14ac:dyDescent="0.25">
      <c r="A18" s="592"/>
      <c r="B18" s="764"/>
      <c r="C18" s="2624"/>
      <c r="D18" s="2985"/>
      <c r="E18" s="2987"/>
      <c r="F18" s="2989"/>
      <c r="G18" s="290" t="s">
        <v>8</v>
      </c>
      <c r="H18" s="360">
        <f>H17</f>
        <v>10</v>
      </c>
      <c r="I18" s="361">
        <f>I17</f>
        <v>1.1000000000000001</v>
      </c>
      <c r="J18" s="965">
        <f>J17</f>
        <v>1</v>
      </c>
      <c r="K18" s="2166"/>
      <c r="L18" s="2990"/>
      <c r="M18" s="2981"/>
      <c r="N18" s="2973"/>
      <c r="O18" s="2974"/>
    </row>
    <row r="19" spans="1:15" ht="16.899999999999999" customHeight="1" thickBot="1" x14ac:dyDescent="0.25">
      <c r="A19" s="253"/>
      <c r="B19" s="311"/>
      <c r="C19" s="2503" t="s">
        <v>10</v>
      </c>
      <c r="D19" s="2504"/>
      <c r="E19" s="2504"/>
      <c r="F19" s="2504"/>
      <c r="G19" s="2505"/>
      <c r="H19" s="969">
        <f>H16+H14+H18</f>
        <v>60</v>
      </c>
      <c r="I19" s="969">
        <f>I16+I14+I18</f>
        <v>5.6</v>
      </c>
      <c r="J19" s="970">
        <f>J16+J14+J18</f>
        <v>5.5</v>
      </c>
      <c r="K19" s="314"/>
      <c r="L19" s="315"/>
      <c r="M19" s="315"/>
      <c r="N19" s="1792"/>
      <c r="O19" s="1793"/>
    </row>
    <row r="20" spans="1:15" ht="27" customHeight="1" thickBot="1" x14ac:dyDescent="0.25">
      <c r="A20" s="253" t="s">
        <v>7</v>
      </c>
      <c r="B20" s="254" t="s">
        <v>9</v>
      </c>
      <c r="C20" s="2509" t="s">
        <v>522</v>
      </c>
      <c r="D20" s="2509"/>
      <c r="E20" s="2509"/>
      <c r="F20" s="2509"/>
      <c r="G20" s="2509"/>
      <c r="H20" s="2509"/>
      <c r="I20" s="2509"/>
      <c r="J20" s="2509"/>
      <c r="K20" s="2509"/>
      <c r="L20" s="2509"/>
      <c r="M20" s="2509"/>
      <c r="N20" s="1792"/>
      <c r="O20" s="1793"/>
    </row>
    <row r="21" spans="1:15" x14ac:dyDescent="0.2">
      <c r="A21" s="551" t="s">
        <v>7</v>
      </c>
      <c r="B21" s="598" t="s">
        <v>9</v>
      </c>
      <c r="C21" s="2658" t="s">
        <v>7</v>
      </c>
      <c r="D21" s="2954" t="s">
        <v>523</v>
      </c>
      <c r="E21" s="2184" t="s">
        <v>524</v>
      </c>
      <c r="F21" s="2701" t="s">
        <v>511</v>
      </c>
      <c r="G21" s="599" t="s">
        <v>30</v>
      </c>
      <c r="H21" s="322">
        <v>46</v>
      </c>
      <c r="I21" s="322">
        <v>108.4</v>
      </c>
      <c r="J21" s="971">
        <v>95.5</v>
      </c>
      <c r="K21" s="2448" t="s">
        <v>525</v>
      </c>
      <c r="L21" s="2646">
        <v>20</v>
      </c>
      <c r="M21" s="2977" t="s">
        <v>526</v>
      </c>
      <c r="N21" s="2969" t="s">
        <v>527</v>
      </c>
      <c r="O21" s="2970"/>
    </row>
    <row r="22" spans="1:15" ht="61.15" customHeight="1" x14ac:dyDescent="0.2">
      <c r="A22" s="557"/>
      <c r="B22" s="605"/>
      <c r="C22" s="2659"/>
      <c r="D22" s="2955"/>
      <c r="E22" s="2211"/>
      <c r="F22" s="2702"/>
      <c r="G22" s="335"/>
      <c r="H22" s="436"/>
      <c r="I22" s="436"/>
      <c r="J22" s="972"/>
      <c r="K22" s="2449"/>
      <c r="L22" s="2979"/>
      <c r="M22" s="2980"/>
      <c r="N22" s="2971"/>
      <c r="O22" s="2972"/>
    </row>
    <row r="23" spans="1:15" ht="54.6" customHeight="1" thickBot="1" x14ac:dyDescent="0.25">
      <c r="A23" s="973"/>
      <c r="B23" s="601"/>
      <c r="C23" s="2221"/>
      <c r="D23" s="2956"/>
      <c r="E23" s="2776"/>
      <c r="F23" s="2703"/>
      <c r="G23" s="602" t="s">
        <v>8</v>
      </c>
      <c r="H23" s="974">
        <f>H21*1</f>
        <v>46</v>
      </c>
      <c r="I23" s="974">
        <f>I21*1</f>
        <v>108.4</v>
      </c>
      <c r="J23" s="974">
        <f>J21*1</f>
        <v>95.5</v>
      </c>
      <c r="K23" s="886"/>
      <c r="L23" s="723"/>
      <c r="M23" s="915"/>
      <c r="N23" s="2973"/>
      <c r="O23" s="2974"/>
    </row>
    <row r="24" spans="1:15" ht="26.45" customHeight="1" x14ac:dyDescent="0.2">
      <c r="A24" s="551" t="s">
        <v>7</v>
      </c>
      <c r="B24" s="598" t="s">
        <v>9</v>
      </c>
      <c r="C24" s="2658" t="s">
        <v>32</v>
      </c>
      <c r="D24" s="2954" t="s">
        <v>528</v>
      </c>
      <c r="E24" s="2184" t="s">
        <v>50</v>
      </c>
      <c r="F24" s="2701" t="s">
        <v>511</v>
      </c>
      <c r="G24" s="257" t="s">
        <v>30</v>
      </c>
      <c r="H24" s="322">
        <v>0</v>
      </c>
      <c r="I24" s="322">
        <v>0</v>
      </c>
      <c r="J24" s="971">
        <v>0</v>
      </c>
      <c r="K24" s="2975" t="s">
        <v>529</v>
      </c>
      <c r="L24" s="727">
        <v>10</v>
      </c>
      <c r="M24" s="2977" t="s">
        <v>530</v>
      </c>
      <c r="N24" s="2969" t="s">
        <v>531</v>
      </c>
      <c r="O24" s="2970"/>
    </row>
    <row r="25" spans="1:15" ht="22.15" customHeight="1" thickBot="1" x14ac:dyDescent="0.25">
      <c r="A25" s="973"/>
      <c r="B25" s="601"/>
      <c r="C25" s="2221"/>
      <c r="D25" s="2956"/>
      <c r="E25" s="2776"/>
      <c r="F25" s="2703"/>
      <c r="G25" s="975" t="s">
        <v>8</v>
      </c>
      <c r="H25" s="974">
        <f>H24</f>
        <v>0</v>
      </c>
      <c r="I25" s="974">
        <f t="shared" ref="I25:J25" si="0">I24</f>
        <v>0</v>
      </c>
      <c r="J25" s="974">
        <f t="shared" si="0"/>
        <v>0</v>
      </c>
      <c r="K25" s="2976"/>
      <c r="L25" s="976"/>
      <c r="M25" s="2978"/>
      <c r="N25" s="2973"/>
      <c r="O25" s="2974"/>
    </row>
    <row r="26" spans="1:15" ht="170.45" customHeight="1" x14ac:dyDescent="0.2">
      <c r="A26" s="551" t="s">
        <v>7</v>
      </c>
      <c r="B26" s="598" t="s">
        <v>9</v>
      </c>
      <c r="C26" s="2658" t="s">
        <v>34</v>
      </c>
      <c r="D26" s="2954" t="s">
        <v>532</v>
      </c>
      <c r="E26" s="2184" t="s">
        <v>50</v>
      </c>
      <c r="F26" s="2701" t="s">
        <v>511</v>
      </c>
      <c r="G26" s="257" t="s">
        <v>30</v>
      </c>
      <c r="H26" s="322">
        <v>90</v>
      </c>
      <c r="I26" s="322">
        <v>90</v>
      </c>
      <c r="J26" s="971">
        <v>83</v>
      </c>
      <c r="K26" s="845" t="s">
        <v>533</v>
      </c>
      <c r="L26" s="709">
        <v>3</v>
      </c>
      <c r="M26" s="960" t="s">
        <v>534</v>
      </c>
      <c r="N26" s="2957" t="s">
        <v>535</v>
      </c>
      <c r="O26" s="2958"/>
    </row>
    <row r="27" spans="1:15" ht="95.45" customHeight="1" x14ac:dyDescent="0.2">
      <c r="A27" s="557"/>
      <c r="B27" s="605"/>
      <c r="C27" s="2659"/>
      <c r="D27" s="2955"/>
      <c r="E27" s="2211"/>
      <c r="F27" s="2702"/>
      <c r="G27" s="280"/>
      <c r="H27" s="338"/>
      <c r="I27" s="338"/>
      <c r="J27" s="977"/>
      <c r="K27" s="244" t="s">
        <v>536</v>
      </c>
      <c r="L27" s="911">
        <v>12</v>
      </c>
      <c r="M27" s="978">
        <v>12</v>
      </c>
      <c r="N27" s="2959"/>
      <c r="O27" s="2960"/>
    </row>
    <row r="28" spans="1:15" ht="33.6" customHeight="1" thickBot="1" x14ac:dyDescent="0.25">
      <c r="A28" s="973"/>
      <c r="B28" s="601"/>
      <c r="C28" s="2221"/>
      <c r="D28" s="2956"/>
      <c r="E28" s="2776"/>
      <c r="F28" s="2703"/>
      <c r="G28" s="975" t="s">
        <v>8</v>
      </c>
      <c r="H28" s="974">
        <f>H26</f>
        <v>90</v>
      </c>
      <c r="I28" s="974">
        <f>I26</f>
        <v>90</v>
      </c>
      <c r="J28" s="754">
        <f>J26</f>
        <v>83</v>
      </c>
      <c r="K28" s="863" t="s">
        <v>537</v>
      </c>
      <c r="L28" s="723">
        <v>10</v>
      </c>
      <c r="M28" s="979" t="s">
        <v>530</v>
      </c>
      <c r="N28" s="2961"/>
      <c r="O28" s="2962"/>
    </row>
    <row r="29" spans="1:15" ht="13.5" thickBot="1" x14ac:dyDescent="0.25">
      <c r="A29" s="568"/>
      <c r="B29" s="601"/>
      <c r="C29" s="2963" t="s">
        <v>10</v>
      </c>
      <c r="D29" s="2964"/>
      <c r="E29" s="2964"/>
      <c r="F29" s="2964"/>
      <c r="G29" s="2965"/>
      <c r="H29" s="980">
        <f>H28+H25+H23</f>
        <v>136</v>
      </c>
      <c r="I29" s="980">
        <f t="shared" ref="I29:J29" si="1">I28+I25+I23</f>
        <v>198.4</v>
      </c>
      <c r="J29" s="981">
        <f t="shared" si="1"/>
        <v>178.5</v>
      </c>
      <c r="K29" s="982"/>
      <c r="L29" s="412"/>
      <c r="M29" s="983"/>
      <c r="N29" s="2236"/>
      <c r="O29" s="2231"/>
    </row>
    <row r="30" spans="1:15" ht="13.5" thickBot="1" x14ac:dyDescent="0.25">
      <c r="A30" s="568"/>
      <c r="B30" s="569"/>
      <c r="C30" s="2516" t="s">
        <v>11</v>
      </c>
      <c r="D30" s="2423"/>
      <c r="E30" s="2423"/>
      <c r="F30" s="2423"/>
      <c r="G30" s="2423"/>
      <c r="H30" s="648">
        <f>H29+H19</f>
        <v>196</v>
      </c>
      <c r="I30" s="648">
        <f>I29+I19</f>
        <v>204</v>
      </c>
      <c r="J30" s="984">
        <f>J29+J19</f>
        <v>184</v>
      </c>
      <c r="K30" s="650"/>
      <c r="L30" s="412"/>
      <c r="M30" s="983"/>
      <c r="N30" s="2236"/>
      <c r="O30" s="2231"/>
    </row>
    <row r="31" spans="1:15" ht="13.5" thickBot="1" x14ac:dyDescent="0.25">
      <c r="A31" s="415"/>
      <c r="B31" s="2966" t="s">
        <v>12</v>
      </c>
      <c r="C31" s="2535"/>
      <c r="D31" s="2535"/>
      <c r="E31" s="2535"/>
      <c r="F31" s="2535"/>
      <c r="G31" s="2535"/>
      <c r="H31" s="418">
        <f>H30</f>
        <v>196</v>
      </c>
      <c r="I31" s="418">
        <f>I30*1</f>
        <v>204</v>
      </c>
      <c r="J31" s="416">
        <f>J30*1</f>
        <v>184</v>
      </c>
      <c r="K31" s="2967"/>
      <c r="L31" s="2536"/>
      <c r="M31" s="2968"/>
      <c r="N31" s="2228"/>
      <c r="O31" s="2229"/>
    </row>
    <row r="32" spans="1:15" x14ac:dyDescent="0.2">
      <c r="A32" s="428"/>
      <c r="B32" s="428"/>
      <c r="C32" s="428"/>
      <c r="D32" s="428"/>
      <c r="E32" s="428"/>
      <c r="F32" s="428"/>
      <c r="G32" s="686"/>
      <c r="H32" s="428"/>
      <c r="I32" s="428"/>
      <c r="J32" s="428"/>
      <c r="K32" s="428"/>
      <c r="L32" s="428"/>
      <c r="M32" s="428"/>
      <c r="N32" s="428"/>
      <c r="O32" s="428"/>
    </row>
    <row r="33" spans="1:15" x14ac:dyDescent="0.2">
      <c r="A33" s="428"/>
      <c r="B33" s="428"/>
      <c r="C33" s="428"/>
      <c r="D33" s="428"/>
      <c r="E33" s="428"/>
      <c r="F33" s="428"/>
      <c r="G33" s="686"/>
      <c r="H33" s="428"/>
      <c r="I33" s="428"/>
      <c r="J33" s="428"/>
      <c r="K33" s="428"/>
      <c r="L33" s="428"/>
      <c r="M33" s="428"/>
      <c r="N33" s="428"/>
      <c r="O33" s="428"/>
    </row>
    <row r="34" spans="1:15" x14ac:dyDescent="0.2">
      <c r="A34" s="428"/>
      <c r="B34" s="428"/>
      <c r="C34" s="428"/>
      <c r="D34" s="428"/>
      <c r="E34" s="428"/>
      <c r="F34" s="428"/>
      <c r="G34" s="686"/>
      <c r="H34" s="428"/>
      <c r="I34" s="428"/>
      <c r="J34" s="428"/>
      <c r="K34" s="428"/>
      <c r="L34" s="428"/>
      <c r="M34" s="428"/>
      <c r="N34" s="428"/>
      <c r="O34" s="428"/>
    </row>
    <row r="35" spans="1:15" x14ac:dyDescent="0.2">
      <c r="A35" s="428"/>
      <c r="B35" s="428"/>
      <c r="C35" s="428"/>
      <c r="D35" s="428"/>
      <c r="E35" s="428"/>
      <c r="F35" s="428"/>
      <c r="G35" s="686"/>
      <c r="H35" s="428"/>
      <c r="I35" s="428"/>
      <c r="J35" s="428"/>
      <c r="K35" s="428"/>
      <c r="L35" s="428"/>
      <c r="M35" s="428"/>
      <c r="N35" s="428"/>
      <c r="O35" s="428"/>
    </row>
    <row r="36" spans="1:15" x14ac:dyDescent="0.2">
      <c r="A36" s="428"/>
      <c r="B36" s="428"/>
      <c r="C36" s="428"/>
      <c r="D36" s="428"/>
      <c r="E36" s="428"/>
      <c r="F36" s="428"/>
      <c r="G36" s="686"/>
      <c r="H36" s="428"/>
      <c r="I36" s="428"/>
      <c r="J36" s="428"/>
      <c r="K36" s="428"/>
      <c r="L36" s="428"/>
      <c r="M36" s="428"/>
      <c r="N36" s="428"/>
      <c r="O36" s="428"/>
    </row>
    <row r="37" spans="1:15" x14ac:dyDescent="0.2">
      <c r="A37" s="428"/>
      <c r="B37" s="428"/>
      <c r="C37" s="428"/>
      <c r="D37" s="428"/>
      <c r="E37" s="428"/>
      <c r="F37" s="428"/>
      <c r="G37" s="686"/>
      <c r="H37" s="428"/>
      <c r="I37" s="428"/>
      <c r="J37" s="428"/>
      <c r="K37" s="428"/>
      <c r="L37" s="428"/>
      <c r="M37" s="428"/>
      <c r="N37" s="428"/>
      <c r="O37" s="428"/>
    </row>
    <row r="38" spans="1:15" ht="13.5" thickBot="1" x14ac:dyDescent="0.25">
      <c r="A38" s="428"/>
      <c r="B38" s="428"/>
      <c r="C38" s="424"/>
      <c r="D38" s="426"/>
      <c r="E38" s="427"/>
      <c r="F38" s="2541" t="s">
        <v>13</v>
      </c>
      <c r="G38" s="2177"/>
      <c r="H38" s="2177"/>
      <c r="I38" s="2177"/>
      <c r="J38" s="2177"/>
      <c r="K38" s="424"/>
      <c r="L38" s="428"/>
      <c r="M38" s="428"/>
      <c r="N38" s="428"/>
      <c r="O38" s="428"/>
    </row>
    <row r="39" spans="1:15" ht="57" thickBot="1" x14ac:dyDescent="0.25">
      <c r="A39" s="428"/>
      <c r="B39" s="428"/>
      <c r="C39" s="2173" t="s">
        <v>14</v>
      </c>
      <c r="D39" s="2174"/>
      <c r="E39" s="2174"/>
      <c r="F39" s="2174"/>
      <c r="G39" s="2175"/>
      <c r="H39" s="87" t="s">
        <v>121</v>
      </c>
      <c r="I39" s="580" t="s">
        <v>122</v>
      </c>
      <c r="J39" s="580" t="s">
        <v>123</v>
      </c>
      <c r="K39" s="424"/>
      <c r="L39" s="428"/>
      <c r="M39" s="428"/>
      <c r="N39" s="428"/>
      <c r="O39" s="428"/>
    </row>
    <row r="40" spans="1:15" ht="13.5" thickBot="1" x14ac:dyDescent="0.25">
      <c r="A40" s="34"/>
      <c r="B40" s="34"/>
      <c r="C40" s="2195" t="s">
        <v>15</v>
      </c>
      <c r="D40" s="2196"/>
      <c r="E40" s="2196"/>
      <c r="F40" s="2196"/>
      <c r="G40" s="2197"/>
      <c r="H40" s="431">
        <f>H41+H42+H43+H44+H45</f>
        <v>196</v>
      </c>
      <c r="I40" s="431">
        <f t="shared" ref="I40:J40" si="2">I41+I42+I43+I44+I45</f>
        <v>204</v>
      </c>
      <c r="J40" s="433">
        <f t="shared" si="2"/>
        <v>184</v>
      </c>
      <c r="K40" s="4"/>
      <c r="L40" s="34"/>
      <c r="M40" s="34"/>
      <c r="N40" s="34"/>
      <c r="O40" s="34"/>
    </row>
    <row r="41" spans="1:15" x14ac:dyDescent="0.2">
      <c r="A41" s="34"/>
      <c r="B41" s="34"/>
      <c r="C41" s="2370" t="s">
        <v>71</v>
      </c>
      <c r="D41" s="2371"/>
      <c r="E41" s="2371"/>
      <c r="F41" s="2371"/>
      <c r="G41" s="2372"/>
      <c r="H41" s="435">
        <v>196</v>
      </c>
      <c r="I41" s="436">
        <v>204</v>
      </c>
      <c r="J41" s="436">
        <v>184</v>
      </c>
      <c r="K41" s="4"/>
      <c r="L41" s="34"/>
      <c r="M41" s="34"/>
      <c r="N41" s="34"/>
      <c r="O41" s="34"/>
    </row>
    <row r="42" spans="1:15" x14ac:dyDescent="0.2">
      <c r="A42" s="34"/>
      <c r="B42" s="34"/>
      <c r="C42" s="2198" t="s">
        <v>295</v>
      </c>
      <c r="D42" s="2199"/>
      <c r="E42" s="2199"/>
      <c r="F42" s="2199"/>
      <c r="G42" s="2200"/>
      <c r="H42" s="438"/>
      <c r="I42" s="439"/>
      <c r="J42" s="439"/>
      <c r="K42" s="4"/>
      <c r="L42" s="34"/>
      <c r="M42" s="34"/>
      <c r="N42" s="34"/>
      <c r="O42" s="34"/>
    </row>
    <row r="43" spans="1:15" x14ac:dyDescent="0.2">
      <c r="A43" s="34"/>
      <c r="B43" s="34"/>
      <c r="C43" s="2198" t="s">
        <v>138</v>
      </c>
      <c r="D43" s="2539"/>
      <c r="E43" s="2539"/>
      <c r="F43" s="2539"/>
      <c r="G43" s="2540"/>
      <c r="H43" s="438"/>
      <c r="I43" s="439"/>
      <c r="J43" s="439"/>
      <c r="K43" s="4"/>
      <c r="L43" s="34"/>
      <c r="M43" s="34"/>
      <c r="N43" s="34"/>
      <c r="O43" s="34"/>
    </row>
    <row r="44" spans="1:15" x14ac:dyDescent="0.2">
      <c r="A44" s="34"/>
      <c r="B44" s="34"/>
      <c r="C44" s="2370" t="s">
        <v>234</v>
      </c>
      <c r="D44" s="2371"/>
      <c r="E44" s="2371"/>
      <c r="F44" s="2371"/>
      <c r="G44" s="2373"/>
      <c r="H44" s="440"/>
      <c r="I44" s="441"/>
      <c r="J44" s="441"/>
      <c r="K44" s="4"/>
      <c r="L44" s="34"/>
      <c r="M44" s="34"/>
      <c r="N44" s="34"/>
      <c r="O44" s="34"/>
    </row>
    <row r="45" spans="1:15" ht="13.5" thickBot="1" x14ac:dyDescent="0.25">
      <c r="A45" s="34"/>
      <c r="B45" s="34"/>
      <c r="C45" s="2374" t="s">
        <v>72</v>
      </c>
      <c r="D45" s="2375"/>
      <c r="E45" s="2375"/>
      <c r="F45" s="2375"/>
      <c r="G45" s="2376"/>
      <c r="H45" s="440"/>
      <c r="I45" s="441"/>
      <c r="J45" s="441"/>
      <c r="K45" s="4"/>
      <c r="L45" s="34"/>
      <c r="M45" s="34"/>
      <c r="N45" s="34"/>
      <c r="O45" s="34"/>
    </row>
    <row r="46" spans="1:15" ht="13.5" thickBot="1" x14ac:dyDescent="0.25">
      <c r="A46" s="34"/>
      <c r="B46" s="34"/>
      <c r="C46" s="2195" t="s">
        <v>16</v>
      </c>
      <c r="D46" s="2196"/>
      <c r="E46" s="2196"/>
      <c r="F46" s="2196"/>
      <c r="G46" s="2197"/>
      <c r="H46" s="444"/>
      <c r="I46" s="444"/>
      <c r="J46" s="445"/>
      <c r="K46" s="4"/>
      <c r="L46" s="34"/>
      <c r="M46" s="34"/>
      <c r="N46" s="34"/>
      <c r="O46" s="34"/>
    </row>
    <row r="47" spans="1:15" ht="13.5" thickBot="1" x14ac:dyDescent="0.25">
      <c r="A47" s="34"/>
      <c r="B47" s="34"/>
      <c r="C47" s="2201" t="s">
        <v>102</v>
      </c>
      <c r="D47" s="2202"/>
      <c r="E47" s="2202"/>
      <c r="F47" s="2202"/>
      <c r="G47" s="2537"/>
      <c r="H47" s="440"/>
      <c r="I47" s="441"/>
      <c r="J47" s="441"/>
      <c r="K47" s="4"/>
      <c r="L47" s="34"/>
      <c r="M47" s="34"/>
      <c r="N47" s="34"/>
      <c r="O47" s="34"/>
    </row>
    <row r="48" spans="1:15" ht="13.5" thickBot="1" x14ac:dyDescent="0.25">
      <c r="A48" s="34"/>
      <c r="B48" s="34"/>
      <c r="C48" s="2538" t="s">
        <v>17</v>
      </c>
      <c r="D48" s="2190"/>
      <c r="E48" s="2190"/>
      <c r="F48" s="2190"/>
      <c r="G48" s="2191"/>
      <c r="H48" s="446">
        <f>H46+H40</f>
        <v>196</v>
      </c>
      <c r="I48" s="446">
        <f>I46+I40</f>
        <v>204</v>
      </c>
      <c r="J48" s="447">
        <f>J46+J40</f>
        <v>184</v>
      </c>
      <c r="K48" s="4"/>
      <c r="L48" s="34"/>
      <c r="M48" s="34"/>
      <c r="N48" s="34"/>
      <c r="O48" s="34"/>
    </row>
    <row r="49" spans="1:15" x14ac:dyDescent="0.2">
      <c r="A49" s="34"/>
      <c r="B49" s="34"/>
      <c r="C49" s="34"/>
      <c r="D49" s="34"/>
      <c r="E49" s="34"/>
      <c r="F49" s="34"/>
      <c r="G49" s="985"/>
      <c r="H49" s="34"/>
      <c r="I49" s="34"/>
      <c r="J49" s="34"/>
      <c r="K49" s="34"/>
      <c r="L49" s="34"/>
      <c r="M49" s="34"/>
      <c r="N49" s="34"/>
      <c r="O49" s="34"/>
    </row>
    <row r="50" spans="1:15" x14ac:dyDescent="0.2">
      <c r="A50" s="34"/>
      <c r="B50" s="34"/>
      <c r="C50" s="34"/>
      <c r="D50" s="34"/>
      <c r="E50" s="34"/>
      <c r="F50" s="34"/>
      <c r="G50" s="985"/>
      <c r="H50" s="34"/>
      <c r="I50" s="34"/>
      <c r="J50" s="34"/>
      <c r="K50" s="34"/>
      <c r="L50" s="34"/>
      <c r="M50" s="34"/>
      <c r="N50" s="34"/>
      <c r="O50" s="34"/>
    </row>
    <row r="51" spans="1:15" x14ac:dyDescent="0.2">
      <c r="A51" s="20"/>
      <c r="B51" s="20"/>
      <c r="C51" s="20"/>
      <c r="D51" s="20"/>
      <c r="E51" s="20"/>
      <c r="F51" s="20"/>
      <c r="G51" s="986"/>
      <c r="H51" s="20"/>
      <c r="I51" s="20"/>
      <c r="J51" s="20"/>
      <c r="K51" s="20"/>
      <c r="L51" s="34"/>
      <c r="M51" s="20"/>
      <c r="N51" s="20"/>
      <c r="O51" s="20"/>
    </row>
  </sheetData>
  <mergeCells count="81">
    <mergeCell ref="D2:O2"/>
    <mergeCell ref="D3:K3"/>
    <mergeCell ref="A5:A7"/>
    <mergeCell ref="B5:B7"/>
    <mergeCell ref="C5:C7"/>
    <mergeCell ref="D5:D7"/>
    <mergeCell ref="E5:E7"/>
    <mergeCell ref="F5:F7"/>
    <mergeCell ref="G5:G7"/>
    <mergeCell ref="H5:J5"/>
    <mergeCell ref="K5:M5"/>
    <mergeCell ref="N5:N7"/>
    <mergeCell ref="O5:O7"/>
    <mergeCell ref="H6:H7"/>
    <mergeCell ref="I6:I7"/>
    <mergeCell ref="J6:J7"/>
    <mergeCell ref="K6:K7"/>
    <mergeCell ref="L6:M6"/>
    <mergeCell ref="B8:M8"/>
    <mergeCell ref="C9:M9"/>
    <mergeCell ref="N10:O10"/>
    <mergeCell ref="N11:O11"/>
    <mergeCell ref="C12:C14"/>
    <mergeCell ref="D12:D14"/>
    <mergeCell ref="E12:E14"/>
    <mergeCell ref="F12:F14"/>
    <mergeCell ref="N12:O14"/>
    <mergeCell ref="M15:M16"/>
    <mergeCell ref="N15:O16"/>
    <mergeCell ref="C17:C18"/>
    <mergeCell ref="D17:D18"/>
    <mergeCell ref="E17:E18"/>
    <mergeCell ref="F17:F18"/>
    <mergeCell ref="K17:K18"/>
    <mergeCell ref="L17:L18"/>
    <mergeCell ref="M17:M18"/>
    <mergeCell ref="N17:O18"/>
    <mergeCell ref="C15:C16"/>
    <mergeCell ref="D15:D16"/>
    <mergeCell ref="E15:E16"/>
    <mergeCell ref="F15:F16"/>
    <mergeCell ref="K15:K16"/>
    <mergeCell ref="L15:L16"/>
    <mergeCell ref="C19:G19"/>
    <mergeCell ref="C20:M20"/>
    <mergeCell ref="C21:C23"/>
    <mergeCell ref="D21:D23"/>
    <mergeCell ref="E21:E23"/>
    <mergeCell ref="F21:F23"/>
    <mergeCell ref="K21:K22"/>
    <mergeCell ref="L21:L22"/>
    <mergeCell ref="M21:M22"/>
    <mergeCell ref="N21:O23"/>
    <mergeCell ref="C24:C25"/>
    <mergeCell ref="D24:D25"/>
    <mergeCell ref="E24:E25"/>
    <mergeCell ref="F24:F25"/>
    <mergeCell ref="K24:K25"/>
    <mergeCell ref="M24:M25"/>
    <mergeCell ref="N24:O25"/>
    <mergeCell ref="N26:O28"/>
    <mergeCell ref="C29:G29"/>
    <mergeCell ref="N29:O31"/>
    <mergeCell ref="C30:G30"/>
    <mergeCell ref="B31:G31"/>
    <mergeCell ref="K31:M31"/>
    <mergeCell ref="C43:G43"/>
    <mergeCell ref="C26:C28"/>
    <mergeCell ref="D26:D28"/>
    <mergeCell ref="E26:E28"/>
    <mergeCell ref="F26:F28"/>
    <mergeCell ref="F38:J38"/>
    <mergeCell ref="C39:G39"/>
    <mergeCell ref="C40:G40"/>
    <mergeCell ref="C41:G41"/>
    <mergeCell ref="C42:G42"/>
    <mergeCell ref="C44:G44"/>
    <mergeCell ref="C45:G45"/>
    <mergeCell ref="C46:G46"/>
    <mergeCell ref="C47:G47"/>
    <mergeCell ref="C48:G48"/>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48"/>
  <sheetViews>
    <sheetView workbookViewId="0">
      <selection activeCell="N54" sqref="N54:O54"/>
    </sheetView>
  </sheetViews>
  <sheetFormatPr defaultRowHeight="12.75" x14ac:dyDescent="0.2"/>
  <cols>
    <col min="1" max="1" width="3.28515625" customWidth="1"/>
    <col min="2" max="3" width="2.5703125" customWidth="1"/>
    <col min="4" max="4" width="25" customWidth="1"/>
    <col min="5" max="5" width="7.140625" customWidth="1"/>
    <col min="6" max="6" width="4.42578125" customWidth="1"/>
    <col min="7" max="7" width="6" customWidth="1"/>
    <col min="8" max="8" width="9.28515625" customWidth="1"/>
    <col min="9" max="9" width="9.7109375" customWidth="1"/>
    <col min="10" max="10" width="10" customWidth="1"/>
    <col min="11" max="11" width="22.85546875" customWidth="1"/>
    <col min="12" max="12" width="6.7109375" customWidth="1"/>
    <col min="13" max="13" width="8" customWidth="1"/>
    <col min="14" max="14" width="18.85546875" customWidth="1"/>
    <col min="15" max="15" width="25.42578125" customWidth="1"/>
  </cols>
  <sheetData>
    <row r="2" spans="1:17" ht="13.15" customHeight="1" x14ac:dyDescent="0.2">
      <c r="A2" s="448"/>
      <c r="B2" s="424"/>
      <c r="C2" s="424"/>
      <c r="D2" s="2773" t="s">
        <v>120</v>
      </c>
      <c r="E2" s="2177"/>
      <c r="F2" s="2177"/>
      <c r="G2" s="2177"/>
      <c r="H2" s="2177"/>
      <c r="I2" s="2177"/>
      <c r="J2" s="2177"/>
      <c r="K2" s="2177"/>
      <c r="L2" s="2177"/>
      <c r="M2" s="2177"/>
      <c r="N2" s="2177"/>
      <c r="O2" s="2177"/>
    </row>
    <row r="3" spans="1:17" ht="13.9" customHeight="1" thickBot="1" x14ac:dyDescent="0.25">
      <c r="A3" s="2389" t="s">
        <v>538</v>
      </c>
      <c r="B3" s="3208"/>
      <c r="C3" s="3208"/>
      <c r="D3" s="3208"/>
      <c r="E3" s="3208"/>
      <c r="F3" s="3208"/>
      <c r="G3" s="3208"/>
      <c r="H3" s="3208"/>
      <c r="I3" s="3208"/>
      <c r="J3" s="3208"/>
      <c r="K3" s="3208"/>
      <c r="L3" s="3208"/>
      <c r="M3" s="3208"/>
      <c r="N3" s="3208"/>
      <c r="O3" s="3208"/>
    </row>
    <row r="4" spans="1:17" ht="13.15" customHeight="1" x14ac:dyDescent="0.2">
      <c r="A4" s="2382" t="s">
        <v>0</v>
      </c>
      <c r="B4" s="2327" t="s">
        <v>1</v>
      </c>
      <c r="C4" s="2327" t="s">
        <v>2</v>
      </c>
      <c r="D4" s="2330" t="s">
        <v>3</v>
      </c>
      <c r="E4" s="2359" t="s">
        <v>4</v>
      </c>
      <c r="F4" s="2364" t="s">
        <v>5</v>
      </c>
      <c r="G4" s="2359" t="s">
        <v>6</v>
      </c>
      <c r="H4" s="2293" t="s">
        <v>74</v>
      </c>
      <c r="I4" s="2294"/>
      <c r="J4" s="2295"/>
      <c r="K4" s="2346" t="s">
        <v>99</v>
      </c>
      <c r="L4" s="2347"/>
      <c r="M4" s="2347"/>
      <c r="N4" s="3209" t="s">
        <v>75</v>
      </c>
      <c r="O4" s="3211" t="s">
        <v>73</v>
      </c>
    </row>
    <row r="5" spans="1:17" ht="13.15" customHeight="1" x14ac:dyDescent="0.2">
      <c r="A5" s="2383"/>
      <c r="B5" s="2328"/>
      <c r="C5" s="2328"/>
      <c r="D5" s="2331"/>
      <c r="E5" s="2360"/>
      <c r="F5" s="2365"/>
      <c r="G5" s="2360"/>
      <c r="H5" s="2362" t="s">
        <v>121</v>
      </c>
      <c r="I5" s="2385" t="s">
        <v>122</v>
      </c>
      <c r="J5" s="2386" t="s">
        <v>123</v>
      </c>
      <c r="K5" s="2299" t="s">
        <v>3</v>
      </c>
      <c r="L5" s="2301"/>
      <c r="M5" s="2302"/>
      <c r="N5" s="3210"/>
      <c r="O5" s="3212"/>
    </row>
    <row r="6" spans="1:17" ht="176.45" customHeight="1" thickBot="1" x14ac:dyDescent="0.25">
      <c r="A6" s="2384"/>
      <c r="B6" s="2329"/>
      <c r="C6" s="2329"/>
      <c r="D6" s="2332"/>
      <c r="E6" s="2361"/>
      <c r="F6" s="2366"/>
      <c r="G6" s="2361"/>
      <c r="H6" s="2363"/>
      <c r="I6" s="2306"/>
      <c r="J6" s="2283"/>
      <c r="K6" s="2300"/>
      <c r="L6" s="82" t="s">
        <v>68</v>
      </c>
      <c r="M6" s="83" t="s">
        <v>69</v>
      </c>
      <c r="N6" s="3210"/>
      <c r="O6" s="3212"/>
    </row>
    <row r="7" spans="1:17" ht="62.45" customHeight="1" thickBot="1" x14ac:dyDescent="0.25">
      <c r="A7" s="597" t="s">
        <v>7</v>
      </c>
      <c r="B7" s="987" t="s">
        <v>539</v>
      </c>
      <c r="C7" s="987"/>
      <c r="D7" s="987"/>
      <c r="E7" s="987"/>
      <c r="F7" s="987"/>
      <c r="G7" s="987"/>
      <c r="H7" s="987"/>
      <c r="I7" s="987"/>
      <c r="J7" s="987"/>
      <c r="K7" s="2074" t="s">
        <v>540</v>
      </c>
      <c r="L7" s="2075">
        <v>2.5</v>
      </c>
      <c r="M7" s="2073" t="s">
        <v>1214</v>
      </c>
      <c r="N7" s="3217"/>
      <c r="O7" s="3218"/>
      <c r="Q7" s="1858"/>
    </row>
    <row r="8" spans="1:17" ht="28.9" customHeight="1" thickBot="1" x14ac:dyDescent="0.25">
      <c r="A8" s="988" t="s">
        <v>7</v>
      </c>
      <c r="B8" s="989" t="s">
        <v>7</v>
      </c>
      <c r="C8" s="3219" t="s">
        <v>541</v>
      </c>
      <c r="D8" s="3220"/>
      <c r="E8" s="3220"/>
      <c r="F8" s="3220"/>
      <c r="G8" s="3220"/>
      <c r="H8" s="3220"/>
      <c r="I8" s="3220"/>
      <c r="J8" s="3221"/>
      <c r="K8" s="2076" t="s">
        <v>542</v>
      </c>
      <c r="L8" s="990">
        <v>1.5</v>
      </c>
      <c r="M8" s="991">
        <v>1.5</v>
      </c>
      <c r="N8" s="3222"/>
      <c r="O8" s="3223"/>
      <c r="P8" s="2072"/>
      <c r="Q8" s="2072"/>
    </row>
    <row r="9" spans="1:17" ht="13.15" customHeight="1" x14ac:dyDescent="0.2">
      <c r="A9" s="3029" t="s">
        <v>7</v>
      </c>
      <c r="B9" s="3031" t="s">
        <v>7</v>
      </c>
      <c r="C9" s="3033" t="s">
        <v>129</v>
      </c>
      <c r="D9" s="3163" t="s">
        <v>543</v>
      </c>
      <c r="E9" s="3193" t="s">
        <v>50</v>
      </c>
      <c r="F9" s="3195" t="s">
        <v>301</v>
      </c>
      <c r="G9" s="992" t="s">
        <v>30</v>
      </c>
      <c r="H9" s="993">
        <v>920</v>
      </c>
      <c r="I9" s="994">
        <v>1008.2</v>
      </c>
      <c r="J9" s="995">
        <v>860.6</v>
      </c>
      <c r="K9" s="2002"/>
      <c r="L9" s="996"/>
      <c r="M9" s="997"/>
      <c r="N9" s="3198"/>
      <c r="O9" s="3199"/>
    </row>
    <row r="10" spans="1:17" ht="28.9" customHeight="1" x14ac:dyDescent="0.2">
      <c r="A10" s="3030"/>
      <c r="B10" s="3032"/>
      <c r="C10" s="3034"/>
      <c r="D10" s="3192"/>
      <c r="E10" s="3088"/>
      <c r="F10" s="3196"/>
      <c r="G10" s="998" t="s">
        <v>67</v>
      </c>
      <c r="H10" s="999">
        <v>165</v>
      </c>
      <c r="I10" s="1000">
        <v>140</v>
      </c>
      <c r="J10" s="1001">
        <v>139.5</v>
      </c>
      <c r="K10" s="2003"/>
      <c r="L10" s="1002"/>
      <c r="M10" s="1003"/>
      <c r="N10" s="3200"/>
      <c r="O10" s="3201"/>
    </row>
    <row r="11" spans="1:17" ht="27" customHeight="1" x14ac:dyDescent="0.2">
      <c r="A11" s="3030"/>
      <c r="B11" s="3032"/>
      <c r="C11" s="3034"/>
      <c r="D11" s="3122" t="s">
        <v>544</v>
      </c>
      <c r="E11" s="3088"/>
      <c r="F11" s="3196"/>
      <c r="G11" s="1004" t="s">
        <v>125</v>
      </c>
      <c r="H11" s="1005">
        <v>40.22</v>
      </c>
      <c r="I11" s="1006">
        <v>40.22</v>
      </c>
      <c r="J11" s="1007">
        <v>40.22</v>
      </c>
      <c r="K11" s="1008" t="s">
        <v>545</v>
      </c>
      <c r="L11" s="1009">
        <v>8500</v>
      </c>
      <c r="M11" s="2007">
        <v>8564</v>
      </c>
      <c r="N11" s="3014" t="s">
        <v>546</v>
      </c>
      <c r="O11" s="3015"/>
    </row>
    <row r="12" spans="1:17" ht="26.45" customHeight="1" x14ac:dyDescent="0.2">
      <c r="A12" s="3030"/>
      <c r="B12" s="3032"/>
      <c r="C12" s="3034"/>
      <c r="D12" s="3126"/>
      <c r="E12" s="3088"/>
      <c r="F12" s="3196"/>
      <c r="G12" s="3202"/>
      <c r="H12" s="3205"/>
      <c r="I12" s="1010"/>
      <c r="J12" s="2011"/>
      <c r="K12" s="1008" t="s">
        <v>547</v>
      </c>
      <c r="L12" s="1011">
        <v>3.2</v>
      </c>
      <c r="M12" s="2008">
        <v>3.25</v>
      </c>
      <c r="N12" s="3014" t="s">
        <v>548</v>
      </c>
      <c r="O12" s="3015"/>
    </row>
    <row r="13" spans="1:17" ht="26.45" customHeight="1" x14ac:dyDescent="0.2">
      <c r="A13" s="3030"/>
      <c r="B13" s="3032"/>
      <c r="C13" s="3034"/>
      <c r="D13" s="3126"/>
      <c r="E13" s="3088"/>
      <c r="F13" s="3196"/>
      <c r="G13" s="3203"/>
      <c r="H13" s="3206"/>
      <c r="I13" s="1010"/>
      <c r="J13" s="2012"/>
      <c r="K13" s="1008" t="s">
        <v>549</v>
      </c>
      <c r="L13" s="1011">
        <v>960</v>
      </c>
      <c r="M13" s="2007">
        <v>1040</v>
      </c>
      <c r="N13" s="3171" t="s">
        <v>550</v>
      </c>
      <c r="O13" s="3172"/>
    </row>
    <row r="14" spans="1:17" ht="25.5" x14ac:dyDescent="0.2">
      <c r="A14" s="3030"/>
      <c r="B14" s="3032"/>
      <c r="C14" s="3034"/>
      <c r="D14" s="3126"/>
      <c r="E14" s="3088"/>
      <c r="F14" s="3196"/>
      <c r="G14" s="3203"/>
      <c r="H14" s="3206"/>
      <c r="I14" s="1010"/>
      <c r="J14" s="2012"/>
      <c r="K14" s="1012" t="s">
        <v>551</v>
      </c>
      <c r="L14" s="1013">
        <v>20</v>
      </c>
      <c r="M14" s="2007">
        <v>36</v>
      </c>
      <c r="N14" s="3014"/>
      <c r="O14" s="3015"/>
    </row>
    <row r="15" spans="1:17" ht="26.45" customHeight="1" x14ac:dyDescent="0.2">
      <c r="A15" s="3030"/>
      <c r="B15" s="3032"/>
      <c r="C15" s="3034"/>
      <c r="D15" s="3122" t="s">
        <v>552</v>
      </c>
      <c r="E15" s="3088"/>
      <c r="F15" s="3196"/>
      <c r="G15" s="3203"/>
      <c r="H15" s="3206"/>
      <c r="I15" s="1010"/>
      <c r="J15" s="2012"/>
      <c r="K15" s="1014" t="s">
        <v>553</v>
      </c>
      <c r="L15" s="1015">
        <v>43</v>
      </c>
      <c r="M15" s="2009">
        <v>50</v>
      </c>
      <c r="N15" s="3016" t="s">
        <v>1161</v>
      </c>
      <c r="O15" s="3017"/>
    </row>
    <row r="16" spans="1:17" ht="38.25" x14ac:dyDescent="0.2">
      <c r="A16" s="3030"/>
      <c r="B16" s="3032"/>
      <c r="C16" s="3034"/>
      <c r="D16" s="3126"/>
      <c r="E16" s="3088"/>
      <c r="F16" s="3196"/>
      <c r="G16" s="3203"/>
      <c r="H16" s="3206"/>
      <c r="I16" s="1010"/>
      <c r="J16" s="2012"/>
      <c r="K16" s="1014" t="s">
        <v>554</v>
      </c>
      <c r="L16" s="1015">
        <v>2</v>
      </c>
      <c r="M16" s="2009">
        <v>1</v>
      </c>
      <c r="N16" s="3016" t="s">
        <v>1162</v>
      </c>
      <c r="O16" s="3017"/>
    </row>
    <row r="17" spans="1:15" ht="26.45" customHeight="1" x14ac:dyDescent="0.2">
      <c r="A17" s="3030"/>
      <c r="B17" s="3032"/>
      <c r="C17" s="3034"/>
      <c r="D17" s="3126"/>
      <c r="E17" s="3088"/>
      <c r="F17" s="3196"/>
      <c r="G17" s="3203"/>
      <c r="H17" s="3206"/>
      <c r="I17" s="1010"/>
      <c r="J17" s="2012"/>
      <c r="K17" s="1014" t="s">
        <v>555</v>
      </c>
      <c r="L17" s="1015">
        <v>12500</v>
      </c>
      <c r="M17" s="2009">
        <v>12545</v>
      </c>
      <c r="N17" s="3016" t="s">
        <v>1163</v>
      </c>
      <c r="O17" s="3017"/>
    </row>
    <row r="18" spans="1:15" ht="23.45" customHeight="1" x14ac:dyDescent="0.2">
      <c r="A18" s="3030"/>
      <c r="B18" s="3032"/>
      <c r="C18" s="3034"/>
      <c r="D18" s="3123"/>
      <c r="E18" s="3088"/>
      <c r="F18" s="3196"/>
      <c r="G18" s="3204"/>
      <c r="H18" s="3207"/>
      <c r="I18" s="1010"/>
      <c r="J18" s="2012"/>
      <c r="K18" s="1016" t="s">
        <v>556</v>
      </c>
      <c r="L18" s="2004">
        <v>11000</v>
      </c>
      <c r="M18" s="2009">
        <v>12500</v>
      </c>
      <c r="N18" s="3016" t="s">
        <v>1213</v>
      </c>
      <c r="O18" s="3017"/>
    </row>
    <row r="19" spans="1:15" ht="20.45" customHeight="1" thickBot="1" x14ac:dyDescent="0.25">
      <c r="A19" s="3083"/>
      <c r="B19" s="3084"/>
      <c r="C19" s="3085"/>
      <c r="D19" s="1017"/>
      <c r="E19" s="3194"/>
      <c r="F19" s="3197"/>
      <c r="G19" s="1018" t="s">
        <v>8</v>
      </c>
      <c r="H19" s="1019">
        <f>H9+H10+H11</f>
        <v>1125.22</v>
      </c>
      <c r="I19" s="1019">
        <f>I9+I10+I11</f>
        <v>1188.42</v>
      </c>
      <c r="J19" s="1019">
        <f>J9+J10+J11</f>
        <v>1040.32</v>
      </c>
      <c r="K19" s="1020"/>
      <c r="L19" s="1021"/>
      <c r="M19" s="1022"/>
      <c r="N19" s="2005"/>
      <c r="O19" s="2006"/>
    </row>
    <row r="20" spans="1:15" ht="18.600000000000001" customHeight="1" x14ac:dyDescent="0.2">
      <c r="A20" s="2055" t="s">
        <v>7</v>
      </c>
      <c r="B20" s="2065" t="s">
        <v>7</v>
      </c>
      <c r="C20" s="3033" t="s">
        <v>106</v>
      </c>
      <c r="D20" s="3140" t="s">
        <v>557</v>
      </c>
      <c r="E20" s="3225" t="s">
        <v>50</v>
      </c>
      <c r="F20" s="2312" t="s">
        <v>301</v>
      </c>
      <c r="G20" s="689" t="s">
        <v>30</v>
      </c>
      <c r="H20" s="1023">
        <v>120</v>
      </c>
      <c r="I20" s="1024">
        <v>120</v>
      </c>
      <c r="J20" s="1025">
        <v>37</v>
      </c>
      <c r="K20" s="3228"/>
      <c r="L20" s="3230"/>
      <c r="M20" s="1026"/>
      <c r="N20" s="3173"/>
      <c r="O20" s="3174"/>
    </row>
    <row r="21" spans="1:15" ht="40.15" customHeight="1" x14ac:dyDescent="0.2">
      <c r="A21" s="2056"/>
      <c r="B21" s="2061"/>
      <c r="C21" s="3034"/>
      <c r="D21" s="3224"/>
      <c r="E21" s="3226"/>
      <c r="F21" s="2368"/>
      <c r="G21" s="1027" t="s">
        <v>125</v>
      </c>
      <c r="H21" s="2077">
        <v>3.22</v>
      </c>
      <c r="I21" s="353">
        <v>3.22</v>
      </c>
      <c r="J21" s="2077">
        <v>3.22</v>
      </c>
      <c r="K21" s="3229"/>
      <c r="L21" s="3231"/>
      <c r="M21" s="1029"/>
      <c r="N21" s="3232"/>
      <c r="O21" s="3233"/>
    </row>
    <row r="22" spans="1:15" ht="39" thickBot="1" x14ac:dyDescent="0.25">
      <c r="A22" s="2056"/>
      <c r="B22" s="2061"/>
      <c r="C22" s="3034"/>
      <c r="D22" s="1030" t="s">
        <v>558</v>
      </c>
      <c r="E22" s="3226"/>
      <c r="F22" s="2368"/>
      <c r="G22" s="1027"/>
      <c r="H22" s="2078"/>
      <c r="I22" s="1031"/>
      <c r="J22" s="2078"/>
      <c r="K22" s="2054" t="s">
        <v>559</v>
      </c>
      <c r="L22" s="2068">
        <v>40</v>
      </c>
      <c r="M22" s="2010">
        <v>92</v>
      </c>
      <c r="N22" s="3014" t="s">
        <v>1164</v>
      </c>
      <c r="O22" s="3015"/>
    </row>
    <row r="23" spans="1:15" ht="13.5" thickBot="1" x14ac:dyDescent="0.25">
      <c r="A23" s="1032"/>
      <c r="B23" s="1033"/>
      <c r="C23" s="3085"/>
      <c r="D23" s="2066"/>
      <c r="E23" s="3227"/>
      <c r="F23" s="2309"/>
      <c r="G23" s="1034" t="s">
        <v>8</v>
      </c>
      <c r="H23" s="1035">
        <f>H20+H21</f>
        <v>123.22</v>
      </c>
      <c r="I23" s="1036">
        <f>I20+I21</f>
        <v>123.22</v>
      </c>
      <c r="J23" s="1036">
        <f>J20+J21</f>
        <v>40.22</v>
      </c>
      <c r="K23" s="1037"/>
      <c r="L23" s="1038"/>
      <c r="M23" s="1039"/>
      <c r="N23" s="1040"/>
      <c r="O23" s="1041"/>
    </row>
    <row r="24" spans="1:15" ht="13.5" thickBot="1" x14ac:dyDescent="0.25">
      <c r="A24" s="988" t="s">
        <v>7</v>
      </c>
      <c r="B24" s="1042" t="s">
        <v>7</v>
      </c>
      <c r="C24" s="3132" t="s">
        <v>10</v>
      </c>
      <c r="D24" s="3069"/>
      <c r="E24" s="3069"/>
      <c r="F24" s="3069"/>
      <c r="G24" s="3071"/>
      <c r="H24" s="1043">
        <f>H19+H22+H23</f>
        <v>1248.44</v>
      </c>
      <c r="I24" s="1044">
        <f>I19+I22+I23</f>
        <v>1311.64</v>
      </c>
      <c r="J24" s="1045">
        <f>J19+J22+J23</f>
        <v>1080.54</v>
      </c>
      <c r="K24" s="1046"/>
      <c r="L24" s="1047"/>
      <c r="M24" s="1048"/>
      <c r="N24" s="3213"/>
      <c r="O24" s="3214"/>
    </row>
    <row r="25" spans="1:15" ht="13.5" thickBot="1" x14ac:dyDescent="0.25">
      <c r="A25" s="988" t="s">
        <v>7</v>
      </c>
      <c r="B25" s="1049" t="s">
        <v>9</v>
      </c>
      <c r="C25" s="3234" t="s">
        <v>560</v>
      </c>
      <c r="D25" s="3076"/>
      <c r="E25" s="3076"/>
      <c r="F25" s="3076"/>
      <c r="G25" s="3076"/>
      <c r="H25" s="3076"/>
      <c r="I25" s="3076"/>
      <c r="J25" s="3076"/>
      <c r="K25" s="3076"/>
      <c r="L25" s="3076"/>
      <c r="M25" s="3076"/>
      <c r="N25" s="3215"/>
      <c r="O25" s="3216"/>
    </row>
    <row r="26" spans="1:15" ht="26.25" thickBot="1" x14ac:dyDescent="0.25">
      <c r="A26" s="2079"/>
      <c r="B26" s="2058"/>
      <c r="C26" s="2080"/>
      <c r="D26" s="2081"/>
      <c r="E26" s="2081"/>
      <c r="F26" s="2081"/>
      <c r="G26" s="2081"/>
      <c r="H26" s="2081"/>
      <c r="I26" s="2081"/>
      <c r="J26" s="2081"/>
      <c r="K26" s="2082" t="s">
        <v>561</v>
      </c>
      <c r="L26" s="2083" t="s">
        <v>562</v>
      </c>
      <c r="M26" s="2091" t="s">
        <v>1216</v>
      </c>
      <c r="N26" s="3173"/>
      <c r="O26" s="3174"/>
    </row>
    <row r="27" spans="1:15" ht="18" customHeight="1" thickBot="1" x14ac:dyDescent="0.25">
      <c r="A27" s="2079"/>
      <c r="B27" s="2058"/>
      <c r="C27" s="2080"/>
      <c r="D27" s="2081"/>
      <c r="E27" s="2081"/>
      <c r="F27" s="2081"/>
      <c r="G27" s="2081"/>
      <c r="H27" s="2081"/>
      <c r="I27" s="2081"/>
      <c r="J27" s="2081"/>
      <c r="K27" s="2084" t="s">
        <v>563</v>
      </c>
      <c r="L27" s="2085" t="s">
        <v>564</v>
      </c>
      <c r="M27" s="2086" t="s">
        <v>564</v>
      </c>
      <c r="N27" s="3175"/>
      <c r="O27" s="3176"/>
    </row>
    <row r="28" spans="1:15" ht="26.45" customHeight="1" x14ac:dyDescent="0.2">
      <c r="A28" s="3177" t="s">
        <v>7</v>
      </c>
      <c r="B28" s="3180" t="s">
        <v>9</v>
      </c>
      <c r="C28" s="3182" t="s">
        <v>9</v>
      </c>
      <c r="D28" s="3184" t="s">
        <v>565</v>
      </c>
      <c r="E28" s="3187" t="s">
        <v>50</v>
      </c>
      <c r="F28" s="3187" t="s">
        <v>301</v>
      </c>
      <c r="G28" s="525" t="s">
        <v>30</v>
      </c>
      <c r="H28" s="1050">
        <v>200</v>
      </c>
      <c r="I28" s="1051">
        <v>157</v>
      </c>
      <c r="J28" s="1052">
        <v>140.80000000000001</v>
      </c>
      <c r="K28" s="1053" t="s">
        <v>566</v>
      </c>
      <c r="L28" s="1054">
        <v>37</v>
      </c>
      <c r="M28" s="2014" t="s">
        <v>1165</v>
      </c>
      <c r="N28" s="3043" t="s">
        <v>1166</v>
      </c>
      <c r="O28" s="3044"/>
    </row>
    <row r="29" spans="1:15" ht="16.899999999999999" customHeight="1" x14ac:dyDescent="0.2">
      <c r="A29" s="3178"/>
      <c r="B29" s="3150"/>
      <c r="C29" s="3153"/>
      <c r="D29" s="3185"/>
      <c r="E29" s="3188"/>
      <c r="F29" s="3188"/>
      <c r="G29" s="531" t="s">
        <v>125</v>
      </c>
      <c r="H29" s="1055">
        <v>12.04</v>
      </c>
      <c r="I29" s="1056">
        <v>12.04</v>
      </c>
      <c r="J29" s="1057">
        <v>12.04</v>
      </c>
      <c r="K29" s="1058"/>
      <c r="L29" s="1059"/>
      <c r="M29" s="2015"/>
      <c r="N29" s="3190"/>
      <c r="O29" s="3191"/>
    </row>
    <row r="30" spans="1:15" ht="18.600000000000001" customHeight="1" thickBot="1" x14ac:dyDescent="0.25">
      <c r="A30" s="3179"/>
      <c r="B30" s="3181"/>
      <c r="C30" s="3183"/>
      <c r="D30" s="3186"/>
      <c r="E30" s="3189"/>
      <c r="F30" s="3189"/>
      <c r="G30" s="1060" t="s">
        <v>8</v>
      </c>
      <c r="H30" s="1061">
        <f>H28+H29</f>
        <v>212.04</v>
      </c>
      <c r="I30" s="1062">
        <f>I28+I29</f>
        <v>169.04</v>
      </c>
      <c r="J30" s="1062">
        <f>J28+J29</f>
        <v>152.84</v>
      </c>
      <c r="K30" s="1063"/>
      <c r="L30" s="1064"/>
      <c r="M30" s="2016"/>
      <c r="N30" s="3045"/>
      <c r="O30" s="3046"/>
    </row>
    <row r="31" spans="1:15" ht="13.15" customHeight="1" x14ac:dyDescent="0.2">
      <c r="A31" s="3029" t="s">
        <v>7</v>
      </c>
      <c r="B31" s="3031" t="s">
        <v>9</v>
      </c>
      <c r="C31" s="3160" t="s">
        <v>35</v>
      </c>
      <c r="D31" s="3163" t="s">
        <v>567</v>
      </c>
      <c r="E31" s="1065" t="s">
        <v>50</v>
      </c>
      <c r="F31" s="1066" t="s">
        <v>301</v>
      </c>
      <c r="G31" s="1067" t="s">
        <v>30</v>
      </c>
      <c r="H31" s="1050">
        <v>1138</v>
      </c>
      <c r="I31" s="1050">
        <v>2217.4</v>
      </c>
      <c r="J31" s="1050">
        <v>2004.8</v>
      </c>
      <c r="K31" s="3165"/>
      <c r="L31" s="3167"/>
      <c r="M31" s="3169"/>
      <c r="N31" s="3043"/>
      <c r="O31" s="3044"/>
    </row>
    <row r="32" spans="1:15" ht="50.45" customHeight="1" x14ac:dyDescent="0.2">
      <c r="A32" s="3030"/>
      <c r="B32" s="3032"/>
      <c r="C32" s="3161"/>
      <c r="D32" s="3164"/>
      <c r="E32" s="1068"/>
      <c r="F32" s="1069"/>
      <c r="G32" s="1070" t="s">
        <v>67</v>
      </c>
      <c r="H32" s="1071">
        <v>905</v>
      </c>
      <c r="I32" s="1072">
        <v>1050.3</v>
      </c>
      <c r="J32" s="1071">
        <v>1039.4000000000001</v>
      </c>
      <c r="K32" s="3166"/>
      <c r="L32" s="3168"/>
      <c r="M32" s="3170"/>
      <c r="N32" s="3014"/>
      <c r="O32" s="3015"/>
    </row>
    <row r="33" spans="1:15" ht="59.45" customHeight="1" x14ac:dyDescent="0.2">
      <c r="A33" s="3030"/>
      <c r="B33" s="3032"/>
      <c r="C33" s="3161"/>
      <c r="D33" s="3122" t="s">
        <v>568</v>
      </c>
      <c r="E33" s="1068"/>
      <c r="F33" s="1069"/>
      <c r="G33" s="1073" t="s">
        <v>125</v>
      </c>
      <c r="H33" s="1074">
        <v>139.31</v>
      </c>
      <c r="I33" s="1074">
        <v>139.31</v>
      </c>
      <c r="J33" s="1074">
        <v>139.31</v>
      </c>
      <c r="K33" s="1075" t="s">
        <v>569</v>
      </c>
      <c r="L33" s="2013">
        <v>171</v>
      </c>
      <c r="M33" s="2015" t="s">
        <v>1198</v>
      </c>
      <c r="N33" s="3016" t="s">
        <v>1197</v>
      </c>
      <c r="O33" s="3017"/>
    </row>
    <row r="34" spans="1:15" x14ac:dyDescent="0.2">
      <c r="A34" s="3030"/>
      <c r="B34" s="3032"/>
      <c r="C34" s="3161"/>
      <c r="D34" s="3126"/>
      <c r="E34" s="1068"/>
      <c r="F34" s="1069"/>
      <c r="G34" s="1077"/>
      <c r="H34" s="1078"/>
      <c r="I34" s="1078"/>
      <c r="J34" s="1078"/>
      <c r="K34" s="1075" t="s">
        <v>570</v>
      </c>
      <c r="L34" s="2013">
        <v>45</v>
      </c>
      <c r="M34" s="2015" t="s">
        <v>1199</v>
      </c>
      <c r="N34" s="3016" t="s">
        <v>1197</v>
      </c>
      <c r="O34" s="3017"/>
    </row>
    <row r="35" spans="1:15" ht="25.5" x14ac:dyDescent="0.2">
      <c r="A35" s="3030"/>
      <c r="B35" s="3032"/>
      <c r="C35" s="3161"/>
      <c r="D35" s="3126"/>
      <c r="E35" s="1068"/>
      <c r="F35" s="1069"/>
      <c r="G35" s="1077"/>
      <c r="H35" s="1078"/>
      <c r="I35" s="1078"/>
      <c r="J35" s="1078"/>
      <c r="K35" s="1075" t="s">
        <v>571</v>
      </c>
      <c r="L35" s="1082">
        <v>14</v>
      </c>
      <c r="M35" s="2015" t="s">
        <v>106</v>
      </c>
      <c r="N35" s="3016" t="s">
        <v>1167</v>
      </c>
      <c r="O35" s="3017"/>
    </row>
    <row r="36" spans="1:15" ht="25.5" x14ac:dyDescent="0.2">
      <c r="A36" s="3030"/>
      <c r="B36" s="3032"/>
      <c r="C36" s="3161"/>
      <c r="D36" s="3126"/>
      <c r="E36" s="1068"/>
      <c r="F36" s="1069"/>
      <c r="G36" s="1077"/>
      <c r="H36" s="1078"/>
      <c r="I36" s="1078"/>
      <c r="J36" s="1078"/>
      <c r="K36" s="1075" t="s">
        <v>572</v>
      </c>
      <c r="L36" s="1082">
        <v>102</v>
      </c>
      <c r="M36" s="2017" t="s">
        <v>1168</v>
      </c>
      <c r="N36" s="3171" t="s">
        <v>1196</v>
      </c>
      <c r="O36" s="3172"/>
    </row>
    <row r="37" spans="1:15" ht="38.25" x14ac:dyDescent="0.2">
      <c r="A37" s="3030"/>
      <c r="B37" s="3032"/>
      <c r="C37" s="3161"/>
      <c r="D37" s="3126"/>
      <c r="E37" s="1068"/>
      <c r="F37" s="1069"/>
      <c r="G37" s="1077"/>
      <c r="H37" s="1078"/>
      <c r="I37" s="1078"/>
      <c r="J37" s="1078"/>
      <c r="K37" s="1079" t="s">
        <v>573</v>
      </c>
      <c r="L37" s="1082"/>
      <c r="M37" s="2018"/>
      <c r="N37" s="3014"/>
      <c r="O37" s="3015"/>
    </row>
    <row r="38" spans="1:15" ht="79.5" x14ac:dyDescent="0.2">
      <c r="A38" s="3030"/>
      <c r="B38" s="3032"/>
      <c r="C38" s="3161"/>
      <c r="D38" s="3122" t="s">
        <v>574</v>
      </c>
      <c r="E38" s="2021"/>
      <c r="F38" s="2021"/>
      <c r="G38" s="2022"/>
      <c r="H38" s="1078"/>
      <c r="I38" s="1078"/>
      <c r="J38" s="1078"/>
      <c r="K38" s="1080" t="s">
        <v>575</v>
      </c>
      <c r="L38" s="2013">
        <v>2.5</v>
      </c>
      <c r="M38" s="2015" t="s">
        <v>1169</v>
      </c>
      <c r="N38" s="3016" t="s">
        <v>1215</v>
      </c>
      <c r="O38" s="3017"/>
    </row>
    <row r="39" spans="1:15" ht="122.45" customHeight="1" x14ac:dyDescent="0.2">
      <c r="A39" s="3030"/>
      <c r="B39" s="3032"/>
      <c r="C39" s="3161"/>
      <c r="D39" s="3126"/>
      <c r="E39" s="2021"/>
      <c r="F39" s="2021"/>
      <c r="G39" s="2022"/>
      <c r="H39" s="1078"/>
      <c r="I39" s="1078"/>
      <c r="J39" s="1078"/>
      <c r="K39" s="1080" t="s">
        <v>576</v>
      </c>
      <c r="L39" s="2013">
        <v>7.6</v>
      </c>
      <c r="M39" s="2015" t="s">
        <v>1170</v>
      </c>
      <c r="N39" s="3016" t="s">
        <v>1171</v>
      </c>
      <c r="O39" s="3017"/>
    </row>
    <row r="40" spans="1:15" ht="79.5" x14ac:dyDescent="0.2">
      <c r="A40" s="3030"/>
      <c r="B40" s="3032"/>
      <c r="C40" s="3161"/>
      <c r="D40" s="3123"/>
      <c r="E40" s="2021"/>
      <c r="F40" s="2021"/>
      <c r="G40" s="2022"/>
      <c r="H40" s="1078"/>
      <c r="I40" s="1078"/>
      <c r="J40" s="1078"/>
      <c r="K40" s="1080" t="s">
        <v>577</v>
      </c>
      <c r="L40" s="2019">
        <v>0.5</v>
      </c>
      <c r="M40" s="2020" t="s">
        <v>1172</v>
      </c>
      <c r="N40" s="3016" t="s">
        <v>1200</v>
      </c>
      <c r="O40" s="3017"/>
    </row>
    <row r="41" spans="1:15" ht="50.45" customHeight="1" x14ac:dyDescent="0.2">
      <c r="A41" s="3030"/>
      <c r="B41" s="3032"/>
      <c r="C41" s="3161"/>
      <c r="D41" s="1030" t="s">
        <v>578</v>
      </c>
      <c r="E41" s="2021"/>
      <c r="F41" s="2021"/>
      <c r="G41" s="2022"/>
      <c r="H41" s="1078"/>
      <c r="I41" s="1078"/>
      <c r="J41" s="1078"/>
      <c r="K41" s="1081" t="s">
        <v>579</v>
      </c>
      <c r="L41" s="1957">
        <v>20</v>
      </c>
      <c r="M41" s="2015" t="s">
        <v>1173</v>
      </c>
      <c r="N41" s="3016" t="s">
        <v>1174</v>
      </c>
      <c r="O41" s="3017"/>
    </row>
    <row r="42" spans="1:15" ht="76.5" x14ac:dyDescent="0.2">
      <c r="A42" s="3030"/>
      <c r="B42" s="3032"/>
      <c r="C42" s="3161"/>
      <c r="D42" s="1030" t="s">
        <v>580</v>
      </c>
      <c r="E42" s="2021"/>
      <c r="F42" s="2021"/>
      <c r="G42" s="2022"/>
      <c r="H42" s="1078"/>
      <c r="I42" s="1078"/>
      <c r="J42" s="1078"/>
      <c r="K42" s="962" t="s">
        <v>581</v>
      </c>
      <c r="L42" s="1082">
        <v>1</v>
      </c>
      <c r="M42" s="2015" t="s">
        <v>708</v>
      </c>
      <c r="N42" s="3016" t="s">
        <v>1175</v>
      </c>
      <c r="O42" s="3017"/>
    </row>
    <row r="43" spans="1:15" ht="38.25" x14ac:dyDescent="0.2">
      <c r="A43" s="3030"/>
      <c r="B43" s="3032"/>
      <c r="C43" s="3161"/>
      <c r="D43" s="1083" t="s">
        <v>582</v>
      </c>
      <c r="E43" s="2021"/>
      <c r="F43" s="2021"/>
      <c r="G43" s="2022"/>
      <c r="H43" s="1078"/>
      <c r="I43" s="1078"/>
      <c r="J43" s="1078"/>
      <c r="K43" s="962" t="s">
        <v>583</v>
      </c>
      <c r="L43" s="1082">
        <v>10</v>
      </c>
      <c r="M43" s="2015" t="s">
        <v>37</v>
      </c>
      <c r="N43" s="3016" t="s">
        <v>1176</v>
      </c>
      <c r="O43" s="3017"/>
    </row>
    <row r="44" spans="1:15" ht="39.6" customHeight="1" x14ac:dyDescent="0.2">
      <c r="A44" s="3030"/>
      <c r="B44" s="3032"/>
      <c r="C44" s="3161"/>
      <c r="D44" s="1030" t="s">
        <v>584</v>
      </c>
      <c r="E44" s="2021"/>
      <c r="F44" s="2021"/>
      <c r="G44" s="2023"/>
      <c r="H44" s="1084"/>
      <c r="I44" s="1084"/>
      <c r="J44" s="1084"/>
      <c r="K44" s="962" t="s">
        <v>585</v>
      </c>
      <c r="L44" s="1082">
        <v>3</v>
      </c>
      <c r="M44" s="2015" t="s">
        <v>835</v>
      </c>
      <c r="N44" s="3016" t="s">
        <v>1201</v>
      </c>
      <c r="O44" s="3017"/>
    </row>
    <row r="45" spans="1:15" ht="13.5" thickBot="1" x14ac:dyDescent="0.25">
      <c r="A45" s="3083"/>
      <c r="B45" s="3084"/>
      <c r="C45" s="3162"/>
      <c r="D45" s="1085"/>
      <c r="E45" s="1086"/>
      <c r="F45" s="1087"/>
      <c r="G45" s="1060" t="s">
        <v>8</v>
      </c>
      <c r="H45" s="1061">
        <f>H31+H32+H33</f>
        <v>2182.31</v>
      </c>
      <c r="I45" s="1061">
        <f>I31+I32+I33</f>
        <v>3407.0099999999998</v>
      </c>
      <c r="J45" s="1061">
        <f>J31+J32+J33</f>
        <v>3183.5099999999998</v>
      </c>
      <c r="K45" s="1088"/>
      <c r="L45" s="1089"/>
      <c r="M45" s="1076"/>
      <c r="N45" s="1090"/>
      <c r="O45" s="1091"/>
    </row>
    <row r="46" spans="1:15" ht="18" customHeight="1" x14ac:dyDescent="0.2">
      <c r="A46" s="3146" t="s">
        <v>7</v>
      </c>
      <c r="B46" s="3149" t="s">
        <v>9</v>
      </c>
      <c r="C46" s="3152" t="s">
        <v>36</v>
      </c>
      <c r="D46" s="2598" t="s">
        <v>586</v>
      </c>
      <c r="E46" s="3090" t="s">
        <v>50</v>
      </c>
      <c r="F46" s="3156" t="s">
        <v>301</v>
      </c>
      <c r="G46" s="525" t="s">
        <v>30</v>
      </c>
      <c r="H46" s="1050">
        <v>300</v>
      </c>
      <c r="I46" s="1051">
        <v>482.7</v>
      </c>
      <c r="J46" s="1050">
        <v>437.6</v>
      </c>
      <c r="K46" s="1092"/>
      <c r="L46" s="1054"/>
      <c r="M46" s="1093"/>
      <c r="N46" s="2995"/>
      <c r="O46" s="2996"/>
    </row>
    <row r="47" spans="1:15" ht="29.45" customHeight="1" x14ac:dyDescent="0.2">
      <c r="A47" s="3147"/>
      <c r="B47" s="3150"/>
      <c r="C47" s="3153"/>
      <c r="D47" s="3154"/>
      <c r="E47" s="3155"/>
      <c r="F47" s="3157"/>
      <c r="G47" s="1094" t="s">
        <v>587</v>
      </c>
      <c r="H47" s="1071">
        <v>1500</v>
      </c>
      <c r="I47" s="1095">
        <v>801.7</v>
      </c>
      <c r="J47" s="1071">
        <v>801.7</v>
      </c>
      <c r="K47" s="1096"/>
      <c r="L47" s="1097"/>
      <c r="M47" s="1098"/>
      <c r="N47" s="3158"/>
      <c r="O47" s="3159"/>
    </row>
    <row r="48" spans="1:15" ht="76.5" x14ac:dyDescent="0.2">
      <c r="A48" s="3147"/>
      <c r="B48" s="3150"/>
      <c r="C48" s="3153"/>
      <c r="D48" s="1099" t="s">
        <v>588</v>
      </c>
      <c r="E48" s="2059"/>
      <c r="F48" s="2060"/>
      <c r="G48" s="1094" t="s">
        <v>67</v>
      </c>
      <c r="H48" s="1071"/>
      <c r="I48" s="1095">
        <v>1406.3</v>
      </c>
      <c r="J48" s="1071">
        <v>1386.6</v>
      </c>
      <c r="K48" s="1096" t="s">
        <v>589</v>
      </c>
      <c r="L48" s="2024" t="s">
        <v>150</v>
      </c>
      <c r="M48" s="2025" t="s">
        <v>150</v>
      </c>
      <c r="N48" s="3016" t="s">
        <v>1177</v>
      </c>
      <c r="O48" s="3017"/>
    </row>
    <row r="49" spans="1:15" ht="63.75" x14ac:dyDescent="0.2">
      <c r="A49" s="3147"/>
      <c r="B49" s="3150"/>
      <c r="C49" s="3153"/>
      <c r="D49" s="1099" t="s">
        <v>590</v>
      </c>
      <c r="E49" s="2059"/>
      <c r="F49" s="2060"/>
      <c r="G49" s="1094"/>
      <c r="H49" s="1071"/>
      <c r="I49" s="1095"/>
      <c r="J49" s="1071"/>
      <c r="K49" s="1096" t="s">
        <v>589</v>
      </c>
      <c r="L49" s="2024" t="s">
        <v>150</v>
      </c>
      <c r="M49" s="2025" t="s">
        <v>150</v>
      </c>
      <c r="N49" s="3016" t="s">
        <v>1178</v>
      </c>
      <c r="O49" s="3017"/>
    </row>
    <row r="50" spans="1:15" ht="63.75" x14ac:dyDescent="0.2">
      <c r="A50" s="3147"/>
      <c r="B50" s="3150"/>
      <c r="C50" s="3153"/>
      <c r="D50" s="1099" t="s">
        <v>591</v>
      </c>
      <c r="E50" s="2059"/>
      <c r="F50" s="2060"/>
      <c r="G50" s="1094"/>
      <c r="H50" s="1071"/>
      <c r="I50" s="1095"/>
      <c r="J50" s="1071"/>
      <c r="K50" s="1096" t="s">
        <v>589</v>
      </c>
      <c r="L50" s="2024"/>
      <c r="M50" s="2026"/>
      <c r="N50" s="2198" t="s">
        <v>1179</v>
      </c>
      <c r="O50" s="2540"/>
    </row>
    <row r="51" spans="1:15" ht="69" customHeight="1" x14ac:dyDescent="0.2">
      <c r="A51" s="3147"/>
      <c r="B51" s="3150"/>
      <c r="C51" s="3153"/>
      <c r="D51" s="1099" t="s">
        <v>592</v>
      </c>
      <c r="E51" s="2059"/>
      <c r="F51" s="2060"/>
      <c r="G51" s="1094"/>
      <c r="H51" s="1071"/>
      <c r="I51" s="1095"/>
      <c r="J51" s="1071"/>
      <c r="K51" s="1096" t="s">
        <v>589</v>
      </c>
      <c r="L51" s="1097"/>
      <c r="M51" s="1098"/>
      <c r="N51" s="2198" t="s">
        <v>1202</v>
      </c>
      <c r="O51" s="2540"/>
    </row>
    <row r="52" spans="1:15" ht="63.75" x14ac:dyDescent="0.2">
      <c r="A52" s="3147"/>
      <c r="B52" s="3150"/>
      <c r="C52" s="3153"/>
      <c r="D52" s="1099" t="s">
        <v>593</v>
      </c>
      <c r="E52" s="2059"/>
      <c r="F52" s="2060"/>
      <c r="G52" s="1094"/>
      <c r="H52" s="1071"/>
      <c r="I52" s="1095"/>
      <c r="J52" s="1071"/>
      <c r="K52" s="1096" t="s">
        <v>589</v>
      </c>
      <c r="L52" s="1097"/>
      <c r="M52" s="1098"/>
      <c r="N52" s="2198" t="s">
        <v>1203</v>
      </c>
      <c r="O52" s="2540"/>
    </row>
    <row r="53" spans="1:15" ht="76.5" x14ac:dyDescent="0.2">
      <c r="A53" s="3147"/>
      <c r="B53" s="3150"/>
      <c r="C53" s="3153"/>
      <c r="D53" s="1099" t="s">
        <v>594</v>
      </c>
      <c r="E53" s="2059"/>
      <c r="F53" s="2060"/>
      <c r="G53" s="1094"/>
      <c r="H53" s="1071"/>
      <c r="I53" s="1095"/>
      <c r="J53" s="1071"/>
      <c r="K53" s="1096" t="s">
        <v>1241</v>
      </c>
      <c r="L53" s="1097"/>
      <c r="M53" s="1098"/>
      <c r="N53" s="2198" t="s">
        <v>1180</v>
      </c>
      <c r="O53" s="2540"/>
    </row>
    <row r="54" spans="1:15" ht="63.75" x14ac:dyDescent="0.2">
      <c r="A54" s="3147"/>
      <c r="B54" s="3150"/>
      <c r="C54" s="3153"/>
      <c r="D54" s="1100" t="s">
        <v>1239</v>
      </c>
      <c r="E54" s="2059"/>
      <c r="F54" s="2060"/>
      <c r="G54" s="1094"/>
      <c r="H54" s="1071"/>
      <c r="I54" s="1095"/>
      <c r="J54" s="1071"/>
      <c r="K54" s="1096" t="s">
        <v>589</v>
      </c>
      <c r="L54" s="1097"/>
      <c r="M54" s="1098"/>
      <c r="N54" s="2198" t="s">
        <v>1181</v>
      </c>
      <c r="O54" s="2540"/>
    </row>
    <row r="55" spans="1:15" ht="69.599999999999994" customHeight="1" x14ac:dyDescent="0.2">
      <c r="A55" s="3147"/>
      <c r="B55" s="3150"/>
      <c r="C55" s="3153"/>
      <c r="D55" s="1101" t="s">
        <v>595</v>
      </c>
      <c r="E55" s="1102"/>
      <c r="F55" s="1103"/>
      <c r="G55" s="1104"/>
      <c r="H55" s="1105"/>
      <c r="I55" s="1106"/>
      <c r="J55" s="1105"/>
      <c r="K55" s="1107" t="s">
        <v>589</v>
      </c>
      <c r="L55" s="1059"/>
      <c r="M55" s="1108"/>
      <c r="N55" s="2198" t="s">
        <v>1203</v>
      </c>
      <c r="O55" s="2540"/>
    </row>
    <row r="56" spans="1:15" ht="63.75" x14ac:dyDescent="0.2">
      <c r="A56" s="3147"/>
      <c r="B56" s="3150"/>
      <c r="C56" s="3153"/>
      <c r="D56" s="1101" t="s">
        <v>596</v>
      </c>
      <c r="E56" s="1109"/>
      <c r="F56" s="1110"/>
      <c r="G56" s="1111"/>
      <c r="H56" s="1071"/>
      <c r="I56" s="1095"/>
      <c r="J56" s="1071"/>
      <c r="K56" s="1112" t="s">
        <v>589</v>
      </c>
      <c r="L56" s="1097"/>
      <c r="M56" s="1098"/>
      <c r="N56" s="2198" t="s">
        <v>1240</v>
      </c>
      <c r="O56" s="2540"/>
    </row>
    <row r="57" spans="1:15" ht="74.45" customHeight="1" thickBot="1" x14ac:dyDescent="0.25">
      <c r="A57" s="3147"/>
      <c r="B57" s="3150"/>
      <c r="C57" s="3153"/>
      <c r="D57" s="1113" t="s">
        <v>597</v>
      </c>
      <c r="E57" s="1109"/>
      <c r="F57" s="1110"/>
      <c r="G57" s="1111"/>
      <c r="H57" s="1071"/>
      <c r="I57" s="1095"/>
      <c r="J57" s="1114"/>
      <c r="K57" s="1107" t="s">
        <v>598</v>
      </c>
      <c r="L57" s="1097"/>
      <c r="M57" s="1098"/>
      <c r="N57" s="2198" t="s">
        <v>1182</v>
      </c>
      <c r="O57" s="2540"/>
    </row>
    <row r="58" spans="1:15" ht="52.9" customHeight="1" x14ac:dyDescent="0.2">
      <c r="A58" s="3147"/>
      <c r="B58" s="3150"/>
      <c r="C58" s="3034"/>
      <c r="D58" s="1115" t="s">
        <v>599</v>
      </c>
      <c r="E58" s="1102"/>
      <c r="F58" s="1103"/>
      <c r="G58" s="1004"/>
      <c r="H58" s="1105"/>
      <c r="I58" s="1116"/>
      <c r="J58" s="1114"/>
      <c r="K58" s="1117" t="s">
        <v>600</v>
      </c>
      <c r="L58" s="1118"/>
      <c r="M58" s="1108"/>
      <c r="N58" s="2198" t="s">
        <v>1183</v>
      </c>
      <c r="O58" s="2540"/>
    </row>
    <row r="59" spans="1:15" ht="19.899999999999999" customHeight="1" thickBot="1" x14ac:dyDescent="0.25">
      <c r="A59" s="3148"/>
      <c r="B59" s="3151"/>
      <c r="C59" s="3085"/>
      <c r="D59" s="2066"/>
      <c r="E59" s="1086"/>
      <c r="F59" s="1087"/>
      <c r="G59" s="1119" t="s">
        <v>8</v>
      </c>
      <c r="H59" s="1120">
        <f>H46+H47</f>
        <v>1800</v>
      </c>
      <c r="I59" s="1120">
        <f>I46+I47+I48</f>
        <v>2690.7</v>
      </c>
      <c r="J59" s="1120">
        <f>J46+J47+J48</f>
        <v>2625.9</v>
      </c>
      <c r="K59" s="1121"/>
      <c r="L59" s="2087"/>
      <c r="M59" s="2088"/>
      <c r="N59" s="2070"/>
      <c r="O59" s="2071"/>
    </row>
    <row r="60" spans="1:15" ht="15.6" customHeight="1" thickBot="1" x14ac:dyDescent="0.25">
      <c r="A60" s="1122" t="s">
        <v>7</v>
      </c>
      <c r="B60" s="1042" t="s">
        <v>9</v>
      </c>
      <c r="C60" s="3132" t="s">
        <v>10</v>
      </c>
      <c r="D60" s="3069"/>
      <c r="E60" s="3069"/>
      <c r="F60" s="3069"/>
      <c r="G60" s="3071"/>
      <c r="H60" s="1123">
        <f>H45+H30+H59</f>
        <v>4194.3500000000004</v>
      </c>
      <c r="I60" s="1123">
        <f>I45+I30+I59</f>
        <v>6266.75</v>
      </c>
      <c r="J60" s="1123">
        <f>J45+J30+J59</f>
        <v>5962.25</v>
      </c>
      <c r="K60" s="1124"/>
      <c r="L60" s="1125"/>
      <c r="M60" s="1126"/>
      <c r="N60" s="1127"/>
      <c r="O60" s="1128"/>
    </row>
    <row r="61" spans="1:15" ht="13.5" thickBot="1" x14ac:dyDescent="0.25">
      <c r="A61" s="988" t="s">
        <v>7</v>
      </c>
      <c r="B61" s="1042" t="s">
        <v>27</v>
      </c>
      <c r="C61" s="3133" t="s">
        <v>601</v>
      </c>
      <c r="D61" s="3076"/>
      <c r="E61" s="3076"/>
      <c r="F61" s="3076"/>
      <c r="G61" s="3076"/>
      <c r="H61" s="3076"/>
      <c r="I61" s="3076"/>
      <c r="J61" s="3076"/>
      <c r="K61" s="3076"/>
      <c r="L61" s="3076"/>
      <c r="M61" s="3076"/>
      <c r="N61" s="1127"/>
      <c r="O61" s="1128"/>
    </row>
    <row r="62" spans="1:15" ht="29.45" customHeight="1" x14ac:dyDescent="0.2">
      <c r="A62" s="3029" t="s">
        <v>7</v>
      </c>
      <c r="B62" s="3134" t="s">
        <v>27</v>
      </c>
      <c r="C62" s="3137" t="s">
        <v>106</v>
      </c>
      <c r="D62" s="3140" t="s">
        <v>602</v>
      </c>
      <c r="E62" s="3090" t="s">
        <v>50</v>
      </c>
      <c r="F62" s="3090" t="s">
        <v>301</v>
      </c>
      <c r="G62" s="1129" t="s">
        <v>30</v>
      </c>
      <c r="H62" s="1050">
        <v>1597.6</v>
      </c>
      <c r="I62" s="1052">
        <v>2463.4</v>
      </c>
      <c r="J62" s="1052">
        <v>2338.5</v>
      </c>
      <c r="K62" s="3142"/>
      <c r="L62" s="3144"/>
      <c r="M62" s="1958"/>
      <c r="N62" s="1130"/>
      <c r="O62" s="1131"/>
    </row>
    <row r="63" spans="1:15" ht="28.15" customHeight="1" x14ac:dyDescent="0.2">
      <c r="A63" s="3030"/>
      <c r="B63" s="3135"/>
      <c r="C63" s="3138"/>
      <c r="D63" s="3141"/>
      <c r="E63" s="3088"/>
      <c r="F63" s="3088"/>
      <c r="G63" s="1070" t="s">
        <v>125</v>
      </c>
      <c r="H63" s="1005">
        <v>1135.29</v>
      </c>
      <c r="I63" s="1074">
        <v>1135.29</v>
      </c>
      <c r="J63" s="1074">
        <v>1135.29</v>
      </c>
      <c r="K63" s="3143"/>
      <c r="L63" s="3145"/>
      <c r="M63" s="1959"/>
      <c r="N63" s="1132"/>
      <c r="O63" s="1133"/>
    </row>
    <row r="64" spans="1:15" ht="42" customHeight="1" x14ac:dyDescent="0.2">
      <c r="A64" s="3030"/>
      <c r="B64" s="3135"/>
      <c r="C64" s="3138"/>
      <c r="D64" s="3122" t="s">
        <v>603</v>
      </c>
      <c r="E64" s="3088"/>
      <c r="F64" s="3088"/>
      <c r="G64" s="3127"/>
      <c r="H64" s="3129"/>
      <c r="I64" s="3129"/>
      <c r="J64" s="3129"/>
      <c r="K64" s="2069" t="s">
        <v>604</v>
      </c>
      <c r="L64" s="1082">
        <v>180</v>
      </c>
      <c r="M64" s="2027">
        <v>160</v>
      </c>
      <c r="N64" s="3016" t="s">
        <v>1204</v>
      </c>
      <c r="O64" s="3017"/>
    </row>
    <row r="65" spans="1:15" ht="66.75" x14ac:dyDescent="0.2">
      <c r="A65" s="3030"/>
      <c r="B65" s="3135"/>
      <c r="C65" s="3138"/>
      <c r="D65" s="3126"/>
      <c r="E65" s="3088"/>
      <c r="F65" s="3088"/>
      <c r="G65" s="3128"/>
      <c r="H65" s="3130"/>
      <c r="I65" s="3130"/>
      <c r="J65" s="3130"/>
      <c r="K65" s="2069" t="s">
        <v>605</v>
      </c>
      <c r="L65" s="1082">
        <v>300</v>
      </c>
      <c r="M65" s="2027">
        <v>306</v>
      </c>
      <c r="N65" s="3016" t="s">
        <v>1204</v>
      </c>
      <c r="O65" s="3017"/>
    </row>
    <row r="66" spans="1:15" ht="15.75" x14ac:dyDescent="0.2">
      <c r="A66" s="3030"/>
      <c r="B66" s="3135"/>
      <c r="C66" s="3138"/>
      <c r="D66" s="3126"/>
      <c r="E66" s="3088"/>
      <c r="F66" s="3088"/>
      <c r="G66" s="3128"/>
      <c r="H66" s="3130"/>
      <c r="I66" s="3130"/>
      <c r="J66" s="3130"/>
      <c r="K66" s="2069" t="s">
        <v>606</v>
      </c>
      <c r="L66" s="1082">
        <v>320</v>
      </c>
      <c r="M66" s="2027">
        <v>1400</v>
      </c>
      <c r="N66" s="3016" t="s">
        <v>1204</v>
      </c>
      <c r="O66" s="3017"/>
    </row>
    <row r="67" spans="1:15" ht="66" customHeight="1" x14ac:dyDescent="0.2">
      <c r="A67" s="3030"/>
      <c r="B67" s="3135"/>
      <c r="C67" s="3138"/>
      <c r="D67" s="3126"/>
      <c r="E67" s="3088"/>
      <c r="F67" s="3088"/>
      <c r="G67" s="3128"/>
      <c r="H67" s="3130"/>
      <c r="I67" s="3130"/>
      <c r="J67" s="3130"/>
      <c r="K67" s="2069" t="s">
        <v>607</v>
      </c>
      <c r="L67" s="1082">
        <v>1150</v>
      </c>
      <c r="M67" s="2027">
        <v>1161</v>
      </c>
      <c r="N67" s="3016" t="s">
        <v>1204</v>
      </c>
      <c r="O67" s="3017"/>
    </row>
    <row r="68" spans="1:15" ht="39.6" customHeight="1" x14ac:dyDescent="0.2">
      <c r="A68" s="3030"/>
      <c r="B68" s="3135"/>
      <c r="C68" s="3138"/>
      <c r="D68" s="3126"/>
      <c r="E68" s="3088"/>
      <c r="F68" s="3088"/>
      <c r="G68" s="3128"/>
      <c r="H68" s="3130"/>
      <c r="I68" s="3130"/>
      <c r="J68" s="3130"/>
      <c r="K68" s="2069" t="s">
        <v>608</v>
      </c>
      <c r="L68" s="1082">
        <v>168</v>
      </c>
      <c r="M68" s="2027">
        <v>134</v>
      </c>
      <c r="N68" s="3016" t="s">
        <v>1204</v>
      </c>
      <c r="O68" s="3017"/>
    </row>
    <row r="69" spans="1:15" ht="28.9" customHeight="1" x14ac:dyDescent="0.2">
      <c r="A69" s="3030"/>
      <c r="B69" s="3135"/>
      <c r="C69" s="3138"/>
      <c r="D69" s="3126"/>
      <c r="E69" s="3088"/>
      <c r="F69" s="3088"/>
      <c r="G69" s="3128"/>
      <c r="H69" s="3130"/>
      <c r="I69" s="3130"/>
      <c r="J69" s="3130"/>
      <c r="K69" s="2069" t="s">
        <v>609</v>
      </c>
      <c r="L69" s="1082">
        <v>196</v>
      </c>
      <c r="M69" s="2027">
        <v>205</v>
      </c>
      <c r="N69" s="3016" t="s">
        <v>1204</v>
      </c>
      <c r="O69" s="3017"/>
    </row>
    <row r="70" spans="1:15" ht="51" x14ac:dyDescent="0.2">
      <c r="A70" s="3030"/>
      <c r="B70" s="3135"/>
      <c r="C70" s="3138"/>
      <c r="D70" s="3126"/>
      <c r="E70" s="3088"/>
      <c r="F70" s="3088"/>
      <c r="G70" s="3128"/>
      <c r="H70" s="3130"/>
      <c r="I70" s="3130"/>
      <c r="J70" s="3130"/>
      <c r="K70" s="2069" t="s">
        <v>610</v>
      </c>
      <c r="L70" s="1082">
        <v>171</v>
      </c>
      <c r="M70" s="2027">
        <v>110</v>
      </c>
      <c r="N70" s="3016" t="s">
        <v>1204</v>
      </c>
      <c r="O70" s="3017"/>
    </row>
    <row r="71" spans="1:15" ht="26.45" customHeight="1" x14ac:dyDescent="0.2">
      <c r="A71" s="3030"/>
      <c r="B71" s="3135"/>
      <c r="C71" s="3138"/>
      <c r="D71" s="3126"/>
      <c r="E71" s="3088"/>
      <c r="F71" s="3088"/>
      <c r="G71" s="3128"/>
      <c r="H71" s="3130"/>
      <c r="I71" s="3130"/>
      <c r="J71" s="3130"/>
      <c r="K71" s="1134" t="s">
        <v>611</v>
      </c>
      <c r="L71" s="2057">
        <v>21</v>
      </c>
      <c r="M71" s="2041">
        <v>21</v>
      </c>
      <c r="N71" s="3016" t="s">
        <v>1204</v>
      </c>
      <c r="O71" s="3017"/>
    </row>
    <row r="72" spans="1:15" ht="37.9" customHeight="1" x14ac:dyDescent="0.2">
      <c r="A72" s="3030"/>
      <c r="B72" s="3135"/>
      <c r="C72" s="3138"/>
      <c r="D72" s="3126"/>
      <c r="E72" s="3088"/>
      <c r="F72" s="3088"/>
      <c r="G72" s="3128"/>
      <c r="H72" s="3130"/>
      <c r="I72" s="3130"/>
      <c r="J72" s="3130"/>
      <c r="K72" s="2069" t="s">
        <v>612</v>
      </c>
      <c r="L72" s="1082">
        <v>620</v>
      </c>
      <c r="M72" s="2027">
        <v>609</v>
      </c>
      <c r="N72" s="3016" t="s">
        <v>1205</v>
      </c>
      <c r="O72" s="3017"/>
    </row>
    <row r="73" spans="1:15" ht="25.5" x14ac:dyDescent="0.2">
      <c r="A73" s="3030"/>
      <c r="B73" s="3135"/>
      <c r="C73" s="3138"/>
      <c r="D73" s="3123"/>
      <c r="E73" s="3088"/>
      <c r="F73" s="3088"/>
      <c r="G73" s="3128"/>
      <c r="H73" s="3130"/>
      <c r="I73" s="3130"/>
      <c r="J73" s="3130"/>
      <c r="K73" s="2069" t="s">
        <v>613</v>
      </c>
      <c r="L73" s="2028">
        <v>7007</v>
      </c>
      <c r="M73" s="2029">
        <v>1171</v>
      </c>
      <c r="N73" s="3114" t="s">
        <v>1204</v>
      </c>
      <c r="O73" s="3115"/>
    </row>
    <row r="74" spans="1:15" ht="63.75" x14ac:dyDescent="0.2">
      <c r="A74" s="3030"/>
      <c r="B74" s="3135"/>
      <c r="C74" s="3138"/>
      <c r="D74" s="1030" t="s">
        <v>614</v>
      </c>
      <c r="E74" s="3088"/>
      <c r="F74" s="3088"/>
      <c r="G74" s="3128"/>
      <c r="H74" s="3130"/>
      <c r="I74" s="3130"/>
      <c r="J74" s="3130"/>
      <c r="K74" s="2067" t="s">
        <v>615</v>
      </c>
      <c r="L74" s="2030">
        <v>300</v>
      </c>
      <c r="M74" s="2031">
        <v>103</v>
      </c>
      <c r="N74" s="3114" t="s">
        <v>1204</v>
      </c>
      <c r="O74" s="3115"/>
    </row>
    <row r="75" spans="1:15" ht="42" customHeight="1" x14ac:dyDescent="0.2">
      <c r="A75" s="3030"/>
      <c r="B75" s="3135"/>
      <c r="C75" s="3138"/>
      <c r="D75" s="3122" t="s">
        <v>616</v>
      </c>
      <c r="E75" s="3088"/>
      <c r="F75" s="3088"/>
      <c r="G75" s="3128"/>
      <c r="H75" s="3130"/>
      <c r="I75" s="3130"/>
      <c r="J75" s="3130"/>
      <c r="K75" s="2069" t="s">
        <v>617</v>
      </c>
      <c r="L75" s="2028">
        <v>7783</v>
      </c>
      <c r="M75" s="2029">
        <v>9635</v>
      </c>
      <c r="N75" s="3114" t="s">
        <v>1204</v>
      </c>
      <c r="O75" s="3115"/>
    </row>
    <row r="76" spans="1:15" ht="38.25" x14ac:dyDescent="0.2">
      <c r="A76" s="3030"/>
      <c r="B76" s="3135"/>
      <c r="C76" s="3138"/>
      <c r="D76" s="3126"/>
      <c r="E76" s="3088"/>
      <c r="F76" s="3088"/>
      <c r="G76" s="3128"/>
      <c r="H76" s="3130"/>
      <c r="I76" s="3130"/>
      <c r="J76" s="3130"/>
      <c r="K76" s="2069" t="s">
        <v>618</v>
      </c>
      <c r="L76" s="2028">
        <v>1280</v>
      </c>
      <c r="M76" s="2029">
        <v>714</v>
      </c>
      <c r="N76" s="3114" t="s">
        <v>1204</v>
      </c>
      <c r="O76" s="3115"/>
    </row>
    <row r="77" spans="1:15" x14ac:dyDescent="0.2">
      <c r="A77" s="3030"/>
      <c r="B77" s="3135"/>
      <c r="C77" s="3138"/>
      <c r="D77" s="3126"/>
      <c r="E77" s="3088"/>
      <c r="F77" s="3088"/>
      <c r="G77" s="3128"/>
      <c r="H77" s="3130"/>
      <c r="I77" s="3130"/>
      <c r="J77" s="3130"/>
      <c r="K77" s="1135" t="s">
        <v>619</v>
      </c>
      <c r="L77" s="2028">
        <v>2500</v>
      </c>
      <c r="M77" s="3116">
        <v>2700</v>
      </c>
      <c r="N77" s="3118" t="s">
        <v>1204</v>
      </c>
      <c r="O77" s="3119"/>
    </row>
    <row r="78" spans="1:15" x14ac:dyDescent="0.2">
      <c r="A78" s="3030"/>
      <c r="B78" s="3135"/>
      <c r="C78" s="3138"/>
      <c r="D78" s="3123"/>
      <c r="E78" s="3088"/>
      <c r="F78" s="3088"/>
      <c r="G78" s="3128"/>
      <c r="H78" s="3130"/>
      <c r="I78" s="3130"/>
      <c r="J78" s="3130"/>
      <c r="K78" s="1136" t="s">
        <v>620</v>
      </c>
      <c r="L78" s="2032">
        <v>250</v>
      </c>
      <c r="M78" s="3117"/>
      <c r="N78" s="3120"/>
      <c r="O78" s="3121"/>
    </row>
    <row r="79" spans="1:15" ht="41.25" x14ac:dyDescent="0.2">
      <c r="A79" s="3030"/>
      <c r="B79" s="3135"/>
      <c r="C79" s="3138"/>
      <c r="D79" s="1030" t="s">
        <v>621</v>
      </c>
      <c r="E79" s="3088"/>
      <c r="F79" s="3088"/>
      <c r="G79" s="3128"/>
      <c r="H79" s="3130"/>
      <c r="I79" s="3130"/>
      <c r="J79" s="3130"/>
      <c r="K79" s="2069" t="s">
        <v>622</v>
      </c>
      <c r="L79" s="2033">
        <v>468.5</v>
      </c>
      <c r="M79" s="2034">
        <v>468.5</v>
      </c>
      <c r="N79" s="3114" t="s">
        <v>1204</v>
      </c>
      <c r="O79" s="3115"/>
    </row>
    <row r="80" spans="1:15" ht="26.45" customHeight="1" x14ac:dyDescent="0.2">
      <c r="A80" s="3030"/>
      <c r="B80" s="3135"/>
      <c r="C80" s="3138"/>
      <c r="D80" s="3122" t="s">
        <v>623</v>
      </c>
      <c r="E80" s="3088"/>
      <c r="F80" s="3088"/>
      <c r="G80" s="3128"/>
      <c r="H80" s="3130"/>
      <c r="I80" s="3130"/>
      <c r="J80" s="3130"/>
      <c r="K80" s="2069" t="s">
        <v>624</v>
      </c>
      <c r="L80" s="2035">
        <v>3</v>
      </c>
      <c r="M80" s="2036">
        <v>2</v>
      </c>
      <c r="N80" s="3114" t="s">
        <v>1204</v>
      </c>
      <c r="O80" s="3115"/>
    </row>
    <row r="81" spans="1:15" ht="25.5" x14ac:dyDescent="0.2">
      <c r="A81" s="3030"/>
      <c r="B81" s="3135"/>
      <c r="C81" s="3138"/>
      <c r="D81" s="3126"/>
      <c r="E81" s="3088"/>
      <c r="F81" s="3088"/>
      <c r="G81" s="3128"/>
      <c r="H81" s="3130"/>
      <c r="I81" s="3130"/>
      <c r="J81" s="3130"/>
      <c r="K81" s="2069" t="s">
        <v>625</v>
      </c>
      <c r="L81" s="2035">
        <v>2</v>
      </c>
      <c r="M81" s="2036">
        <v>2</v>
      </c>
      <c r="N81" s="3114" t="s">
        <v>1204</v>
      </c>
      <c r="O81" s="3115"/>
    </row>
    <row r="82" spans="1:15" ht="25.5" x14ac:dyDescent="0.2">
      <c r="A82" s="3030"/>
      <c r="B82" s="3135"/>
      <c r="C82" s="3138"/>
      <c r="D82" s="3126"/>
      <c r="E82" s="3088"/>
      <c r="F82" s="3088"/>
      <c r="G82" s="3128"/>
      <c r="H82" s="3130"/>
      <c r="I82" s="3130"/>
      <c r="J82" s="3130"/>
      <c r="K82" s="2069" t="s">
        <v>626</v>
      </c>
      <c r="L82" s="2035">
        <v>3</v>
      </c>
      <c r="M82" s="2036">
        <v>3</v>
      </c>
      <c r="N82" s="3114" t="s">
        <v>1204</v>
      </c>
      <c r="O82" s="3115"/>
    </row>
    <row r="83" spans="1:15" ht="25.5" x14ac:dyDescent="0.2">
      <c r="A83" s="3030"/>
      <c r="B83" s="3135"/>
      <c r="C83" s="3138"/>
      <c r="D83" s="3126"/>
      <c r="E83" s="3088"/>
      <c r="F83" s="3088"/>
      <c r="G83" s="3128"/>
      <c r="H83" s="3130"/>
      <c r="I83" s="3130"/>
      <c r="J83" s="3130"/>
      <c r="K83" s="2069" t="s">
        <v>627</v>
      </c>
      <c r="L83" s="1137">
        <v>45</v>
      </c>
      <c r="M83" s="2037">
        <v>45</v>
      </c>
      <c r="N83" s="3114" t="s">
        <v>1204</v>
      </c>
      <c r="O83" s="3115"/>
    </row>
    <row r="84" spans="1:15" x14ac:dyDescent="0.2">
      <c r="A84" s="3030"/>
      <c r="B84" s="3135"/>
      <c r="C84" s="3138"/>
      <c r="D84" s="3126"/>
      <c r="E84" s="3088"/>
      <c r="F84" s="3088"/>
      <c r="G84" s="3128"/>
      <c r="H84" s="3130"/>
      <c r="I84" s="3130"/>
      <c r="J84" s="3130"/>
      <c r="K84" s="2069" t="s">
        <v>628</v>
      </c>
      <c r="L84" s="1137">
        <v>50</v>
      </c>
      <c r="M84" s="2037">
        <v>50</v>
      </c>
      <c r="N84" s="3114" t="s">
        <v>1204</v>
      </c>
      <c r="O84" s="3115"/>
    </row>
    <row r="85" spans="1:15" ht="25.5" x14ac:dyDescent="0.2">
      <c r="A85" s="3030"/>
      <c r="B85" s="3135"/>
      <c r="C85" s="3138"/>
      <c r="D85" s="3123"/>
      <c r="E85" s="3088"/>
      <c r="F85" s="3088"/>
      <c r="G85" s="3128"/>
      <c r="H85" s="3130"/>
      <c r="I85" s="3130"/>
      <c r="J85" s="3130"/>
      <c r="K85" s="2067" t="s">
        <v>629</v>
      </c>
      <c r="L85" s="1138">
        <v>3</v>
      </c>
      <c r="M85" s="2038">
        <v>1</v>
      </c>
      <c r="N85" s="3114" t="s">
        <v>1204</v>
      </c>
      <c r="O85" s="3115"/>
    </row>
    <row r="86" spans="1:15" ht="26.45" customHeight="1" x14ac:dyDescent="0.2">
      <c r="A86" s="3030"/>
      <c r="B86" s="3135"/>
      <c r="C86" s="3138"/>
      <c r="D86" s="3122" t="s">
        <v>630</v>
      </c>
      <c r="E86" s="3088"/>
      <c r="F86" s="3088"/>
      <c r="G86" s="3128"/>
      <c r="H86" s="3130"/>
      <c r="I86" s="3130"/>
      <c r="J86" s="3130"/>
      <c r="K86" s="2069" t="s">
        <v>631</v>
      </c>
      <c r="L86" s="1137">
        <v>2</v>
      </c>
      <c r="M86" s="2036" t="s">
        <v>183</v>
      </c>
      <c r="N86" s="3124" t="s">
        <v>446</v>
      </c>
      <c r="O86" s="3125"/>
    </row>
    <row r="87" spans="1:15" ht="26.45" customHeight="1" x14ac:dyDescent="0.2">
      <c r="A87" s="3030"/>
      <c r="B87" s="3135"/>
      <c r="C87" s="3138"/>
      <c r="D87" s="3123"/>
      <c r="E87" s="3088"/>
      <c r="F87" s="3088"/>
      <c r="G87" s="3128"/>
      <c r="H87" s="3130"/>
      <c r="I87" s="3130"/>
      <c r="J87" s="3130"/>
      <c r="K87" s="2067" t="s">
        <v>632</v>
      </c>
      <c r="L87" s="1139">
        <v>21</v>
      </c>
      <c r="M87" s="2039">
        <v>21</v>
      </c>
      <c r="N87" s="3108" t="s">
        <v>1204</v>
      </c>
      <c r="O87" s="3109"/>
    </row>
    <row r="88" spans="1:15" ht="26.45" customHeight="1" x14ac:dyDescent="0.2">
      <c r="A88" s="3030"/>
      <c r="B88" s="3135"/>
      <c r="C88" s="3138"/>
      <c r="D88" s="3122" t="s">
        <v>633</v>
      </c>
      <c r="E88" s="3088"/>
      <c r="F88" s="3088"/>
      <c r="G88" s="3128"/>
      <c r="H88" s="3130"/>
      <c r="I88" s="3130"/>
      <c r="J88" s="3130"/>
      <c r="K88" s="1140" t="s">
        <v>634</v>
      </c>
      <c r="L88" s="1059">
        <v>60</v>
      </c>
      <c r="M88" s="2040">
        <v>52</v>
      </c>
      <c r="N88" s="3114" t="s">
        <v>1204</v>
      </c>
      <c r="O88" s="3115"/>
    </row>
    <row r="89" spans="1:15" ht="25.5" x14ac:dyDescent="0.2">
      <c r="A89" s="3030"/>
      <c r="B89" s="3135"/>
      <c r="C89" s="3138"/>
      <c r="D89" s="3126"/>
      <c r="E89" s="3088"/>
      <c r="F89" s="3088"/>
      <c r="G89" s="3128"/>
      <c r="H89" s="3130"/>
      <c r="I89" s="3130"/>
      <c r="J89" s="3130"/>
      <c r="K89" s="1140" t="s">
        <v>635</v>
      </c>
      <c r="L89" s="1059">
        <v>60</v>
      </c>
      <c r="M89" s="2040">
        <v>66</v>
      </c>
      <c r="N89" s="3114" t="s">
        <v>1204</v>
      </c>
      <c r="O89" s="3115"/>
    </row>
    <row r="90" spans="1:15" ht="28.5" x14ac:dyDescent="0.2">
      <c r="A90" s="3030"/>
      <c r="B90" s="3135"/>
      <c r="C90" s="3138"/>
      <c r="D90" s="3126"/>
      <c r="E90" s="3088"/>
      <c r="F90" s="3088"/>
      <c r="G90" s="3128"/>
      <c r="H90" s="3130"/>
      <c r="I90" s="3130"/>
      <c r="J90" s="3130"/>
      <c r="K90" s="1140" t="s">
        <v>636</v>
      </c>
      <c r="L90" s="1059">
        <v>280</v>
      </c>
      <c r="M90" s="2040">
        <v>786</v>
      </c>
      <c r="N90" s="3114" t="s">
        <v>1204</v>
      </c>
      <c r="O90" s="3115"/>
    </row>
    <row r="91" spans="1:15" ht="38.25" x14ac:dyDescent="0.2">
      <c r="A91" s="3030"/>
      <c r="B91" s="3135"/>
      <c r="C91" s="3138"/>
      <c r="D91" s="3123"/>
      <c r="E91" s="3088"/>
      <c r="F91" s="3088"/>
      <c r="G91" s="3128"/>
      <c r="H91" s="3130"/>
      <c r="I91" s="3130"/>
      <c r="J91" s="3130"/>
      <c r="K91" s="1140" t="s">
        <v>637</v>
      </c>
      <c r="L91" s="1141">
        <v>15</v>
      </c>
      <c r="M91" s="2045">
        <v>12</v>
      </c>
      <c r="N91" s="3108" t="s">
        <v>1204</v>
      </c>
      <c r="O91" s="3109"/>
    </row>
    <row r="92" spans="1:15" ht="25.5" x14ac:dyDescent="0.2">
      <c r="A92" s="3030"/>
      <c r="B92" s="3100"/>
      <c r="C92" s="3103"/>
      <c r="D92" s="3123"/>
      <c r="E92" s="2605"/>
      <c r="F92" s="3088"/>
      <c r="G92" s="3128"/>
      <c r="H92" s="3131"/>
      <c r="I92" s="3130"/>
      <c r="J92" s="3130"/>
      <c r="K92" s="1142" t="s">
        <v>638</v>
      </c>
      <c r="L92" s="1143">
        <v>4</v>
      </c>
      <c r="M92" s="2041">
        <v>4</v>
      </c>
      <c r="N92" s="3106" t="s">
        <v>1204</v>
      </c>
      <c r="O92" s="3107"/>
    </row>
    <row r="93" spans="1:15" ht="38.25" x14ac:dyDescent="0.2">
      <c r="A93" s="3030"/>
      <c r="B93" s="3135"/>
      <c r="C93" s="3138"/>
      <c r="D93" s="1030" t="s">
        <v>639</v>
      </c>
      <c r="E93" s="3088"/>
      <c r="F93" s="3088"/>
      <c r="G93" s="3128"/>
      <c r="H93" s="3130"/>
      <c r="I93" s="3130"/>
      <c r="J93" s="3130"/>
      <c r="K93" s="1144" t="s">
        <v>640</v>
      </c>
      <c r="L93" s="1145" t="s">
        <v>150</v>
      </c>
      <c r="M93" s="2027" t="s">
        <v>150</v>
      </c>
      <c r="N93" s="3106" t="s">
        <v>1206</v>
      </c>
      <c r="O93" s="3107"/>
    </row>
    <row r="94" spans="1:15" ht="25.5" x14ac:dyDescent="0.2">
      <c r="A94" s="3030"/>
      <c r="B94" s="3135"/>
      <c r="C94" s="3138"/>
      <c r="D94" s="1147" t="s">
        <v>641</v>
      </c>
      <c r="E94" s="3088"/>
      <c r="F94" s="3088"/>
      <c r="G94" s="2062"/>
      <c r="H94" s="2064"/>
      <c r="I94" s="2064"/>
      <c r="J94" s="2063"/>
      <c r="K94" s="1014" t="s">
        <v>642</v>
      </c>
      <c r="L94" s="1146">
        <v>9000</v>
      </c>
      <c r="M94" s="2044">
        <v>476</v>
      </c>
      <c r="N94" s="3108" t="s">
        <v>1204</v>
      </c>
      <c r="O94" s="3109"/>
    </row>
    <row r="95" spans="1:15" ht="64.5" thickBot="1" x14ac:dyDescent="0.25">
      <c r="A95" s="3030"/>
      <c r="B95" s="3135"/>
      <c r="C95" s="3138"/>
      <c r="D95" s="1147" t="s">
        <v>643</v>
      </c>
      <c r="E95" s="3088"/>
      <c r="F95" s="3088"/>
      <c r="G95" s="2062"/>
      <c r="H95" s="2064"/>
      <c r="I95" s="2064"/>
      <c r="J95" s="2063"/>
      <c r="K95" s="2042" t="s">
        <v>644</v>
      </c>
      <c r="L95" s="2043" t="s">
        <v>150</v>
      </c>
      <c r="M95" s="2043" t="s">
        <v>150</v>
      </c>
      <c r="N95" s="3110" t="s">
        <v>1184</v>
      </c>
      <c r="O95" s="3111"/>
    </row>
    <row r="96" spans="1:15" ht="17.45" customHeight="1" thickBot="1" x14ac:dyDescent="0.25">
      <c r="A96" s="3083"/>
      <c r="B96" s="3136"/>
      <c r="C96" s="3139"/>
      <c r="D96" s="1148"/>
      <c r="E96" s="3089"/>
      <c r="F96" s="3089"/>
      <c r="G96" s="1149" t="s">
        <v>8</v>
      </c>
      <c r="H96" s="1150">
        <f>H62+H63</f>
        <v>2732.89</v>
      </c>
      <c r="I96" s="1150">
        <f>I62+I63</f>
        <v>3598.69</v>
      </c>
      <c r="J96" s="1150">
        <f>J62+J63</f>
        <v>3473.79</v>
      </c>
      <c r="K96" s="1151"/>
      <c r="L96" s="1152"/>
      <c r="M96" s="1153"/>
      <c r="N96" s="3112"/>
      <c r="O96" s="3113"/>
    </row>
    <row r="97" spans="1:15" ht="22.15" customHeight="1" thickBot="1" x14ac:dyDescent="0.25">
      <c r="A97" s="3029" t="s">
        <v>7</v>
      </c>
      <c r="B97" s="3099" t="s">
        <v>27</v>
      </c>
      <c r="C97" s="3102" t="s">
        <v>27</v>
      </c>
      <c r="D97" s="3105" t="s">
        <v>645</v>
      </c>
      <c r="E97" s="3090" t="s">
        <v>50</v>
      </c>
      <c r="F97" s="3090" t="s">
        <v>301</v>
      </c>
      <c r="G97" s="1154" t="s">
        <v>30</v>
      </c>
      <c r="H97" s="1155">
        <v>6</v>
      </c>
      <c r="I97" s="1156">
        <v>6</v>
      </c>
      <c r="J97" s="1157">
        <v>1.2</v>
      </c>
      <c r="K97" s="3091" t="s">
        <v>646</v>
      </c>
      <c r="L97" s="3092">
        <v>5</v>
      </c>
      <c r="M97" s="3094"/>
      <c r="N97" s="3097" t="s">
        <v>446</v>
      </c>
      <c r="O97" s="3098"/>
    </row>
    <row r="98" spans="1:15" ht="22.15" customHeight="1" thickBot="1" x14ac:dyDescent="0.25">
      <c r="A98" s="3083"/>
      <c r="B98" s="3101"/>
      <c r="C98" s="3104"/>
      <c r="D98" s="3087"/>
      <c r="E98" s="3089"/>
      <c r="F98" s="3089"/>
      <c r="G98" s="1158" t="s">
        <v>8</v>
      </c>
      <c r="H98" s="1159">
        <f t="shared" ref="H98:I98" si="0">H97</f>
        <v>6</v>
      </c>
      <c r="I98" s="1160">
        <f t="shared" si="0"/>
        <v>6</v>
      </c>
      <c r="J98" s="1159">
        <f>J97</f>
        <v>1.2</v>
      </c>
      <c r="K98" s="3080"/>
      <c r="L98" s="3093"/>
      <c r="M98" s="3096"/>
      <c r="N98" s="3066"/>
      <c r="O98" s="3067"/>
    </row>
    <row r="99" spans="1:15" ht="13.15" customHeight="1" x14ac:dyDescent="0.2">
      <c r="A99" s="3029" t="s">
        <v>7</v>
      </c>
      <c r="B99" s="3099" t="s">
        <v>27</v>
      </c>
      <c r="C99" s="3102" t="s">
        <v>32</v>
      </c>
      <c r="D99" s="3105" t="s">
        <v>647</v>
      </c>
      <c r="E99" s="3090" t="s">
        <v>50</v>
      </c>
      <c r="F99" s="3090" t="s">
        <v>301</v>
      </c>
      <c r="G99" s="992" t="s">
        <v>30</v>
      </c>
      <c r="H99" s="1050"/>
      <c r="I99" s="1161">
        <v>180</v>
      </c>
      <c r="J99" s="1162">
        <v>180</v>
      </c>
      <c r="K99" s="3091"/>
      <c r="L99" s="3092"/>
      <c r="M99" s="3094"/>
      <c r="N99" s="3097" t="s">
        <v>1185</v>
      </c>
      <c r="O99" s="3098"/>
    </row>
    <row r="100" spans="1:15" x14ac:dyDescent="0.2">
      <c r="A100" s="3030"/>
      <c r="B100" s="3100"/>
      <c r="C100" s="3103"/>
      <c r="D100" s="3086"/>
      <c r="E100" s="3088"/>
      <c r="F100" s="3088"/>
      <c r="G100" s="1070" t="s">
        <v>125</v>
      </c>
      <c r="H100" s="1163">
        <v>44.55</v>
      </c>
      <c r="I100" s="1164">
        <v>44.55</v>
      </c>
      <c r="J100" s="1165">
        <v>44.55</v>
      </c>
      <c r="K100" s="3079"/>
      <c r="L100" s="3081"/>
      <c r="M100" s="3095"/>
      <c r="N100" s="3064"/>
      <c r="O100" s="3065"/>
    </row>
    <row r="101" spans="1:15" ht="24.6" customHeight="1" thickBot="1" x14ac:dyDescent="0.25">
      <c r="A101" s="3083"/>
      <c r="B101" s="3101"/>
      <c r="C101" s="3104"/>
      <c r="D101" s="3087"/>
      <c r="E101" s="3089"/>
      <c r="F101" s="3089"/>
      <c r="G101" s="1166" t="s">
        <v>8</v>
      </c>
      <c r="H101" s="1167">
        <f>H99+H100</f>
        <v>44.55</v>
      </c>
      <c r="I101" s="1168">
        <f t="shared" ref="I101" si="1">I99+I100</f>
        <v>224.55</v>
      </c>
      <c r="J101" s="1167">
        <f>J99+J100</f>
        <v>224.55</v>
      </c>
      <c r="K101" s="3080"/>
      <c r="L101" s="3093"/>
      <c r="M101" s="3096"/>
      <c r="N101" s="3066"/>
      <c r="O101" s="3067"/>
    </row>
    <row r="102" spans="1:15" ht="13.9" customHeight="1" thickBot="1" x14ac:dyDescent="0.25">
      <c r="A102" s="3030" t="s">
        <v>7</v>
      </c>
      <c r="B102" s="3032" t="s">
        <v>27</v>
      </c>
      <c r="C102" s="3034" t="s">
        <v>33</v>
      </c>
      <c r="D102" s="3086" t="s">
        <v>648</v>
      </c>
      <c r="E102" s="3088" t="s">
        <v>50</v>
      </c>
      <c r="F102" s="3077" t="s">
        <v>106</v>
      </c>
      <c r="G102" s="1169" t="s">
        <v>30</v>
      </c>
      <c r="H102" s="1170">
        <v>125</v>
      </c>
      <c r="I102" s="1171">
        <v>125</v>
      </c>
      <c r="J102" s="1172">
        <v>117</v>
      </c>
      <c r="K102" s="3079" t="s">
        <v>649</v>
      </c>
      <c r="L102" s="3081" t="s">
        <v>150</v>
      </c>
      <c r="M102" s="3081" t="s">
        <v>150</v>
      </c>
      <c r="N102" s="3064" t="s">
        <v>1186</v>
      </c>
      <c r="O102" s="3065"/>
    </row>
    <row r="103" spans="1:15" ht="27.6" customHeight="1" thickBot="1" x14ac:dyDescent="0.25">
      <c r="A103" s="3083"/>
      <c r="B103" s="3084"/>
      <c r="C103" s="3085"/>
      <c r="D103" s="3087"/>
      <c r="E103" s="3089"/>
      <c r="F103" s="3078"/>
      <c r="G103" s="1158" t="s">
        <v>8</v>
      </c>
      <c r="H103" s="1173">
        <f t="shared" ref="H103:I103" si="2">H102</f>
        <v>125</v>
      </c>
      <c r="I103" s="1160">
        <f t="shared" si="2"/>
        <v>125</v>
      </c>
      <c r="J103" s="1174">
        <f>J102</f>
        <v>117</v>
      </c>
      <c r="K103" s="3080"/>
      <c r="L103" s="3082"/>
      <c r="M103" s="3082"/>
      <c r="N103" s="3066"/>
      <c r="O103" s="3067"/>
    </row>
    <row r="104" spans="1:15" ht="17.45" customHeight="1" x14ac:dyDescent="0.2">
      <c r="A104" s="3030" t="s">
        <v>7</v>
      </c>
      <c r="B104" s="3032" t="s">
        <v>27</v>
      </c>
      <c r="C104" s="3034" t="s">
        <v>131</v>
      </c>
      <c r="D104" s="3086" t="s">
        <v>650</v>
      </c>
      <c r="E104" s="3088" t="s">
        <v>50</v>
      </c>
      <c r="F104" s="3077" t="s">
        <v>106</v>
      </c>
      <c r="G104" s="992" t="s">
        <v>30</v>
      </c>
      <c r="H104" s="1050">
        <v>8</v>
      </c>
      <c r="I104" s="1161">
        <v>10</v>
      </c>
      <c r="J104" s="1162">
        <v>7.91</v>
      </c>
      <c r="K104" s="3079" t="s">
        <v>651</v>
      </c>
      <c r="L104" s="3081">
        <v>150</v>
      </c>
      <c r="M104" s="3081"/>
      <c r="N104" s="3064" t="s">
        <v>446</v>
      </c>
      <c r="O104" s="3065"/>
    </row>
    <row r="105" spans="1:15" ht="28.9" customHeight="1" thickBot="1" x14ac:dyDescent="0.25">
      <c r="A105" s="3030"/>
      <c r="B105" s="3032"/>
      <c r="C105" s="3034"/>
      <c r="D105" s="3086"/>
      <c r="E105" s="3088"/>
      <c r="F105" s="3077"/>
      <c r="G105" s="1169" t="s">
        <v>125</v>
      </c>
      <c r="H105" s="1055">
        <v>0.34</v>
      </c>
      <c r="I105" s="1175">
        <v>0.34</v>
      </c>
      <c r="J105" s="1176">
        <v>0.34</v>
      </c>
      <c r="K105" s="3079"/>
      <c r="L105" s="3081"/>
      <c r="M105" s="3081"/>
      <c r="N105" s="3064"/>
      <c r="O105" s="3065"/>
    </row>
    <row r="106" spans="1:15" ht="22.9" customHeight="1" thickBot="1" x14ac:dyDescent="0.25">
      <c r="A106" s="3083"/>
      <c r="B106" s="3084"/>
      <c r="C106" s="3085"/>
      <c r="D106" s="3087"/>
      <c r="E106" s="3089"/>
      <c r="F106" s="3078"/>
      <c r="G106" s="1158" t="s">
        <v>8</v>
      </c>
      <c r="H106" s="1177">
        <f>H104+H105</f>
        <v>8.34</v>
      </c>
      <c r="I106" s="1178">
        <f>I104+I105</f>
        <v>10.34</v>
      </c>
      <c r="J106" s="1178">
        <f>J104+J105</f>
        <v>8.25</v>
      </c>
      <c r="K106" s="3080"/>
      <c r="L106" s="3082"/>
      <c r="M106" s="3082"/>
      <c r="N106" s="3066"/>
      <c r="O106" s="3067"/>
    </row>
    <row r="107" spans="1:15" ht="24.6" customHeight="1" x14ac:dyDescent="0.2">
      <c r="A107" s="1122" t="s">
        <v>7</v>
      </c>
      <c r="B107" s="1049" t="s">
        <v>27</v>
      </c>
      <c r="C107" s="3068" t="s">
        <v>10</v>
      </c>
      <c r="D107" s="3069"/>
      <c r="E107" s="3070"/>
      <c r="F107" s="3070"/>
      <c r="G107" s="3071"/>
      <c r="H107" s="1179">
        <f>H103+H98+H96+H106+H101</f>
        <v>2916.78</v>
      </c>
      <c r="I107" s="1179">
        <f>I103+I98+I96+I106+I101</f>
        <v>3964.5800000000004</v>
      </c>
      <c r="J107" s="1179">
        <f>J103+J98+J96+J106+J101</f>
        <v>3824.79</v>
      </c>
      <c r="K107" s="1123"/>
      <c r="L107" s="1125"/>
      <c r="M107" s="1048"/>
      <c r="N107" s="3072"/>
      <c r="O107" s="3073"/>
    </row>
    <row r="108" spans="1:15" ht="21.6" customHeight="1" thickBot="1" x14ac:dyDescent="0.25">
      <c r="A108" s="988" t="s">
        <v>7</v>
      </c>
      <c r="B108" s="1049" t="s">
        <v>28</v>
      </c>
      <c r="C108" s="3076" t="s">
        <v>652</v>
      </c>
      <c r="D108" s="3076"/>
      <c r="E108" s="3076"/>
      <c r="F108" s="3076"/>
      <c r="G108" s="3076"/>
      <c r="H108" s="3076"/>
      <c r="I108" s="3076"/>
      <c r="J108" s="3076"/>
      <c r="K108" s="3076"/>
      <c r="L108" s="3076"/>
      <c r="M108" s="3076"/>
      <c r="N108" s="3074"/>
      <c r="O108" s="3075"/>
    </row>
    <row r="109" spans="1:15" ht="34.15" customHeight="1" thickBot="1" x14ac:dyDescent="0.25">
      <c r="A109" s="3058" t="s">
        <v>7</v>
      </c>
      <c r="B109" s="3060" t="s">
        <v>28</v>
      </c>
      <c r="C109" s="2623" t="s">
        <v>653</v>
      </c>
      <c r="D109" s="3062" t="s">
        <v>654</v>
      </c>
      <c r="E109" s="2307" t="s">
        <v>50</v>
      </c>
      <c r="F109" s="2307" t="s">
        <v>301</v>
      </c>
      <c r="G109" s="257" t="s">
        <v>30</v>
      </c>
      <c r="H109" s="276">
        <v>196</v>
      </c>
      <c r="I109" s="277">
        <v>170</v>
      </c>
      <c r="J109" s="333">
        <v>153.4</v>
      </c>
      <c r="K109" s="1180" t="s">
        <v>655</v>
      </c>
      <c r="L109" s="2046">
        <v>52</v>
      </c>
      <c r="M109" s="2046">
        <v>54</v>
      </c>
      <c r="N109" s="3043" t="s">
        <v>1207</v>
      </c>
      <c r="O109" s="3044"/>
    </row>
    <row r="110" spans="1:15" ht="31.9" customHeight="1" thickBot="1" x14ac:dyDescent="0.25">
      <c r="A110" s="3059"/>
      <c r="B110" s="3061"/>
      <c r="C110" s="2624"/>
      <c r="D110" s="3063"/>
      <c r="E110" s="2309"/>
      <c r="F110" s="2309"/>
      <c r="G110" s="1181" t="s">
        <v>8</v>
      </c>
      <c r="H110" s="1182">
        <f>H109*1</f>
        <v>196</v>
      </c>
      <c r="I110" s="1183">
        <f t="shared" ref="I110" si="3">I109*1</f>
        <v>170</v>
      </c>
      <c r="J110" s="1183">
        <f>J109*1</f>
        <v>153.4</v>
      </c>
      <c r="K110" s="1184"/>
      <c r="L110" s="2047"/>
      <c r="M110" s="2047"/>
      <c r="N110" s="3045"/>
      <c r="O110" s="3046"/>
    </row>
    <row r="111" spans="1:15" ht="25.5" x14ac:dyDescent="0.2">
      <c r="A111" s="3037" t="s">
        <v>7</v>
      </c>
      <c r="B111" s="3039" t="s">
        <v>28</v>
      </c>
      <c r="C111" s="2460" t="s">
        <v>656</v>
      </c>
      <c r="D111" s="3049" t="s">
        <v>657</v>
      </c>
      <c r="E111" s="2186" t="s">
        <v>50</v>
      </c>
      <c r="F111" s="2186" t="s">
        <v>301</v>
      </c>
      <c r="G111" s="743" t="s">
        <v>30</v>
      </c>
      <c r="H111" s="276">
        <v>4</v>
      </c>
      <c r="I111" s="333">
        <v>4</v>
      </c>
      <c r="J111" s="333">
        <v>1.6</v>
      </c>
      <c r="K111" s="1255" t="s">
        <v>658</v>
      </c>
      <c r="L111" s="2046">
        <v>5</v>
      </c>
      <c r="M111" s="2046">
        <v>7</v>
      </c>
      <c r="N111" s="3052" t="s">
        <v>1187</v>
      </c>
      <c r="O111" s="3053"/>
    </row>
    <row r="112" spans="1:15" ht="25.5" x14ac:dyDescent="0.2">
      <c r="A112" s="3047"/>
      <c r="B112" s="3048"/>
      <c r="C112" s="2461"/>
      <c r="D112" s="3050"/>
      <c r="E112" s="2308"/>
      <c r="F112" s="2308"/>
      <c r="G112" s="1186"/>
      <c r="H112" s="435"/>
      <c r="I112" s="436"/>
      <c r="J112" s="436"/>
      <c r="K112" s="514" t="s">
        <v>659</v>
      </c>
      <c r="L112" s="2009">
        <v>5</v>
      </c>
      <c r="M112" s="2009">
        <v>3</v>
      </c>
      <c r="N112" s="3054"/>
      <c r="O112" s="3055"/>
    </row>
    <row r="113" spans="1:15" ht="19.149999999999999" customHeight="1" thickBot="1" x14ac:dyDescent="0.25">
      <c r="A113" s="3038"/>
      <c r="B113" s="3040"/>
      <c r="C113" s="2462"/>
      <c r="D113" s="3051"/>
      <c r="E113" s="2185"/>
      <c r="F113" s="2185"/>
      <c r="G113" s="1187" t="s">
        <v>8</v>
      </c>
      <c r="H113" s="1188">
        <f>H111*1</f>
        <v>4</v>
      </c>
      <c r="I113" s="292">
        <f t="shared" ref="I113:J113" si="4">I111*1</f>
        <v>4</v>
      </c>
      <c r="J113" s="292">
        <f t="shared" si="4"/>
        <v>1.6</v>
      </c>
      <c r="K113" s="2053"/>
      <c r="L113" s="1089"/>
      <c r="M113" s="1089"/>
      <c r="N113" s="3056"/>
      <c r="O113" s="3057"/>
    </row>
    <row r="114" spans="1:15" ht="13.15" customHeight="1" x14ac:dyDescent="0.2">
      <c r="A114" s="3037" t="s">
        <v>7</v>
      </c>
      <c r="B114" s="3039" t="s">
        <v>28</v>
      </c>
      <c r="C114" s="2460" t="s">
        <v>660</v>
      </c>
      <c r="D114" s="3041" t="s">
        <v>661</v>
      </c>
      <c r="E114" s="2186" t="s">
        <v>50</v>
      </c>
      <c r="F114" s="2186" t="s">
        <v>188</v>
      </c>
      <c r="G114" s="1956" t="s">
        <v>30</v>
      </c>
      <c r="H114" s="320">
        <v>14</v>
      </c>
      <c r="I114" s="322">
        <v>14</v>
      </c>
      <c r="J114" s="322">
        <v>5.4</v>
      </c>
      <c r="K114" s="3021" t="s">
        <v>662</v>
      </c>
      <c r="L114" s="3023">
        <v>10</v>
      </c>
      <c r="M114" s="3023">
        <v>10</v>
      </c>
      <c r="N114" s="3025" t="s">
        <v>1208</v>
      </c>
      <c r="O114" s="3026"/>
    </row>
    <row r="115" spans="1:15" ht="28.9" customHeight="1" thickBot="1" x14ac:dyDescent="0.25">
      <c r="A115" s="3038"/>
      <c r="B115" s="3040"/>
      <c r="C115" s="2462"/>
      <c r="D115" s="3042"/>
      <c r="E115" s="2185"/>
      <c r="F115" s="2185"/>
      <c r="G115" s="1189" t="s">
        <v>8</v>
      </c>
      <c r="H115" s="1190">
        <f>H114*1</f>
        <v>14</v>
      </c>
      <c r="I115" s="1191">
        <f t="shared" ref="I115:J115" si="5">I114*1</f>
        <v>14</v>
      </c>
      <c r="J115" s="1191">
        <f t="shared" si="5"/>
        <v>5.4</v>
      </c>
      <c r="K115" s="3022"/>
      <c r="L115" s="3024"/>
      <c r="M115" s="3024"/>
      <c r="N115" s="3027"/>
      <c r="O115" s="3028"/>
    </row>
    <row r="116" spans="1:15" ht="51" x14ac:dyDescent="0.2">
      <c r="A116" s="3029" t="s">
        <v>7</v>
      </c>
      <c r="B116" s="3031" t="s">
        <v>28</v>
      </c>
      <c r="C116" s="3033" t="s">
        <v>663</v>
      </c>
      <c r="D116" s="1192" t="s">
        <v>664</v>
      </c>
      <c r="E116" s="2307" t="s">
        <v>50</v>
      </c>
      <c r="F116" s="2307" t="s">
        <v>665</v>
      </c>
      <c r="G116" s="3035" t="s">
        <v>30</v>
      </c>
      <c r="H116" s="320">
        <v>406.1</v>
      </c>
      <c r="I116" s="1052">
        <v>392.9</v>
      </c>
      <c r="J116" s="1193">
        <v>284.86</v>
      </c>
      <c r="K116" s="1194"/>
      <c r="L116" s="1195"/>
      <c r="M116" s="1196"/>
      <c r="N116" s="3012"/>
      <c r="O116" s="3013"/>
    </row>
    <row r="117" spans="1:15" ht="51" x14ac:dyDescent="0.2">
      <c r="A117" s="3030"/>
      <c r="B117" s="3032"/>
      <c r="C117" s="3034"/>
      <c r="D117" s="1197" t="s">
        <v>666</v>
      </c>
      <c r="E117" s="2308"/>
      <c r="F117" s="2308"/>
      <c r="G117" s="3036"/>
      <c r="H117" s="435" t="s">
        <v>667</v>
      </c>
      <c r="I117" s="1072">
        <v>232</v>
      </c>
      <c r="J117" s="1071">
        <v>232</v>
      </c>
      <c r="K117" s="1198" t="s">
        <v>668</v>
      </c>
      <c r="L117" s="2049" t="s">
        <v>150</v>
      </c>
      <c r="M117" s="2050" t="s">
        <v>183</v>
      </c>
      <c r="N117" s="3014" t="s">
        <v>1209</v>
      </c>
      <c r="O117" s="3015"/>
    </row>
    <row r="118" spans="1:15" ht="51" x14ac:dyDescent="0.2">
      <c r="A118" s="3030"/>
      <c r="B118" s="3032"/>
      <c r="C118" s="3034"/>
      <c r="D118" s="1200" t="s">
        <v>669</v>
      </c>
      <c r="E118" s="2308"/>
      <c r="F118" s="2308"/>
      <c r="G118" s="3036"/>
      <c r="H118" s="1201"/>
      <c r="I118" s="1202"/>
      <c r="J118" s="1203"/>
      <c r="K118" s="1204" t="s">
        <v>670</v>
      </c>
      <c r="L118" s="2049" t="s">
        <v>150</v>
      </c>
      <c r="M118" s="2050" t="s">
        <v>150</v>
      </c>
      <c r="N118" s="3016" t="s">
        <v>1210</v>
      </c>
      <c r="O118" s="3017"/>
    </row>
    <row r="119" spans="1:15" ht="46.15" customHeight="1" x14ac:dyDescent="0.2">
      <c r="A119" s="3030"/>
      <c r="B119" s="3032"/>
      <c r="C119" s="3034"/>
      <c r="D119" s="1198" t="s">
        <v>671</v>
      </c>
      <c r="E119" s="2308"/>
      <c r="F119" s="2308"/>
      <c r="G119" s="3036"/>
      <c r="H119" s="977"/>
      <c r="I119" s="1205"/>
      <c r="J119" s="1206"/>
      <c r="K119" s="1204" t="s">
        <v>670</v>
      </c>
      <c r="L119" s="2049" t="s">
        <v>150</v>
      </c>
      <c r="M119" s="2050" t="s">
        <v>1188</v>
      </c>
      <c r="N119" s="3016" t="s">
        <v>1189</v>
      </c>
      <c r="O119" s="3017"/>
    </row>
    <row r="120" spans="1:15" ht="31.15" customHeight="1" x14ac:dyDescent="0.2">
      <c r="A120" s="3030"/>
      <c r="B120" s="3032"/>
      <c r="C120" s="3034"/>
      <c r="D120" s="1204" t="s">
        <v>672</v>
      </c>
      <c r="E120" s="2308"/>
      <c r="F120" s="2308"/>
      <c r="G120" s="3036"/>
      <c r="H120" s="435"/>
      <c r="I120" s="1207"/>
      <c r="J120" s="1208"/>
      <c r="K120" s="1209" t="s">
        <v>673</v>
      </c>
      <c r="L120" s="1199" t="s">
        <v>674</v>
      </c>
      <c r="M120" s="2050" t="s">
        <v>183</v>
      </c>
      <c r="N120" s="3016" t="s">
        <v>1211</v>
      </c>
      <c r="O120" s="3017"/>
    </row>
    <row r="121" spans="1:15" ht="43.9" customHeight="1" x14ac:dyDescent="0.2">
      <c r="A121" s="3030"/>
      <c r="B121" s="3032"/>
      <c r="C121" s="3034"/>
      <c r="D121" s="2048" t="s">
        <v>675</v>
      </c>
      <c r="E121" s="2308"/>
      <c r="F121" s="2308"/>
      <c r="G121" s="3018"/>
      <c r="H121" s="1201"/>
      <c r="I121" s="1202"/>
      <c r="J121" s="1210"/>
      <c r="K121" s="1211" t="s">
        <v>676</v>
      </c>
      <c r="L121" s="1212" t="s">
        <v>150</v>
      </c>
      <c r="M121" s="2051" t="s">
        <v>150</v>
      </c>
      <c r="N121" s="3016" t="s">
        <v>1190</v>
      </c>
      <c r="O121" s="3017"/>
    </row>
    <row r="122" spans="1:15" ht="38.25" x14ac:dyDescent="0.2">
      <c r="A122" s="3030"/>
      <c r="B122" s="3032"/>
      <c r="C122" s="3034"/>
      <c r="D122" s="1197" t="s">
        <v>677</v>
      </c>
      <c r="E122" s="2308"/>
      <c r="F122" s="2308"/>
      <c r="G122" s="2414"/>
      <c r="H122" s="1213"/>
      <c r="I122" s="1214"/>
      <c r="J122" s="1215"/>
      <c r="K122" s="1211" t="s">
        <v>678</v>
      </c>
      <c r="L122" s="1212" t="s">
        <v>150</v>
      </c>
      <c r="M122" s="2052" t="s">
        <v>150</v>
      </c>
      <c r="N122" s="3016" t="s">
        <v>1191</v>
      </c>
      <c r="O122" s="3017"/>
    </row>
    <row r="123" spans="1:15" ht="37.9" customHeight="1" x14ac:dyDescent="0.2">
      <c r="A123" s="3030"/>
      <c r="B123" s="3032"/>
      <c r="C123" s="3034"/>
      <c r="D123" s="1197" t="s">
        <v>679</v>
      </c>
      <c r="E123" s="2308"/>
      <c r="F123" s="2308"/>
      <c r="G123" s="2414"/>
      <c r="H123" s="1213"/>
      <c r="I123" s="1214"/>
      <c r="J123" s="1215"/>
      <c r="K123" s="1211" t="s">
        <v>678</v>
      </c>
      <c r="L123" s="1212" t="s">
        <v>150</v>
      </c>
      <c r="M123" s="1216"/>
      <c r="N123" s="3016" t="s">
        <v>1192</v>
      </c>
      <c r="O123" s="3017"/>
    </row>
    <row r="124" spans="1:15" ht="38.25" x14ac:dyDescent="0.2">
      <c r="A124" s="3030"/>
      <c r="B124" s="3032"/>
      <c r="C124" s="3034"/>
      <c r="D124" s="1197" t="s">
        <v>680</v>
      </c>
      <c r="E124" s="2308"/>
      <c r="F124" s="2308"/>
      <c r="G124" s="2414"/>
      <c r="H124" s="1213"/>
      <c r="I124" s="1214"/>
      <c r="J124" s="1215"/>
      <c r="K124" s="1211" t="s">
        <v>678</v>
      </c>
      <c r="L124" s="1199" t="s">
        <v>150</v>
      </c>
      <c r="M124" s="2051" t="s">
        <v>150</v>
      </c>
      <c r="N124" s="3016" t="s">
        <v>1191</v>
      </c>
      <c r="O124" s="3017"/>
    </row>
    <row r="125" spans="1:15" ht="67.150000000000006" customHeight="1" x14ac:dyDescent="0.2">
      <c r="A125" s="3030"/>
      <c r="B125" s="3032"/>
      <c r="C125" s="3034"/>
      <c r="D125" s="1197" t="s">
        <v>681</v>
      </c>
      <c r="E125" s="2308"/>
      <c r="F125" s="2308"/>
      <c r="G125" s="2414"/>
      <c r="H125" s="1213"/>
      <c r="I125" s="1214"/>
      <c r="J125" s="1215"/>
      <c r="K125" s="1217" t="s">
        <v>214</v>
      </c>
      <c r="L125" s="1212" t="s">
        <v>150</v>
      </c>
      <c r="M125" s="1216"/>
      <c r="N125" s="3016" t="s">
        <v>1193</v>
      </c>
      <c r="O125" s="3017"/>
    </row>
    <row r="126" spans="1:15" ht="38.25" x14ac:dyDescent="0.2">
      <c r="A126" s="3030"/>
      <c r="B126" s="3032"/>
      <c r="C126" s="3034"/>
      <c r="D126" s="1204" t="s">
        <v>682</v>
      </c>
      <c r="E126" s="2308"/>
      <c r="F126" s="2308"/>
      <c r="G126" s="2414"/>
      <c r="H126" s="1213"/>
      <c r="I126" s="1214"/>
      <c r="J126" s="1215"/>
      <c r="K126" s="1211" t="s">
        <v>683</v>
      </c>
      <c r="L126" s="1199" t="s">
        <v>150</v>
      </c>
      <c r="M126" s="2051" t="s">
        <v>150</v>
      </c>
      <c r="N126" s="3019" t="s">
        <v>1194</v>
      </c>
      <c r="O126" s="3020"/>
    </row>
    <row r="127" spans="1:15" ht="51" x14ac:dyDescent="0.2">
      <c r="A127" s="3030"/>
      <c r="B127" s="3032"/>
      <c r="C127" s="3034"/>
      <c r="D127" s="1204" t="s">
        <v>684</v>
      </c>
      <c r="E127" s="2308"/>
      <c r="F127" s="2308"/>
      <c r="G127" s="1955"/>
      <c r="H127" s="1201"/>
      <c r="I127" s="1202"/>
      <c r="J127" s="1210"/>
      <c r="K127" s="1211" t="s">
        <v>685</v>
      </c>
      <c r="L127" s="1199" t="s">
        <v>150</v>
      </c>
      <c r="M127" s="2051" t="s">
        <v>150</v>
      </c>
      <c r="N127" s="3019" t="s">
        <v>1195</v>
      </c>
      <c r="O127" s="3020"/>
    </row>
    <row r="128" spans="1:15" ht="26.25" thickBot="1" x14ac:dyDescent="0.25">
      <c r="A128" s="3030"/>
      <c r="B128" s="3032"/>
      <c r="C128" s="3034"/>
      <c r="D128" s="1204" t="s">
        <v>686</v>
      </c>
      <c r="E128" s="2308"/>
      <c r="F128" s="2308"/>
      <c r="G128" s="1955"/>
      <c r="H128" s="1218"/>
      <c r="I128" s="1960"/>
      <c r="J128" s="1219"/>
      <c r="K128" s="1211" t="s">
        <v>687</v>
      </c>
      <c r="L128" s="1199" t="s">
        <v>150</v>
      </c>
      <c r="M128" s="2051" t="s">
        <v>150</v>
      </c>
      <c r="N128" s="3019" t="s">
        <v>1212</v>
      </c>
      <c r="O128" s="3020"/>
    </row>
    <row r="129" spans="1:15" ht="13.5" thickBot="1" x14ac:dyDescent="0.25">
      <c r="A129" s="3030"/>
      <c r="B129" s="3032"/>
      <c r="C129" s="3034"/>
      <c r="D129" s="1220"/>
      <c r="E129" s="2308"/>
      <c r="F129" s="2308"/>
      <c r="G129" s="1221" t="s">
        <v>8</v>
      </c>
      <c r="H129" s="1222">
        <f>H116*1</f>
        <v>406.1</v>
      </c>
      <c r="I129" s="1223">
        <f>I116+I117</f>
        <v>624.9</v>
      </c>
      <c r="J129" s="1224">
        <f>J116+J117</f>
        <v>516.86</v>
      </c>
      <c r="K129" s="1225"/>
      <c r="L129" s="1226"/>
      <c r="M129" s="1227"/>
      <c r="N129" s="1228"/>
      <c r="O129" s="1229"/>
    </row>
    <row r="130" spans="1:15" x14ac:dyDescent="0.2">
      <c r="A130" s="253" t="s">
        <v>7</v>
      </c>
      <c r="B130" s="254" t="s">
        <v>28</v>
      </c>
      <c r="C130" s="2516" t="s">
        <v>10</v>
      </c>
      <c r="D130" s="2423"/>
      <c r="E130" s="2423"/>
      <c r="F130" s="2423"/>
      <c r="G130" s="2423"/>
      <c r="H130" s="396">
        <f>H129+H115+H113+H110</f>
        <v>620.1</v>
      </c>
      <c r="I130" s="396">
        <f>I129+I115+I113+I110</f>
        <v>812.9</v>
      </c>
      <c r="J130" s="396">
        <f>J129+J115+J113+J110</f>
        <v>677.26</v>
      </c>
      <c r="K130" s="397"/>
      <c r="L130" s="315"/>
      <c r="M130" s="1230"/>
      <c r="N130" s="3003"/>
      <c r="O130" s="3004"/>
    </row>
    <row r="131" spans="1:15" ht="13.5" thickBot="1" x14ac:dyDescent="0.25">
      <c r="A131" s="253" t="s">
        <v>7</v>
      </c>
      <c r="B131" s="2530" t="s">
        <v>688</v>
      </c>
      <c r="C131" s="2531"/>
      <c r="D131" s="2531"/>
      <c r="E131" s="2531"/>
      <c r="F131" s="2531"/>
      <c r="G131" s="2531"/>
      <c r="H131" s="670">
        <f>H130+H107+H60+H24</f>
        <v>8979.67</v>
      </c>
      <c r="I131" s="670">
        <f>I130+I107+I60+I24</f>
        <v>12355.869999999999</v>
      </c>
      <c r="J131" s="670">
        <f>J130+J107+J60+J24</f>
        <v>11544.84</v>
      </c>
      <c r="K131" s="1231"/>
      <c r="L131" s="1954"/>
      <c r="M131" s="1232"/>
      <c r="N131" s="3005"/>
      <c r="O131" s="3006"/>
    </row>
    <row r="132" spans="1:15" ht="13.5" thickBot="1" x14ac:dyDescent="0.25">
      <c r="A132" s="415"/>
      <c r="B132" s="2966" t="s">
        <v>12</v>
      </c>
      <c r="C132" s="2535"/>
      <c r="D132" s="2535"/>
      <c r="E132" s="2535"/>
      <c r="F132" s="2535"/>
      <c r="G132" s="2535"/>
      <c r="H132" s="678">
        <f>H131</f>
        <v>8979.67</v>
      </c>
      <c r="I132" s="678">
        <f t="shared" ref="I132:J132" si="6">I131</f>
        <v>12355.869999999999</v>
      </c>
      <c r="J132" s="678">
        <f t="shared" si="6"/>
        <v>11544.84</v>
      </c>
      <c r="K132" s="3009"/>
      <c r="L132" s="3010"/>
      <c r="M132" s="3011"/>
      <c r="N132" s="3007"/>
      <c r="O132" s="3008"/>
    </row>
    <row r="133" spans="1:15" x14ac:dyDescent="0.2">
      <c r="A133" s="20"/>
      <c r="B133" s="20"/>
      <c r="C133" s="20"/>
      <c r="D133" s="20"/>
      <c r="E133" s="20"/>
      <c r="F133" s="20"/>
      <c r="G133" s="986"/>
      <c r="H133" s="20"/>
      <c r="I133" s="20"/>
      <c r="J133" s="20"/>
      <c r="K133" s="20"/>
      <c r="L133" s="34"/>
      <c r="M133" s="1233"/>
      <c r="N133" s="1233"/>
      <c r="O133" s="1233"/>
    </row>
    <row r="134" spans="1:15" x14ac:dyDescent="0.2">
      <c r="A134" s="20"/>
      <c r="B134" s="20"/>
      <c r="C134" s="20"/>
      <c r="D134" s="20"/>
      <c r="E134" s="20"/>
      <c r="F134" s="20"/>
      <c r="G134" s="986"/>
      <c r="H134" s="20"/>
      <c r="I134" s="20"/>
      <c r="J134" s="1234"/>
      <c r="K134" s="20"/>
      <c r="L134" s="34"/>
      <c r="M134" s="1233"/>
      <c r="N134" s="1233"/>
      <c r="O134" s="1233"/>
    </row>
    <row r="135" spans="1:15" ht="13.9" customHeight="1" thickBot="1" x14ac:dyDescent="0.25">
      <c r="A135" s="20"/>
      <c r="B135" s="20"/>
      <c r="C135" s="4"/>
      <c r="D135" s="4"/>
      <c r="E135" s="2802" t="s">
        <v>13</v>
      </c>
      <c r="F135" s="2177"/>
      <c r="G135" s="2177"/>
      <c r="H135" s="2177"/>
      <c r="I135" s="2177"/>
      <c r="J135" s="4"/>
      <c r="K135" s="1235"/>
      <c r="L135" s="34"/>
      <c r="M135" s="1233"/>
      <c r="N135" s="1233"/>
      <c r="O135" s="1233"/>
    </row>
    <row r="136" spans="1:15" ht="48.6" customHeight="1" thickBot="1" x14ac:dyDescent="0.25">
      <c r="A136" s="20"/>
      <c r="B136" s="20"/>
      <c r="C136" s="2173" t="s">
        <v>14</v>
      </c>
      <c r="D136" s="2174"/>
      <c r="E136" s="2174"/>
      <c r="F136" s="2174"/>
      <c r="G136" s="2175"/>
      <c r="H136" s="429" t="s">
        <v>121</v>
      </c>
      <c r="I136" s="430" t="s">
        <v>122</v>
      </c>
      <c r="J136" s="430" t="s">
        <v>123</v>
      </c>
      <c r="K136" s="20"/>
      <c r="L136" s="34"/>
      <c r="M136" s="1233"/>
      <c r="N136" s="1233"/>
      <c r="O136" s="1233"/>
    </row>
    <row r="137" spans="1:15" ht="13.9" customHeight="1" thickBot="1" x14ac:dyDescent="0.25">
      <c r="A137" s="20"/>
      <c r="B137" s="20"/>
      <c r="C137" s="2195" t="s">
        <v>15</v>
      </c>
      <c r="D137" s="2196"/>
      <c r="E137" s="2196"/>
      <c r="F137" s="2196"/>
      <c r="G137" s="2197"/>
      <c r="H137" s="432">
        <f>H138+H139+H141+H145+H142+H143+H144+H140</f>
        <v>8979.6720000000005</v>
      </c>
      <c r="I137" s="432">
        <f t="shared" ref="I137" si="7">I138+I139+I141+I145+I142+I143+I144+I140</f>
        <v>12355.872000000001</v>
      </c>
      <c r="J137" s="690">
        <f>J138+J139+J141+J145+J142+J143+J144+J140</f>
        <v>11544.839999999998</v>
      </c>
      <c r="K137" s="1234"/>
      <c r="L137" s="34"/>
      <c r="M137" s="1233"/>
      <c r="N137" s="1233"/>
      <c r="O137" s="1233"/>
    </row>
    <row r="138" spans="1:15" ht="13.15" customHeight="1" x14ac:dyDescent="0.2">
      <c r="A138" s="20"/>
      <c r="B138" s="20"/>
      <c r="C138" s="2370" t="s">
        <v>71</v>
      </c>
      <c r="D138" s="2371"/>
      <c r="E138" s="2371"/>
      <c r="F138" s="2371"/>
      <c r="G138" s="2372"/>
      <c r="H138" s="435">
        <v>5034.7</v>
      </c>
      <c r="I138" s="436">
        <v>7350.6</v>
      </c>
      <c r="J138" s="436">
        <f>J9+J20+J28+J31+J46+J62+J97+J99+J102+J104+J109+J111+J114+J116</f>
        <v>6570.6699999999983</v>
      </c>
      <c r="K138" s="20"/>
      <c r="L138" s="773"/>
      <c r="M138" s="1233"/>
      <c r="N138" s="1233"/>
      <c r="O138" s="1233"/>
    </row>
    <row r="139" spans="1:15" ht="13.15" customHeight="1" x14ac:dyDescent="0.2">
      <c r="A139" s="20"/>
      <c r="B139" s="20"/>
      <c r="C139" s="2198" t="s">
        <v>689</v>
      </c>
      <c r="D139" s="2199"/>
      <c r="E139" s="2199"/>
      <c r="F139" s="2199"/>
      <c r="G139" s="2200"/>
      <c r="H139" s="438">
        <v>2570</v>
      </c>
      <c r="I139" s="439">
        <v>1033.7</v>
      </c>
      <c r="J139" s="439">
        <f>J47+J117</f>
        <v>1033.7</v>
      </c>
      <c r="K139" s="20"/>
      <c r="L139" s="34"/>
      <c r="M139" s="1233"/>
      <c r="N139" s="1233"/>
      <c r="O139" s="1233"/>
    </row>
    <row r="140" spans="1:15" ht="13.15" customHeight="1" x14ac:dyDescent="0.2">
      <c r="A140" s="20"/>
      <c r="B140" s="20"/>
      <c r="C140" s="2198" t="s">
        <v>690</v>
      </c>
      <c r="D140" s="2199"/>
      <c r="E140" s="2199"/>
      <c r="F140" s="2199"/>
      <c r="G140" s="2200"/>
      <c r="H140" s="1236"/>
      <c r="I140" s="439">
        <v>2596.6</v>
      </c>
      <c r="J140" s="439">
        <f>J10+J32+J48</f>
        <v>2565.5</v>
      </c>
      <c r="K140" s="20"/>
      <c r="L140" s="34"/>
      <c r="M140" s="1233"/>
      <c r="N140" s="1233"/>
      <c r="O140" s="1233"/>
    </row>
    <row r="141" spans="1:15" ht="13.15" customHeight="1" x14ac:dyDescent="0.2">
      <c r="A141" s="20"/>
      <c r="B141" s="20"/>
      <c r="C141" s="2198" t="s">
        <v>138</v>
      </c>
      <c r="D141" s="2539"/>
      <c r="E141" s="2539"/>
      <c r="F141" s="2539"/>
      <c r="G141" s="2540"/>
      <c r="H141" s="438"/>
      <c r="I141" s="439"/>
      <c r="J141" s="439"/>
      <c r="K141" s="20"/>
      <c r="L141" s="34"/>
      <c r="M141" s="1233"/>
      <c r="N141" s="1233"/>
      <c r="O141" s="1233"/>
    </row>
    <row r="142" spans="1:15" ht="13.15" customHeight="1" x14ac:dyDescent="0.2">
      <c r="A142" s="20"/>
      <c r="B142" s="20"/>
      <c r="C142" s="2198" t="s">
        <v>234</v>
      </c>
      <c r="D142" s="2539"/>
      <c r="E142" s="2539"/>
      <c r="F142" s="2539"/>
      <c r="G142" s="2540"/>
      <c r="H142" s="440"/>
      <c r="I142" s="441"/>
      <c r="J142" s="441"/>
      <c r="K142" s="20"/>
      <c r="L142" s="34"/>
      <c r="M142" s="1233"/>
      <c r="N142" s="1233"/>
      <c r="O142" s="1233"/>
    </row>
    <row r="143" spans="1:15" ht="13.15" customHeight="1" x14ac:dyDescent="0.2">
      <c r="A143" s="20"/>
      <c r="B143" s="20"/>
      <c r="C143" s="2374" t="s">
        <v>72</v>
      </c>
      <c r="D143" s="3001"/>
      <c r="E143" s="3001"/>
      <c r="F143" s="3001"/>
      <c r="G143" s="3002"/>
      <c r="H143" s="440"/>
      <c r="I143" s="441"/>
      <c r="J143" s="441"/>
      <c r="K143" s="20"/>
      <c r="L143" s="34"/>
      <c r="M143" s="1233"/>
      <c r="N143" s="1233"/>
      <c r="O143" s="1233"/>
    </row>
    <row r="144" spans="1:15" ht="13.15" customHeight="1" x14ac:dyDescent="0.2">
      <c r="A144" s="20"/>
      <c r="B144" s="20"/>
      <c r="C144" s="2374" t="s">
        <v>133</v>
      </c>
      <c r="D144" s="3001"/>
      <c r="E144" s="3001"/>
      <c r="F144" s="3001"/>
      <c r="G144" s="3002"/>
      <c r="H144" s="693">
        <v>1374.972</v>
      </c>
      <c r="I144" s="694">
        <v>1374.972</v>
      </c>
      <c r="J144" s="694">
        <f>J11+J21+J29+J33+J63+J100+J105</f>
        <v>1374.9699999999998</v>
      </c>
      <c r="K144" s="20"/>
      <c r="L144" s="34"/>
      <c r="M144" s="1233"/>
      <c r="N144" s="1233"/>
      <c r="O144" s="1233"/>
    </row>
    <row r="145" spans="1:15" ht="13.9" customHeight="1" thickBot="1" x14ac:dyDescent="0.25">
      <c r="A145" s="20"/>
      <c r="B145" s="20"/>
      <c r="C145" s="2198" t="s">
        <v>691</v>
      </c>
      <c r="D145" s="2199"/>
      <c r="E145" s="2199"/>
      <c r="F145" s="2199"/>
      <c r="G145" s="2200"/>
      <c r="H145" s="440"/>
      <c r="I145" s="441"/>
      <c r="J145" s="441"/>
      <c r="K145" s="20"/>
      <c r="L145" s="773"/>
      <c r="M145" s="1233"/>
      <c r="N145" s="1233"/>
      <c r="O145" s="1233"/>
    </row>
    <row r="146" spans="1:15" ht="13.9" customHeight="1" thickBot="1" x14ac:dyDescent="0.25">
      <c r="A146" s="20"/>
      <c r="B146" s="20"/>
      <c r="C146" s="2195" t="s">
        <v>16</v>
      </c>
      <c r="D146" s="2196"/>
      <c r="E146" s="2196"/>
      <c r="F146" s="2196"/>
      <c r="G146" s="2197"/>
      <c r="H146" s="444">
        <f>H147*1</f>
        <v>0</v>
      </c>
      <c r="I146" s="444">
        <f t="shared" ref="I146:J146" si="8">I147*1</f>
        <v>0</v>
      </c>
      <c r="J146" s="445">
        <f t="shared" si="8"/>
        <v>0</v>
      </c>
      <c r="K146" s="20"/>
      <c r="L146" s="34"/>
      <c r="M146" s="1233"/>
      <c r="N146" s="1233"/>
      <c r="O146" s="1233"/>
    </row>
    <row r="147" spans="1:15" ht="13.9" customHeight="1" thickBot="1" x14ac:dyDescent="0.25">
      <c r="A147" s="20"/>
      <c r="B147" s="20"/>
      <c r="C147" s="2201" t="s">
        <v>102</v>
      </c>
      <c r="D147" s="2202"/>
      <c r="E147" s="2202"/>
      <c r="F147" s="2202"/>
      <c r="G147" s="2537"/>
      <c r="H147" s="440"/>
      <c r="I147" s="441"/>
      <c r="J147" s="441"/>
      <c r="K147" s="20"/>
      <c r="L147" s="34"/>
      <c r="M147" s="1233"/>
      <c r="N147" s="1233"/>
      <c r="O147" s="1233"/>
    </row>
    <row r="148" spans="1:15" ht="13.9" customHeight="1" thickBot="1" x14ac:dyDescent="0.25">
      <c r="A148" s="20"/>
      <c r="B148" s="20"/>
      <c r="C148" s="2538" t="s">
        <v>17</v>
      </c>
      <c r="D148" s="2190"/>
      <c r="E148" s="2190"/>
      <c r="F148" s="2190"/>
      <c r="G148" s="2191"/>
      <c r="H148" s="1237">
        <f>H146+H137</f>
        <v>8979.6720000000005</v>
      </c>
      <c r="I148" s="1237">
        <f t="shared" ref="I148:J148" si="9">I146+I137</f>
        <v>12355.872000000001</v>
      </c>
      <c r="J148" s="1238">
        <f t="shared" si="9"/>
        <v>11544.839999999998</v>
      </c>
      <c r="K148" s="20"/>
      <c r="L148" s="34"/>
      <c r="M148" s="1233"/>
      <c r="N148" s="1233"/>
      <c r="O148" s="1233"/>
    </row>
  </sheetData>
  <mergeCells count="256">
    <mergeCell ref="C24:G24"/>
    <mergeCell ref="N24:O25"/>
    <mergeCell ref="N7:O7"/>
    <mergeCell ref="C8:J8"/>
    <mergeCell ref="N8:O8"/>
    <mergeCell ref="C20:C23"/>
    <mergeCell ref="D20:D21"/>
    <mergeCell ref="E20:E23"/>
    <mergeCell ref="F20:F23"/>
    <mergeCell ref="K20:K21"/>
    <mergeCell ref="L20:L21"/>
    <mergeCell ref="N20:O21"/>
    <mergeCell ref="N22:O22"/>
    <mergeCell ref="C25:M25"/>
    <mergeCell ref="D2:O2"/>
    <mergeCell ref="A3:O3"/>
    <mergeCell ref="A4:A6"/>
    <mergeCell ref="B4:B6"/>
    <mergeCell ref="C4:C6"/>
    <mergeCell ref="D4:D6"/>
    <mergeCell ref="E4:E6"/>
    <mergeCell ref="F4:F6"/>
    <mergeCell ref="G4:G6"/>
    <mergeCell ref="H4:J4"/>
    <mergeCell ref="K4:M4"/>
    <mergeCell ref="N4:N6"/>
    <mergeCell ref="O4:O6"/>
    <mergeCell ref="H5:H6"/>
    <mergeCell ref="I5:I6"/>
    <mergeCell ref="J5:J6"/>
    <mergeCell ref="K5:K6"/>
    <mergeCell ref="L5:M5"/>
    <mergeCell ref="A9:A19"/>
    <mergeCell ref="B9:B19"/>
    <mergeCell ref="C9:C19"/>
    <mergeCell ref="D9:D10"/>
    <mergeCell ref="E9:E19"/>
    <mergeCell ref="F9:F19"/>
    <mergeCell ref="N9:O10"/>
    <mergeCell ref="D11:D14"/>
    <mergeCell ref="N11:O11"/>
    <mergeCell ref="G12:G18"/>
    <mergeCell ref="H12:H18"/>
    <mergeCell ref="N12:O12"/>
    <mergeCell ref="N13:O14"/>
    <mergeCell ref="D15:D18"/>
    <mergeCell ref="N15:O15"/>
    <mergeCell ref="N16:O16"/>
    <mergeCell ref="N17:O17"/>
    <mergeCell ref="N18:O18"/>
    <mergeCell ref="N26:O26"/>
    <mergeCell ref="N27:O27"/>
    <mergeCell ref="A28:A30"/>
    <mergeCell ref="B28:B30"/>
    <mergeCell ref="C28:C30"/>
    <mergeCell ref="D28:D30"/>
    <mergeCell ref="E28:E30"/>
    <mergeCell ref="F28:F30"/>
    <mergeCell ref="N28:O30"/>
    <mergeCell ref="A31:A45"/>
    <mergeCell ref="B31:B45"/>
    <mergeCell ref="C31:C45"/>
    <mergeCell ref="D31:D32"/>
    <mergeCell ref="K31:K32"/>
    <mergeCell ref="L31:L32"/>
    <mergeCell ref="M31:M32"/>
    <mergeCell ref="N31:O32"/>
    <mergeCell ref="D38:D40"/>
    <mergeCell ref="N38:O38"/>
    <mergeCell ref="N39:O39"/>
    <mergeCell ref="N40:O40"/>
    <mergeCell ref="D33:D37"/>
    <mergeCell ref="N33:O33"/>
    <mergeCell ref="N34:O34"/>
    <mergeCell ref="N35:O35"/>
    <mergeCell ref="N41:O41"/>
    <mergeCell ref="N42:O42"/>
    <mergeCell ref="N43:O43"/>
    <mergeCell ref="N44:O44"/>
    <mergeCell ref="N36:O37"/>
    <mergeCell ref="A46:A59"/>
    <mergeCell ref="B46:B59"/>
    <mergeCell ref="C46:C59"/>
    <mergeCell ref="D46:D47"/>
    <mergeCell ref="E46:E47"/>
    <mergeCell ref="F46:F47"/>
    <mergeCell ref="N53:O53"/>
    <mergeCell ref="N54:O54"/>
    <mergeCell ref="N55:O55"/>
    <mergeCell ref="N56:O56"/>
    <mergeCell ref="N57:O57"/>
    <mergeCell ref="N58:O58"/>
    <mergeCell ref="N46:O47"/>
    <mergeCell ref="N48:O48"/>
    <mergeCell ref="N49:O49"/>
    <mergeCell ref="N50:O50"/>
    <mergeCell ref="N51:O51"/>
    <mergeCell ref="N52:O52"/>
    <mergeCell ref="C60:G60"/>
    <mergeCell ref="C61:M61"/>
    <mergeCell ref="A62:A96"/>
    <mergeCell ref="B62:B96"/>
    <mergeCell ref="C62:C96"/>
    <mergeCell ref="D62:D63"/>
    <mergeCell ref="E62:E96"/>
    <mergeCell ref="F62:F96"/>
    <mergeCell ref="K62:K63"/>
    <mergeCell ref="L62:L63"/>
    <mergeCell ref="N69:O69"/>
    <mergeCell ref="N70:O70"/>
    <mergeCell ref="N71:O71"/>
    <mergeCell ref="N72:O72"/>
    <mergeCell ref="N73:O73"/>
    <mergeCell ref="N74:O74"/>
    <mergeCell ref="D64:D73"/>
    <mergeCell ref="G64:G93"/>
    <mergeCell ref="H64:H93"/>
    <mergeCell ref="I64:I93"/>
    <mergeCell ref="J64:J93"/>
    <mergeCell ref="N64:O64"/>
    <mergeCell ref="N65:O65"/>
    <mergeCell ref="N66:O66"/>
    <mergeCell ref="N67:O67"/>
    <mergeCell ref="N68:O68"/>
    <mergeCell ref="D80:D85"/>
    <mergeCell ref="N80:O80"/>
    <mergeCell ref="N81:O81"/>
    <mergeCell ref="N82:O82"/>
    <mergeCell ref="N83:O83"/>
    <mergeCell ref="N84:O84"/>
    <mergeCell ref="N85:O85"/>
    <mergeCell ref="D75:D78"/>
    <mergeCell ref="N75:O75"/>
    <mergeCell ref="N76:O76"/>
    <mergeCell ref="M77:M78"/>
    <mergeCell ref="N77:O78"/>
    <mergeCell ref="N79:O79"/>
    <mergeCell ref="D86:D87"/>
    <mergeCell ref="N86:O86"/>
    <mergeCell ref="N87:O87"/>
    <mergeCell ref="D88:D92"/>
    <mergeCell ref="N88:O88"/>
    <mergeCell ref="N89:O89"/>
    <mergeCell ref="N90:O90"/>
    <mergeCell ref="N91:O91"/>
    <mergeCell ref="N92:O92"/>
    <mergeCell ref="N93:O93"/>
    <mergeCell ref="N94:O94"/>
    <mergeCell ref="N95:O95"/>
    <mergeCell ref="N96:O96"/>
    <mergeCell ref="A97:A98"/>
    <mergeCell ref="B97:B98"/>
    <mergeCell ref="C97:C98"/>
    <mergeCell ref="D97:D98"/>
    <mergeCell ref="E97:E98"/>
    <mergeCell ref="N99:O101"/>
    <mergeCell ref="A102:A103"/>
    <mergeCell ref="B102:B103"/>
    <mergeCell ref="C102:C103"/>
    <mergeCell ref="D102:D103"/>
    <mergeCell ref="E102:E103"/>
    <mergeCell ref="F97:F98"/>
    <mergeCell ref="K97:K98"/>
    <mergeCell ref="L97:L98"/>
    <mergeCell ref="M97:M98"/>
    <mergeCell ref="N97:O98"/>
    <mergeCell ref="A99:A101"/>
    <mergeCell ref="B99:B101"/>
    <mergeCell ref="C99:C101"/>
    <mergeCell ref="D99:D101"/>
    <mergeCell ref="E99:E101"/>
    <mergeCell ref="A104:A106"/>
    <mergeCell ref="B104:B106"/>
    <mergeCell ref="C104:C106"/>
    <mergeCell ref="D104:D106"/>
    <mergeCell ref="E104:E106"/>
    <mergeCell ref="F99:F101"/>
    <mergeCell ref="K99:K101"/>
    <mergeCell ref="L99:L101"/>
    <mergeCell ref="M99:M101"/>
    <mergeCell ref="F104:F106"/>
    <mergeCell ref="K104:K106"/>
    <mergeCell ref="L104:L106"/>
    <mergeCell ref="M104:M106"/>
    <mergeCell ref="N104:O106"/>
    <mergeCell ref="C107:G107"/>
    <mergeCell ref="N107:O108"/>
    <mergeCell ref="C108:M108"/>
    <mergeCell ref="F102:F103"/>
    <mergeCell ref="K102:K103"/>
    <mergeCell ref="L102:L103"/>
    <mergeCell ref="M102:M103"/>
    <mergeCell ref="N102:O103"/>
    <mergeCell ref="N109:O110"/>
    <mergeCell ref="A111:A113"/>
    <mergeCell ref="B111:B113"/>
    <mergeCell ref="C111:C113"/>
    <mergeCell ref="D111:D113"/>
    <mergeCell ref="E111:E113"/>
    <mergeCell ref="F111:F113"/>
    <mergeCell ref="N111:O113"/>
    <mergeCell ref="A109:A110"/>
    <mergeCell ref="B109:B110"/>
    <mergeCell ref="C109:C110"/>
    <mergeCell ref="D109:D110"/>
    <mergeCell ref="E109:E110"/>
    <mergeCell ref="F109:F110"/>
    <mergeCell ref="K114:K115"/>
    <mergeCell ref="L114:L115"/>
    <mergeCell ref="M114:M115"/>
    <mergeCell ref="N114:O115"/>
    <mergeCell ref="A116:A129"/>
    <mergeCell ref="B116:B129"/>
    <mergeCell ref="C116:C129"/>
    <mergeCell ref="E116:E129"/>
    <mergeCell ref="F116:F129"/>
    <mergeCell ref="G116:G120"/>
    <mergeCell ref="A114:A115"/>
    <mergeCell ref="B114:B115"/>
    <mergeCell ref="C114:C115"/>
    <mergeCell ref="D114:D115"/>
    <mergeCell ref="E114:E115"/>
    <mergeCell ref="F114:F115"/>
    <mergeCell ref="N127:O127"/>
    <mergeCell ref="N128:O128"/>
    <mergeCell ref="N123:O123"/>
    <mergeCell ref="N124:O124"/>
    <mergeCell ref="C130:G130"/>
    <mergeCell ref="N130:O132"/>
    <mergeCell ref="B131:G131"/>
    <mergeCell ref="B132:G132"/>
    <mergeCell ref="K132:M132"/>
    <mergeCell ref="N116:O116"/>
    <mergeCell ref="N117:O117"/>
    <mergeCell ref="N118:O118"/>
    <mergeCell ref="N119:O119"/>
    <mergeCell ref="N120:O120"/>
    <mergeCell ref="G121:G126"/>
    <mergeCell ref="N121:O121"/>
    <mergeCell ref="N122:O122"/>
    <mergeCell ref="N125:O125"/>
    <mergeCell ref="N126:O126"/>
    <mergeCell ref="C147:G147"/>
    <mergeCell ref="C148:G148"/>
    <mergeCell ref="C141:G141"/>
    <mergeCell ref="C142:G142"/>
    <mergeCell ref="C143:G143"/>
    <mergeCell ref="C144:G144"/>
    <mergeCell ref="C145:G145"/>
    <mergeCell ref="C146:G146"/>
    <mergeCell ref="E135:I135"/>
    <mergeCell ref="C136:G136"/>
    <mergeCell ref="C137:G137"/>
    <mergeCell ref="C138:G138"/>
    <mergeCell ref="C139:G139"/>
    <mergeCell ref="C140:G140"/>
  </mergeCell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19</vt:i4>
      </vt:variant>
    </vt:vector>
  </HeadingPairs>
  <TitlesOfParts>
    <vt:vector size="19" baseType="lpstr">
      <vt:lpstr>01</vt:lpstr>
      <vt:lpstr>02</vt:lpstr>
      <vt:lpstr>03</vt:lpstr>
      <vt:lpstr>04</vt:lpstr>
      <vt:lpstr>05</vt:lpstr>
      <vt:lpstr>06</vt:lpstr>
      <vt:lpstr>08</vt:lpstr>
      <vt:lpstr>09</vt:lpstr>
      <vt:lpstr>10</vt:lpstr>
      <vt:lpstr>11</vt:lpstr>
      <vt:lpstr>12</vt:lpstr>
      <vt:lpstr>13</vt:lpstr>
      <vt:lpstr>14</vt:lpstr>
      <vt:lpstr>15</vt:lpstr>
      <vt:lpstr>16</vt:lpstr>
      <vt:lpstr>Priemonių vykdytojų kodai</vt:lpstr>
      <vt:lpstr>Lapas21</vt:lpstr>
      <vt:lpstr>Lapas22</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2022-03-15T07:53:03Z</cp:lastPrinted>
  <dcterms:created xsi:type="dcterms:W3CDTF">1996-10-14T23:33:28Z</dcterms:created>
  <dcterms:modified xsi:type="dcterms:W3CDTF">2022-03-17T08:14:54Z</dcterms:modified>
</cp:coreProperties>
</file>