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5-19 medžiaga\"/>
    </mc:Choice>
  </mc:AlternateContent>
  <bookViews>
    <workbookView xWindow="-120" yWindow="-120" windowWidth="29040" windowHeight="15840" activeTab="1"/>
  </bookViews>
  <sheets>
    <sheet name="1 priedas" sheetId="24" r:id="rId1"/>
    <sheet name="2 priedas" sheetId="22" r:id="rId2"/>
  </sheets>
  <definedNames>
    <definedName name="_xlnm.Print_Titles" localSheetId="0">'1 priedas'!$8:$8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0" i="22" l="1"/>
  <c r="C490" i="22"/>
  <c r="C480" i="22"/>
  <c r="B480" i="22"/>
  <c r="B436" i="22" l="1"/>
  <c r="C436" i="22"/>
  <c r="C435" i="22"/>
  <c r="B435" i="22"/>
  <c r="C431" i="22"/>
  <c r="C434" i="22" s="1"/>
  <c r="B431" i="22"/>
  <c r="B434" i="22" s="1"/>
  <c r="C23" i="22"/>
  <c r="B23" i="22"/>
  <c r="C20" i="22"/>
  <c r="B20" i="22"/>
  <c r="B489" i="22"/>
  <c r="B476" i="22"/>
  <c r="C427" i="22"/>
  <c r="B427" i="22"/>
  <c r="C380" i="22"/>
  <c r="B380" i="22"/>
  <c r="C312" i="22"/>
  <c r="B312" i="22"/>
  <c r="C307" i="22"/>
  <c r="B307" i="22"/>
  <c r="C292" i="22"/>
  <c r="B292" i="22"/>
  <c r="B41" i="22" l="1"/>
  <c r="B32" i="22"/>
  <c r="C488" i="22" l="1"/>
  <c r="C471" i="22"/>
  <c r="B471" i="22"/>
  <c r="C463" i="22"/>
  <c r="B463" i="22"/>
  <c r="C442" i="22"/>
  <c r="B442" i="22"/>
  <c r="C474" i="22" l="1"/>
  <c r="B474" i="22"/>
  <c r="B486" i="22" l="1"/>
  <c r="C476" i="22"/>
  <c r="C446" i="22"/>
  <c r="B446" i="22"/>
  <c r="C425" i="22"/>
  <c r="B425" i="22"/>
  <c r="C420" i="22"/>
  <c r="B420" i="22"/>
  <c r="C386" i="22"/>
  <c r="B386" i="22"/>
  <c r="C123" i="22"/>
  <c r="B123" i="22"/>
  <c r="C118" i="22"/>
  <c r="B118" i="22"/>
  <c r="C116" i="22"/>
  <c r="B116" i="22"/>
  <c r="C96" i="22"/>
  <c r="B96" i="22"/>
  <c r="C92" i="22"/>
  <c r="B92" i="22"/>
  <c r="B62" i="22"/>
  <c r="C486" i="22" l="1"/>
  <c r="C415" i="22"/>
  <c r="B415" i="22"/>
  <c r="C411" i="22"/>
  <c r="B411" i="22"/>
  <c r="C407" i="22"/>
  <c r="B407" i="22"/>
  <c r="C402" i="22"/>
  <c r="B402" i="22"/>
  <c r="C397" i="22"/>
  <c r="B397" i="22"/>
  <c r="B128" i="22"/>
  <c r="B27" i="22"/>
  <c r="C27" i="22"/>
  <c r="B424" i="22"/>
  <c r="B428" i="22"/>
  <c r="B429" i="22"/>
  <c r="B36" i="22"/>
  <c r="B40" i="22"/>
  <c r="B42" i="22"/>
  <c r="B43" i="22"/>
  <c r="B39" i="22" l="1"/>
  <c r="C25" i="22" l="1"/>
  <c r="B25" i="22"/>
  <c r="C128" i="22" l="1"/>
  <c r="C132" i="22" s="1"/>
  <c r="C135" i="22"/>
  <c r="C501" i="22" s="1"/>
  <c r="B135" i="22"/>
  <c r="C282" i="22" l="1"/>
  <c r="B282" i="22"/>
  <c r="C262" i="22"/>
  <c r="B262" i="22"/>
  <c r="C252" i="22"/>
  <c r="B252" i="22"/>
  <c r="B217" i="22"/>
  <c r="C217" i="22"/>
  <c r="C197" i="22"/>
  <c r="C187" i="22"/>
  <c r="C172" i="22"/>
  <c r="B172" i="22"/>
  <c r="C147" i="22"/>
  <c r="B147" i="22"/>
  <c r="B45" i="22"/>
  <c r="B47" i="22" s="1"/>
  <c r="B55" i="22"/>
  <c r="B501" i="22" s="1"/>
  <c r="B54" i="22"/>
  <c r="B50" i="22"/>
  <c r="B53" i="22" s="1"/>
  <c r="C429" i="22" l="1"/>
  <c r="C424" i="22"/>
  <c r="B287" i="22"/>
  <c r="C287" i="22"/>
  <c r="B124" i="22" l="1"/>
  <c r="C43" i="22"/>
  <c r="C39" i="22"/>
  <c r="C451" i="22" l="1"/>
  <c r="B451" i="22"/>
  <c r="C272" i="22" l="1"/>
  <c r="B272" i="22"/>
  <c r="C242" i="22"/>
  <c r="B242" i="22"/>
  <c r="C232" i="22" l="1"/>
  <c r="B232" i="22"/>
  <c r="C207" i="22"/>
  <c r="B207" i="22"/>
  <c r="C192" i="22"/>
  <c r="B192" i="22"/>
  <c r="C167" i="22"/>
  <c r="B167" i="22"/>
  <c r="C468" i="22" l="1"/>
  <c r="B468" i="22"/>
  <c r="B456" i="22"/>
  <c r="C222" i="22"/>
  <c r="B222" i="22"/>
  <c r="B197" i="22"/>
  <c r="B187" i="22"/>
  <c r="B83" i="22" l="1"/>
  <c r="B487" i="22" l="1"/>
  <c r="C277" i="22" l="1"/>
  <c r="B277" i="22"/>
  <c r="C267" i="22"/>
  <c r="B267" i="22"/>
  <c r="C257" i="22"/>
  <c r="B257" i="22"/>
  <c r="C247" i="22"/>
  <c r="B247" i="22"/>
  <c r="C237" i="22"/>
  <c r="B237" i="22"/>
  <c r="C227" i="22"/>
  <c r="B227" i="22"/>
  <c r="C212" i="22"/>
  <c r="B212" i="22"/>
  <c r="C202" i="22"/>
  <c r="B202" i="22"/>
  <c r="C182" i="22"/>
  <c r="B182" i="22"/>
  <c r="C177" i="22"/>
  <c r="B177" i="22"/>
  <c r="C162" i="22"/>
  <c r="B162" i="22"/>
  <c r="C157" i="22"/>
  <c r="B157" i="22"/>
  <c r="B152" i="22"/>
  <c r="C152" i="22"/>
  <c r="C142" i="22"/>
  <c r="B142" i="22"/>
  <c r="B57" i="22" l="1"/>
  <c r="C426" i="22" l="1"/>
  <c r="C391" i="22" l="1"/>
  <c r="B391" i="22"/>
  <c r="C375" i="22"/>
  <c r="B375" i="22"/>
  <c r="C370" i="22"/>
  <c r="B370" i="22"/>
  <c r="B365" i="22"/>
  <c r="C365" i="22"/>
  <c r="C360" i="22"/>
  <c r="B360" i="22"/>
  <c r="C355" i="22"/>
  <c r="B355" i="22"/>
  <c r="C350" i="22"/>
  <c r="B350" i="22"/>
  <c r="C344" i="22"/>
  <c r="B344" i="22"/>
  <c r="B339" i="22"/>
  <c r="C339" i="22"/>
  <c r="C333" i="22"/>
  <c r="B333" i="22"/>
  <c r="C328" i="22"/>
  <c r="B328" i="22"/>
  <c r="C323" i="22"/>
  <c r="B323" i="22"/>
  <c r="C318" i="22"/>
  <c r="B318" i="22"/>
  <c r="B302" i="22" l="1"/>
  <c r="B297" i="22"/>
  <c r="C302" i="22"/>
  <c r="C297" i="22"/>
  <c r="C491" i="22" l="1"/>
  <c r="C502" i="22" s="1"/>
  <c r="B438" i="22" l="1"/>
  <c r="B20" i="24"/>
  <c r="B104" i="22" l="1"/>
  <c r="C104" i="22"/>
  <c r="B108" i="22"/>
  <c r="B122" i="22" l="1"/>
  <c r="B137" i="22" l="1"/>
  <c r="C456" i="22" l="1"/>
  <c r="C112" i="22" l="1"/>
  <c r="B112" i="22"/>
  <c r="C108" i="22"/>
  <c r="C100" i="22"/>
  <c r="B100" i="22"/>
  <c r="C88" i="22"/>
  <c r="B88" i="22"/>
  <c r="B77" i="22" l="1"/>
  <c r="B81" i="22" s="1"/>
  <c r="C487" i="22" l="1"/>
  <c r="B17" i="22" l="1"/>
  <c r="B491" i="22" l="1"/>
  <c r="B502" i="22" s="1"/>
  <c r="C133" i="22" l="1"/>
  <c r="B25" i="24" l="1"/>
  <c r="B19" i="24" l="1"/>
  <c r="B18" i="24" s="1"/>
  <c r="B426" i="22" l="1"/>
  <c r="C473" i="22" l="1"/>
  <c r="C496" i="22" s="1"/>
  <c r="B473" i="22"/>
  <c r="B65" i="22" l="1"/>
  <c r="C122" i="22" l="1"/>
  <c r="B134" i="22" l="1"/>
  <c r="B133" i="22"/>
  <c r="B30" i="24" l="1"/>
  <c r="C10" i="22" l="1"/>
  <c r="B10" i="22"/>
  <c r="C8" i="22"/>
  <c r="B8" i="22"/>
  <c r="C22" i="22" l="1"/>
  <c r="B22" i="22"/>
  <c r="B496" i="22"/>
  <c r="C428" i="22"/>
  <c r="C124" i="22" l="1"/>
  <c r="B59" i="22" l="1"/>
  <c r="B38" i="24" l="1"/>
  <c r="C489" i="22" l="1"/>
  <c r="B500" i="22" l="1"/>
  <c r="B488" i="22" l="1"/>
  <c r="B498" i="22" l="1"/>
  <c r="B10" i="24" l="1"/>
  <c r="B12" i="24"/>
  <c r="B16" i="24"/>
  <c r="B34" i="24"/>
  <c r="B41" i="24"/>
  <c r="B43" i="24"/>
  <c r="B29" i="24" l="1"/>
  <c r="B9" i="24"/>
  <c r="B46" i="24" l="1"/>
  <c r="B64" i="22"/>
  <c r="C40" i="22" l="1"/>
  <c r="C493" i="22" s="1"/>
  <c r="B84" i="22" l="1"/>
  <c r="B499" i="22" s="1"/>
  <c r="C470" i="22"/>
  <c r="C497" i="22" s="1"/>
  <c r="B470" i="22"/>
  <c r="B126" i="22"/>
  <c r="B132" i="22" s="1"/>
  <c r="B72" i="22"/>
  <c r="B74" i="22" s="1"/>
  <c r="B24" i="22"/>
  <c r="B469" i="22"/>
  <c r="C24" i="22"/>
  <c r="C469" i="22"/>
  <c r="C467" i="22"/>
  <c r="B467" i="22"/>
  <c r="B67" i="22"/>
  <c r="B69" i="22" s="1"/>
  <c r="B86" i="22"/>
  <c r="B121" i="22" s="1"/>
  <c r="B423" i="22"/>
  <c r="B48" i="22"/>
  <c r="B60" i="22"/>
  <c r="B70" i="22"/>
  <c r="B75" i="22"/>
  <c r="B82" i="22"/>
  <c r="C472" i="22"/>
  <c r="C495" i="22" s="1"/>
  <c r="B472" i="22"/>
  <c r="B493" i="22" l="1"/>
  <c r="C494" i="22"/>
  <c r="C423" i="22"/>
  <c r="B492" i="22"/>
  <c r="B503" i="22" s="1"/>
  <c r="C121" i="22"/>
  <c r="B494" i="22"/>
  <c r="B495" i="22"/>
  <c r="B497" i="22"/>
  <c r="C492" i="22" l="1"/>
  <c r="C503" i="22" s="1"/>
</calcChain>
</file>

<file path=xl/sharedStrings.xml><?xml version="1.0" encoding="utf-8"?>
<sst xmlns="http://schemas.openxmlformats.org/spreadsheetml/2006/main" count="542" uniqueCount="193">
  <si>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</si>
  <si>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</si>
  <si>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</si>
  <si>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</si>
  <si>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</si>
  <si>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</si>
  <si>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</si>
  <si>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</si>
  <si>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</si>
  <si>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</si>
  <si>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</si>
  <si>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</si>
  <si>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</si>
  <si>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</si>
  <si>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</si>
  <si>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</si>
  <si>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</si>
  <si>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</si>
  <si>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</si>
  <si>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</si>
  <si>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</si>
  <si>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</si>
  <si>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</si>
  <si>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</si>
  <si>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</si>
  <si>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</si>
  <si>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</si>
  <si>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</si>
  <si>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</si>
  <si>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</si>
  <si>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</si>
  <si>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</si>
  <si>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</si>
  <si>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</si>
  <si>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</si>
  <si>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</si>
  <si>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</si>
  <si>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</si>
  <si>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</si>
  <si>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</si>
  <si>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</si>
  <si>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</si>
  <si>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</si>
  <si>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</si>
  <si>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</si>
  <si>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</si>
  <si>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</si>
  <si>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</si>
  <si>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</si>
  <si>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</si>
  <si>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</si>
  <si>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</si>
  <si>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</si>
  <si>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</si>
  <si>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</si>
  <si>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</si>
  <si>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</si>
  <si>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</si>
  <si>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</si>
  <si>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</si>
  <si>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</si>
  <si>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</si>
  <si>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</si>
  <si>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</si>
  <si>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</si>
  <si>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</si>
  <si>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</si>
  <si>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</si>
  <si>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</si>
  <si>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</si>
  <si>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</si>
  <si>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</si>
  <si>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</si>
  <si>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</si>
  <si>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</si>
  <si>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</si>
  <si>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</si>
  <si>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</si>
  <si>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</si>
  <si>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</si>
  <si>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</si>
  <si>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</si>
  <si>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</si>
  <si>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</si>
  <si>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</si>
  <si>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</si>
  <si>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</si>
  <si>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</si>
  <si>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</si>
  <si>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</si>
  <si>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</si>
  <si>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</si>
  <si>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</si>
  <si>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</si>
  <si>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</si>
  <si>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</si>
  <si>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</si>
  <si>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</si>
  <si>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</si>
  <si>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</si>
  <si>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</si>
  <si>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</si>
  <si>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</si>
  <si>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</si>
  <si>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</si>
  <si>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</si>
  <si>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</si>
  <si>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</si>
  <si>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</si>
  <si>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</si>
  <si>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</si>
  <si>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</si>
  <si>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</si>
  <si>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</si>
  <si>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</si>
  <si>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</si>
  <si>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</si>
  <si>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</si>
  <si>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</si>
  <si>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</si>
  <si>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</si>
  <si>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</si>
  <si>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</si>
  <si>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</si>
  <si>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</si>
  <si>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</si>
  <si>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</si>
  <si>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</si>
  <si>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</si>
  <si>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</si>
  <si>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</si>
  <si>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</si>
  <si>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</si>
  <si>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</si>
  <si>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</si>
  <si>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</si>
  <si>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</si>
  <si>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</si>
  <si>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</si>
  <si>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</si>
  <si>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</si>
  <si>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</si>
  <si>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</si>
  <si>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</si>
  <si>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</si>
  <si>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</si>
  <si>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</si>
  <si>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</si>
  <si>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</si>
  <si>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</si>
  <si>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</si>
  <si>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</si>
  <si>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</si>
  <si>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</si>
  <si>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</si>
  <si>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</si>
  <si>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</si>
  <si>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</si>
  <si>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</si>
  <si>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</si>
  <si>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</si>
  <si>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</si>
  <si>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</si>
  <si>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</si>
  <si>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</si>
  <si>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</si>
  <si>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</si>
  <si>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</si>
  <si>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</si>
  <si>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</si>
  <si>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</si>
  <si>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</si>
  <si>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</si>
  <si>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</si>
  <si>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</si>
  <si>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</si>
  <si>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</si>
  <si>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</si>
  <si>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</si>
  <si>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</si>
  <si>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</si>
  <si>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</si>
  <si>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</si>
  <si>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</si>
  <si>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</si>
  <si>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 xml:space="preserve">           Europos Sąjungos finansinės paramos lėšos</t>
  </si>
  <si>
    <t>,,Šviesos“ ugdymo centras</t>
  </si>
  <si>
    <t xml:space="preserve">           paskolos lėšos</t>
  </si>
  <si>
    <t xml:space="preserve">        PANEVĖŽIO MIESTO SAVIVALDYBĖS 2022 METŲ BIUDŽETAS           </t>
  </si>
  <si>
    <t>Iš viso 16 programai</t>
  </si>
  <si>
    <t>Iš jų – įstaigos pajamos už paslaugas</t>
  </si>
  <si>
    <t xml:space="preserve">Iš viso: </t>
  </si>
  <si>
    <t>Panevėžio apskaitos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</si>
</sst>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164" fontId="5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/>
    <xf numFmtId="164" fontId="7" fillId="2" borderId="7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wrapText="1"/>
    </xf>
    <xf numFmtId="0" fontId="5" fillId="2" borderId="0" xfId="0" applyFont="1" applyFill="1"/>
    <xf numFmtId="49" fontId="5" fillId="2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/>
    <xf numFmtId="164" fontId="8" fillId="2" borderId="9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/>
    <xf numFmtId="164" fontId="8" fillId="2" borderId="5" xfId="0" applyNumberFormat="1" applyFont="1" applyFill="1" applyBorder="1" applyAlignment="1">
      <alignment wrapText="1"/>
    </xf>
    <xf numFmtId="164" fontId="8" fillId="2" borderId="3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164" fontId="6" fillId="2" borderId="2" xfId="0" applyNumberFormat="1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/>
    <xf numFmtId="164" fontId="6" fillId="2" borderId="7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5" fillId="2" borderId="7" xfId="0" applyNumberFormat="1" applyFont="1" applyFill="1" applyBorder="1" applyAlignment="1">
      <alignment horizontal="right"/>
    </xf>
    <xf numFmtId="164" fontId="1" fillId="2" borderId="5" xfId="0" applyNumberFormat="1" applyFont="1" applyFill="1" applyBorder="1"/>
    <xf numFmtId="164" fontId="5" fillId="2" borderId="11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8" fillId="2" borderId="5" xfId="0" applyNumberFormat="1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shrinkToFit="1"/>
    </xf>
    <xf numFmtId="0" fontId="6" fillId="2" borderId="0" xfId="0" applyFont="1" applyFill="1" applyAlignment="1">
      <alignment shrinkToFi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4" fontId="5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8" fillId="2" borderId="0" xfId="0" applyNumberFormat="1" applyFont="1" applyFill="1"/>
    <xf numFmtId="164" fontId="5" fillId="2" borderId="6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/>
    </xf>
    <xf numFmtId="164" fontId="8" fillId="2" borderId="9" xfId="0" applyNumberFormat="1" applyFont="1" applyFill="1" applyBorder="1" applyAlignment="1">
      <alignment wrapText="1"/>
    </xf>
    <xf numFmtId="164" fontId="8" fillId="2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12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/>
    <xf numFmtId="164" fontId="11" fillId="2" borderId="4" xfId="0" applyNumberFormat="1" applyFont="1" applyFill="1" applyBorder="1" applyAlignment="1">
      <alignment horizontal="center" wrapText="1"/>
    </xf>
    <xf numFmtId="164" fontId="11" fillId="2" borderId="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gegužės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gegužės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22" zoomScaleNormal="100" workbookViewId="0">
      <selection activeCell="B29" sqref="B29"/>
    </sheetView>
  </sheetViews>
  <sheetFormatPr defaultColWidth="8.88671875" defaultRowHeight="13.2" x14ac:dyDescent="0.25"/>
  <cols>
    <col min="1" max="1" width="59.6640625" style="50" customWidth="1"/>
    <col min="2" max="2" width="26.5546875" style="50" customWidth="1"/>
    <col min="3" max="16384" width="8.88671875" style="50"/>
  </cols>
  <sheetData>
    <row r="1" spans="1:2" ht="102.75" customHeight="1" x14ac:dyDescent="0.25">
      <c r="A1" s="42"/>
      <c r="B1" s="13"/>
    </row>
    <row r="2" spans="1:2" ht="13.8" x14ac:dyDescent="0.25">
      <c r="A2" s="67"/>
      <c r="B2" s="68"/>
    </row>
    <row r="3" spans="1:2" ht="13.8" x14ac:dyDescent="0.25">
      <c r="A3" s="43"/>
      <c r="B3" s="44"/>
    </row>
    <row r="4" spans="1:2" ht="13.8" x14ac:dyDescent="0.25">
      <c r="A4" s="67" t="s">
        <v>188</v>
      </c>
      <c r="B4" s="67"/>
    </row>
    <row r="5" spans="1:2" ht="13.8" x14ac:dyDescent="0.25">
      <c r="A5" s="67"/>
      <c r="B5" s="67"/>
    </row>
    <row r="6" spans="1:2" ht="13.8" x14ac:dyDescent="0.25">
      <c r="A6" s="42"/>
      <c r="B6" s="13"/>
    </row>
    <row r="7" spans="1:2" ht="13.8" x14ac:dyDescent="0.25">
      <c r="A7" s="13"/>
      <c r="B7" s="13"/>
    </row>
    <row r="8" spans="1:2" ht="18.75" customHeight="1" x14ac:dyDescent="0.25">
      <c r="A8" s="45" t="s">
        <v>41</v>
      </c>
      <c r="B8" s="45" t="s">
        <v>64</v>
      </c>
    </row>
    <row r="9" spans="1:2" ht="18.75" customHeight="1" x14ac:dyDescent="0.25">
      <c r="A9" s="46" t="s">
        <v>42</v>
      </c>
      <c r="B9" s="47">
        <f>SUM(B10+B12+B16)</f>
        <v>63655</v>
      </c>
    </row>
    <row r="10" spans="1:2" ht="15.75" customHeight="1" x14ac:dyDescent="0.25">
      <c r="A10" s="46" t="s">
        <v>43</v>
      </c>
      <c r="B10" s="47">
        <f>SUM(B11:B11)</f>
        <v>60425</v>
      </c>
    </row>
    <row r="11" spans="1:2" ht="17.25" customHeight="1" x14ac:dyDescent="0.25">
      <c r="A11" s="48" t="s">
        <v>63</v>
      </c>
      <c r="B11" s="49">
        <v>60425</v>
      </c>
    </row>
    <row r="12" spans="1:2" ht="15.75" customHeight="1" x14ac:dyDescent="0.25">
      <c r="A12" s="46" t="s">
        <v>44</v>
      </c>
      <c r="B12" s="47">
        <f>SUM(B13:B15)</f>
        <v>3080</v>
      </c>
    </row>
    <row r="13" spans="1:2" ht="16.5" customHeight="1" x14ac:dyDescent="0.25">
      <c r="A13" s="48" t="s">
        <v>45</v>
      </c>
      <c r="B13" s="49">
        <v>530</v>
      </c>
    </row>
    <row r="14" spans="1:2" ht="16.5" customHeight="1" x14ac:dyDescent="0.25">
      <c r="A14" s="48" t="s">
        <v>46</v>
      </c>
      <c r="B14" s="49">
        <v>50</v>
      </c>
    </row>
    <row r="15" spans="1:2" ht="16.5" customHeight="1" x14ac:dyDescent="0.25">
      <c r="A15" s="48" t="s">
        <v>47</v>
      </c>
      <c r="B15" s="49">
        <v>2500</v>
      </c>
    </row>
    <row r="16" spans="1:2" ht="13.8" x14ac:dyDescent="0.25">
      <c r="A16" s="46" t="s">
        <v>48</v>
      </c>
      <c r="B16" s="47">
        <f>SUM(B17:B17)</f>
        <v>150</v>
      </c>
    </row>
    <row r="17" spans="1:2" ht="13.8" x14ac:dyDescent="0.25">
      <c r="A17" s="48" t="s">
        <v>49</v>
      </c>
      <c r="B17" s="49">
        <v>150</v>
      </c>
    </row>
    <row r="18" spans="1:2" ht="16.5" customHeight="1" x14ac:dyDescent="0.25">
      <c r="A18" s="46" t="s">
        <v>52</v>
      </c>
      <c r="B18" s="47">
        <f>B19</f>
        <v>67612</v>
      </c>
    </row>
    <row r="19" spans="1:2" ht="13.8" x14ac:dyDescent="0.25">
      <c r="A19" s="46" t="s">
        <v>78</v>
      </c>
      <c r="B19" s="47">
        <f>SUM(B20+B25+B24)</f>
        <v>67612</v>
      </c>
    </row>
    <row r="20" spans="1:2" ht="13.8" x14ac:dyDescent="0.25">
      <c r="A20" s="46" t="s">
        <v>181</v>
      </c>
      <c r="B20" s="47">
        <f>B21+B22+B23</f>
        <v>42131.199999999997</v>
      </c>
    </row>
    <row r="21" spans="1:2" ht="18.600000000000001" customHeight="1" x14ac:dyDescent="0.25">
      <c r="A21" s="48" t="s">
        <v>53</v>
      </c>
      <c r="B21" s="49">
        <v>5741.1</v>
      </c>
    </row>
    <row r="22" spans="1:2" ht="16.5" customHeight="1" x14ac:dyDescent="0.25">
      <c r="A22" s="48" t="s">
        <v>141</v>
      </c>
      <c r="B22" s="49">
        <v>34116.400000000001</v>
      </c>
    </row>
    <row r="23" spans="1:2" ht="41.4" x14ac:dyDescent="0.25">
      <c r="A23" s="48" t="s">
        <v>137</v>
      </c>
      <c r="B23" s="49">
        <v>2273.6999999999998</v>
      </c>
    </row>
    <row r="24" spans="1:2" ht="34.5" customHeight="1" x14ac:dyDescent="0.25">
      <c r="A24" s="46" t="s">
        <v>79</v>
      </c>
      <c r="B24" s="47">
        <v>12801.6</v>
      </c>
    </row>
    <row r="25" spans="1:2" ht="16.5" customHeight="1" x14ac:dyDescent="0.25">
      <c r="A25" s="46" t="s">
        <v>156</v>
      </c>
      <c r="B25" s="47">
        <f>B26+B27+B28</f>
        <v>12679.199999999999</v>
      </c>
    </row>
    <row r="26" spans="1:2" ht="21" customHeight="1" x14ac:dyDescent="0.25">
      <c r="A26" s="48" t="s">
        <v>157</v>
      </c>
      <c r="B26" s="49">
        <v>5704.3</v>
      </c>
    </row>
    <row r="27" spans="1:2" ht="34.5" customHeight="1" x14ac:dyDescent="0.25">
      <c r="A27" s="48" t="s">
        <v>62</v>
      </c>
      <c r="B27" s="49">
        <v>3746.5</v>
      </c>
    </row>
    <row r="28" spans="1:2" ht="18" customHeight="1" x14ac:dyDescent="0.25">
      <c r="A28" s="48" t="s">
        <v>156</v>
      </c>
      <c r="B28" s="49">
        <v>3228.4</v>
      </c>
    </row>
    <row r="29" spans="1:2" ht="13.8" x14ac:dyDescent="0.25">
      <c r="A29" s="46" t="s">
        <v>54</v>
      </c>
      <c r="B29" s="47">
        <f>SUM(B30+B34+B38+B41+B43)</f>
        <v>5361.8</v>
      </c>
    </row>
    <row r="30" spans="1:2" ht="18" customHeight="1" x14ac:dyDescent="0.25">
      <c r="A30" s="46" t="s">
        <v>55</v>
      </c>
      <c r="B30" s="47">
        <f>SUM(B31:B33)</f>
        <v>1385</v>
      </c>
    </row>
    <row r="31" spans="1:2" ht="13.8" x14ac:dyDescent="0.25">
      <c r="A31" s="48" t="s">
        <v>67</v>
      </c>
      <c r="B31" s="49">
        <v>400</v>
      </c>
    </row>
    <row r="32" spans="1:2" ht="13.8" x14ac:dyDescent="0.25">
      <c r="A32" s="48" t="s">
        <v>56</v>
      </c>
      <c r="B32" s="49">
        <v>950</v>
      </c>
    </row>
    <row r="33" spans="1:2" ht="13.8" x14ac:dyDescent="0.25">
      <c r="A33" s="48" t="s">
        <v>134</v>
      </c>
      <c r="B33" s="49">
        <v>35</v>
      </c>
    </row>
    <row r="34" spans="1:2" ht="13.8" x14ac:dyDescent="0.25">
      <c r="A34" s="46" t="s">
        <v>57</v>
      </c>
      <c r="B34" s="47">
        <f>B35+B36+B37</f>
        <v>3216.8</v>
      </c>
    </row>
    <row r="35" spans="1:2" ht="17.25" customHeight="1" x14ac:dyDescent="0.25">
      <c r="A35" s="48" t="s">
        <v>74</v>
      </c>
      <c r="B35" s="51">
        <v>534.79999999999995</v>
      </c>
    </row>
    <row r="36" spans="1:2" ht="14.4" customHeight="1" x14ac:dyDescent="0.25">
      <c r="A36" s="48" t="s">
        <v>75</v>
      </c>
      <c r="B36" s="51">
        <v>470.6</v>
      </c>
    </row>
    <row r="37" spans="1:2" ht="16.2" customHeight="1" x14ac:dyDescent="0.25">
      <c r="A37" s="48" t="s">
        <v>58</v>
      </c>
      <c r="B37" s="51">
        <v>2211.4</v>
      </c>
    </row>
    <row r="38" spans="1:2" ht="17.25" customHeight="1" x14ac:dyDescent="0.25">
      <c r="A38" s="46" t="s">
        <v>76</v>
      </c>
      <c r="B38" s="52">
        <f>SUM(B39:B40)</f>
        <v>540</v>
      </c>
    </row>
    <row r="39" spans="1:2" ht="13.8" x14ac:dyDescent="0.25">
      <c r="A39" s="48" t="s">
        <v>50</v>
      </c>
      <c r="B39" s="51">
        <v>55</v>
      </c>
    </row>
    <row r="40" spans="1:2" ht="13.8" x14ac:dyDescent="0.25">
      <c r="A40" s="48" t="s">
        <v>51</v>
      </c>
      <c r="B40" s="51">
        <v>485</v>
      </c>
    </row>
    <row r="41" spans="1:2" ht="13.8" x14ac:dyDescent="0.25">
      <c r="A41" s="46" t="s">
        <v>77</v>
      </c>
      <c r="B41" s="47">
        <f>B42</f>
        <v>70</v>
      </c>
    </row>
    <row r="42" spans="1:2" ht="13.8" x14ac:dyDescent="0.25">
      <c r="A42" s="48" t="s">
        <v>77</v>
      </c>
      <c r="B42" s="49">
        <v>70</v>
      </c>
    </row>
    <row r="43" spans="1:2" ht="17.399999999999999" customHeight="1" x14ac:dyDescent="0.25">
      <c r="A43" s="46" t="s">
        <v>59</v>
      </c>
      <c r="B43" s="47">
        <f>SUM(B44)</f>
        <v>150</v>
      </c>
    </row>
    <row r="44" spans="1:2" ht="13.8" x14ac:dyDescent="0.25">
      <c r="A44" s="48" t="s">
        <v>59</v>
      </c>
      <c r="B44" s="49">
        <v>150</v>
      </c>
    </row>
    <row r="45" spans="1:2" ht="13.8" x14ac:dyDescent="0.25">
      <c r="A45" s="46" t="s">
        <v>60</v>
      </c>
      <c r="B45" s="47">
        <v>150</v>
      </c>
    </row>
    <row r="46" spans="1:2" ht="18" customHeight="1" x14ac:dyDescent="0.25">
      <c r="A46" s="46" t="s">
        <v>61</v>
      </c>
      <c r="B46" s="47">
        <f>B9+B18+B29+B45</f>
        <v>136778.79999999999</v>
      </c>
    </row>
    <row r="47" spans="1:2" ht="13.8" x14ac:dyDescent="0.25">
      <c r="A47" s="69"/>
      <c r="B47" s="69"/>
    </row>
    <row r="48" spans="1:2" x14ac:dyDescent="0.25">
      <c r="B48" s="53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0"/>
  <sheetViews>
    <sheetView tabSelected="1" topLeftCell="A484" zoomScaleNormal="100" workbookViewId="0">
      <selection activeCell="H504" sqref="H504"/>
    </sheetView>
  </sheetViews>
  <sheetFormatPr defaultColWidth="9.109375" defaultRowHeight="13.8" x14ac:dyDescent="0.25"/>
  <cols>
    <col min="1" max="1" width="42.5546875" style="13" customWidth="1"/>
    <col min="2" max="2" width="11.6640625" style="13" customWidth="1"/>
    <col min="3" max="3" width="11.44140625" style="14" customWidth="1"/>
    <col min="4" max="16384" width="9.109375" style="13"/>
  </cols>
  <sheetData>
    <row r="1" spans="1:3" ht="97.5" customHeight="1" x14ac:dyDescent="0.25"/>
    <row r="2" spans="1:3" ht="30.75" customHeight="1" x14ac:dyDescent="0.25">
      <c r="A2" s="84" t="s">
        <v>17</v>
      </c>
      <c r="B2" s="85"/>
      <c r="C2" s="85"/>
    </row>
    <row r="4" spans="1:3" ht="12.75" customHeight="1" x14ac:dyDescent="0.25">
      <c r="A4" s="88" t="s">
        <v>0</v>
      </c>
      <c r="B4" s="88" t="s">
        <v>64</v>
      </c>
      <c r="C4" s="88" t="s">
        <v>65</v>
      </c>
    </row>
    <row r="5" spans="1:3" ht="12.75" customHeight="1" x14ac:dyDescent="0.25">
      <c r="A5" s="89"/>
      <c r="B5" s="88"/>
      <c r="C5" s="88"/>
    </row>
    <row r="6" spans="1:3" ht="18" customHeight="1" x14ac:dyDescent="0.25">
      <c r="A6" s="90"/>
      <c r="B6" s="91"/>
      <c r="C6" s="88"/>
    </row>
    <row r="7" spans="1:3" ht="24" customHeight="1" x14ac:dyDescent="0.25">
      <c r="A7" s="92" t="s">
        <v>169</v>
      </c>
      <c r="B7" s="93"/>
      <c r="C7" s="93"/>
    </row>
    <row r="8" spans="1:3" ht="19.5" customHeight="1" x14ac:dyDescent="0.25">
      <c r="A8" s="15" t="s">
        <v>19</v>
      </c>
      <c r="B8" s="16">
        <f>B9</f>
        <v>302.89999999999998</v>
      </c>
      <c r="C8" s="16">
        <f t="shared" ref="C8" si="0">C9</f>
        <v>283.5</v>
      </c>
    </row>
    <row r="9" spans="1:3" ht="14.25" customHeight="1" x14ac:dyDescent="0.25">
      <c r="A9" s="6" t="s">
        <v>159</v>
      </c>
      <c r="B9" s="54">
        <v>302.89999999999998</v>
      </c>
      <c r="C9" s="55">
        <v>283.5</v>
      </c>
    </row>
    <row r="10" spans="1:3" ht="20.25" customHeight="1" x14ac:dyDescent="0.25">
      <c r="A10" s="15" t="s">
        <v>15</v>
      </c>
      <c r="B10" s="19">
        <f>SUM(B11:B16)</f>
        <v>7175.6</v>
      </c>
      <c r="C10" s="19">
        <f>SUM(C11:C16)</f>
        <v>6012.1</v>
      </c>
    </row>
    <row r="11" spans="1:3" ht="17.25" customHeight="1" x14ac:dyDescent="0.25">
      <c r="A11" s="6" t="s">
        <v>160</v>
      </c>
      <c r="B11" s="1">
        <v>583.29999999999995</v>
      </c>
      <c r="C11" s="2">
        <v>473.8</v>
      </c>
    </row>
    <row r="12" spans="1:3" ht="17.25" customHeight="1" x14ac:dyDescent="0.25">
      <c r="A12" s="6" t="s">
        <v>82</v>
      </c>
      <c r="B12" s="1">
        <v>14.5</v>
      </c>
      <c r="C12" s="2"/>
    </row>
    <row r="13" spans="1:3" ht="15.75" customHeight="1" x14ac:dyDescent="0.25">
      <c r="A13" s="6" t="s">
        <v>161</v>
      </c>
      <c r="B13" s="1">
        <v>6096</v>
      </c>
      <c r="C13" s="2">
        <v>5128.6000000000004</v>
      </c>
    </row>
    <row r="14" spans="1:3" ht="39.75" customHeight="1" x14ac:dyDescent="0.25">
      <c r="A14" s="6" t="s">
        <v>142</v>
      </c>
      <c r="B14" s="1">
        <v>444.2</v>
      </c>
      <c r="C14" s="2">
        <v>382.3</v>
      </c>
    </row>
    <row r="15" spans="1:3" ht="18" customHeight="1" x14ac:dyDescent="0.25">
      <c r="A15" s="6" t="s">
        <v>145</v>
      </c>
      <c r="B15" s="1">
        <v>31.8</v>
      </c>
      <c r="C15" s="2">
        <v>27.4</v>
      </c>
    </row>
    <row r="16" spans="1:3" ht="13.2" customHeight="1" x14ac:dyDescent="0.25">
      <c r="A16" s="6" t="s">
        <v>83</v>
      </c>
      <c r="B16" s="1">
        <v>5.8</v>
      </c>
      <c r="C16" s="2"/>
    </row>
    <row r="17" spans="1:3" ht="35.25" customHeight="1" x14ac:dyDescent="0.25">
      <c r="A17" s="15" t="s">
        <v>166</v>
      </c>
      <c r="B17" s="19">
        <f>SUM(B18:B19)</f>
        <v>2765.6</v>
      </c>
      <c r="C17" s="19"/>
    </row>
    <row r="18" spans="1:3" ht="17.25" customHeight="1" x14ac:dyDescent="0.25">
      <c r="A18" s="6" t="s">
        <v>183</v>
      </c>
      <c r="B18" s="8">
        <v>2700.6</v>
      </c>
      <c r="C18" s="9"/>
    </row>
    <row r="19" spans="1:3" ht="28.5" customHeight="1" x14ac:dyDescent="0.25">
      <c r="A19" s="18" t="s">
        <v>81</v>
      </c>
      <c r="B19" s="2">
        <v>65</v>
      </c>
      <c r="C19" s="2"/>
    </row>
    <row r="20" spans="1:3" ht="19.95" customHeight="1" x14ac:dyDescent="0.25">
      <c r="A20" s="15" t="s">
        <v>192</v>
      </c>
      <c r="B20" s="19">
        <f>SUM(B21)</f>
        <v>150</v>
      </c>
      <c r="C20" s="19">
        <f>SUM(C21)</f>
        <v>120</v>
      </c>
    </row>
    <row r="21" spans="1:3" ht="16.2" customHeight="1" x14ac:dyDescent="0.25">
      <c r="A21" s="5" t="s">
        <v>159</v>
      </c>
      <c r="B21" s="1">
        <v>150</v>
      </c>
      <c r="C21" s="2">
        <v>120</v>
      </c>
    </row>
    <row r="22" spans="1:3" ht="18" customHeight="1" x14ac:dyDescent="0.25">
      <c r="A22" s="15" t="s">
        <v>18</v>
      </c>
      <c r="B22" s="19">
        <f>B8+B10+B17+B20</f>
        <v>10394.1</v>
      </c>
      <c r="C22" s="19">
        <f>C8+C10+C17+C20</f>
        <v>6415.6</v>
      </c>
    </row>
    <row r="23" spans="1:3" ht="18" customHeight="1" x14ac:dyDescent="0.25">
      <c r="A23" s="6" t="s">
        <v>162</v>
      </c>
      <c r="B23" s="1">
        <f>B9+B11+B12+B13+B16+B18+B19+B21</f>
        <v>9918.1</v>
      </c>
      <c r="C23" s="1">
        <f>C9+C11+C12+C13+C16+C18+C19+C21</f>
        <v>6005.9000000000005</v>
      </c>
    </row>
    <row r="24" spans="1:3" ht="43.5" customHeight="1" x14ac:dyDescent="0.25">
      <c r="A24" s="6" t="s">
        <v>85</v>
      </c>
      <c r="B24" s="1">
        <f>B14</f>
        <v>444.2</v>
      </c>
      <c r="C24" s="2">
        <f>C14</f>
        <v>382.3</v>
      </c>
    </row>
    <row r="25" spans="1:3" ht="18" customHeight="1" x14ac:dyDescent="0.25">
      <c r="A25" s="5" t="s">
        <v>145</v>
      </c>
      <c r="B25" s="1">
        <f>B15</f>
        <v>31.8</v>
      </c>
      <c r="C25" s="1">
        <f>C15</f>
        <v>27.4</v>
      </c>
    </row>
    <row r="26" spans="1:3" ht="31.5" customHeight="1" x14ac:dyDescent="0.25">
      <c r="A26" s="70" t="s">
        <v>168</v>
      </c>
      <c r="B26" s="86"/>
      <c r="C26" s="87"/>
    </row>
    <row r="27" spans="1:3" x14ac:dyDescent="0.25">
      <c r="A27" s="3" t="s">
        <v>15</v>
      </c>
      <c r="B27" s="11">
        <f>B28+B30+B29+B31</f>
        <v>19210.199999999997</v>
      </c>
      <c r="C27" s="11">
        <f>C28+C30+C29+C31</f>
        <v>160.30000000000001</v>
      </c>
    </row>
    <row r="28" spans="1:3" ht="21" customHeight="1" x14ac:dyDescent="0.25">
      <c r="A28" s="6" t="s">
        <v>162</v>
      </c>
      <c r="B28" s="8">
        <v>89.7</v>
      </c>
      <c r="C28" s="9">
        <v>54.9</v>
      </c>
    </row>
    <row r="29" spans="1:3" ht="16.5" customHeight="1" x14ac:dyDescent="0.25">
      <c r="A29" s="6" t="s">
        <v>158</v>
      </c>
      <c r="B29" s="8">
        <v>5660</v>
      </c>
      <c r="C29" s="2"/>
    </row>
    <row r="30" spans="1:3" ht="15.75" customHeight="1" x14ac:dyDescent="0.25">
      <c r="A30" s="6" t="s">
        <v>40</v>
      </c>
      <c r="B30" s="8">
        <v>3935.1</v>
      </c>
      <c r="C30" s="9"/>
    </row>
    <row r="31" spans="1:3" ht="15.75" customHeight="1" x14ac:dyDescent="0.25">
      <c r="A31" s="5" t="s">
        <v>84</v>
      </c>
      <c r="B31" s="8">
        <v>9525.4</v>
      </c>
      <c r="C31" s="2">
        <v>105.4</v>
      </c>
    </row>
    <row r="32" spans="1:3" x14ac:dyDescent="0.25">
      <c r="A32" s="3" t="s">
        <v>135</v>
      </c>
      <c r="B32" s="56">
        <f>B33+B34+B35</f>
        <v>2714.9</v>
      </c>
      <c r="C32" s="11"/>
    </row>
    <row r="33" spans="1:3" x14ac:dyDescent="0.25">
      <c r="A33" s="6" t="s">
        <v>162</v>
      </c>
      <c r="B33" s="8">
        <v>1050</v>
      </c>
      <c r="C33" s="61"/>
    </row>
    <row r="34" spans="1:3" ht="15.75" customHeight="1" x14ac:dyDescent="0.25">
      <c r="A34" s="6" t="s">
        <v>187</v>
      </c>
      <c r="B34" s="8">
        <v>164.9</v>
      </c>
      <c r="C34" s="9"/>
    </row>
    <row r="35" spans="1:3" ht="15.75" customHeight="1" x14ac:dyDescent="0.25">
      <c r="A35" s="5" t="s">
        <v>185</v>
      </c>
      <c r="B35" s="8">
        <v>1500</v>
      </c>
      <c r="C35" s="2"/>
    </row>
    <row r="36" spans="1:3" ht="15.75" customHeight="1" x14ac:dyDescent="0.25">
      <c r="A36" s="3" t="s">
        <v>10</v>
      </c>
      <c r="B36" s="56">
        <f>B38+B37</f>
        <v>1310.3</v>
      </c>
      <c r="C36" s="56"/>
    </row>
    <row r="37" spans="1:3" ht="15.75" customHeight="1" x14ac:dyDescent="0.25">
      <c r="A37" s="6" t="s">
        <v>162</v>
      </c>
      <c r="B37" s="8">
        <v>65.099999999999994</v>
      </c>
      <c r="C37" s="56"/>
    </row>
    <row r="38" spans="1:3" ht="15.75" customHeight="1" x14ac:dyDescent="0.25">
      <c r="A38" s="5" t="s">
        <v>185</v>
      </c>
      <c r="B38" s="8">
        <v>1245.2</v>
      </c>
      <c r="C38" s="1"/>
    </row>
    <row r="39" spans="1:3" ht="21" customHeight="1" x14ac:dyDescent="0.25">
      <c r="A39" s="7" t="s">
        <v>143</v>
      </c>
      <c r="B39" s="19">
        <f>B27+B32+B36</f>
        <v>23235.399999999998</v>
      </c>
      <c r="C39" s="19">
        <f>C27+C32+C36</f>
        <v>160.30000000000001</v>
      </c>
    </row>
    <row r="40" spans="1:3" ht="21" customHeight="1" x14ac:dyDescent="0.25">
      <c r="A40" s="6" t="s">
        <v>162</v>
      </c>
      <c r="B40" s="1">
        <f>B28+B33+B37</f>
        <v>1204.8</v>
      </c>
      <c r="C40" s="1">
        <f>C28</f>
        <v>54.9</v>
      </c>
    </row>
    <row r="41" spans="1:3" ht="15.75" customHeight="1" x14ac:dyDescent="0.25">
      <c r="A41" s="6" t="s">
        <v>158</v>
      </c>
      <c r="B41" s="1">
        <f>B29</f>
        <v>5660</v>
      </c>
      <c r="C41" s="1"/>
    </row>
    <row r="42" spans="1:3" ht="15.75" customHeight="1" x14ac:dyDescent="0.25">
      <c r="A42" s="6" t="s">
        <v>40</v>
      </c>
      <c r="B42" s="1">
        <f>B30+B34</f>
        <v>4100</v>
      </c>
      <c r="C42" s="1"/>
    </row>
    <row r="43" spans="1:3" ht="15.75" customHeight="1" x14ac:dyDescent="0.25">
      <c r="A43" s="5" t="s">
        <v>84</v>
      </c>
      <c r="B43" s="2">
        <f>B31+B35+B38</f>
        <v>12270.6</v>
      </c>
      <c r="C43" s="2">
        <f>C31+C35+C38</f>
        <v>105.4</v>
      </c>
    </row>
    <row r="44" spans="1:3" ht="28.5" customHeight="1" x14ac:dyDescent="0.25">
      <c r="A44" s="70" t="s">
        <v>170</v>
      </c>
      <c r="B44" s="77"/>
      <c r="C44" s="78"/>
    </row>
    <row r="45" spans="1:3" ht="19.5" customHeight="1" x14ac:dyDescent="0.25">
      <c r="A45" s="3" t="s">
        <v>15</v>
      </c>
      <c r="B45" s="19">
        <f>B46</f>
        <v>495</v>
      </c>
      <c r="C45" s="19"/>
    </row>
    <row r="46" spans="1:3" ht="17.25" customHeight="1" x14ac:dyDescent="0.25">
      <c r="A46" s="6" t="s">
        <v>163</v>
      </c>
      <c r="B46" s="1">
        <v>495</v>
      </c>
      <c r="C46" s="2"/>
    </row>
    <row r="47" spans="1:3" ht="19.5" customHeight="1" x14ac:dyDescent="0.25">
      <c r="A47" s="15" t="s">
        <v>144</v>
      </c>
      <c r="B47" s="19">
        <f>B45</f>
        <v>495</v>
      </c>
      <c r="C47" s="19"/>
    </row>
    <row r="48" spans="1:3" ht="19.5" customHeight="1" x14ac:dyDescent="0.25">
      <c r="A48" s="5" t="s">
        <v>163</v>
      </c>
      <c r="B48" s="8">
        <f>B46</f>
        <v>495</v>
      </c>
      <c r="C48" s="9"/>
    </row>
    <row r="49" spans="1:3" ht="28.95" customHeight="1" x14ac:dyDescent="0.25">
      <c r="A49" s="70" t="s">
        <v>175</v>
      </c>
      <c r="B49" s="77"/>
      <c r="C49" s="78"/>
    </row>
    <row r="50" spans="1:3" ht="21" customHeight="1" x14ac:dyDescent="0.25">
      <c r="A50" s="58" t="s">
        <v>15</v>
      </c>
      <c r="B50" s="4">
        <f>B51+B52</f>
        <v>277</v>
      </c>
      <c r="C50" s="4"/>
    </row>
    <row r="51" spans="1:3" ht="17.25" customHeight="1" x14ac:dyDescent="0.25">
      <c r="A51" s="18" t="s">
        <v>162</v>
      </c>
      <c r="B51" s="2">
        <v>148</v>
      </c>
      <c r="C51" s="2"/>
    </row>
    <row r="52" spans="1:3" ht="17.25" customHeight="1" x14ac:dyDescent="0.25">
      <c r="A52" s="18" t="s">
        <v>145</v>
      </c>
      <c r="B52" s="2">
        <v>129</v>
      </c>
      <c r="C52" s="2"/>
    </row>
    <row r="53" spans="1:3" ht="18" customHeight="1" x14ac:dyDescent="0.25">
      <c r="A53" s="59" t="s">
        <v>146</v>
      </c>
      <c r="B53" s="4">
        <f>B50</f>
        <v>277</v>
      </c>
      <c r="C53" s="4"/>
    </row>
    <row r="54" spans="1:3" ht="18.75" customHeight="1" x14ac:dyDescent="0.25">
      <c r="A54" s="18" t="s">
        <v>164</v>
      </c>
      <c r="B54" s="2">
        <f>B51</f>
        <v>148</v>
      </c>
      <c r="C54" s="2"/>
    </row>
    <row r="55" spans="1:3" ht="18.75" customHeight="1" x14ac:dyDescent="0.25">
      <c r="A55" s="18" t="s">
        <v>145</v>
      </c>
      <c r="B55" s="2">
        <f>B52</f>
        <v>129</v>
      </c>
      <c r="C55" s="2"/>
    </row>
    <row r="56" spans="1:3" ht="34.5" customHeight="1" x14ac:dyDescent="0.25">
      <c r="A56" s="70" t="s">
        <v>174</v>
      </c>
      <c r="B56" s="71"/>
      <c r="C56" s="72"/>
    </row>
    <row r="57" spans="1:3" ht="19.5" customHeight="1" x14ac:dyDescent="0.25">
      <c r="A57" s="3" t="s">
        <v>4</v>
      </c>
      <c r="B57" s="16">
        <f>SUM(B58:B58)</f>
        <v>1445</v>
      </c>
      <c r="C57" s="16"/>
    </row>
    <row r="58" spans="1:3" ht="17.399999999999999" customHeight="1" x14ac:dyDescent="0.25">
      <c r="A58" s="6" t="s">
        <v>163</v>
      </c>
      <c r="B58" s="1">
        <v>1445</v>
      </c>
      <c r="C58" s="2"/>
    </row>
    <row r="59" spans="1:3" ht="23.25" customHeight="1" x14ac:dyDescent="0.25">
      <c r="A59" s="3" t="s">
        <v>31</v>
      </c>
      <c r="B59" s="19">
        <f>SUM(B57)</f>
        <v>1445</v>
      </c>
      <c r="C59" s="19"/>
    </row>
    <row r="60" spans="1:3" ht="18.600000000000001" customHeight="1" x14ac:dyDescent="0.25">
      <c r="A60" s="5" t="s">
        <v>163</v>
      </c>
      <c r="B60" s="2">
        <f>B58</f>
        <v>1445</v>
      </c>
      <c r="C60" s="2"/>
    </row>
    <row r="61" spans="1:3" ht="30" customHeight="1" x14ac:dyDescent="0.25">
      <c r="A61" s="70" t="s">
        <v>171</v>
      </c>
      <c r="B61" s="77"/>
      <c r="C61" s="78"/>
    </row>
    <row r="62" spans="1:3" ht="15" customHeight="1" x14ac:dyDescent="0.25">
      <c r="A62" s="3" t="s">
        <v>15</v>
      </c>
      <c r="B62" s="16">
        <f>B63</f>
        <v>261</v>
      </c>
      <c r="C62" s="16"/>
    </row>
    <row r="63" spans="1:3" ht="18" customHeight="1" x14ac:dyDescent="0.25">
      <c r="A63" s="22" t="s">
        <v>190</v>
      </c>
      <c r="B63" s="1">
        <v>261</v>
      </c>
      <c r="C63" s="2"/>
    </row>
    <row r="64" spans="1:3" ht="17.25" customHeight="1" x14ac:dyDescent="0.25">
      <c r="A64" s="7" t="s">
        <v>147</v>
      </c>
      <c r="B64" s="4">
        <f>B62</f>
        <v>261</v>
      </c>
      <c r="C64" s="4"/>
    </row>
    <row r="65" spans="1:3" ht="18.75" customHeight="1" x14ac:dyDescent="0.25">
      <c r="A65" s="22" t="s">
        <v>190</v>
      </c>
      <c r="B65" s="2">
        <f>B63</f>
        <v>261</v>
      </c>
      <c r="C65" s="2"/>
    </row>
    <row r="66" spans="1:3" ht="25.5" customHeight="1" x14ac:dyDescent="0.25">
      <c r="A66" s="83" t="s">
        <v>172</v>
      </c>
      <c r="B66" s="71"/>
      <c r="C66" s="72"/>
    </row>
    <row r="67" spans="1:3" x14ac:dyDescent="0.25">
      <c r="A67" s="3" t="s">
        <v>15</v>
      </c>
      <c r="B67" s="4">
        <f>B68</f>
        <v>286.5</v>
      </c>
      <c r="C67" s="4"/>
    </row>
    <row r="68" spans="1:3" x14ac:dyDescent="0.25">
      <c r="A68" s="5" t="s">
        <v>163</v>
      </c>
      <c r="B68" s="2">
        <v>286.5</v>
      </c>
      <c r="C68" s="2"/>
    </row>
    <row r="69" spans="1:3" ht="15.6" x14ac:dyDescent="0.25">
      <c r="A69" s="15" t="s">
        <v>148</v>
      </c>
      <c r="B69" s="4">
        <f>B67</f>
        <v>286.5</v>
      </c>
      <c r="C69" s="4"/>
    </row>
    <row r="70" spans="1:3" x14ac:dyDescent="0.25">
      <c r="A70" s="5" t="s">
        <v>163</v>
      </c>
      <c r="B70" s="2">
        <f>B68</f>
        <v>286.5</v>
      </c>
      <c r="C70" s="2"/>
    </row>
    <row r="71" spans="1:3" ht="30.6" customHeight="1" x14ac:dyDescent="0.25">
      <c r="A71" s="70" t="s">
        <v>176</v>
      </c>
      <c r="B71" s="71"/>
      <c r="C71" s="72"/>
    </row>
    <row r="72" spans="1:3" x14ac:dyDescent="0.25">
      <c r="A72" s="3" t="s">
        <v>15</v>
      </c>
      <c r="B72" s="19">
        <f>B73</f>
        <v>189</v>
      </c>
      <c r="C72" s="19"/>
    </row>
    <row r="73" spans="1:3" x14ac:dyDescent="0.25">
      <c r="A73" s="5" t="s">
        <v>163</v>
      </c>
      <c r="B73" s="1">
        <v>189</v>
      </c>
      <c r="C73" s="2"/>
    </row>
    <row r="74" spans="1:3" ht="15.6" x14ac:dyDescent="0.25">
      <c r="A74" s="7" t="s">
        <v>149</v>
      </c>
      <c r="B74" s="23">
        <f>B72</f>
        <v>189</v>
      </c>
      <c r="C74" s="23"/>
    </row>
    <row r="75" spans="1:3" x14ac:dyDescent="0.25">
      <c r="A75" s="24" t="s">
        <v>163</v>
      </c>
      <c r="B75" s="25">
        <f>B73</f>
        <v>189</v>
      </c>
      <c r="C75" s="25"/>
    </row>
    <row r="76" spans="1:3" ht="33.6" customHeight="1" x14ac:dyDescent="0.25">
      <c r="A76" s="70" t="s">
        <v>173</v>
      </c>
      <c r="B76" s="81"/>
      <c r="C76" s="82"/>
    </row>
    <row r="77" spans="1:3" ht="16.5" customHeight="1" x14ac:dyDescent="0.25">
      <c r="A77" s="3" t="s">
        <v>15</v>
      </c>
      <c r="B77" s="16">
        <f>B78+B80+B79</f>
        <v>11703.699999999999</v>
      </c>
      <c r="C77" s="16"/>
    </row>
    <row r="78" spans="1:3" ht="19.5" customHeight="1" x14ac:dyDescent="0.25">
      <c r="A78" s="6" t="s">
        <v>162</v>
      </c>
      <c r="B78" s="1">
        <v>7912.9</v>
      </c>
      <c r="C78" s="2"/>
    </row>
    <row r="79" spans="1:3" ht="19.5" customHeight="1" x14ac:dyDescent="0.25">
      <c r="A79" s="6" t="s">
        <v>158</v>
      </c>
      <c r="B79" s="1">
        <v>44.3</v>
      </c>
      <c r="C79" s="2"/>
    </row>
    <row r="80" spans="1:3" ht="40.5" customHeight="1" x14ac:dyDescent="0.25">
      <c r="A80" s="5" t="s">
        <v>86</v>
      </c>
      <c r="B80" s="1">
        <v>3746.5</v>
      </c>
      <c r="C80" s="2"/>
    </row>
    <row r="81" spans="1:3" ht="18.75" customHeight="1" x14ac:dyDescent="0.25">
      <c r="A81" s="7" t="s">
        <v>150</v>
      </c>
      <c r="B81" s="4">
        <f>B77</f>
        <v>11703.699999999999</v>
      </c>
      <c r="C81" s="4"/>
    </row>
    <row r="82" spans="1:3" ht="17.25" customHeight="1" x14ac:dyDescent="0.25">
      <c r="A82" s="6" t="s">
        <v>164</v>
      </c>
      <c r="B82" s="2">
        <f>B78</f>
        <v>7912.9</v>
      </c>
      <c r="C82" s="2"/>
    </row>
    <row r="83" spans="1:3" ht="17.25" customHeight="1" x14ac:dyDescent="0.25">
      <c r="A83" s="6" t="s">
        <v>184</v>
      </c>
      <c r="B83" s="2">
        <f>B79</f>
        <v>44.3</v>
      </c>
      <c r="C83" s="2"/>
    </row>
    <row r="84" spans="1:3" ht="38.25" customHeight="1" x14ac:dyDescent="0.25">
      <c r="A84" s="6" t="s">
        <v>87</v>
      </c>
      <c r="B84" s="9">
        <f t="shared" ref="B84" si="1">B80</f>
        <v>3746.5</v>
      </c>
      <c r="C84" s="9"/>
    </row>
    <row r="85" spans="1:3" ht="23.4" customHeight="1" x14ac:dyDescent="0.25">
      <c r="A85" s="70" t="s">
        <v>69</v>
      </c>
      <c r="B85" s="79"/>
      <c r="C85" s="80"/>
    </row>
    <row r="86" spans="1:3" ht="18.75" customHeight="1" x14ac:dyDescent="0.25">
      <c r="A86" s="3" t="s">
        <v>15</v>
      </c>
      <c r="B86" s="4">
        <f>B87</f>
        <v>167.9</v>
      </c>
      <c r="C86" s="4"/>
    </row>
    <row r="87" spans="1:3" ht="16.5" customHeight="1" x14ac:dyDescent="0.25">
      <c r="A87" s="6" t="s">
        <v>163</v>
      </c>
      <c r="B87" s="2">
        <v>167.9</v>
      </c>
      <c r="C87" s="2"/>
    </row>
    <row r="88" spans="1:3" ht="19.5" customHeight="1" x14ac:dyDescent="0.3">
      <c r="A88" s="26" t="s">
        <v>165</v>
      </c>
      <c r="B88" s="19">
        <f>B89+B91+B90</f>
        <v>1045.3</v>
      </c>
      <c r="C88" s="19">
        <f t="shared" ref="C88" si="2">C89+C91+C90</f>
        <v>896.5</v>
      </c>
    </row>
    <row r="89" spans="1:3" x14ac:dyDescent="0.25">
      <c r="A89" s="6" t="s">
        <v>162</v>
      </c>
      <c r="B89" s="1">
        <v>991.7</v>
      </c>
      <c r="C89" s="2">
        <v>879.4</v>
      </c>
    </row>
    <row r="90" spans="1:3" x14ac:dyDescent="0.25">
      <c r="A90" s="6" t="s">
        <v>145</v>
      </c>
      <c r="B90" s="1">
        <v>50.6</v>
      </c>
      <c r="C90" s="2">
        <v>17.100000000000001</v>
      </c>
    </row>
    <row r="91" spans="1:3" x14ac:dyDescent="0.25">
      <c r="A91" s="21" t="s">
        <v>21</v>
      </c>
      <c r="B91" s="1">
        <v>3</v>
      </c>
      <c r="C91" s="2"/>
    </row>
    <row r="92" spans="1:3" ht="16.5" customHeight="1" x14ac:dyDescent="0.3">
      <c r="A92" s="26" t="s">
        <v>7</v>
      </c>
      <c r="B92" s="19">
        <f>B93+B95+B94</f>
        <v>305.5</v>
      </c>
      <c r="C92" s="19">
        <f>C93+C95+C94</f>
        <v>234.2</v>
      </c>
    </row>
    <row r="93" spans="1:3" ht="20.25" customHeight="1" x14ac:dyDescent="0.25">
      <c r="A93" s="6" t="s">
        <v>164</v>
      </c>
      <c r="B93" s="1">
        <v>298.5</v>
      </c>
      <c r="C93" s="2">
        <v>233</v>
      </c>
    </row>
    <row r="94" spans="1:3" ht="15.6" customHeight="1" x14ac:dyDescent="0.25">
      <c r="A94" s="6" t="s">
        <v>167</v>
      </c>
      <c r="B94" s="1">
        <v>1.2</v>
      </c>
      <c r="C94" s="2">
        <v>1.2</v>
      </c>
    </row>
    <row r="95" spans="1:3" ht="15" customHeight="1" x14ac:dyDescent="0.25">
      <c r="A95" s="21" t="s">
        <v>88</v>
      </c>
      <c r="B95" s="1">
        <v>5.8</v>
      </c>
      <c r="C95" s="2"/>
    </row>
    <row r="96" spans="1:3" ht="17.25" customHeight="1" x14ac:dyDescent="0.3">
      <c r="A96" s="26" t="s">
        <v>2</v>
      </c>
      <c r="B96" s="19">
        <f>B97+B99+B98</f>
        <v>593.5</v>
      </c>
      <c r="C96" s="19">
        <f>C97+C99+C98</f>
        <v>511</v>
      </c>
    </row>
    <row r="97" spans="1:3" ht="19.5" customHeight="1" x14ac:dyDescent="0.25">
      <c r="A97" s="6" t="s">
        <v>164</v>
      </c>
      <c r="B97" s="1">
        <v>580.5</v>
      </c>
      <c r="C97" s="2">
        <v>502.4</v>
      </c>
    </row>
    <row r="98" spans="1:3" ht="15" customHeight="1" x14ac:dyDescent="0.25">
      <c r="A98" s="6" t="s">
        <v>167</v>
      </c>
      <c r="B98" s="1">
        <v>8.6999999999999993</v>
      </c>
      <c r="C98" s="2">
        <v>8.6</v>
      </c>
    </row>
    <row r="99" spans="1:3" ht="17.25" customHeight="1" x14ac:dyDescent="0.25">
      <c r="A99" s="21" t="s">
        <v>88</v>
      </c>
      <c r="B99" s="8">
        <v>4.3</v>
      </c>
      <c r="C99" s="9"/>
    </row>
    <row r="100" spans="1:3" ht="18.75" customHeight="1" x14ac:dyDescent="0.3">
      <c r="A100" s="26" t="s">
        <v>3</v>
      </c>
      <c r="B100" s="19">
        <f>B101+B103+B102</f>
        <v>457.2</v>
      </c>
      <c r="C100" s="19">
        <f t="shared" ref="C100" si="3">C101+C103+C102</f>
        <v>410.8</v>
      </c>
    </row>
    <row r="101" spans="1:3" ht="18" customHeight="1" x14ac:dyDescent="0.25">
      <c r="A101" s="6" t="s">
        <v>164</v>
      </c>
      <c r="B101" s="1">
        <v>432</v>
      </c>
      <c r="C101" s="2">
        <v>402.5</v>
      </c>
    </row>
    <row r="102" spans="1:3" ht="18" customHeight="1" x14ac:dyDescent="0.25">
      <c r="A102" s="6" t="s">
        <v>167</v>
      </c>
      <c r="B102" s="1">
        <v>1.7</v>
      </c>
      <c r="C102" s="2">
        <v>1.7</v>
      </c>
    </row>
    <row r="103" spans="1:3" ht="17.25" customHeight="1" x14ac:dyDescent="0.25">
      <c r="A103" s="22" t="s">
        <v>88</v>
      </c>
      <c r="B103" s="1">
        <v>23.5</v>
      </c>
      <c r="C103" s="2">
        <v>6.6</v>
      </c>
    </row>
    <row r="104" spans="1:3" ht="18" customHeight="1" x14ac:dyDescent="0.3">
      <c r="A104" s="26" t="s">
        <v>89</v>
      </c>
      <c r="B104" s="19">
        <f>B105+B107+B106</f>
        <v>569.20000000000005</v>
      </c>
      <c r="C104" s="19">
        <f t="shared" ref="C104" si="4">C105+C107+C106</f>
        <v>479.5</v>
      </c>
    </row>
    <row r="105" spans="1:3" ht="15" customHeight="1" x14ac:dyDescent="0.25">
      <c r="A105" s="6" t="s">
        <v>162</v>
      </c>
      <c r="B105" s="1">
        <v>534.20000000000005</v>
      </c>
      <c r="C105" s="2">
        <v>474.6</v>
      </c>
    </row>
    <row r="106" spans="1:3" ht="15" customHeight="1" x14ac:dyDescent="0.25">
      <c r="A106" s="6" t="s">
        <v>145</v>
      </c>
      <c r="B106" s="1">
        <v>5</v>
      </c>
      <c r="C106" s="2">
        <v>4.9000000000000004</v>
      </c>
    </row>
    <row r="107" spans="1:3" ht="15.6" customHeight="1" x14ac:dyDescent="0.25">
      <c r="A107" s="22" t="s">
        <v>21</v>
      </c>
      <c r="B107" s="1">
        <v>30</v>
      </c>
      <c r="C107" s="2"/>
    </row>
    <row r="108" spans="1:3" ht="32.25" customHeight="1" x14ac:dyDescent="0.3">
      <c r="A108" s="27" t="s">
        <v>14</v>
      </c>
      <c r="B108" s="19">
        <f>B109+B111+B110</f>
        <v>1006</v>
      </c>
      <c r="C108" s="19">
        <f t="shared" ref="C108" si="5">C109+C111+C110</f>
        <v>659.4</v>
      </c>
    </row>
    <row r="109" spans="1:3" ht="18" customHeight="1" x14ac:dyDescent="0.25">
      <c r="A109" s="6" t="s">
        <v>162</v>
      </c>
      <c r="B109" s="1">
        <v>930.5</v>
      </c>
      <c r="C109" s="2">
        <v>654</v>
      </c>
    </row>
    <row r="110" spans="1:3" ht="14.4" customHeight="1" x14ac:dyDescent="0.25">
      <c r="A110" s="6" t="s">
        <v>145</v>
      </c>
      <c r="B110" s="1">
        <v>5.5</v>
      </c>
      <c r="C110" s="2">
        <v>5.4</v>
      </c>
    </row>
    <row r="111" spans="1:3" ht="16.95" customHeight="1" x14ac:dyDescent="0.25">
      <c r="A111" s="21" t="s">
        <v>21</v>
      </c>
      <c r="B111" s="1">
        <v>70</v>
      </c>
      <c r="C111" s="2"/>
    </row>
    <row r="112" spans="1:3" ht="18" customHeight="1" x14ac:dyDescent="0.3">
      <c r="A112" s="26" t="s">
        <v>11</v>
      </c>
      <c r="B112" s="19">
        <f>B113+B115+B114</f>
        <v>1658</v>
      </c>
      <c r="C112" s="19">
        <f t="shared" ref="C112" si="6">C113+C115+C114</f>
        <v>1473.6</v>
      </c>
    </row>
    <row r="113" spans="1:3" x14ac:dyDescent="0.25">
      <c r="A113" s="6" t="s">
        <v>162</v>
      </c>
      <c r="B113" s="1">
        <v>1581.2</v>
      </c>
      <c r="C113" s="2">
        <v>1471.8</v>
      </c>
    </row>
    <row r="114" spans="1:3" x14ac:dyDescent="0.25">
      <c r="A114" s="6" t="s">
        <v>145</v>
      </c>
      <c r="B114" s="1">
        <v>1.8</v>
      </c>
      <c r="C114" s="2">
        <v>1.8</v>
      </c>
    </row>
    <row r="115" spans="1:3" ht="16.95" customHeight="1" x14ac:dyDescent="0.25">
      <c r="A115" s="22" t="s">
        <v>21</v>
      </c>
      <c r="B115" s="1">
        <v>75</v>
      </c>
      <c r="C115" s="2"/>
    </row>
    <row r="116" spans="1:3" ht="16.5" customHeight="1" x14ac:dyDescent="0.3">
      <c r="A116" s="27" t="s">
        <v>135</v>
      </c>
      <c r="B116" s="19">
        <f>B117</f>
        <v>181.8</v>
      </c>
      <c r="C116" s="19">
        <f>C117</f>
        <v>122.3</v>
      </c>
    </row>
    <row r="117" spans="1:3" ht="19.5" customHeight="1" x14ac:dyDescent="0.25">
      <c r="A117" s="21" t="s">
        <v>163</v>
      </c>
      <c r="B117" s="1">
        <v>181.8</v>
      </c>
      <c r="C117" s="2">
        <v>122.3</v>
      </c>
    </row>
    <row r="118" spans="1:3" ht="15.6" x14ac:dyDescent="0.3">
      <c r="A118" s="26" t="s">
        <v>90</v>
      </c>
      <c r="B118" s="19">
        <f>B119+B120</f>
        <v>343.3</v>
      </c>
      <c r="C118" s="19">
        <f>C119+C120</f>
        <v>236</v>
      </c>
    </row>
    <row r="119" spans="1:3" ht="18.75" customHeight="1" x14ac:dyDescent="0.25">
      <c r="A119" s="6" t="s">
        <v>162</v>
      </c>
      <c r="B119" s="1">
        <v>308.3</v>
      </c>
      <c r="C119" s="2">
        <v>236</v>
      </c>
    </row>
    <row r="120" spans="1:3" ht="15" customHeight="1" x14ac:dyDescent="0.25">
      <c r="A120" s="21" t="s">
        <v>21</v>
      </c>
      <c r="B120" s="1">
        <v>35</v>
      </c>
      <c r="C120" s="2"/>
    </row>
    <row r="121" spans="1:3" ht="21" customHeight="1" x14ac:dyDescent="0.25">
      <c r="A121" s="28" t="s">
        <v>91</v>
      </c>
      <c r="B121" s="19">
        <f>B86+B88+B92+B96+B100+B104+B108+B112+B118+B116</f>
        <v>6327.7</v>
      </c>
      <c r="C121" s="19">
        <f>C86+C88+C92+C96+C100+C104+C108+C112+C118+C116</f>
        <v>5023.3</v>
      </c>
    </row>
    <row r="122" spans="1:3" x14ac:dyDescent="0.25">
      <c r="A122" s="6" t="s">
        <v>162</v>
      </c>
      <c r="B122" s="1">
        <f>B87+B89+B93+B97+B101+B105+B109+B113+B119+B117</f>
        <v>6006.6</v>
      </c>
      <c r="C122" s="1">
        <f>C87+C89+C93+C97+C101+C105+C109+C113+C119+C117</f>
        <v>4976</v>
      </c>
    </row>
    <row r="123" spans="1:3" x14ac:dyDescent="0.25">
      <c r="A123" s="6" t="s">
        <v>145</v>
      </c>
      <c r="B123" s="8">
        <f>B90+B94+B98+B102+B106+B110+B114</f>
        <v>74.5</v>
      </c>
      <c r="C123" s="8">
        <f>C90+C94+C98+C102+C106+C110+C114</f>
        <v>40.699999999999996</v>
      </c>
    </row>
    <row r="124" spans="1:3" ht="16.95" customHeight="1" x14ac:dyDescent="0.25">
      <c r="A124" s="22" t="s">
        <v>22</v>
      </c>
      <c r="B124" s="1">
        <f>B91+B95+B99+B103+B107+B111+B115+B120</f>
        <v>246.6</v>
      </c>
      <c r="C124" s="1">
        <f>C91+C95+C99+C103+C107+C111+C115+C120</f>
        <v>6.6</v>
      </c>
    </row>
    <row r="125" spans="1:3" ht="26.25" customHeight="1" x14ac:dyDescent="0.25">
      <c r="A125" s="83" t="s">
        <v>140</v>
      </c>
      <c r="B125" s="71"/>
      <c r="C125" s="72"/>
    </row>
    <row r="126" spans="1:3" ht="24.75" customHeight="1" x14ac:dyDescent="0.25">
      <c r="A126" s="3" t="s">
        <v>15</v>
      </c>
      <c r="B126" s="4">
        <f>B127</f>
        <v>1425</v>
      </c>
      <c r="C126" s="4"/>
    </row>
    <row r="127" spans="1:3" ht="15.75" customHeight="1" x14ac:dyDescent="0.25">
      <c r="A127" s="5" t="s">
        <v>163</v>
      </c>
      <c r="B127" s="2">
        <v>1425</v>
      </c>
      <c r="C127" s="2"/>
    </row>
    <row r="128" spans="1:3" ht="18.75" customHeight="1" x14ac:dyDescent="0.25">
      <c r="A128" s="28" t="s">
        <v>155</v>
      </c>
      <c r="B128" s="16">
        <f>B129+B130+B131</f>
        <v>2783.6</v>
      </c>
      <c r="C128" s="16">
        <f>C129+C130+C131</f>
        <v>2010</v>
      </c>
    </row>
    <row r="129" spans="1:3" ht="17.25" customHeight="1" x14ac:dyDescent="0.25">
      <c r="A129" s="6" t="s">
        <v>162</v>
      </c>
      <c r="B129" s="1">
        <v>2650.6</v>
      </c>
      <c r="C129" s="2">
        <v>2007</v>
      </c>
    </row>
    <row r="130" spans="1:3" ht="18" customHeight="1" x14ac:dyDescent="0.25">
      <c r="A130" s="21" t="s">
        <v>21</v>
      </c>
      <c r="B130" s="1">
        <v>130</v>
      </c>
      <c r="C130" s="2"/>
    </row>
    <row r="131" spans="1:3" ht="18" customHeight="1" x14ac:dyDescent="0.25">
      <c r="A131" s="21" t="s">
        <v>145</v>
      </c>
      <c r="B131" s="1">
        <v>3</v>
      </c>
      <c r="C131" s="1">
        <v>3</v>
      </c>
    </row>
    <row r="132" spans="1:3" ht="21.75" customHeight="1" x14ac:dyDescent="0.25">
      <c r="A132" s="28" t="s">
        <v>20</v>
      </c>
      <c r="B132" s="19">
        <f>B128+B126</f>
        <v>4208.6000000000004</v>
      </c>
      <c r="C132" s="19">
        <f>C128+C126</f>
        <v>2010</v>
      </c>
    </row>
    <row r="133" spans="1:3" ht="18.75" customHeight="1" x14ac:dyDescent="0.25">
      <c r="A133" s="6" t="s">
        <v>162</v>
      </c>
      <c r="B133" s="1">
        <f>B129+B127</f>
        <v>4075.6</v>
      </c>
      <c r="C133" s="1">
        <f>C129+C127</f>
        <v>2007</v>
      </c>
    </row>
    <row r="134" spans="1:3" ht="16.95" customHeight="1" x14ac:dyDescent="0.25">
      <c r="A134" s="21" t="s">
        <v>92</v>
      </c>
      <c r="B134" s="1">
        <f>B130</f>
        <v>130</v>
      </c>
      <c r="C134" s="1"/>
    </row>
    <row r="135" spans="1:3" ht="16.95" customHeight="1" x14ac:dyDescent="0.25">
      <c r="A135" s="65" t="s">
        <v>145</v>
      </c>
      <c r="B135" s="2">
        <f>B131</f>
        <v>3</v>
      </c>
      <c r="C135" s="2">
        <f>C131</f>
        <v>3</v>
      </c>
    </row>
    <row r="136" spans="1:3" ht="26.25" customHeight="1" x14ac:dyDescent="0.25">
      <c r="A136" s="70" t="s">
        <v>70</v>
      </c>
      <c r="B136" s="75"/>
      <c r="C136" s="76"/>
    </row>
    <row r="137" spans="1:3" ht="20.399999999999999" customHeight="1" x14ac:dyDescent="0.3">
      <c r="A137" s="26" t="s">
        <v>15</v>
      </c>
      <c r="B137" s="19">
        <f>B138+B140+B141+B139</f>
        <v>3668.5</v>
      </c>
      <c r="C137" s="19"/>
    </row>
    <row r="138" spans="1:3" ht="19.95" customHeight="1" x14ac:dyDescent="0.25">
      <c r="A138" s="6" t="s">
        <v>164</v>
      </c>
      <c r="B138" s="1">
        <v>208</v>
      </c>
      <c r="C138" s="2"/>
    </row>
    <row r="139" spans="1:3" ht="17.25" customHeight="1" x14ac:dyDescent="0.25">
      <c r="A139" s="6" t="s">
        <v>145</v>
      </c>
      <c r="B139" s="1">
        <v>715.7</v>
      </c>
      <c r="C139" s="2"/>
    </row>
    <row r="140" spans="1:3" ht="16.5" customHeight="1" x14ac:dyDescent="0.25">
      <c r="A140" s="21" t="s">
        <v>138</v>
      </c>
      <c r="B140" s="1">
        <v>2438.5</v>
      </c>
      <c r="C140" s="2"/>
    </row>
    <row r="141" spans="1:3" ht="16.5" customHeight="1" x14ac:dyDescent="0.25">
      <c r="A141" s="6" t="s">
        <v>73</v>
      </c>
      <c r="B141" s="1">
        <v>306.3</v>
      </c>
      <c r="C141" s="2"/>
    </row>
    <row r="142" spans="1:3" ht="18" customHeight="1" x14ac:dyDescent="0.3">
      <c r="A142" s="26" t="s">
        <v>93</v>
      </c>
      <c r="B142" s="19">
        <f>B143+B144+B145+B146</f>
        <v>1538</v>
      </c>
      <c r="C142" s="19">
        <f t="shared" ref="C142" si="7">C143+C144+C145+C146</f>
        <v>1308.0999999999999</v>
      </c>
    </row>
    <row r="143" spans="1:3" x14ac:dyDescent="0.25">
      <c r="A143" s="6" t="s">
        <v>162</v>
      </c>
      <c r="B143" s="1">
        <v>822.4</v>
      </c>
      <c r="C143" s="2">
        <v>728.4</v>
      </c>
    </row>
    <row r="144" spans="1:3" ht="14.25" customHeight="1" x14ac:dyDescent="0.25">
      <c r="A144" s="21" t="s">
        <v>21</v>
      </c>
      <c r="B144" s="1">
        <v>105</v>
      </c>
      <c r="C144" s="2"/>
    </row>
    <row r="145" spans="1:3" ht="14.4" customHeight="1" x14ac:dyDescent="0.25">
      <c r="A145" s="21" t="s">
        <v>138</v>
      </c>
      <c r="B145" s="1">
        <v>572.20000000000005</v>
      </c>
      <c r="C145" s="2">
        <v>550.6</v>
      </c>
    </row>
    <row r="146" spans="1:3" ht="15" customHeight="1" x14ac:dyDescent="0.25">
      <c r="A146" s="22" t="s">
        <v>145</v>
      </c>
      <c r="B146" s="1">
        <v>38.4</v>
      </c>
      <c r="C146" s="2">
        <v>29.1</v>
      </c>
    </row>
    <row r="147" spans="1:3" ht="15.6" x14ac:dyDescent="0.25">
      <c r="A147" s="7" t="s">
        <v>94</v>
      </c>
      <c r="B147" s="19">
        <f>B148+B149+B150+B151</f>
        <v>589.20000000000005</v>
      </c>
      <c r="C147" s="19">
        <f>C148+C149+C150+C151</f>
        <v>501.3</v>
      </c>
    </row>
    <row r="148" spans="1:3" x14ac:dyDescent="0.25">
      <c r="A148" s="6" t="s">
        <v>162</v>
      </c>
      <c r="B148" s="1">
        <v>316.10000000000002</v>
      </c>
      <c r="C148" s="2">
        <v>282.5</v>
      </c>
    </row>
    <row r="149" spans="1:3" x14ac:dyDescent="0.25">
      <c r="A149" s="21" t="s">
        <v>21</v>
      </c>
      <c r="B149" s="1">
        <v>43.8</v>
      </c>
      <c r="C149" s="2"/>
    </row>
    <row r="150" spans="1:3" ht="16.2" customHeight="1" x14ac:dyDescent="0.25">
      <c r="A150" s="21" t="s">
        <v>138</v>
      </c>
      <c r="B150" s="1">
        <v>217.9</v>
      </c>
      <c r="C150" s="2">
        <v>207.6</v>
      </c>
    </row>
    <row r="151" spans="1:3" ht="16.2" customHeight="1" x14ac:dyDescent="0.25">
      <c r="A151" s="22" t="s">
        <v>145</v>
      </c>
      <c r="B151" s="1">
        <v>11.4</v>
      </c>
      <c r="C151" s="1">
        <v>11.2</v>
      </c>
    </row>
    <row r="152" spans="1:3" ht="15.6" x14ac:dyDescent="0.25">
      <c r="A152" s="15" t="s">
        <v>95</v>
      </c>
      <c r="B152" s="19">
        <f>B153+B154+B155+B156</f>
        <v>1210.6999999999998</v>
      </c>
      <c r="C152" s="19">
        <f t="shared" ref="C152" si="8">C153+C154+C155+C156</f>
        <v>1069.5</v>
      </c>
    </row>
    <row r="153" spans="1:3" ht="17.25" customHeight="1" x14ac:dyDescent="0.25">
      <c r="A153" s="6" t="s">
        <v>162</v>
      </c>
      <c r="B153" s="1">
        <v>664.2</v>
      </c>
      <c r="C153" s="2">
        <v>604.6</v>
      </c>
    </row>
    <row r="154" spans="1:3" ht="15.75" customHeight="1" x14ac:dyDescent="0.25">
      <c r="A154" s="21" t="s">
        <v>21</v>
      </c>
      <c r="B154" s="1">
        <v>65</v>
      </c>
      <c r="C154" s="2"/>
    </row>
    <row r="155" spans="1:3" ht="15.75" customHeight="1" x14ac:dyDescent="0.25">
      <c r="A155" s="21" t="s">
        <v>138</v>
      </c>
      <c r="B155" s="1">
        <v>454.9</v>
      </c>
      <c r="C155" s="2">
        <v>440.4</v>
      </c>
    </row>
    <row r="156" spans="1:3" ht="16.2" customHeight="1" x14ac:dyDescent="0.25">
      <c r="A156" s="21" t="s">
        <v>145</v>
      </c>
      <c r="B156" s="1">
        <v>26.6</v>
      </c>
      <c r="C156" s="2">
        <v>24.5</v>
      </c>
    </row>
    <row r="157" spans="1:3" ht="16.5" customHeight="1" x14ac:dyDescent="0.25">
      <c r="A157" s="15" t="s">
        <v>96</v>
      </c>
      <c r="B157" s="19">
        <f>B158+B159+B160+B161</f>
        <v>907.59999999999991</v>
      </c>
      <c r="C157" s="19">
        <f t="shared" ref="C157" si="9">C158+C159+C160+C161</f>
        <v>768.4</v>
      </c>
    </row>
    <row r="158" spans="1:3" ht="16.5" customHeight="1" x14ac:dyDescent="0.25">
      <c r="A158" s="6" t="s">
        <v>162</v>
      </c>
      <c r="B158" s="1">
        <v>482.5</v>
      </c>
      <c r="C158" s="2">
        <v>432</v>
      </c>
    </row>
    <row r="159" spans="1:3" ht="15" customHeight="1" x14ac:dyDescent="0.25">
      <c r="A159" s="21" t="s">
        <v>21</v>
      </c>
      <c r="B159" s="1">
        <v>69.400000000000006</v>
      </c>
      <c r="C159" s="2"/>
    </row>
    <row r="160" spans="1:3" ht="15.75" customHeight="1" x14ac:dyDescent="0.25">
      <c r="A160" s="21" t="s">
        <v>138</v>
      </c>
      <c r="B160" s="1">
        <v>334.7</v>
      </c>
      <c r="C160" s="2">
        <v>319.10000000000002</v>
      </c>
    </row>
    <row r="161" spans="1:3" ht="18.600000000000001" customHeight="1" x14ac:dyDescent="0.25">
      <c r="A161" s="21" t="s">
        <v>145</v>
      </c>
      <c r="B161" s="1">
        <v>21</v>
      </c>
      <c r="C161" s="2">
        <v>17.3</v>
      </c>
    </row>
    <row r="162" spans="1:3" ht="15.75" customHeight="1" x14ac:dyDescent="0.25">
      <c r="A162" s="15" t="s">
        <v>97</v>
      </c>
      <c r="B162" s="19">
        <f>B163+B164+B165+B166</f>
        <v>1001.2</v>
      </c>
      <c r="C162" s="19">
        <f t="shared" ref="C162" si="10">C163+C164+C165+C166</f>
        <v>839.19999999999993</v>
      </c>
    </row>
    <row r="163" spans="1:3" ht="17.25" customHeight="1" x14ac:dyDescent="0.25">
      <c r="A163" s="6" t="s">
        <v>162</v>
      </c>
      <c r="B163" s="1">
        <v>508.7</v>
      </c>
      <c r="C163" s="2">
        <v>449</v>
      </c>
    </row>
    <row r="164" spans="1:3" x14ac:dyDescent="0.25">
      <c r="A164" s="21" t="s">
        <v>21</v>
      </c>
      <c r="B164" s="1">
        <v>84.5</v>
      </c>
      <c r="C164" s="1"/>
    </row>
    <row r="165" spans="1:3" ht="18" customHeight="1" x14ac:dyDescent="0.25">
      <c r="A165" s="21" t="s">
        <v>138</v>
      </c>
      <c r="B165" s="1">
        <v>388.2</v>
      </c>
      <c r="C165" s="2">
        <v>372.4</v>
      </c>
    </row>
    <row r="166" spans="1:3" ht="17.399999999999999" customHeight="1" x14ac:dyDescent="0.25">
      <c r="A166" s="21" t="s">
        <v>145</v>
      </c>
      <c r="B166" s="1">
        <v>19.8</v>
      </c>
      <c r="C166" s="2">
        <v>17.8</v>
      </c>
    </row>
    <row r="167" spans="1:3" ht="17.25" customHeight="1" x14ac:dyDescent="0.25">
      <c r="A167" s="15" t="s">
        <v>98</v>
      </c>
      <c r="B167" s="19">
        <f>B168+B169+B170+B171</f>
        <v>551.6</v>
      </c>
      <c r="C167" s="19">
        <f t="shared" ref="C167" si="11">C168+C169+C170+C171</f>
        <v>469.1</v>
      </c>
    </row>
    <row r="168" spans="1:3" ht="17.25" customHeight="1" x14ac:dyDescent="0.25">
      <c r="A168" s="6" t="s">
        <v>162</v>
      </c>
      <c r="B168" s="1">
        <v>302.5</v>
      </c>
      <c r="C168" s="2">
        <v>270.10000000000002</v>
      </c>
    </row>
    <row r="169" spans="1:3" ht="15" customHeight="1" x14ac:dyDescent="0.25">
      <c r="A169" s="21" t="s">
        <v>21</v>
      </c>
      <c r="B169" s="1">
        <v>38.4</v>
      </c>
      <c r="C169" s="2"/>
    </row>
    <row r="170" spans="1:3" ht="16.5" customHeight="1" x14ac:dyDescent="0.25">
      <c r="A170" s="21" t="s">
        <v>138</v>
      </c>
      <c r="B170" s="1">
        <v>196.5</v>
      </c>
      <c r="C170" s="2">
        <v>188.4</v>
      </c>
    </row>
    <row r="171" spans="1:3" ht="16.5" customHeight="1" x14ac:dyDescent="0.25">
      <c r="A171" s="22" t="s">
        <v>145</v>
      </c>
      <c r="B171" s="1">
        <v>14.2</v>
      </c>
      <c r="C171" s="1">
        <v>10.6</v>
      </c>
    </row>
    <row r="172" spans="1:3" ht="15.6" x14ac:dyDescent="0.25">
      <c r="A172" s="7" t="s">
        <v>99</v>
      </c>
      <c r="B172" s="19">
        <f>B173+B174+B175+B176</f>
        <v>558.69999999999993</v>
      </c>
      <c r="C172" s="19">
        <f>C173+C174+C175+C176</f>
        <v>474.70000000000005</v>
      </c>
    </row>
    <row r="173" spans="1:3" ht="17.25" customHeight="1" x14ac:dyDescent="0.25">
      <c r="A173" s="6" t="s">
        <v>162</v>
      </c>
      <c r="B173" s="1">
        <v>312.10000000000002</v>
      </c>
      <c r="C173" s="2">
        <v>280.5</v>
      </c>
    </row>
    <row r="174" spans="1:3" ht="15" customHeight="1" x14ac:dyDescent="0.25">
      <c r="A174" s="21" t="s">
        <v>21</v>
      </c>
      <c r="B174" s="1">
        <v>42.9</v>
      </c>
      <c r="C174" s="2"/>
    </row>
    <row r="175" spans="1:3" x14ac:dyDescent="0.25">
      <c r="A175" s="21" t="s">
        <v>138</v>
      </c>
      <c r="B175" s="10">
        <v>192.4</v>
      </c>
      <c r="C175" s="29">
        <v>183.1</v>
      </c>
    </row>
    <row r="176" spans="1:3" x14ac:dyDescent="0.25">
      <c r="A176" s="21" t="s">
        <v>145</v>
      </c>
      <c r="B176" s="10">
        <v>11.3</v>
      </c>
      <c r="C176" s="60">
        <v>11.1</v>
      </c>
    </row>
    <row r="177" spans="1:3" ht="15.6" x14ac:dyDescent="0.3">
      <c r="A177" s="30" t="s">
        <v>100</v>
      </c>
      <c r="B177" s="31">
        <f>B178+B179+B180+B181</f>
        <v>891.8</v>
      </c>
      <c r="C177" s="31">
        <f t="shared" ref="C177" si="12">C178+C179+C180+C181</f>
        <v>749.69999999999993</v>
      </c>
    </row>
    <row r="178" spans="1:3" x14ac:dyDescent="0.25">
      <c r="A178" s="6" t="s">
        <v>162</v>
      </c>
      <c r="B178" s="10">
        <v>460.8</v>
      </c>
      <c r="C178" s="32">
        <v>414.6</v>
      </c>
    </row>
    <row r="179" spans="1:3" x14ac:dyDescent="0.25">
      <c r="A179" s="21" t="s">
        <v>21</v>
      </c>
      <c r="B179" s="10">
        <v>69.5</v>
      </c>
      <c r="C179" s="32"/>
    </row>
    <row r="180" spans="1:3" x14ac:dyDescent="0.25">
      <c r="A180" s="21" t="s">
        <v>138</v>
      </c>
      <c r="B180" s="10">
        <v>332.5</v>
      </c>
      <c r="C180" s="32">
        <v>318.7</v>
      </c>
    </row>
    <row r="181" spans="1:3" ht="14.4" customHeight="1" x14ac:dyDescent="0.25">
      <c r="A181" s="21" t="s">
        <v>145</v>
      </c>
      <c r="B181" s="1">
        <v>29</v>
      </c>
      <c r="C181" s="2">
        <v>16.399999999999999</v>
      </c>
    </row>
    <row r="182" spans="1:3" ht="15.6" x14ac:dyDescent="0.3">
      <c r="A182" s="30" t="s">
        <v>34</v>
      </c>
      <c r="B182" s="31">
        <f>B183+B184+B185+B186</f>
        <v>882.9</v>
      </c>
      <c r="C182" s="31">
        <f t="shared" ref="C182" si="13">C183+C184+C185+C186</f>
        <v>741.30000000000007</v>
      </c>
    </row>
    <row r="183" spans="1:3" x14ac:dyDescent="0.25">
      <c r="A183" s="6" t="s">
        <v>162</v>
      </c>
      <c r="B183" s="10">
        <v>493.8</v>
      </c>
      <c r="C183" s="32">
        <v>440.3</v>
      </c>
    </row>
    <row r="184" spans="1:3" x14ac:dyDescent="0.25">
      <c r="A184" s="21" t="s">
        <v>21</v>
      </c>
      <c r="B184" s="10">
        <v>63.1</v>
      </c>
      <c r="C184" s="32"/>
    </row>
    <row r="185" spans="1:3" x14ac:dyDescent="0.25">
      <c r="A185" s="21" t="s">
        <v>138</v>
      </c>
      <c r="B185" s="10">
        <v>297.10000000000002</v>
      </c>
      <c r="C185" s="32">
        <v>282.89999999999998</v>
      </c>
    </row>
    <row r="186" spans="1:3" ht="14.4" customHeight="1" x14ac:dyDescent="0.25">
      <c r="A186" s="21" t="s">
        <v>145</v>
      </c>
      <c r="B186" s="1">
        <v>28.9</v>
      </c>
      <c r="C186" s="2">
        <v>18.100000000000001</v>
      </c>
    </row>
    <row r="187" spans="1:3" ht="15.6" x14ac:dyDescent="0.3">
      <c r="A187" s="30" t="s">
        <v>101</v>
      </c>
      <c r="B187" s="31">
        <f>B188+B189+B190+B191</f>
        <v>567.20000000000005</v>
      </c>
      <c r="C187" s="31">
        <f>C188+C189+C190+C191</f>
        <v>482.79999999999995</v>
      </c>
    </row>
    <row r="188" spans="1:3" x14ac:dyDescent="0.25">
      <c r="A188" s="6" t="s">
        <v>162</v>
      </c>
      <c r="B188" s="10">
        <v>272.8</v>
      </c>
      <c r="C188" s="32">
        <v>242</v>
      </c>
    </row>
    <row r="189" spans="1:3" x14ac:dyDescent="0.25">
      <c r="A189" s="21" t="s">
        <v>21</v>
      </c>
      <c r="B189" s="10">
        <v>45</v>
      </c>
      <c r="C189" s="32"/>
    </row>
    <row r="190" spans="1:3" x14ac:dyDescent="0.25">
      <c r="A190" s="21" t="s">
        <v>138</v>
      </c>
      <c r="B190" s="10">
        <v>239.9</v>
      </c>
      <c r="C190" s="32">
        <v>231.4</v>
      </c>
    </row>
    <row r="191" spans="1:3" x14ac:dyDescent="0.25">
      <c r="A191" s="21" t="s">
        <v>145</v>
      </c>
      <c r="B191" s="10">
        <v>9.5</v>
      </c>
      <c r="C191" s="34">
        <v>9.4</v>
      </c>
    </row>
    <row r="192" spans="1:3" ht="15.6" x14ac:dyDescent="0.3">
      <c r="A192" s="30" t="s">
        <v>102</v>
      </c>
      <c r="B192" s="31">
        <f>B193+B194+B195+B196</f>
        <v>560.79999999999995</v>
      </c>
      <c r="C192" s="31">
        <f t="shared" ref="C192" si="14">C193+C194+C195+C196</f>
        <v>474.80000000000007</v>
      </c>
    </row>
    <row r="193" spans="1:3" x14ac:dyDescent="0.25">
      <c r="A193" s="6" t="s">
        <v>162</v>
      </c>
      <c r="B193" s="10">
        <v>279.39999999999998</v>
      </c>
      <c r="C193" s="32">
        <v>247.9</v>
      </c>
    </row>
    <row r="194" spans="1:3" x14ac:dyDescent="0.25">
      <c r="A194" s="21" t="s">
        <v>21</v>
      </c>
      <c r="B194" s="10">
        <v>37.200000000000003</v>
      </c>
      <c r="C194" s="32"/>
    </row>
    <row r="195" spans="1:3" x14ac:dyDescent="0.25">
      <c r="A195" s="21" t="s">
        <v>138</v>
      </c>
      <c r="B195" s="10">
        <v>225.7</v>
      </c>
      <c r="C195" s="32">
        <v>217.3</v>
      </c>
    </row>
    <row r="196" spans="1:3" x14ac:dyDescent="0.25">
      <c r="A196" s="22" t="s">
        <v>145</v>
      </c>
      <c r="B196" s="10">
        <v>18.5</v>
      </c>
      <c r="C196" s="34">
        <v>9.6</v>
      </c>
    </row>
    <row r="197" spans="1:3" ht="15.6" x14ac:dyDescent="0.3">
      <c r="A197" s="35" t="s">
        <v>103</v>
      </c>
      <c r="B197" s="31">
        <f>B198+B199+B200+B201</f>
        <v>959.6</v>
      </c>
      <c r="C197" s="31">
        <f>C198+C199+C200+C201</f>
        <v>813.69999999999993</v>
      </c>
    </row>
    <row r="198" spans="1:3" x14ac:dyDescent="0.25">
      <c r="A198" s="6" t="s">
        <v>162</v>
      </c>
      <c r="B198" s="10">
        <v>497.5</v>
      </c>
      <c r="C198" s="32">
        <v>447</v>
      </c>
    </row>
    <row r="199" spans="1:3" x14ac:dyDescent="0.25">
      <c r="A199" s="21" t="s">
        <v>21</v>
      </c>
      <c r="B199" s="10">
        <v>78</v>
      </c>
      <c r="C199" s="32"/>
    </row>
    <row r="200" spans="1:3" x14ac:dyDescent="0.25">
      <c r="A200" s="21" t="s">
        <v>138</v>
      </c>
      <c r="B200" s="10">
        <v>366.1</v>
      </c>
      <c r="C200" s="32">
        <v>348.9</v>
      </c>
    </row>
    <row r="201" spans="1:3" x14ac:dyDescent="0.25">
      <c r="A201" s="22" t="s">
        <v>145</v>
      </c>
      <c r="B201" s="10">
        <v>18</v>
      </c>
      <c r="C201" s="34">
        <v>17.8</v>
      </c>
    </row>
    <row r="202" spans="1:3" ht="15.6" x14ac:dyDescent="0.3">
      <c r="A202" s="30" t="s">
        <v>104</v>
      </c>
      <c r="B202" s="31">
        <f>B203+B204+B205+B206</f>
        <v>543.79999999999995</v>
      </c>
      <c r="C202" s="31">
        <f t="shared" ref="C202" si="15">C203+C204+C205+C206</f>
        <v>462.5</v>
      </c>
    </row>
    <row r="203" spans="1:3" x14ac:dyDescent="0.25">
      <c r="A203" s="6" t="s">
        <v>162</v>
      </c>
      <c r="B203" s="10">
        <v>301.3</v>
      </c>
      <c r="C203" s="32">
        <v>271.39999999999998</v>
      </c>
    </row>
    <row r="204" spans="1:3" x14ac:dyDescent="0.25">
      <c r="A204" s="21" t="s">
        <v>21</v>
      </c>
      <c r="B204" s="10">
        <v>38.299999999999997</v>
      </c>
      <c r="C204" s="32"/>
    </row>
    <row r="205" spans="1:3" x14ac:dyDescent="0.25">
      <c r="A205" s="21" t="s">
        <v>138</v>
      </c>
      <c r="B205" s="10">
        <v>187.7</v>
      </c>
      <c r="C205" s="32">
        <v>180</v>
      </c>
    </row>
    <row r="206" spans="1:3" ht="14.4" customHeight="1" x14ac:dyDescent="0.25">
      <c r="A206" s="22" t="s">
        <v>145</v>
      </c>
      <c r="B206" s="1">
        <v>16.5</v>
      </c>
      <c r="C206" s="2">
        <v>11.1</v>
      </c>
    </row>
    <row r="207" spans="1:3" ht="15.6" x14ac:dyDescent="0.3">
      <c r="A207" s="35" t="s">
        <v>105</v>
      </c>
      <c r="B207" s="31">
        <f>B208+B209+B210+B211</f>
        <v>690.19999999999993</v>
      </c>
      <c r="C207" s="31">
        <f t="shared" ref="C207" si="16">C208+C209+C210+C211</f>
        <v>588.40000000000009</v>
      </c>
    </row>
    <row r="208" spans="1:3" x14ac:dyDescent="0.25">
      <c r="A208" s="6" t="s">
        <v>162</v>
      </c>
      <c r="B208" s="10">
        <v>369.7</v>
      </c>
      <c r="C208" s="32">
        <v>335.7</v>
      </c>
    </row>
    <row r="209" spans="1:3" x14ac:dyDescent="0.25">
      <c r="A209" s="21" t="s">
        <v>21</v>
      </c>
      <c r="B209" s="10">
        <v>53.9</v>
      </c>
      <c r="C209" s="32"/>
    </row>
    <row r="210" spans="1:3" x14ac:dyDescent="0.25">
      <c r="A210" s="21" t="s">
        <v>138</v>
      </c>
      <c r="B210" s="10">
        <v>249.7</v>
      </c>
      <c r="C210" s="32">
        <v>239.5</v>
      </c>
    </row>
    <row r="211" spans="1:3" x14ac:dyDescent="0.25">
      <c r="A211" s="21" t="s">
        <v>145</v>
      </c>
      <c r="B211" s="10">
        <v>16.899999999999999</v>
      </c>
      <c r="C211" s="34">
        <v>13.2</v>
      </c>
    </row>
    <row r="212" spans="1:3" ht="15.6" x14ac:dyDescent="0.3">
      <c r="A212" s="30" t="s">
        <v>106</v>
      </c>
      <c r="B212" s="31">
        <f>B213+B214+B215+B216</f>
        <v>990.1</v>
      </c>
      <c r="C212" s="31">
        <f t="shared" ref="C212" si="17">C213+C214+C215+C216</f>
        <v>886</v>
      </c>
    </row>
    <row r="213" spans="1:3" x14ac:dyDescent="0.25">
      <c r="A213" s="6" t="s">
        <v>162</v>
      </c>
      <c r="B213" s="10">
        <v>617.5</v>
      </c>
      <c r="C213" s="32">
        <v>562.20000000000005</v>
      </c>
    </row>
    <row r="214" spans="1:3" x14ac:dyDescent="0.25">
      <c r="A214" s="21" t="s">
        <v>21</v>
      </c>
      <c r="B214" s="10">
        <v>34.9</v>
      </c>
      <c r="C214" s="32"/>
    </row>
    <row r="215" spans="1:3" x14ac:dyDescent="0.25">
      <c r="A215" s="21" t="s">
        <v>138</v>
      </c>
      <c r="B215" s="10">
        <v>311.10000000000002</v>
      </c>
      <c r="C215" s="32">
        <v>301</v>
      </c>
    </row>
    <row r="216" spans="1:3" ht="14.4" customHeight="1" x14ac:dyDescent="0.25">
      <c r="A216" s="21" t="s">
        <v>145</v>
      </c>
      <c r="B216" s="1">
        <v>26.6</v>
      </c>
      <c r="C216" s="2">
        <v>22.8</v>
      </c>
    </row>
    <row r="217" spans="1:3" ht="15.6" x14ac:dyDescent="0.3">
      <c r="A217" s="30" t="s">
        <v>107</v>
      </c>
      <c r="B217" s="31">
        <f>B218+B219+B220+B221</f>
        <v>936.4</v>
      </c>
      <c r="C217" s="31">
        <f>C218+C219+C220+C221</f>
        <v>801.09999999999991</v>
      </c>
    </row>
    <row r="218" spans="1:3" x14ac:dyDescent="0.25">
      <c r="A218" s="6" t="s">
        <v>162</v>
      </c>
      <c r="B218" s="10">
        <v>448.4</v>
      </c>
      <c r="C218" s="32">
        <v>400.5</v>
      </c>
    </row>
    <row r="219" spans="1:3" x14ac:dyDescent="0.25">
      <c r="A219" s="21" t="s">
        <v>21</v>
      </c>
      <c r="B219" s="10">
        <v>71.900000000000006</v>
      </c>
      <c r="C219" s="32"/>
    </row>
    <row r="220" spans="1:3" x14ac:dyDescent="0.25">
      <c r="A220" s="21" t="s">
        <v>138</v>
      </c>
      <c r="B220" s="10">
        <v>400.1</v>
      </c>
      <c r="C220" s="32">
        <v>384.8</v>
      </c>
    </row>
    <row r="221" spans="1:3" x14ac:dyDescent="0.25">
      <c r="A221" s="22" t="s">
        <v>145</v>
      </c>
      <c r="B221" s="10">
        <v>16</v>
      </c>
      <c r="C221" s="34">
        <v>15.8</v>
      </c>
    </row>
    <row r="222" spans="1:3" ht="15.6" x14ac:dyDescent="0.3">
      <c r="A222" s="35" t="s">
        <v>108</v>
      </c>
      <c r="B222" s="31">
        <f>B223+B224+B225+B226</f>
        <v>755.8</v>
      </c>
      <c r="C222" s="31">
        <f t="shared" ref="C222" si="18">C223+C224+C225+C226</f>
        <v>643.79999999999995</v>
      </c>
    </row>
    <row r="223" spans="1:3" x14ac:dyDescent="0.25">
      <c r="A223" s="6" t="s">
        <v>162</v>
      </c>
      <c r="B223" s="10">
        <v>414.9</v>
      </c>
      <c r="C223" s="32">
        <v>369.4</v>
      </c>
    </row>
    <row r="224" spans="1:3" x14ac:dyDescent="0.25">
      <c r="A224" s="21" t="s">
        <v>21</v>
      </c>
      <c r="B224" s="10">
        <v>55.4</v>
      </c>
      <c r="C224" s="32"/>
    </row>
    <row r="225" spans="1:3" x14ac:dyDescent="0.25">
      <c r="A225" s="21" t="s">
        <v>138</v>
      </c>
      <c r="B225" s="10">
        <v>270.39999999999998</v>
      </c>
      <c r="C225" s="32">
        <v>259.5</v>
      </c>
    </row>
    <row r="226" spans="1:3" x14ac:dyDescent="0.25">
      <c r="A226" s="22" t="s">
        <v>145</v>
      </c>
      <c r="B226" s="10">
        <v>15.1</v>
      </c>
      <c r="C226" s="34">
        <v>14.9</v>
      </c>
    </row>
    <row r="227" spans="1:3" ht="15.6" x14ac:dyDescent="0.3">
      <c r="A227" s="30" t="s">
        <v>109</v>
      </c>
      <c r="B227" s="31">
        <f>B228+B229+B230+B231</f>
        <v>815.7</v>
      </c>
      <c r="C227" s="31">
        <f t="shared" ref="C227" si="19">C228+C229+C230+C231</f>
        <v>692.7</v>
      </c>
    </row>
    <row r="228" spans="1:3" x14ac:dyDescent="0.25">
      <c r="A228" s="6" t="s">
        <v>162</v>
      </c>
      <c r="B228" s="10">
        <v>457.3</v>
      </c>
      <c r="C228" s="32">
        <v>407.8</v>
      </c>
    </row>
    <row r="229" spans="1:3" x14ac:dyDescent="0.25">
      <c r="A229" s="21" t="s">
        <v>21</v>
      </c>
      <c r="B229" s="10">
        <v>55</v>
      </c>
      <c r="C229" s="32"/>
    </row>
    <row r="230" spans="1:3" x14ac:dyDescent="0.25">
      <c r="A230" s="21" t="s">
        <v>138</v>
      </c>
      <c r="B230" s="10">
        <v>281.7</v>
      </c>
      <c r="C230" s="32">
        <v>268.7</v>
      </c>
    </row>
    <row r="231" spans="1:3" ht="14.4" customHeight="1" x14ac:dyDescent="0.25">
      <c r="A231" s="22" t="s">
        <v>145</v>
      </c>
      <c r="B231" s="1">
        <v>21.7</v>
      </c>
      <c r="C231" s="2">
        <v>16.2</v>
      </c>
    </row>
    <row r="232" spans="1:3" ht="15.6" x14ac:dyDescent="0.3">
      <c r="A232" s="35" t="s">
        <v>110</v>
      </c>
      <c r="B232" s="31">
        <f>B233+B234+B235+B236</f>
        <v>861.69999999999993</v>
      </c>
      <c r="C232" s="31">
        <f t="shared" ref="C232" si="20">C233+C234+C235+C236</f>
        <v>727.10000000000014</v>
      </c>
    </row>
    <row r="233" spans="1:3" x14ac:dyDescent="0.25">
      <c r="A233" s="6" t="s">
        <v>164</v>
      </c>
      <c r="B233" s="10">
        <v>516.79999999999995</v>
      </c>
      <c r="C233" s="32">
        <v>468.1</v>
      </c>
    </row>
    <row r="234" spans="1:3" x14ac:dyDescent="0.25">
      <c r="A234" s="21" t="s">
        <v>21</v>
      </c>
      <c r="B234" s="10">
        <v>64.7</v>
      </c>
      <c r="C234" s="32"/>
    </row>
    <row r="235" spans="1:3" x14ac:dyDescent="0.25">
      <c r="A235" s="21" t="s">
        <v>138</v>
      </c>
      <c r="B235" s="10">
        <v>252.4</v>
      </c>
      <c r="C235" s="32">
        <v>240.3</v>
      </c>
    </row>
    <row r="236" spans="1:3" x14ac:dyDescent="0.25">
      <c r="A236" s="21" t="s">
        <v>145</v>
      </c>
      <c r="B236" s="10">
        <v>27.8</v>
      </c>
      <c r="C236" s="34">
        <v>18.7</v>
      </c>
    </row>
    <row r="237" spans="1:3" ht="15.6" x14ac:dyDescent="0.3">
      <c r="A237" s="30" t="s">
        <v>133</v>
      </c>
      <c r="B237" s="31">
        <f>B238+B239+B240+B241</f>
        <v>768.30000000000007</v>
      </c>
      <c r="C237" s="31">
        <f t="shared" ref="C237" si="21">C238+C239+C240+C241</f>
        <v>645.9</v>
      </c>
    </row>
    <row r="238" spans="1:3" x14ac:dyDescent="0.25">
      <c r="A238" s="6" t="s">
        <v>164</v>
      </c>
      <c r="B238" s="10">
        <v>386.3</v>
      </c>
      <c r="C238" s="32">
        <v>341.9</v>
      </c>
    </row>
    <row r="239" spans="1:3" x14ac:dyDescent="0.25">
      <c r="A239" s="21" t="s">
        <v>21</v>
      </c>
      <c r="B239" s="10">
        <v>59.2</v>
      </c>
      <c r="C239" s="32"/>
    </row>
    <row r="240" spans="1:3" x14ac:dyDescent="0.25">
      <c r="A240" s="21" t="s">
        <v>138</v>
      </c>
      <c r="B240" s="10">
        <v>302.10000000000002</v>
      </c>
      <c r="C240" s="32">
        <v>290.39999999999998</v>
      </c>
    </row>
    <row r="241" spans="1:3" ht="14.4" customHeight="1" x14ac:dyDescent="0.25">
      <c r="A241" s="22" t="s">
        <v>145</v>
      </c>
      <c r="B241" s="1">
        <v>20.7</v>
      </c>
      <c r="C241" s="2">
        <v>13.6</v>
      </c>
    </row>
    <row r="242" spans="1:3" ht="15.6" x14ac:dyDescent="0.3">
      <c r="A242" s="35" t="s">
        <v>111</v>
      </c>
      <c r="B242" s="31">
        <f>B243+B244+B245+B246</f>
        <v>1048.7</v>
      </c>
      <c r="C242" s="31">
        <f t="shared" ref="C242" si="22">C243+C244+C245+C246</f>
        <v>919.1</v>
      </c>
    </row>
    <row r="243" spans="1:3" x14ac:dyDescent="0.25">
      <c r="A243" s="6" t="s">
        <v>164</v>
      </c>
      <c r="B243" s="10">
        <v>585.29999999999995</v>
      </c>
      <c r="C243" s="32">
        <v>536.20000000000005</v>
      </c>
    </row>
    <row r="244" spans="1:3" x14ac:dyDescent="0.25">
      <c r="A244" s="21" t="s">
        <v>21</v>
      </c>
      <c r="B244" s="10">
        <v>60</v>
      </c>
      <c r="C244" s="32"/>
    </row>
    <row r="245" spans="1:3" x14ac:dyDescent="0.25">
      <c r="A245" s="21" t="s">
        <v>138</v>
      </c>
      <c r="B245" s="10">
        <v>378</v>
      </c>
      <c r="C245" s="32">
        <v>361.3</v>
      </c>
    </row>
    <row r="246" spans="1:3" x14ac:dyDescent="0.25">
      <c r="A246" s="21" t="s">
        <v>145</v>
      </c>
      <c r="B246" s="10">
        <v>25.4</v>
      </c>
      <c r="C246" s="34">
        <v>21.6</v>
      </c>
    </row>
    <row r="247" spans="1:3" ht="15.6" x14ac:dyDescent="0.3">
      <c r="A247" s="30" t="s">
        <v>112</v>
      </c>
      <c r="B247" s="31">
        <f>B248+B249+B250+B251</f>
        <v>871.5</v>
      </c>
      <c r="C247" s="31">
        <f t="shared" ref="C247" si="23">C248+C249+C250+C251</f>
        <v>745.1</v>
      </c>
    </row>
    <row r="248" spans="1:3" x14ac:dyDescent="0.25">
      <c r="A248" s="6" t="s">
        <v>164</v>
      </c>
      <c r="B248" s="10">
        <v>415.9</v>
      </c>
      <c r="C248" s="32">
        <v>374.7</v>
      </c>
    </row>
    <row r="249" spans="1:3" x14ac:dyDescent="0.25">
      <c r="A249" s="21" t="s">
        <v>21</v>
      </c>
      <c r="B249" s="10">
        <v>69.8</v>
      </c>
      <c r="C249" s="32"/>
    </row>
    <row r="250" spans="1:3" x14ac:dyDescent="0.25">
      <c r="A250" s="21" t="s">
        <v>138</v>
      </c>
      <c r="B250" s="10">
        <v>369.1</v>
      </c>
      <c r="C250" s="32">
        <v>355.7</v>
      </c>
    </row>
    <row r="251" spans="1:3" ht="14.4" customHeight="1" x14ac:dyDescent="0.25">
      <c r="A251" s="22" t="s">
        <v>145</v>
      </c>
      <c r="B251" s="1">
        <v>16.7</v>
      </c>
      <c r="C251" s="2">
        <v>14.7</v>
      </c>
    </row>
    <row r="252" spans="1:3" ht="15.6" x14ac:dyDescent="0.3">
      <c r="A252" s="35" t="s">
        <v>113</v>
      </c>
      <c r="B252" s="31">
        <f>B253+B254+B255+B256</f>
        <v>886</v>
      </c>
      <c r="C252" s="31">
        <f>C253+C254+C255+C256</f>
        <v>745.8</v>
      </c>
    </row>
    <row r="253" spans="1:3" x14ac:dyDescent="0.25">
      <c r="A253" s="6" t="s">
        <v>164</v>
      </c>
      <c r="B253" s="10">
        <v>438.9</v>
      </c>
      <c r="C253" s="32">
        <v>389.1</v>
      </c>
    </row>
    <row r="254" spans="1:3" x14ac:dyDescent="0.25">
      <c r="A254" s="21" t="s">
        <v>21</v>
      </c>
      <c r="B254" s="10">
        <v>74.900000000000006</v>
      </c>
      <c r="C254" s="32"/>
    </row>
    <row r="255" spans="1:3" x14ac:dyDescent="0.25">
      <c r="A255" s="21" t="s">
        <v>138</v>
      </c>
      <c r="B255" s="10">
        <v>356.5</v>
      </c>
      <c r="C255" s="32">
        <v>341.2</v>
      </c>
    </row>
    <row r="256" spans="1:3" x14ac:dyDescent="0.25">
      <c r="A256" s="21" t="s">
        <v>145</v>
      </c>
      <c r="B256" s="10">
        <v>15.7</v>
      </c>
      <c r="C256" s="34">
        <v>15.5</v>
      </c>
    </row>
    <row r="257" spans="1:3" ht="15.6" x14ac:dyDescent="0.3">
      <c r="A257" s="30" t="s">
        <v>114</v>
      </c>
      <c r="B257" s="31">
        <f>B258+B259+B260+B261</f>
        <v>981.2</v>
      </c>
      <c r="C257" s="31">
        <f t="shared" ref="C257" si="24">C258+C259+C260+C261</f>
        <v>817.69999999999993</v>
      </c>
    </row>
    <row r="258" spans="1:3" x14ac:dyDescent="0.25">
      <c r="A258" s="6" t="s">
        <v>164</v>
      </c>
      <c r="B258" s="10">
        <v>508.1</v>
      </c>
      <c r="C258" s="32">
        <v>447.2</v>
      </c>
    </row>
    <row r="259" spans="1:3" x14ac:dyDescent="0.25">
      <c r="A259" s="21" t="s">
        <v>21</v>
      </c>
      <c r="B259" s="10">
        <v>87.2</v>
      </c>
      <c r="C259" s="32"/>
    </row>
    <row r="260" spans="1:3" x14ac:dyDescent="0.25">
      <c r="A260" s="21" t="s">
        <v>138</v>
      </c>
      <c r="B260" s="10">
        <v>367.7</v>
      </c>
      <c r="C260" s="32">
        <v>352.6</v>
      </c>
    </row>
    <row r="261" spans="1:3" ht="14.4" customHeight="1" x14ac:dyDescent="0.25">
      <c r="A261" s="22" t="s">
        <v>145</v>
      </c>
      <c r="B261" s="1">
        <v>18.2</v>
      </c>
      <c r="C261" s="2">
        <v>17.899999999999999</v>
      </c>
    </row>
    <row r="262" spans="1:3" ht="15.6" x14ac:dyDescent="0.3">
      <c r="A262" s="35" t="s">
        <v>115</v>
      </c>
      <c r="B262" s="31">
        <f>B263+B264+B265+B266</f>
        <v>818.6</v>
      </c>
      <c r="C262" s="31">
        <f>C263+C264+C265+C266</f>
        <v>689.8</v>
      </c>
    </row>
    <row r="263" spans="1:3" x14ac:dyDescent="0.25">
      <c r="A263" s="6" t="s">
        <v>164</v>
      </c>
      <c r="B263" s="10">
        <v>445.1</v>
      </c>
      <c r="C263" s="32">
        <v>397.2</v>
      </c>
    </row>
    <row r="264" spans="1:3" x14ac:dyDescent="0.25">
      <c r="A264" s="21" t="s">
        <v>21</v>
      </c>
      <c r="B264" s="10">
        <v>68.599999999999994</v>
      </c>
      <c r="C264" s="32"/>
    </row>
    <row r="265" spans="1:3" x14ac:dyDescent="0.25">
      <c r="A265" s="21" t="s">
        <v>138</v>
      </c>
      <c r="B265" s="10">
        <v>289</v>
      </c>
      <c r="C265" s="32">
        <v>276.89999999999998</v>
      </c>
    </row>
    <row r="266" spans="1:3" x14ac:dyDescent="0.25">
      <c r="A266" s="21" t="s">
        <v>145</v>
      </c>
      <c r="B266" s="10">
        <v>15.9</v>
      </c>
      <c r="C266" s="34">
        <v>15.7</v>
      </c>
    </row>
    <row r="267" spans="1:3" ht="17.25" customHeight="1" x14ac:dyDescent="0.3">
      <c r="A267" s="30" t="s">
        <v>116</v>
      </c>
      <c r="B267" s="31">
        <f>B268+B269+B270+B271</f>
        <v>722.9</v>
      </c>
      <c r="C267" s="31">
        <f t="shared" ref="C267" si="25">C268+C269+C270+C271</f>
        <v>614.19999999999993</v>
      </c>
    </row>
    <row r="268" spans="1:3" x14ac:dyDescent="0.25">
      <c r="A268" s="6" t="s">
        <v>164</v>
      </c>
      <c r="B268" s="10">
        <v>384.2</v>
      </c>
      <c r="C268" s="32">
        <v>340.3</v>
      </c>
    </row>
    <row r="269" spans="1:3" x14ac:dyDescent="0.25">
      <c r="A269" s="21" t="s">
        <v>21</v>
      </c>
      <c r="B269" s="10">
        <v>53.9</v>
      </c>
      <c r="C269" s="32"/>
    </row>
    <row r="270" spans="1:3" x14ac:dyDescent="0.25">
      <c r="A270" s="21" t="s">
        <v>138</v>
      </c>
      <c r="B270" s="10">
        <v>271.2</v>
      </c>
      <c r="C270" s="32">
        <v>260.5</v>
      </c>
    </row>
    <row r="271" spans="1:3" ht="14.4" customHeight="1" x14ac:dyDescent="0.25">
      <c r="A271" s="22" t="s">
        <v>145</v>
      </c>
      <c r="B271" s="1">
        <v>13.6</v>
      </c>
      <c r="C271" s="2">
        <v>13.4</v>
      </c>
    </row>
    <row r="272" spans="1:3" ht="17.25" customHeight="1" x14ac:dyDescent="0.3">
      <c r="A272" s="35" t="s">
        <v>117</v>
      </c>
      <c r="B272" s="31">
        <f>B273+B274+B275+B276</f>
        <v>728</v>
      </c>
      <c r="C272" s="31">
        <f t="shared" ref="C272" si="26">C273+C274+C275+C276</f>
        <v>605.1</v>
      </c>
    </row>
    <row r="273" spans="1:3" x14ac:dyDescent="0.25">
      <c r="A273" s="6" t="s">
        <v>164</v>
      </c>
      <c r="B273" s="10">
        <v>375.5</v>
      </c>
      <c r="C273" s="32">
        <v>331</v>
      </c>
    </row>
    <row r="274" spans="1:3" x14ac:dyDescent="0.25">
      <c r="A274" s="21" t="s">
        <v>21</v>
      </c>
      <c r="B274" s="10">
        <v>59.7</v>
      </c>
      <c r="C274" s="32"/>
    </row>
    <row r="275" spans="1:3" x14ac:dyDescent="0.25">
      <c r="A275" s="21" t="s">
        <v>138</v>
      </c>
      <c r="B275" s="10">
        <v>277.7</v>
      </c>
      <c r="C275" s="32">
        <v>261</v>
      </c>
    </row>
    <row r="276" spans="1:3" x14ac:dyDescent="0.25">
      <c r="A276" s="21" t="s">
        <v>145</v>
      </c>
      <c r="B276" s="10">
        <v>15.1</v>
      </c>
      <c r="C276" s="34">
        <v>13.1</v>
      </c>
    </row>
    <row r="277" spans="1:3" ht="15.6" x14ac:dyDescent="0.3">
      <c r="A277" s="30" t="s">
        <v>118</v>
      </c>
      <c r="B277" s="31">
        <f>B278+B279+B280+B281</f>
        <v>881.1</v>
      </c>
      <c r="C277" s="31">
        <f t="shared" ref="C277" si="27">C278+C279+C280+C281</f>
        <v>738.69999999999993</v>
      </c>
    </row>
    <row r="278" spans="1:3" x14ac:dyDescent="0.25">
      <c r="A278" s="6" t="s">
        <v>162</v>
      </c>
      <c r="B278" s="10">
        <v>430.8</v>
      </c>
      <c r="C278" s="32">
        <v>379</v>
      </c>
    </row>
    <row r="279" spans="1:3" x14ac:dyDescent="0.25">
      <c r="A279" s="21" t="s">
        <v>21</v>
      </c>
      <c r="B279" s="10">
        <v>74</v>
      </c>
      <c r="C279" s="32"/>
    </row>
    <row r="280" spans="1:3" x14ac:dyDescent="0.25">
      <c r="A280" s="21" t="s">
        <v>138</v>
      </c>
      <c r="B280" s="10">
        <v>359.4</v>
      </c>
      <c r="C280" s="32">
        <v>344.8</v>
      </c>
    </row>
    <row r="281" spans="1:3" ht="14.4" customHeight="1" x14ac:dyDescent="0.25">
      <c r="A281" s="22" t="s">
        <v>145</v>
      </c>
      <c r="B281" s="1">
        <v>16.899999999999999</v>
      </c>
      <c r="C281" s="2">
        <v>14.9</v>
      </c>
    </row>
    <row r="282" spans="1:3" ht="15.6" x14ac:dyDescent="0.3">
      <c r="A282" s="35" t="s">
        <v>132</v>
      </c>
      <c r="B282" s="31">
        <f>B283+B284+B285+B286</f>
        <v>818.90000000000009</v>
      </c>
      <c r="C282" s="31">
        <f>C283+C284+C285+C286</f>
        <v>723.09999999999991</v>
      </c>
    </row>
    <row r="283" spans="1:3" x14ac:dyDescent="0.25">
      <c r="A283" s="6" t="s">
        <v>162</v>
      </c>
      <c r="B283" s="10">
        <v>542.20000000000005</v>
      </c>
      <c r="C283" s="32">
        <v>497.5</v>
      </c>
    </row>
    <row r="284" spans="1:3" x14ac:dyDescent="0.25">
      <c r="A284" s="21" t="s">
        <v>21</v>
      </c>
      <c r="B284" s="10">
        <v>42.1</v>
      </c>
      <c r="C284" s="32"/>
    </row>
    <row r="285" spans="1:3" x14ac:dyDescent="0.25">
      <c r="A285" s="21" t="s">
        <v>138</v>
      </c>
      <c r="B285" s="10">
        <v>219.6</v>
      </c>
      <c r="C285" s="32">
        <v>210.8</v>
      </c>
    </row>
    <row r="286" spans="1:3" x14ac:dyDescent="0.25">
      <c r="A286" s="21" t="s">
        <v>145</v>
      </c>
      <c r="B286" s="10">
        <v>15</v>
      </c>
      <c r="C286" s="34">
        <v>14.8</v>
      </c>
    </row>
    <row r="287" spans="1:3" ht="15.6" x14ac:dyDescent="0.3">
      <c r="A287" s="30" t="s">
        <v>35</v>
      </c>
      <c r="B287" s="31">
        <f>B288+B289+B290+B291</f>
        <v>1740.1999999999998</v>
      </c>
      <c r="C287" s="31">
        <f t="shared" ref="C287" si="28">C288+C289+C290+C291</f>
        <v>1561.5</v>
      </c>
    </row>
    <row r="288" spans="1:3" x14ac:dyDescent="0.25">
      <c r="A288" s="6" t="s">
        <v>162</v>
      </c>
      <c r="B288" s="10">
        <v>321.2</v>
      </c>
      <c r="C288" s="32">
        <v>229.7</v>
      </c>
    </row>
    <row r="289" spans="1:3" x14ac:dyDescent="0.25">
      <c r="A289" s="21" t="s">
        <v>21</v>
      </c>
      <c r="B289" s="10">
        <v>7.7</v>
      </c>
      <c r="C289" s="32"/>
    </row>
    <row r="290" spans="1:3" x14ac:dyDescent="0.25">
      <c r="A290" s="21" t="s">
        <v>138</v>
      </c>
      <c r="B290" s="10">
        <v>1405.8</v>
      </c>
      <c r="C290" s="32">
        <v>1326.3</v>
      </c>
    </row>
    <row r="291" spans="1:3" x14ac:dyDescent="0.25">
      <c r="A291" s="21" t="s">
        <v>145</v>
      </c>
      <c r="B291" s="10">
        <v>5.5</v>
      </c>
      <c r="C291" s="32">
        <v>5.5</v>
      </c>
    </row>
    <row r="292" spans="1:3" ht="15.6" x14ac:dyDescent="0.3">
      <c r="A292" s="30" t="s">
        <v>36</v>
      </c>
      <c r="B292" s="31">
        <f>B293+B294+B295+B296</f>
        <v>1644.3</v>
      </c>
      <c r="C292" s="31">
        <f>C293+C294+C295+C296</f>
        <v>1482.6</v>
      </c>
    </row>
    <row r="293" spans="1:3" x14ac:dyDescent="0.25">
      <c r="A293" s="6" t="s">
        <v>162</v>
      </c>
      <c r="B293" s="10">
        <v>351.4</v>
      </c>
      <c r="C293" s="32">
        <v>260</v>
      </c>
    </row>
    <row r="294" spans="1:3" x14ac:dyDescent="0.25">
      <c r="A294" s="21" t="s">
        <v>21</v>
      </c>
      <c r="B294" s="10">
        <v>10.1</v>
      </c>
      <c r="C294" s="32">
        <v>4.5</v>
      </c>
    </row>
    <row r="295" spans="1:3" x14ac:dyDescent="0.25">
      <c r="A295" s="21" t="s">
        <v>138</v>
      </c>
      <c r="B295" s="10">
        <v>1273.8</v>
      </c>
      <c r="C295" s="32">
        <v>1209.5</v>
      </c>
    </row>
    <row r="296" spans="1:3" x14ac:dyDescent="0.25">
      <c r="A296" s="21" t="s">
        <v>145</v>
      </c>
      <c r="B296" s="10">
        <v>9</v>
      </c>
      <c r="C296" s="34">
        <v>8.6</v>
      </c>
    </row>
    <row r="297" spans="1:3" ht="15.6" x14ac:dyDescent="0.3">
      <c r="A297" s="30" t="s">
        <v>23</v>
      </c>
      <c r="B297" s="31">
        <f>B298+B299+B300+B301</f>
        <v>1695.8999999999999</v>
      </c>
      <c r="C297" s="31">
        <f t="shared" ref="C297" si="29">C298+C299+C300+C301</f>
        <v>1535.4</v>
      </c>
    </row>
    <row r="298" spans="1:3" x14ac:dyDescent="0.25">
      <c r="A298" s="6" t="s">
        <v>162</v>
      </c>
      <c r="B298" s="10">
        <v>296.89999999999998</v>
      </c>
      <c r="C298" s="32">
        <v>215.9</v>
      </c>
    </row>
    <row r="299" spans="1:3" x14ac:dyDescent="0.25">
      <c r="A299" s="21" t="s">
        <v>21</v>
      </c>
      <c r="B299" s="10">
        <v>6</v>
      </c>
      <c r="C299" s="32"/>
    </row>
    <row r="300" spans="1:3" x14ac:dyDescent="0.25">
      <c r="A300" s="21" t="s">
        <v>138</v>
      </c>
      <c r="B300" s="10">
        <v>1390.2</v>
      </c>
      <c r="C300" s="32">
        <v>1316.7</v>
      </c>
    </row>
    <row r="301" spans="1:3" x14ac:dyDescent="0.25">
      <c r="A301" s="21" t="s">
        <v>145</v>
      </c>
      <c r="B301" s="10">
        <v>2.8</v>
      </c>
      <c r="C301" s="32">
        <v>2.8</v>
      </c>
    </row>
    <row r="302" spans="1:3" ht="15.6" x14ac:dyDescent="0.3">
      <c r="A302" s="30" t="s">
        <v>37</v>
      </c>
      <c r="B302" s="31">
        <f>B303+B304+B305+B306</f>
        <v>1772.6</v>
      </c>
      <c r="C302" s="31">
        <f t="shared" ref="C302" si="30">C303+C304+C305+C306</f>
        <v>1566.8</v>
      </c>
    </row>
    <row r="303" spans="1:3" x14ac:dyDescent="0.25">
      <c r="A303" s="6" t="s">
        <v>162</v>
      </c>
      <c r="B303" s="10">
        <v>352.9</v>
      </c>
      <c r="C303" s="32">
        <v>268.10000000000002</v>
      </c>
    </row>
    <row r="304" spans="1:3" x14ac:dyDescent="0.25">
      <c r="A304" s="21" t="s">
        <v>21</v>
      </c>
      <c r="B304" s="10">
        <v>4.2</v>
      </c>
      <c r="C304" s="32"/>
    </row>
    <row r="305" spans="1:3" x14ac:dyDescent="0.25">
      <c r="A305" s="21" t="s">
        <v>138</v>
      </c>
      <c r="B305" s="10">
        <v>1413.3</v>
      </c>
      <c r="C305" s="32">
        <v>1296.5</v>
      </c>
    </row>
    <row r="306" spans="1:3" x14ac:dyDescent="0.25">
      <c r="A306" s="22" t="s">
        <v>145</v>
      </c>
      <c r="B306" s="10">
        <v>2.2000000000000002</v>
      </c>
      <c r="C306" s="32">
        <v>2.2000000000000002</v>
      </c>
    </row>
    <row r="307" spans="1:3" ht="17.25" customHeight="1" x14ac:dyDescent="0.3">
      <c r="A307" s="35" t="s">
        <v>119</v>
      </c>
      <c r="B307" s="31">
        <f>B308+B309+B310+B311</f>
        <v>1575.5</v>
      </c>
      <c r="C307" s="31">
        <f>C308+C309+C310+C311</f>
        <v>1401.5000000000002</v>
      </c>
    </row>
    <row r="308" spans="1:3" x14ac:dyDescent="0.25">
      <c r="A308" s="6" t="s">
        <v>162</v>
      </c>
      <c r="B308" s="10">
        <v>375</v>
      </c>
      <c r="C308" s="32">
        <v>269.60000000000002</v>
      </c>
    </row>
    <row r="309" spans="1:3" x14ac:dyDescent="0.25">
      <c r="A309" s="21" t="s">
        <v>21</v>
      </c>
      <c r="B309" s="10">
        <v>5</v>
      </c>
      <c r="C309" s="32"/>
    </row>
    <row r="310" spans="1:3" x14ac:dyDescent="0.25">
      <c r="A310" s="21" t="s">
        <v>138</v>
      </c>
      <c r="B310" s="10">
        <v>1193.2</v>
      </c>
      <c r="C310" s="32">
        <v>1129.7</v>
      </c>
    </row>
    <row r="311" spans="1:3" x14ac:dyDescent="0.25">
      <c r="A311" s="22" t="s">
        <v>145</v>
      </c>
      <c r="B311" s="10">
        <v>2.2999999999999998</v>
      </c>
      <c r="C311" s="34">
        <v>2.2000000000000002</v>
      </c>
    </row>
    <row r="312" spans="1:3" ht="19.5" customHeight="1" x14ac:dyDescent="0.3">
      <c r="A312" s="26" t="s">
        <v>66</v>
      </c>
      <c r="B312" s="31">
        <f>B313+B314+B315+B316+B317</f>
        <v>1845.9</v>
      </c>
      <c r="C312" s="31">
        <f>C313+C314+C315+C316+C317</f>
        <v>1517.7</v>
      </c>
    </row>
    <row r="313" spans="1:3" x14ac:dyDescent="0.25">
      <c r="A313" s="6" t="s">
        <v>162</v>
      </c>
      <c r="B313" s="10">
        <v>36.299999999999997</v>
      </c>
      <c r="C313" s="32">
        <v>4</v>
      </c>
    </row>
    <row r="314" spans="1:3" x14ac:dyDescent="0.25">
      <c r="A314" s="21" t="s">
        <v>21</v>
      </c>
      <c r="B314" s="10">
        <v>8.5</v>
      </c>
      <c r="C314" s="32"/>
    </row>
    <row r="315" spans="1:3" x14ac:dyDescent="0.25">
      <c r="A315" s="21" t="s">
        <v>138</v>
      </c>
      <c r="B315" s="10">
        <v>1007.6</v>
      </c>
      <c r="C315" s="32">
        <v>974.2</v>
      </c>
    </row>
    <row r="316" spans="1:3" ht="28.95" customHeight="1" x14ac:dyDescent="0.25">
      <c r="A316" s="6" t="s">
        <v>120</v>
      </c>
      <c r="B316" s="10">
        <v>790.9</v>
      </c>
      <c r="C316" s="32">
        <v>537</v>
      </c>
    </row>
    <row r="317" spans="1:3" ht="17.399999999999999" customHeight="1" x14ac:dyDescent="0.25">
      <c r="A317" s="22" t="s">
        <v>145</v>
      </c>
      <c r="B317" s="10">
        <v>2.6</v>
      </c>
      <c r="C317" s="34">
        <v>2.5</v>
      </c>
    </row>
    <row r="318" spans="1:3" ht="17.25" customHeight="1" x14ac:dyDescent="0.3">
      <c r="A318" s="30" t="s">
        <v>121</v>
      </c>
      <c r="B318" s="31">
        <f>B319+B320+B321+B322</f>
        <v>1775.1</v>
      </c>
      <c r="C318" s="31">
        <f t="shared" ref="C318" si="31">C319+C320+C321+C322</f>
        <v>1603.2</v>
      </c>
    </row>
    <row r="319" spans="1:3" x14ac:dyDescent="0.25">
      <c r="A319" s="6" t="s">
        <v>162</v>
      </c>
      <c r="B319" s="10">
        <v>384.8</v>
      </c>
      <c r="C319" s="32">
        <v>297.39999999999998</v>
      </c>
    </row>
    <row r="320" spans="1:3" x14ac:dyDescent="0.25">
      <c r="A320" s="21" t="s">
        <v>21</v>
      </c>
      <c r="B320" s="10">
        <v>24.8</v>
      </c>
      <c r="C320" s="32">
        <v>17.399999999999999</v>
      </c>
    </row>
    <row r="321" spans="1:3" x14ac:dyDescent="0.25">
      <c r="A321" s="21" t="s">
        <v>138</v>
      </c>
      <c r="B321" s="10">
        <v>1359.1</v>
      </c>
      <c r="C321" s="32">
        <v>1282</v>
      </c>
    </row>
    <row r="322" spans="1:3" x14ac:dyDescent="0.25">
      <c r="A322" s="21" t="s">
        <v>145</v>
      </c>
      <c r="B322" s="10">
        <v>6.4</v>
      </c>
      <c r="C322" s="34">
        <v>6.4</v>
      </c>
    </row>
    <row r="323" spans="1:3" ht="16.5" customHeight="1" x14ac:dyDescent="0.3">
      <c r="A323" s="30" t="s">
        <v>122</v>
      </c>
      <c r="B323" s="31">
        <f>B324+B325+B326+B327</f>
        <v>658</v>
      </c>
      <c r="C323" s="31">
        <f t="shared" ref="C323" si="32">C324+C325+C326+C327</f>
        <v>387.6</v>
      </c>
    </row>
    <row r="324" spans="1:3" x14ac:dyDescent="0.25">
      <c r="A324" s="6" t="s">
        <v>162</v>
      </c>
      <c r="B324" s="10">
        <v>240.1</v>
      </c>
      <c r="C324" s="32">
        <v>119.9</v>
      </c>
    </row>
    <row r="325" spans="1:3" x14ac:dyDescent="0.25">
      <c r="A325" s="21" t="s">
        <v>21</v>
      </c>
      <c r="B325" s="10">
        <v>4.4000000000000004</v>
      </c>
      <c r="C325" s="32">
        <v>1.9</v>
      </c>
    </row>
    <row r="326" spans="1:3" x14ac:dyDescent="0.25">
      <c r="A326" s="21" t="s">
        <v>138</v>
      </c>
      <c r="B326" s="10">
        <v>408.2</v>
      </c>
      <c r="C326" s="32">
        <v>260.5</v>
      </c>
    </row>
    <row r="327" spans="1:3" x14ac:dyDescent="0.25">
      <c r="A327" s="21" t="s">
        <v>145</v>
      </c>
      <c r="B327" s="10">
        <v>5.3</v>
      </c>
      <c r="C327" s="32">
        <v>5.3</v>
      </c>
    </row>
    <row r="328" spans="1:3" ht="15.6" x14ac:dyDescent="0.3">
      <c r="A328" s="30" t="s">
        <v>30</v>
      </c>
      <c r="B328" s="31">
        <f>B329+B330+B331+B332</f>
        <v>1117.0999999999999</v>
      </c>
      <c r="C328" s="31">
        <f t="shared" ref="C328" si="33">C329+C330+C331+C332</f>
        <v>978.8</v>
      </c>
    </row>
    <row r="329" spans="1:3" x14ac:dyDescent="0.25">
      <c r="A329" s="6" t="s">
        <v>162</v>
      </c>
      <c r="B329" s="10">
        <v>304.89999999999998</v>
      </c>
      <c r="C329" s="32">
        <v>226.5</v>
      </c>
    </row>
    <row r="330" spans="1:3" x14ac:dyDescent="0.25">
      <c r="A330" s="21" t="s">
        <v>21</v>
      </c>
      <c r="B330" s="10">
        <v>43</v>
      </c>
      <c r="C330" s="32">
        <v>21.4</v>
      </c>
    </row>
    <row r="331" spans="1:3" x14ac:dyDescent="0.25">
      <c r="A331" s="21" t="s">
        <v>138</v>
      </c>
      <c r="B331" s="10">
        <v>764.3</v>
      </c>
      <c r="C331" s="32">
        <v>726</v>
      </c>
    </row>
    <row r="332" spans="1:3" x14ac:dyDescent="0.25">
      <c r="A332" s="21" t="s">
        <v>145</v>
      </c>
      <c r="B332" s="10">
        <v>4.9000000000000004</v>
      </c>
      <c r="C332" s="34">
        <v>4.9000000000000004</v>
      </c>
    </row>
    <row r="333" spans="1:3" ht="15.6" x14ac:dyDescent="0.3">
      <c r="A333" s="30" t="s">
        <v>80</v>
      </c>
      <c r="B333" s="31">
        <f>SUM(B334:B338)</f>
        <v>1113.3000000000002</v>
      </c>
      <c r="C333" s="31">
        <f t="shared" ref="C333" si="34">SUM(C334:C338)</f>
        <v>988.8</v>
      </c>
    </row>
    <row r="334" spans="1:3" x14ac:dyDescent="0.25">
      <c r="A334" s="6" t="s">
        <v>162</v>
      </c>
      <c r="B334" s="10">
        <v>303</v>
      </c>
      <c r="C334" s="32">
        <v>238.1</v>
      </c>
    </row>
    <row r="335" spans="1:3" x14ac:dyDescent="0.25">
      <c r="A335" s="21" t="s">
        <v>21</v>
      </c>
      <c r="B335" s="10">
        <v>8</v>
      </c>
      <c r="C335" s="32">
        <v>1.8</v>
      </c>
    </row>
    <row r="336" spans="1:3" ht="27" customHeight="1" x14ac:dyDescent="0.25">
      <c r="A336" s="6" t="s">
        <v>33</v>
      </c>
      <c r="B336" s="10">
        <v>37.1</v>
      </c>
      <c r="C336" s="32">
        <v>20.8</v>
      </c>
    </row>
    <row r="337" spans="1:3" x14ac:dyDescent="0.25">
      <c r="A337" s="21" t="s">
        <v>138</v>
      </c>
      <c r="B337" s="10">
        <v>761.7</v>
      </c>
      <c r="C337" s="32">
        <v>724.6</v>
      </c>
    </row>
    <row r="338" spans="1:3" x14ac:dyDescent="0.25">
      <c r="A338" s="22" t="s">
        <v>145</v>
      </c>
      <c r="B338" s="10">
        <v>3.5</v>
      </c>
      <c r="C338" s="34">
        <v>3.5</v>
      </c>
    </row>
    <row r="339" spans="1:3" ht="15.6" x14ac:dyDescent="0.3">
      <c r="A339" s="35" t="s">
        <v>123</v>
      </c>
      <c r="B339" s="31">
        <f>B340+B341+B342+B343</f>
        <v>1772.1</v>
      </c>
      <c r="C339" s="31">
        <f t="shared" ref="C339" si="35">C340+C341+C342+C343</f>
        <v>1582.1999999999998</v>
      </c>
    </row>
    <row r="340" spans="1:3" x14ac:dyDescent="0.25">
      <c r="A340" s="6" t="s">
        <v>162</v>
      </c>
      <c r="B340" s="10">
        <v>391.2</v>
      </c>
      <c r="C340" s="32">
        <v>290</v>
      </c>
    </row>
    <row r="341" spans="1:3" ht="15.6" customHeight="1" x14ac:dyDescent="0.25">
      <c r="A341" s="21" t="s">
        <v>21</v>
      </c>
      <c r="B341" s="10">
        <v>16.100000000000001</v>
      </c>
      <c r="C341" s="32">
        <v>11.8</v>
      </c>
    </row>
    <row r="342" spans="1:3" ht="15" customHeight="1" x14ac:dyDescent="0.25">
      <c r="A342" s="21" t="s">
        <v>138</v>
      </c>
      <c r="B342" s="10">
        <v>1359</v>
      </c>
      <c r="C342" s="32">
        <v>1274.5999999999999</v>
      </c>
    </row>
    <row r="343" spans="1:3" ht="15" customHeight="1" x14ac:dyDescent="0.25">
      <c r="A343" s="21" t="s">
        <v>145</v>
      </c>
      <c r="B343" s="10">
        <v>5.8</v>
      </c>
      <c r="C343" s="34">
        <v>5.8</v>
      </c>
    </row>
    <row r="344" spans="1:3" ht="15.6" x14ac:dyDescent="0.3">
      <c r="A344" s="30" t="s">
        <v>38</v>
      </c>
      <c r="B344" s="31">
        <f>B345+B346+B347+B349+B348</f>
        <v>2346.8999999999996</v>
      </c>
      <c r="C344" s="31">
        <f t="shared" ref="C344" si="36">C345+C346+C347+C349+C348</f>
        <v>2094.6</v>
      </c>
    </row>
    <row r="345" spans="1:3" x14ac:dyDescent="0.25">
      <c r="A345" s="6" t="s">
        <v>162</v>
      </c>
      <c r="B345" s="10">
        <v>274.7</v>
      </c>
      <c r="C345" s="32">
        <v>212.4</v>
      </c>
    </row>
    <row r="346" spans="1:3" x14ac:dyDescent="0.25">
      <c r="A346" s="21" t="s">
        <v>21</v>
      </c>
      <c r="B346" s="10">
        <v>28.3</v>
      </c>
      <c r="C346" s="32">
        <v>11.3</v>
      </c>
    </row>
    <row r="347" spans="1:3" x14ac:dyDescent="0.25">
      <c r="A347" s="21" t="s">
        <v>138</v>
      </c>
      <c r="B347" s="10">
        <v>1788.5</v>
      </c>
      <c r="C347" s="32">
        <v>1720.4</v>
      </c>
    </row>
    <row r="348" spans="1:3" x14ac:dyDescent="0.25">
      <c r="A348" s="21" t="s">
        <v>145</v>
      </c>
      <c r="B348" s="10">
        <v>3.2</v>
      </c>
      <c r="C348" s="34">
        <v>3.2</v>
      </c>
    </row>
    <row r="349" spans="1:3" ht="26.4" x14ac:dyDescent="0.25">
      <c r="A349" s="5" t="s">
        <v>151</v>
      </c>
      <c r="B349" s="10">
        <v>252.2</v>
      </c>
      <c r="C349" s="34">
        <v>147.30000000000001</v>
      </c>
    </row>
    <row r="350" spans="1:3" ht="15.6" x14ac:dyDescent="0.3">
      <c r="A350" s="35" t="s">
        <v>124</v>
      </c>
      <c r="B350" s="31">
        <f>B351+B352+B353+B354</f>
        <v>2150.8000000000002</v>
      </c>
      <c r="C350" s="31">
        <f t="shared" ref="C350" si="37">C351+C352+C353+C354</f>
        <v>1825</v>
      </c>
    </row>
    <row r="351" spans="1:3" x14ac:dyDescent="0.25">
      <c r="A351" s="6" t="s">
        <v>162</v>
      </c>
      <c r="B351" s="10">
        <v>872.5</v>
      </c>
      <c r="C351" s="32">
        <v>661</v>
      </c>
    </row>
    <row r="352" spans="1:3" x14ac:dyDescent="0.25">
      <c r="A352" s="21" t="s">
        <v>21</v>
      </c>
      <c r="B352" s="10">
        <v>77.2</v>
      </c>
      <c r="C352" s="32">
        <v>32.700000000000003</v>
      </c>
    </row>
    <row r="353" spans="1:3" x14ac:dyDescent="0.25">
      <c r="A353" s="21" t="s">
        <v>138</v>
      </c>
      <c r="B353" s="10">
        <v>1195.8</v>
      </c>
      <c r="C353" s="32">
        <v>1126.0999999999999</v>
      </c>
    </row>
    <row r="354" spans="1:3" x14ac:dyDescent="0.25">
      <c r="A354" s="21" t="s">
        <v>145</v>
      </c>
      <c r="B354" s="10">
        <v>5.3</v>
      </c>
      <c r="C354" s="34">
        <v>5.2</v>
      </c>
    </row>
    <row r="355" spans="1:3" ht="15.6" x14ac:dyDescent="0.3">
      <c r="A355" s="30" t="s">
        <v>125</v>
      </c>
      <c r="B355" s="31">
        <f>B356+B357+B358+B359</f>
        <v>1858.4</v>
      </c>
      <c r="C355" s="31">
        <f t="shared" ref="C355" si="38">C356+C357+C358+C359</f>
        <v>1691.5</v>
      </c>
    </row>
    <row r="356" spans="1:3" x14ac:dyDescent="0.25">
      <c r="A356" s="6" t="s">
        <v>162</v>
      </c>
      <c r="B356" s="10">
        <v>395.9</v>
      </c>
      <c r="C356" s="32">
        <v>315</v>
      </c>
    </row>
    <row r="357" spans="1:3" x14ac:dyDescent="0.25">
      <c r="A357" s="21" t="s">
        <v>21</v>
      </c>
      <c r="B357" s="10">
        <v>16.399999999999999</v>
      </c>
      <c r="C357" s="32">
        <v>10.7</v>
      </c>
    </row>
    <row r="358" spans="1:3" x14ac:dyDescent="0.25">
      <c r="A358" s="21" t="s">
        <v>138</v>
      </c>
      <c r="B358" s="10">
        <v>1436.2</v>
      </c>
      <c r="C358" s="32">
        <v>1356.1</v>
      </c>
    </row>
    <row r="359" spans="1:3" x14ac:dyDescent="0.25">
      <c r="A359" s="21" t="s">
        <v>145</v>
      </c>
      <c r="B359" s="10">
        <v>9.9</v>
      </c>
      <c r="C359" s="32">
        <v>9.6999999999999993</v>
      </c>
    </row>
    <row r="360" spans="1:3" ht="15.6" x14ac:dyDescent="0.3">
      <c r="A360" s="30" t="s">
        <v>39</v>
      </c>
      <c r="B360" s="31">
        <f>B361+B362+B363+B364</f>
        <v>1059.4000000000001</v>
      </c>
      <c r="C360" s="31">
        <f t="shared" ref="C360" si="39">C361+C362+C363+C364</f>
        <v>922.1</v>
      </c>
    </row>
    <row r="361" spans="1:3" x14ac:dyDescent="0.25">
      <c r="A361" s="6" t="s">
        <v>162</v>
      </c>
      <c r="B361" s="10">
        <v>305.60000000000002</v>
      </c>
      <c r="C361" s="32">
        <v>217.4</v>
      </c>
    </row>
    <row r="362" spans="1:3" x14ac:dyDescent="0.25">
      <c r="A362" s="21" t="s">
        <v>21</v>
      </c>
      <c r="B362" s="10">
        <v>7.3</v>
      </c>
      <c r="C362" s="32">
        <v>3.5</v>
      </c>
    </row>
    <row r="363" spans="1:3" x14ac:dyDescent="0.25">
      <c r="A363" s="21" t="s">
        <v>138</v>
      </c>
      <c r="B363" s="10">
        <v>735.8</v>
      </c>
      <c r="C363" s="32">
        <v>690.7</v>
      </c>
    </row>
    <row r="364" spans="1:3" x14ac:dyDescent="0.25">
      <c r="A364" s="21" t="s">
        <v>145</v>
      </c>
      <c r="B364" s="10">
        <v>10.7</v>
      </c>
      <c r="C364" s="32">
        <v>10.5</v>
      </c>
    </row>
    <row r="365" spans="1:3" ht="15.6" x14ac:dyDescent="0.3">
      <c r="A365" s="30" t="s">
        <v>126</v>
      </c>
      <c r="B365" s="31">
        <f>B366+B367+B368+B369</f>
        <v>1439.0000000000002</v>
      </c>
      <c r="C365" s="31">
        <f t="shared" ref="C365" si="40">C366+C367+C368+C369</f>
        <v>1302.7000000000003</v>
      </c>
    </row>
    <row r="366" spans="1:3" x14ac:dyDescent="0.25">
      <c r="A366" s="6" t="s">
        <v>162</v>
      </c>
      <c r="B366" s="10">
        <v>347.1</v>
      </c>
      <c r="C366" s="32">
        <v>278.5</v>
      </c>
    </row>
    <row r="367" spans="1:3" x14ac:dyDescent="0.25">
      <c r="A367" s="21" t="s">
        <v>21</v>
      </c>
      <c r="B367" s="10">
        <v>12.1</v>
      </c>
      <c r="C367" s="32">
        <v>3.1</v>
      </c>
    </row>
    <row r="368" spans="1:3" x14ac:dyDescent="0.25">
      <c r="A368" s="21" t="s">
        <v>138</v>
      </c>
      <c r="B368" s="10">
        <v>1074.4000000000001</v>
      </c>
      <c r="C368" s="32">
        <v>1015.7</v>
      </c>
    </row>
    <row r="369" spans="1:3" x14ac:dyDescent="0.25">
      <c r="A369" s="21" t="s">
        <v>145</v>
      </c>
      <c r="B369" s="10">
        <v>5.4</v>
      </c>
      <c r="C369" s="32">
        <v>5.4</v>
      </c>
    </row>
    <row r="370" spans="1:3" ht="15.6" x14ac:dyDescent="0.3">
      <c r="A370" s="30" t="s">
        <v>127</v>
      </c>
      <c r="B370" s="31">
        <f>B371+B372+B373+B374</f>
        <v>1304.3</v>
      </c>
      <c r="C370" s="31">
        <f t="shared" ref="C370" si="41">C371+C372+C373+C374</f>
        <v>1156.8</v>
      </c>
    </row>
    <row r="371" spans="1:3" x14ac:dyDescent="0.25">
      <c r="A371" s="6" t="s">
        <v>162</v>
      </c>
      <c r="B371" s="10">
        <v>397.6</v>
      </c>
      <c r="C371" s="32">
        <v>304</v>
      </c>
    </row>
    <row r="372" spans="1:3" x14ac:dyDescent="0.25">
      <c r="A372" s="21" t="s">
        <v>21</v>
      </c>
      <c r="B372" s="10">
        <v>15.1</v>
      </c>
      <c r="C372" s="32">
        <v>9.5</v>
      </c>
    </row>
    <row r="373" spans="1:3" x14ac:dyDescent="0.25">
      <c r="A373" s="21" t="s">
        <v>138</v>
      </c>
      <c r="B373" s="10">
        <v>885.9</v>
      </c>
      <c r="C373" s="32">
        <v>837.6</v>
      </c>
    </row>
    <row r="374" spans="1:3" x14ac:dyDescent="0.25">
      <c r="A374" s="21" t="s">
        <v>145</v>
      </c>
      <c r="B374" s="10">
        <v>5.7</v>
      </c>
      <c r="C374" s="32">
        <v>5.7</v>
      </c>
    </row>
    <row r="375" spans="1:3" ht="15.6" x14ac:dyDescent="0.3">
      <c r="A375" s="30" t="s">
        <v>5</v>
      </c>
      <c r="B375" s="31">
        <f>B376+B377+B378+B379</f>
        <v>801.2</v>
      </c>
      <c r="C375" s="31">
        <f t="shared" ref="C375" si="42">C376+C377+C378+C379</f>
        <v>710.7</v>
      </c>
    </row>
    <row r="376" spans="1:3" x14ac:dyDescent="0.25">
      <c r="A376" s="6" t="s">
        <v>162</v>
      </c>
      <c r="B376" s="10">
        <v>259.8</v>
      </c>
      <c r="C376" s="32">
        <v>204.1</v>
      </c>
    </row>
    <row r="377" spans="1:3" x14ac:dyDescent="0.25">
      <c r="A377" s="21" t="s">
        <v>21</v>
      </c>
      <c r="B377" s="10">
        <v>31.6</v>
      </c>
      <c r="C377" s="32">
        <v>27.6</v>
      </c>
    </row>
    <row r="378" spans="1:3" ht="16.5" customHeight="1" x14ac:dyDescent="0.25">
      <c r="A378" s="21" t="s">
        <v>138</v>
      </c>
      <c r="B378" s="10">
        <v>504.1</v>
      </c>
      <c r="C378" s="32">
        <v>473.3</v>
      </c>
    </row>
    <row r="379" spans="1:3" ht="16.5" customHeight="1" x14ac:dyDescent="0.25">
      <c r="A379" s="22" t="s">
        <v>145</v>
      </c>
      <c r="B379" s="10">
        <v>5.7</v>
      </c>
      <c r="C379" s="34">
        <v>5.7</v>
      </c>
    </row>
    <row r="380" spans="1:3" ht="20.25" customHeight="1" x14ac:dyDescent="0.3">
      <c r="A380" s="27" t="s">
        <v>186</v>
      </c>
      <c r="B380" s="31">
        <f>B381+B382+B384+B383+B385</f>
        <v>1847.9</v>
      </c>
      <c r="C380" s="31">
        <f>C381+C382+C384+C383+C385</f>
        <v>1644.9</v>
      </c>
    </row>
    <row r="381" spans="1:3" ht="20.25" customHeight="1" x14ac:dyDescent="0.25">
      <c r="A381" s="21" t="s">
        <v>162</v>
      </c>
      <c r="B381" s="10">
        <v>0.9</v>
      </c>
      <c r="C381" s="10"/>
    </row>
    <row r="382" spans="1:3" ht="27" customHeight="1" x14ac:dyDescent="0.25">
      <c r="A382" s="6" t="s">
        <v>129</v>
      </c>
      <c r="B382" s="10">
        <v>776.4</v>
      </c>
      <c r="C382" s="32">
        <v>621.70000000000005</v>
      </c>
    </row>
    <row r="383" spans="1:3" ht="15.75" customHeight="1" x14ac:dyDescent="0.25">
      <c r="A383" s="21" t="s">
        <v>128</v>
      </c>
      <c r="B383" s="10">
        <v>17</v>
      </c>
      <c r="C383" s="32"/>
    </row>
    <row r="384" spans="1:3" ht="17.25" customHeight="1" x14ac:dyDescent="0.25">
      <c r="A384" s="21" t="s">
        <v>154</v>
      </c>
      <c r="B384" s="10">
        <v>1053.4000000000001</v>
      </c>
      <c r="C384" s="32">
        <v>1023</v>
      </c>
    </row>
    <row r="385" spans="1:3" ht="17.25" customHeight="1" x14ac:dyDescent="0.25">
      <c r="A385" s="22" t="s">
        <v>139</v>
      </c>
      <c r="B385" s="10">
        <v>0.2</v>
      </c>
      <c r="C385" s="34">
        <v>0.2</v>
      </c>
    </row>
    <row r="386" spans="1:3" ht="33" customHeight="1" x14ac:dyDescent="0.3">
      <c r="A386" s="26" t="s">
        <v>16</v>
      </c>
      <c r="B386" s="31">
        <f>B388+B390+B389+B387</f>
        <v>869</v>
      </c>
      <c r="C386" s="31">
        <f>C388+C390+C389+C387</f>
        <v>792.4</v>
      </c>
    </row>
    <row r="387" spans="1:3" ht="16.5" customHeight="1" x14ac:dyDescent="0.25">
      <c r="A387" s="21" t="s">
        <v>162</v>
      </c>
      <c r="B387" s="10">
        <v>47.8</v>
      </c>
      <c r="C387" s="10">
        <v>47</v>
      </c>
    </row>
    <row r="388" spans="1:3" ht="27.75" customHeight="1" x14ac:dyDescent="0.25">
      <c r="A388" s="6" t="s">
        <v>29</v>
      </c>
      <c r="B388" s="10">
        <v>359.9</v>
      </c>
      <c r="C388" s="32">
        <v>300</v>
      </c>
    </row>
    <row r="389" spans="1:3" ht="14.4" customHeight="1" x14ac:dyDescent="0.25">
      <c r="A389" s="21" t="s">
        <v>21</v>
      </c>
      <c r="B389" s="10">
        <v>4</v>
      </c>
      <c r="C389" s="32"/>
    </row>
    <row r="390" spans="1:3" ht="15.6" customHeight="1" x14ac:dyDescent="0.25">
      <c r="A390" s="22" t="s">
        <v>138</v>
      </c>
      <c r="B390" s="10">
        <v>457.3</v>
      </c>
      <c r="C390" s="32">
        <v>445.4</v>
      </c>
    </row>
    <row r="391" spans="1:3" ht="20.25" customHeight="1" x14ac:dyDescent="0.3">
      <c r="A391" s="27" t="s">
        <v>72</v>
      </c>
      <c r="B391" s="38">
        <f>B392+B393+B395+B394+B396</f>
        <v>784.3</v>
      </c>
      <c r="C391" s="38">
        <f t="shared" ref="C391" si="43">C392+C393+C395+C394+C396</f>
        <v>701.3</v>
      </c>
    </row>
    <row r="392" spans="1:3" x14ac:dyDescent="0.25">
      <c r="A392" s="6" t="s">
        <v>162</v>
      </c>
      <c r="B392" s="10">
        <v>248.1</v>
      </c>
      <c r="C392" s="32">
        <v>194.6</v>
      </c>
    </row>
    <row r="393" spans="1:3" x14ac:dyDescent="0.25">
      <c r="A393" s="21" t="s">
        <v>21</v>
      </c>
      <c r="B393" s="10">
        <v>1</v>
      </c>
      <c r="C393" s="32"/>
    </row>
    <row r="394" spans="1:3" ht="28.5" customHeight="1" x14ac:dyDescent="0.25">
      <c r="A394" s="6" t="s">
        <v>33</v>
      </c>
      <c r="B394" s="10">
        <v>6</v>
      </c>
      <c r="C394" s="32">
        <v>6</v>
      </c>
    </row>
    <row r="395" spans="1:3" x14ac:dyDescent="0.25">
      <c r="A395" s="21" t="s">
        <v>138</v>
      </c>
      <c r="B395" s="10">
        <v>519.79999999999995</v>
      </c>
      <c r="C395" s="32">
        <v>491.4</v>
      </c>
    </row>
    <row r="396" spans="1:3" x14ac:dyDescent="0.25">
      <c r="A396" s="22" t="s">
        <v>145</v>
      </c>
      <c r="B396" s="10">
        <v>9.4</v>
      </c>
      <c r="C396" s="34">
        <v>9.3000000000000007</v>
      </c>
    </row>
    <row r="397" spans="1:3" ht="20.25" customHeight="1" x14ac:dyDescent="0.3">
      <c r="A397" s="30" t="s">
        <v>8</v>
      </c>
      <c r="B397" s="31">
        <f>B398+B399+B400+B401</f>
        <v>1522.6000000000001</v>
      </c>
      <c r="C397" s="31">
        <f>C398+C399+C400+C401</f>
        <v>1370.1</v>
      </c>
    </row>
    <row r="398" spans="1:3" x14ac:dyDescent="0.25">
      <c r="A398" s="6" t="s">
        <v>162</v>
      </c>
      <c r="B398" s="10">
        <v>1152.9000000000001</v>
      </c>
      <c r="C398" s="32">
        <v>1072.3</v>
      </c>
    </row>
    <row r="399" spans="1:3" x14ac:dyDescent="0.25">
      <c r="A399" s="21" t="s">
        <v>21</v>
      </c>
      <c r="B399" s="10">
        <v>110</v>
      </c>
      <c r="C399" s="32">
        <v>41.8</v>
      </c>
    </row>
    <row r="400" spans="1:3" ht="16.5" customHeight="1" x14ac:dyDescent="0.25">
      <c r="A400" s="21" t="s">
        <v>138</v>
      </c>
      <c r="B400" s="10">
        <v>148.9</v>
      </c>
      <c r="C400" s="32">
        <v>146.80000000000001</v>
      </c>
    </row>
    <row r="401" spans="1:3" ht="16.5" customHeight="1" x14ac:dyDescent="0.25">
      <c r="A401" s="21" t="s">
        <v>145</v>
      </c>
      <c r="B401" s="10">
        <v>110.8</v>
      </c>
      <c r="C401" s="34">
        <v>109.2</v>
      </c>
    </row>
    <row r="402" spans="1:3" ht="18.75" customHeight="1" x14ac:dyDescent="0.3">
      <c r="A402" s="30" t="s">
        <v>9</v>
      </c>
      <c r="B402" s="31">
        <f>B403+B404+B405+B406</f>
        <v>425.3</v>
      </c>
      <c r="C402" s="31">
        <f>C403+C404+C405+C406</f>
        <v>369.2</v>
      </c>
    </row>
    <row r="403" spans="1:3" ht="16.5" customHeight="1" x14ac:dyDescent="0.25">
      <c r="A403" s="6" t="s">
        <v>162</v>
      </c>
      <c r="B403" s="10">
        <v>258.60000000000002</v>
      </c>
      <c r="C403" s="32">
        <v>240.4</v>
      </c>
    </row>
    <row r="404" spans="1:3" x14ac:dyDescent="0.25">
      <c r="A404" s="21" t="s">
        <v>21</v>
      </c>
      <c r="B404" s="10">
        <v>60</v>
      </c>
      <c r="C404" s="32">
        <v>23.7</v>
      </c>
    </row>
    <row r="405" spans="1:3" x14ac:dyDescent="0.25">
      <c r="A405" s="21" t="s">
        <v>138</v>
      </c>
      <c r="B405" s="10">
        <v>80.900000000000006</v>
      </c>
      <c r="C405" s="32">
        <v>79.7</v>
      </c>
    </row>
    <row r="406" spans="1:3" x14ac:dyDescent="0.25">
      <c r="A406" s="21" t="s">
        <v>145</v>
      </c>
      <c r="B406" s="10">
        <v>25.8</v>
      </c>
      <c r="C406" s="34">
        <v>25.4</v>
      </c>
    </row>
    <row r="407" spans="1:3" ht="18.75" customHeight="1" x14ac:dyDescent="0.3">
      <c r="A407" s="30" t="s">
        <v>1</v>
      </c>
      <c r="B407" s="31">
        <f>B408+B409+B410</f>
        <v>394.4</v>
      </c>
      <c r="C407" s="31">
        <f>C408+C409+C410</f>
        <v>360.79999999999995</v>
      </c>
    </row>
    <row r="408" spans="1:3" ht="15.75" customHeight="1" x14ac:dyDescent="0.25">
      <c r="A408" s="6" t="s">
        <v>162</v>
      </c>
      <c r="B408" s="10">
        <v>381.4</v>
      </c>
      <c r="C408" s="32">
        <v>349.9</v>
      </c>
    </row>
    <row r="409" spans="1:3" x14ac:dyDescent="0.25">
      <c r="A409" s="21" t="s">
        <v>21</v>
      </c>
      <c r="B409" s="10">
        <v>2</v>
      </c>
      <c r="C409" s="32"/>
    </row>
    <row r="410" spans="1:3" x14ac:dyDescent="0.25">
      <c r="A410" s="21" t="s">
        <v>145</v>
      </c>
      <c r="B410" s="10">
        <v>11</v>
      </c>
      <c r="C410" s="34">
        <v>10.9</v>
      </c>
    </row>
    <row r="411" spans="1:3" ht="18" customHeight="1" x14ac:dyDescent="0.3">
      <c r="A411" s="30" t="s">
        <v>6</v>
      </c>
      <c r="B411" s="31">
        <f>B412+B413+B414</f>
        <v>456.2</v>
      </c>
      <c r="C411" s="31">
        <f>C412+C413+C414</f>
        <v>392.29999999999995</v>
      </c>
    </row>
    <row r="412" spans="1:3" x14ac:dyDescent="0.25">
      <c r="A412" s="6" t="s">
        <v>162</v>
      </c>
      <c r="B412" s="10">
        <v>413.5</v>
      </c>
      <c r="C412" s="32">
        <v>369.9</v>
      </c>
    </row>
    <row r="413" spans="1:3" ht="15.6" customHeight="1" x14ac:dyDescent="0.25">
      <c r="A413" s="21" t="s">
        <v>21</v>
      </c>
      <c r="B413" s="36">
        <v>20</v>
      </c>
      <c r="C413" s="37"/>
    </row>
    <row r="414" spans="1:3" ht="15.6" customHeight="1" x14ac:dyDescent="0.25">
      <c r="A414" s="21" t="s">
        <v>145</v>
      </c>
      <c r="B414" s="36">
        <v>22.7</v>
      </c>
      <c r="C414" s="64">
        <v>22.4</v>
      </c>
    </row>
    <row r="415" spans="1:3" ht="21.75" customHeight="1" x14ac:dyDescent="0.3">
      <c r="A415" s="30" t="s">
        <v>136</v>
      </c>
      <c r="B415" s="31">
        <f>B416+B417+B419+B418</f>
        <v>620.79999999999995</v>
      </c>
      <c r="C415" s="31">
        <f>C416+C417+C419+C418</f>
        <v>523.6</v>
      </c>
    </row>
    <row r="416" spans="1:3" ht="15" customHeight="1" x14ac:dyDescent="0.25">
      <c r="A416" s="6" t="s">
        <v>162</v>
      </c>
      <c r="B416" s="10">
        <v>455</v>
      </c>
      <c r="C416" s="32">
        <v>381.5</v>
      </c>
    </row>
    <row r="417" spans="1:3" ht="15.6" customHeight="1" x14ac:dyDescent="0.25">
      <c r="A417" s="21" t="s">
        <v>21</v>
      </c>
      <c r="B417" s="10">
        <v>18</v>
      </c>
      <c r="C417" s="32"/>
    </row>
    <row r="418" spans="1:3" ht="15.6" customHeight="1" x14ac:dyDescent="0.25">
      <c r="A418" s="21" t="s">
        <v>145</v>
      </c>
      <c r="B418" s="10">
        <v>22.5</v>
      </c>
      <c r="C418" s="34">
        <v>22.1</v>
      </c>
    </row>
    <row r="419" spans="1:3" ht="15.6" customHeight="1" x14ac:dyDescent="0.25">
      <c r="A419" s="6" t="s">
        <v>73</v>
      </c>
      <c r="B419" s="10">
        <v>125.3</v>
      </c>
      <c r="C419" s="34">
        <v>120</v>
      </c>
    </row>
    <row r="420" spans="1:3" ht="19.5" customHeight="1" x14ac:dyDescent="0.3">
      <c r="A420" s="30" t="s">
        <v>12</v>
      </c>
      <c r="B420" s="31">
        <f>B421+B422</f>
        <v>431.2</v>
      </c>
      <c r="C420" s="31">
        <f>C421+C422</f>
        <v>406.8</v>
      </c>
    </row>
    <row r="421" spans="1:3" ht="15" customHeight="1" x14ac:dyDescent="0.25">
      <c r="A421" s="6" t="s">
        <v>162</v>
      </c>
      <c r="B421" s="10">
        <v>63.9</v>
      </c>
      <c r="C421" s="32">
        <v>44.7</v>
      </c>
    </row>
    <row r="422" spans="1:3" ht="16.95" customHeight="1" x14ac:dyDescent="0.25">
      <c r="A422" s="21" t="s">
        <v>138</v>
      </c>
      <c r="B422" s="10">
        <v>367.3</v>
      </c>
      <c r="C422" s="32">
        <v>362.1</v>
      </c>
    </row>
    <row r="423" spans="1:3" ht="21.75" customHeight="1" x14ac:dyDescent="0.3">
      <c r="A423" s="30" t="s">
        <v>24</v>
      </c>
      <c r="B423" s="31">
        <f>B137+B142+B147+B152+B157+B162+B167+B172+B177+B182+B187+B192+B197+B202+B207+B212+B217+B222+B227+B232+B237+B242+B247+B252+B257+B262+B267+B272+B277+B282+B287+B292+B297+B302+B307+B312+B318+B323+B328+B333+B339+B344+B350+B355+B360+B365+B370+B375+B380+B386+B391+B397+B402+B407+B411+B415+B420</f>
        <v>63028.400000000016</v>
      </c>
      <c r="C423" s="31">
        <f>C137+C142+C147+C152+C157+C162+C167+C172+C177+C182+C187+C192+C197+C202+C207+C212+C217+C222+C227+C232+C237+C242+C247+C252+C257+C262+C267+C272+C277+C282+C287+C292+C297+C302+C307+C312+C318+C323+C328+C333+C339+C344+C350+C355+C360+C365+C370+C375+C380+C386+C391+C397+C402+C407+C411+C415+C420</f>
        <v>51609.600000000006</v>
      </c>
    </row>
    <row r="424" spans="1:3" ht="16.95" customHeight="1" x14ac:dyDescent="0.25">
      <c r="A424" s="6" t="s">
        <v>162</v>
      </c>
      <c r="B424" s="10">
        <f>B138+B143+B148+B153+B158+B163+B168+B173+B178+B183+B188+B193+B198+B203+B208+B213+B218+B223+B228+B233+B238+B243+B248+B253+B258+B263+B268+B273+B278+B283+B288+B293+B298+B303+B308+B313+B319+B324+B329+B334+B340+B345+B351+B356+B361+B366+B371+B376+B387+B392+B398+B403+B408+B412+B416+B421+B381</f>
        <v>22491.999999999993</v>
      </c>
      <c r="C424" s="10">
        <f>C138+C143+C148+C153+C158+C163+C168+C173+C178+C183+C188+C193+C198+C203+C208+C213+C218+C223+C228+C233+C238+C243+C248+C253+C258+C263+C268+C273+C278+C283+C288+C293+C298+C303+C308+C313+C319+C324+C329+C334+C340+C345+C351+C356+C361+C366+C371+C376+C387+C392+C398+C403+C408+C412+C416+C421</f>
        <v>19000.000000000004</v>
      </c>
    </row>
    <row r="425" spans="1:3" ht="15.6" customHeight="1" x14ac:dyDescent="0.25">
      <c r="A425" s="21" t="s">
        <v>22</v>
      </c>
      <c r="B425" s="10">
        <f>B144+B149+B154+B159+B164+B169+B174+B179+B184+B189+B194+B199+B204+B209+B214+B219+B224+B229+B234+B239+B244+B249+B254+B259+B264+B269+B274+B279+B284+B289+B294+B299+B304+B309+B314+B320+B325+B330+B335+B341+B346+B352+B357+B362+B367+B372+B377+B383+B389+B393+B399+B404+B409+B413+B417</f>
        <v>2323.1</v>
      </c>
      <c r="C425" s="10">
        <f>C144+C149+C154+C159+C164+C169+C174+C179+C184+C189+C194+C199+C204+C209+C214+C219+C224+C229+C234+C239+C244+C249+C254+C259+C264+C269+C274+C279+C284+C289+C294+C299+C304+C309+C314+C320+C325+C330+C335+C341+C346+C352+C357+C362+C367+C372+C377+C383+C389+C393+C399+C404+C409+C413+C417</f>
        <v>222.7</v>
      </c>
    </row>
    <row r="426" spans="1:3" ht="16.2" customHeight="1" x14ac:dyDescent="0.25">
      <c r="A426" s="21" t="s">
        <v>138</v>
      </c>
      <c r="B426" s="10">
        <f>B140+B145+B150+B155+B160+B165+B170+B175+B180+B185+B190+B195+B200+B205+B210+B215+B220+B225+B230+B235+B240+B245+B250+B255+B260+B265+B270+B275+B280+B285+B290+B295+B300+B305+B310+B315+B321+B326+B331+B337+B342+B347+B353+B358+B363+B368+B373+B378+B384+B390+B395+B400+B405+B422</f>
        <v>33984.500000000015</v>
      </c>
      <c r="C426" s="10">
        <f>C140+C145+C150+C155+C160+C165+C170+C175+C180+C185+C190+C195+C200+C205+C210+C215+C220+C225+C230+C235+C240+C245+C250+C255+C260+C265+C270+C275+C280+C285+C290+C295+C300+C305+C310+C315+C321+C326+C331+C337+C342+C347+C353+C358+C363+C368+C373+C378+C384+C390+C395+C400+C405+C422</f>
        <v>29878.699999999997</v>
      </c>
    </row>
    <row r="427" spans="1:3" ht="16.2" customHeight="1" x14ac:dyDescent="0.25">
      <c r="A427" s="21" t="s">
        <v>145</v>
      </c>
      <c r="B427" s="36">
        <f>B139+B146+B156+B161+B166+B181+B186+B206+B216+B231+B241+B251+B261+B271+B281+B291+B301+B306+B322+B332+B338+B343+B348+B354+B359+B364+B369+B374+B379+B396+B327+B226+B201+B191+B171+B196+B211+B236+B246+B276+B286+B266+B256+B221+B176+B151+B401+B406+B410+B414+B418+B296+B311+B385+B317</f>
        <v>1574.7000000000007</v>
      </c>
      <c r="C427" s="36">
        <f>C139+C146+C156+C161+C166+C181+C186+C206+C216+C231+C241+C251+C261+C271+C281+C291+C301+C306+C322+C332+C338+C343+C348+C354+C359+C364+C369+C374+C379+C396+C327+C226+C201+C191+C171+C196+C211+C236+C246+C276+C286+C266+C256+C221+C176+C151+C401+C406+C410+C414+C418+C296+C311+C385+C317</f>
        <v>755.40000000000009</v>
      </c>
    </row>
    <row r="428" spans="1:3" ht="29.4" customHeight="1" x14ac:dyDescent="0.25">
      <c r="A428" s="6" t="s">
        <v>180</v>
      </c>
      <c r="B428" s="36">
        <f>SUM(B316+B336+B349+B382+B388+B394)</f>
        <v>2222.5</v>
      </c>
      <c r="C428" s="36">
        <f>SUM(C316+C336+C349+C382+C388+C394)</f>
        <v>1632.8</v>
      </c>
    </row>
    <row r="429" spans="1:3" ht="19.2" customHeight="1" x14ac:dyDescent="0.25">
      <c r="A429" s="5" t="s">
        <v>73</v>
      </c>
      <c r="B429" s="10">
        <f>B141+B419</f>
        <v>431.6</v>
      </c>
      <c r="C429" s="10">
        <f>C141+C419</f>
        <v>120</v>
      </c>
    </row>
    <row r="430" spans="1:3" ht="40.5" customHeight="1" x14ac:dyDescent="0.25">
      <c r="A430" s="70" t="s">
        <v>177</v>
      </c>
      <c r="B430" s="73"/>
      <c r="C430" s="74"/>
    </row>
    <row r="431" spans="1:3" ht="15.6" x14ac:dyDescent="0.3">
      <c r="A431" s="62" t="s">
        <v>15</v>
      </c>
      <c r="B431" s="33">
        <f>SUM(B432:B433)</f>
        <v>369.5</v>
      </c>
      <c r="C431" s="33">
        <f>SUM(C432:C433)</f>
        <v>1.2</v>
      </c>
    </row>
    <row r="432" spans="1:3" x14ac:dyDescent="0.25">
      <c r="A432" s="63" t="s">
        <v>162</v>
      </c>
      <c r="B432" s="20">
        <v>309</v>
      </c>
      <c r="C432" s="20"/>
    </row>
    <row r="433" spans="1:3" x14ac:dyDescent="0.25">
      <c r="A433" s="21" t="s">
        <v>145</v>
      </c>
      <c r="B433" s="20">
        <v>60.5</v>
      </c>
      <c r="C433" s="20">
        <v>1.2</v>
      </c>
    </row>
    <row r="434" spans="1:3" ht="15.6" x14ac:dyDescent="0.3">
      <c r="A434" s="62" t="s">
        <v>25</v>
      </c>
      <c r="B434" s="33">
        <f>SUM(B431)</f>
        <v>369.5</v>
      </c>
      <c r="C434" s="33">
        <f>SUM(C431)</f>
        <v>1.2</v>
      </c>
    </row>
    <row r="435" spans="1:3" x14ac:dyDescent="0.25">
      <c r="A435" s="66" t="s">
        <v>162</v>
      </c>
      <c r="B435" s="20">
        <f>B432</f>
        <v>309</v>
      </c>
      <c r="C435" s="20">
        <f>C432</f>
        <v>0</v>
      </c>
    </row>
    <row r="436" spans="1:3" x14ac:dyDescent="0.25">
      <c r="A436" s="21" t="s">
        <v>145</v>
      </c>
      <c r="B436" s="20">
        <f>B433</f>
        <v>60.5</v>
      </c>
      <c r="C436" s="20">
        <f>C433</f>
        <v>1.2</v>
      </c>
    </row>
    <row r="437" spans="1:3" ht="39" customHeight="1" x14ac:dyDescent="0.25">
      <c r="A437" s="70" t="s">
        <v>178</v>
      </c>
      <c r="B437" s="71"/>
      <c r="C437" s="72"/>
    </row>
    <row r="438" spans="1:3" ht="31.2" x14ac:dyDescent="0.3">
      <c r="A438" s="26" t="s">
        <v>68</v>
      </c>
      <c r="B438" s="38">
        <f>B439+B440+B441</f>
        <v>10849</v>
      </c>
      <c r="C438" s="38"/>
    </row>
    <row r="439" spans="1:3" x14ac:dyDescent="0.25">
      <c r="A439" s="6" t="s">
        <v>162</v>
      </c>
      <c r="B439" s="10">
        <v>6996.6</v>
      </c>
      <c r="C439" s="32"/>
    </row>
    <row r="440" spans="1:3" ht="39" customHeight="1" x14ac:dyDescent="0.25">
      <c r="A440" s="6" t="s">
        <v>28</v>
      </c>
      <c r="B440" s="10">
        <v>2873.9</v>
      </c>
      <c r="C440" s="32"/>
    </row>
    <row r="441" spans="1:3" ht="15.6" customHeight="1" x14ac:dyDescent="0.25">
      <c r="A441" s="21" t="s">
        <v>139</v>
      </c>
      <c r="B441" s="10">
        <v>978.5</v>
      </c>
      <c r="C441" s="32"/>
    </row>
    <row r="442" spans="1:3" ht="17.25" customHeight="1" x14ac:dyDescent="0.3">
      <c r="A442" s="30" t="s">
        <v>15</v>
      </c>
      <c r="B442" s="31">
        <f>B443+B444+B445</f>
        <v>1038.3</v>
      </c>
      <c r="C442" s="31">
        <f>C443+C444+C445</f>
        <v>9</v>
      </c>
    </row>
    <row r="443" spans="1:3" ht="16.5" customHeight="1" x14ac:dyDescent="0.25">
      <c r="A443" s="6" t="s">
        <v>162</v>
      </c>
      <c r="B443" s="10">
        <v>843</v>
      </c>
      <c r="C443" s="32"/>
    </row>
    <row r="444" spans="1:3" ht="16.5" customHeight="1" x14ac:dyDescent="0.25">
      <c r="A444" s="6" t="s">
        <v>73</v>
      </c>
      <c r="B444" s="10">
        <v>52.4</v>
      </c>
      <c r="C444" s="34">
        <v>9</v>
      </c>
    </row>
    <row r="445" spans="1:3" ht="16.5" customHeight="1" x14ac:dyDescent="0.25">
      <c r="A445" s="5" t="s">
        <v>139</v>
      </c>
      <c r="B445" s="10">
        <v>142.9</v>
      </c>
      <c r="C445" s="34"/>
    </row>
    <row r="446" spans="1:3" ht="18" customHeight="1" x14ac:dyDescent="0.3">
      <c r="A446" s="35" t="s">
        <v>13</v>
      </c>
      <c r="B446" s="31">
        <f>B447+B448+B450+B449</f>
        <v>4104.7</v>
      </c>
      <c r="C446" s="31">
        <f>C447+C448+C450+C449</f>
        <v>3588.8999999999996</v>
      </c>
    </row>
    <row r="447" spans="1:3" ht="17.25" customHeight="1" x14ac:dyDescent="0.25">
      <c r="A447" s="6" t="s">
        <v>162</v>
      </c>
      <c r="B447" s="10">
        <v>2923.7</v>
      </c>
      <c r="C447" s="32">
        <v>2575</v>
      </c>
    </row>
    <row r="448" spans="1:3" ht="39.6" x14ac:dyDescent="0.25">
      <c r="A448" s="6" t="s">
        <v>152</v>
      </c>
      <c r="B448" s="10">
        <v>902.7</v>
      </c>
      <c r="C448" s="32">
        <v>850.2</v>
      </c>
    </row>
    <row r="449" spans="1:3" x14ac:dyDescent="0.25">
      <c r="A449" s="21" t="s">
        <v>145</v>
      </c>
      <c r="B449" s="10">
        <v>158.30000000000001</v>
      </c>
      <c r="C449" s="32">
        <v>156</v>
      </c>
    </row>
    <row r="450" spans="1:3" ht="14.25" customHeight="1" x14ac:dyDescent="0.25">
      <c r="A450" s="22" t="s">
        <v>22</v>
      </c>
      <c r="B450" s="10">
        <v>120</v>
      </c>
      <c r="C450" s="32">
        <v>7.7</v>
      </c>
    </row>
    <row r="451" spans="1:3" ht="15.6" x14ac:dyDescent="0.3">
      <c r="A451" s="35" t="s">
        <v>10</v>
      </c>
      <c r="B451" s="38">
        <f>B452+B453+B455+B454</f>
        <v>705.1</v>
      </c>
      <c r="C451" s="38">
        <f t="shared" ref="C451" si="44">C452+C453+C455+C454</f>
        <v>610.5</v>
      </c>
    </row>
    <row r="452" spans="1:3" x14ac:dyDescent="0.25">
      <c r="A452" s="6" t="s">
        <v>162</v>
      </c>
      <c r="B452" s="10">
        <v>248</v>
      </c>
      <c r="C452" s="32">
        <v>227.1</v>
      </c>
    </row>
    <row r="453" spans="1:3" ht="39.6" x14ac:dyDescent="0.25">
      <c r="A453" s="6" t="s">
        <v>28</v>
      </c>
      <c r="B453" s="10">
        <v>358.7</v>
      </c>
      <c r="C453" s="32">
        <v>309.39999999999998</v>
      </c>
    </row>
    <row r="454" spans="1:3" x14ac:dyDescent="0.25">
      <c r="A454" s="21" t="s">
        <v>145</v>
      </c>
      <c r="B454" s="10">
        <v>35.6</v>
      </c>
      <c r="C454" s="32">
        <v>35.1</v>
      </c>
    </row>
    <row r="455" spans="1:3" x14ac:dyDescent="0.25">
      <c r="A455" s="22" t="s">
        <v>22</v>
      </c>
      <c r="B455" s="10">
        <v>62.8</v>
      </c>
      <c r="C455" s="32">
        <v>38.9</v>
      </c>
    </row>
    <row r="456" spans="1:3" ht="18" customHeight="1" x14ac:dyDescent="0.3">
      <c r="A456" s="35" t="s">
        <v>32</v>
      </c>
      <c r="B456" s="31">
        <f>B457+B458+B461+B462+B459+B460</f>
        <v>679.6</v>
      </c>
      <c r="C456" s="31">
        <f t="shared" ref="C456" si="45">C457+C458+C461+C462+C459+C460</f>
        <v>608.80000000000007</v>
      </c>
    </row>
    <row r="457" spans="1:3" ht="17.25" customHeight="1" x14ac:dyDescent="0.25">
      <c r="A457" s="6" t="s">
        <v>162</v>
      </c>
      <c r="B457" s="10">
        <v>172.4</v>
      </c>
      <c r="C457" s="32">
        <v>148.69999999999999</v>
      </c>
    </row>
    <row r="458" spans="1:3" ht="39.6" x14ac:dyDescent="0.25">
      <c r="A458" s="6" t="s">
        <v>28</v>
      </c>
      <c r="B458" s="10">
        <v>231.2</v>
      </c>
      <c r="C458" s="32">
        <v>209.3</v>
      </c>
    </row>
    <row r="459" spans="1:3" ht="26.4" x14ac:dyDescent="0.25">
      <c r="A459" s="6" t="s">
        <v>129</v>
      </c>
      <c r="B459" s="10">
        <v>51.2</v>
      </c>
      <c r="C459" s="32">
        <v>43.9</v>
      </c>
    </row>
    <row r="460" spans="1:3" x14ac:dyDescent="0.25">
      <c r="A460" s="21" t="s">
        <v>139</v>
      </c>
      <c r="B460" s="10">
        <v>26.5</v>
      </c>
      <c r="C460" s="32">
        <v>26.2</v>
      </c>
    </row>
    <row r="461" spans="1:3" ht="17.25" customHeight="1" x14ac:dyDescent="0.25">
      <c r="A461" s="21" t="s">
        <v>92</v>
      </c>
      <c r="B461" s="10">
        <v>66.400000000000006</v>
      </c>
      <c r="C461" s="32">
        <v>52.2</v>
      </c>
    </row>
    <row r="462" spans="1:3" ht="14.4" customHeight="1" x14ac:dyDescent="0.25">
      <c r="A462" s="21" t="s">
        <v>154</v>
      </c>
      <c r="B462" s="10">
        <v>131.9</v>
      </c>
      <c r="C462" s="32">
        <v>128.5</v>
      </c>
    </row>
    <row r="463" spans="1:3" ht="17.25" customHeight="1" x14ac:dyDescent="0.3">
      <c r="A463" s="26" t="s">
        <v>71</v>
      </c>
      <c r="B463" s="31">
        <f>B464+B465+B466</f>
        <v>170.60000000000002</v>
      </c>
      <c r="C463" s="31">
        <f>C464+C465+C466</f>
        <v>134.4</v>
      </c>
    </row>
    <row r="464" spans="1:3" ht="14.4" customHeight="1" x14ac:dyDescent="0.25">
      <c r="A464" s="6" t="s">
        <v>162</v>
      </c>
      <c r="B464" s="10">
        <v>167</v>
      </c>
      <c r="C464" s="34">
        <v>131.9</v>
      </c>
    </row>
    <row r="465" spans="1:3" ht="14.4" customHeight="1" x14ac:dyDescent="0.25">
      <c r="A465" s="6" t="s">
        <v>73</v>
      </c>
      <c r="B465" s="10">
        <v>2.8</v>
      </c>
      <c r="C465" s="34">
        <v>1.7</v>
      </c>
    </row>
    <row r="466" spans="1:3" ht="14.4" customHeight="1" x14ac:dyDescent="0.25">
      <c r="A466" s="5" t="s">
        <v>139</v>
      </c>
      <c r="B466" s="10">
        <v>0.8</v>
      </c>
      <c r="C466" s="34">
        <v>0.8</v>
      </c>
    </row>
    <row r="467" spans="1:3" ht="18" customHeight="1" x14ac:dyDescent="0.3">
      <c r="A467" s="35" t="s">
        <v>26</v>
      </c>
      <c r="B467" s="31">
        <f>B438+B442+B446+B451+B456+B463</f>
        <v>17547.299999999996</v>
      </c>
      <c r="C467" s="31">
        <f>C438+C442+C446+C451+C456+C463</f>
        <v>4951.5999999999995</v>
      </c>
    </row>
    <row r="468" spans="1:3" ht="18" customHeight="1" x14ac:dyDescent="0.25">
      <c r="A468" s="6" t="s">
        <v>162</v>
      </c>
      <c r="B468" s="10">
        <f>B439+B443+B447+B452+B457+B464</f>
        <v>11350.699999999999</v>
      </c>
      <c r="C468" s="10">
        <f>C439+C443+C447+C452+C457+C464</f>
        <v>3082.7</v>
      </c>
    </row>
    <row r="469" spans="1:3" ht="39.6" x14ac:dyDescent="0.25">
      <c r="A469" s="6" t="s">
        <v>153</v>
      </c>
      <c r="B469" s="10">
        <f>B440+B448+B453+B458</f>
        <v>4366.5</v>
      </c>
      <c r="C469" s="10">
        <f>C440+C448+C453+C458</f>
        <v>1368.8999999999999</v>
      </c>
    </row>
    <row r="470" spans="1:3" ht="26.4" x14ac:dyDescent="0.25">
      <c r="A470" s="6" t="s">
        <v>29</v>
      </c>
      <c r="B470" s="10">
        <f>B459</f>
        <v>51.2</v>
      </c>
      <c r="C470" s="10">
        <f>C459</f>
        <v>43.9</v>
      </c>
    </row>
    <row r="471" spans="1:3" x14ac:dyDescent="0.25">
      <c r="A471" s="21" t="s">
        <v>139</v>
      </c>
      <c r="B471" s="10">
        <f>B460+B449+B441+B454+B466+B445</f>
        <v>1342.6</v>
      </c>
      <c r="C471" s="10">
        <f>C460+C449+C441+C454+C466+C445</f>
        <v>218.1</v>
      </c>
    </row>
    <row r="472" spans="1:3" x14ac:dyDescent="0.25">
      <c r="A472" s="21" t="s">
        <v>92</v>
      </c>
      <c r="B472" s="10">
        <f>B450+B455+B461</f>
        <v>249.20000000000002</v>
      </c>
      <c r="C472" s="10">
        <f>C450+C455+C461</f>
        <v>98.800000000000011</v>
      </c>
    </row>
    <row r="473" spans="1:3" x14ac:dyDescent="0.25">
      <c r="A473" s="21" t="s">
        <v>154</v>
      </c>
      <c r="B473" s="36">
        <f>B462</f>
        <v>131.9</v>
      </c>
      <c r="C473" s="36">
        <f t="shared" ref="C473" si="46">C462</f>
        <v>128.5</v>
      </c>
    </row>
    <row r="474" spans="1:3" x14ac:dyDescent="0.25">
      <c r="A474" s="5" t="s">
        <v>84</v>
      </c>
      <c r="B474" s="10">
        <f>B444+B465</f>
        <v>55.199999999999996</v>
      </c>
      <c r="C474" s="10">
        <f>C444+C465</f>
        <v>10.7</v>
      </c>
    </row>
    <row r="475" spans="1:3" ht="37.5" customHeight="1" x14ac:dyDescent="0.25">
      <c r="A475" s="70" t="s">
        <v>179</v>
      </c>
      <c r="B475" s="71"/>
      <c r="C475" s="72"/>
    </row>
    <row r="476" spans="1:3" ht="17.25" customHeight="1" x14ac:dyDescent="0.3">
      <c r="A476" s="30" t="s">
        <v>15</v>
      </c>
      <c r="B476" s="38">
        <f>B478+B477+B479</f>
        <v>62.199999999999996</v>
      </c>
      <c r="C476" s="38">
        <f>C478+C477</f>
        <v>9</v>
      </c>
    </row>
    <row r="477" spans="1:3" ht="17.25" customHeight="1" x14ac:dyDescent="0.25">
      <c r="A477" s="39" t="s">
        <v>162</v>
      </c>
      <c r="B477" s="40">
        <v>52</v>
      </c>
      <c r="C477" s="40"/>
    </row>
    <row r="478" spans="1:3" ht="39.6" x14ac:dyDescent="0.25">
      <c r="A478" s="6" t="s">
        <v>28</v>
      </c>
      <c r="B478" s="41">
        <v>9.9</v>
      </c>
      <c r="C478" s="57">
        <v>9</v>
      </c>
    </row>
    <row r="479" spans="1:3" x14ac:dyDescent="0.25">
      <c r="A479" s="21" t="s">
        <v>139</v>
      </c>
      <c r="B479" s="41">
        <v>0.3</v>
      </c>
      <c r="C479" s="57"/>
    </row>
    <row r="480" spans="1:3" ht="16.5" customHeight="1" x14ac:dyDescent="0.3">
      <c r="A480" s="30" t="s">
        <v>27</v>
      </c>
      <c r="B480" s="31">
        <f>SUM(B481:B485)</f>
        <v>1048.4000000000001</v>
      </c>
      <c r="C480" s="31">
        <f>SUM(C481:C485)</f>
        <v>805.7</v>
      </c>
    </row>
    <row r="481" spans="1:4" x14ac:dyDescent="0.25">
      <c r="A481" s="6" t="s">
        <v>162</v>
      </c>
      <c r="B481" s="10">
        <v>64.8</v>
      </c>
      <c r="C481" s="10">
        <v>23.4</v>
      </c>
    </row>
    <row r="482" spans="1:4" x14ac:dyDescent="0.25">
      <c r="A482" s="21" t="s">
        <v>92</v>
      </c>
      <c r="B482" s="10">
        <v>6.9</v>
      </c>
      <c r="C482" s="10">
        <v>6.6</v>
      </c>
    </row>
    <row r="483" spans="1:4" ht="39.6" x14ac:dyDescent="0.25">
      <c r="A483" s="6" t="s">
        <v>28</v>
      </c>
      <c r="B483" s="10">
        <v>920.5</v>
      </c>
      <c r="C483" s="34">
        <v>751.2</v>
      </c>
    </row>
    <row r="484" spans="1:4" x14ac:dyDescent="0.25">
      <c r="A484" s="21" t="s">
        <v>139</v>
      </c>
      <c r="B484" s="10">
        <v>12</v>
      </c>
      <c r="C484" s="34">
        <v>11.4</v>
      </c>
    </row>
    <row r="485" spans="1:4" x14ac:dyDescent="0.25">
      <c r="A485" s="5" t="s">
        <v>73</v>
      </c>
      <c r="B485" s="10">
        <v>44.2</v>
      </c>
      <c r="C485" s="34">
        <v>13.1</v>
      </c>
    </row>
    <row r="486" spans="1:4" ht="15.6" x14ac:dyDescent="0.3">
      <c r="A486" s="35" t="s">
        <v>189</v>
      </c>
      <c r="B486" s="31">
        <f>B476+B480</f>
        <v>1110.6000000000001</v>
      </c>
      <c r="C486" s="31">
        <f>C476+C480</f>
        <v>814.7</v>
      </c>
    </row>
    <row r="487" spans="1:4" x14ac:dyDescent="0.25">
      <c r="A487" s="39" t="s">
        <v>162</v>
      </c>
      <c r="B487" s="10">
        <f>B481+B477</f>
        <v>116.8</v>
      </c>
      <c r="C487" s="10">
        <f>C481+C477</f>
        <v>23.4</v>
      </c>
    </row>
    <row r="488" spans="1:4" x14ac:dyDescent="0.25">
      <c r="A488" s="21" t="s">
        <v>22</v>
      </c>
      <c r="B488" s="10">
        <f>B482</f>
        <v>6.9</v>
      </c>
      <c r="C488" s="10">
        <f>C482</f>
        <v>6.6</v>
      </c>
    </row>
    <row r="489" spans="1:4" ht="39.6" x14ac:dyDescent="0.25">
      <c r="A489" s="6" t="s">
        <v>153</v>
      </c>
      <c r="B489" s="10">
        <f>B478+B483</f>
        <v>930.4</v>
      </c>
      <c r="C489" s="10">
        <f>C483+C478</f>
        <v>760.2</v>
      </c>
    </row>
    <row r="490" spans="1:4" x14ac:dyDescent="0.25">
      <c r="A490" s="21" t="s">
        <v>139</v>
      </c>
      <c r="B490" s="10">
        <f>B479+B484</f>
        <v>12.3</v>
      </c>
      <c r="C490" s="10">
        <f>C479+C484</f>
        <v>11.4</v>
      </c>
    </row>
    <row r="491" spans="1:4" x14ac:dyDescent="0.25">
      <c r="A491" s="5" t="s">
        <v>84</v>
      </c>
      <c r="B491" s="10">
        <f>B485</f>
        <v>44.2</v>
      </c>
      <c r="C491" s="10">
        <f>C485</f>
        <v>13.1</v>
      </c>
    </row>
    <row r="492" spans="1:4" ht="15.75" customHeight="1" x14ac:dyDescent="0.3">
      <c r="A492" s="30" t="s">
        <v>191</v>
      </c>
      <c r="B492" s="31">
        <f>B22+B39+B47+B53+B59+B64+B69+B74+B81+B121+B132+B423+B434+B467+B486</f>
        <v>140878.80000000002</v>
      </c>
      <c r="C492" s="31">
        <f>C22+C39+C47+C53+C59+C64+C69+C74+C81+C121+C132+C423+C434+C467+C486</f>
        <v>70986.3</v>
      </c>
    </row>
    <row r="493" spans="1:4" x14ac:dyDescent="0.25">
      <c r="A493" s="6" t="s">
        <v>162</v>
      </c>
      <c r="B493" s="10">
        <f>B23+B40+B48+B54+B60+B70+B82+B122+B133+B424+B435+B468+B487+B75</f>
        <v>65950</v>
      </c>
      <c r="C493" s="10">
        <f>C23+C40+C48+C54+C60+C70+C82+C122+C133+C424+C435+C468+C487+C75</f>
        <v>35149.9</v>
      </c>
      <c r="D493" s="17"/>
    </row>
    <row r="494" spans="1:4" ht="39.6" x14ac:dyDescent="0.25">
      <c r="A494" s="6" t="s">
        <v>28</v>
      </c>
      <c r="B494" s="10">
        <f>B24+B469+B489</f>
        <v>5741.0999999999995</v>
      </c>
      <c r="C494" s="10">
        <f>C24+C469+C489</f>
        <v>2511.3999999999996</v>
      </c>
    </row>
    <row r="495" spans="1:4" x14ac:dyDescent="0.25">
      <c r="A495" s="39" t="s">
        <v>92</v>
      </c>
      <c r="B495" s="10">
        <f>B65+B124+B134+B425+B472+B488</f>
        <v>3216.7999999999997</v>
      </c>
      <c r="C495" s="10">
        <f>C65+C124+C134+C425+C472+C488</f>
        <v>334.70000000000005</v>
      </c>
    </row>
    <row r="496" spans="1:4" x14ac:dyDescent="0.25">
      <c r="A496" s="21" t="s">
        <v>154</v>
      </c>
      <c r="B496" s="10">
        <f>B426+B473</f>
        <v>34116.400000000016</v>
      </c>
      <c r="C496" s="10">
        <f>C426+C473</f>
        <v>30007.199999999997</v>
      </c>
    </row>
    <row r="497" spans="1:3" ht="26.4" x14ac:dyDescent="0.25">
      <c r="A497" s="6" t="s">
        <v>130</v>
      </c>
      <c r="B497" s="10">
        <f>B428+B470</f>
        <v>2273.6999999999998</v>
      </c>
      <c r="C497" s="10">
        <f>C428+C470</f>
        <v>1676.7</v>
      </c>
    </row>
    <row r="498" spans="1:3" x14ac:dyDescent="0.25">
      <c r="A498" s="6" t="s">
        <v>158</v>
      </c>
      <c r="B498" s="10">
        <f>B41+B83</f>
        <v>5704.3</v>
      </c>
      <c r="C498" s="10"/>
    </row>
    <row r="499" spans="1:3" ht="39.6" x14ac:dyDescent="0.25">
      <c r="A499" s="6" t="s">
        <v>86</v>
      </c>
      <c r="B499" s="10">
        <f>B84</f>
        <v>3746.5</v>
      </c>
      <c r="C499" s="10"/>
    </row>
    <row r="500" spans="1:3" ht="18" customHeight="1" x14ac:dyDescent="0.25">
      <c r="A500" s="6" t="s">
        <v>131</v>
      </c>
      <c r="B500" s="10">
        <f>B42</f>
        <v>4100</v>
      </c>
      <c r="C500" s="10"/>
    </row>
    <row r="501" spans="1:3" ht="18" customHeight="1" x14ac:dyDescent="0.25">
      <c r="A501" s="6" t="s">
        <v>139</v>
      </c>
      <c r="B501" s="10">
        <f>B427+B25+B123+B471+B55+B135+B436+B490</f>
        <v>3228.4000000000005</v>
      </c>
      <c r="C501" s="10">
        <f>C427+C25+C123+C471+C55+C135+C436+C490</f>
        <v>1057.2000000000003</v>
      </c>
    </row>
    <row r="502" spans="1:3" ht="18" customHeight="1" x14ac:dyDescent="0.25">
      <c r="A502" s="6" t="s">
        <v>84</v>
      </c>
      <c r="B502" s="10">
        <f>SUM(B43+B474+B491+B429)</f>
        <v>12801.600000000002</v>
      </c>
      <c r="C502" s="10">
        <f>SUM(C43+C474+C491+C429)</f>
        <v>249.20000000000002</v>
      </c>
    </row>
    <row r="503" spans="1:3" ht="30.75" customHeight="1" x14ac:dyDescent="0.25">
      <c r="A503" s="12" t="s">
        <v>182</v>
      </c>
      <c r="B503" s="31">
        <f>B492-B18</f>
        <v>138178.20000000001</v>
      </c>
      <c r="C503" s="31">
        <f>C492-C18</f>
        <v>70986.3</v>
      </c>
    </row>
    <row r="505" spans="1:3" x14ac:dyDescent="0.25">
      <c r="B505" s="17"/>
      <c r="C505" s="17"/>
    </row>
    <row r="506" spans="1:3" x14ac:dyDescent="0.25">
      <c r="B506" s="17"/>
    </row>
    <row r="507" spans="1:3" x14ac:dyDescent="0.25">
      <c r="B507" s="17"/>
    </row>
    <row r="508" spans="1:3" x14ac:dyDescent="0.25">
      <c r="B508" s="17"/>
    </row>
    <row r="509" spans="1:3" x14ac:dyDescent="0.25">
      <c r="B509" s="17"/>
    </row>
    <row r="510" spans="1:3" x14ac:dyDescent="0.25">
      <c r="B510" s="17"/>
    </row>
  </sheetData>
  <mergeCells count="19">
    <mergeCell ref="A2:C2"/>
    <mergeCell ref="A26:C26"/>
    <mergeCell ref="A4:A6"/>
    <mergeCell ref="B4:B6"/>
    <mergeCell ref="A7:C7"/>
    <mergeCell ref="C4:C6"/>
    <mergeCell ref="A475:C475"/>
    <mergeCell ref="A437:C437"/>
    <mergeCell ref="A430:C430"/>
    <mergeCell ref="A136:C136"/>
    <mergeCell ref="A44:C44"/>
    <mergeCell ref="A49:C49"/>
    <mergeCell ref="A85:C85"/>
    <mergeCell ref="A61:C61"/>
    <mergeCell ref="A76:C76"/>
    <mergeCell ref="A125:C125"/>
    <mergeCell ref="A56:C56"/>
    <mergeCell ref="A66:C66"/>
    <mergeCell ref="A71:C71"/>
  </mergeCells>
  <phoneticPr fontId="2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2022-03-15T07:02:40Z</cp:lastPrinted>
  <dcterms:created xsi:type="dcterms:W3CDTF">2005-12-13T07:19:10Z</dcterms:created>
  <dcterms:modified xsi:type="dcterms:W3CDTF">2022-05-16T12:17:36Z</dcterms:modified>
</cp:coreProperties>
</file>