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08 men medziaga\"/>
    </mc:Choice>
  </mc:AlternateContent>
  <bookViews>
    <workbookView xWindow="-120" yWindow="-120" windowWidth="29040" windowHeight="15840" activeTab="3"/>
  </bookViews>
  <sheets>
    <sheet name="1 priedas" sheetId="24" r:id="rId1"/>
    <sheet name="2 priedas" sheetId="22" r:id="rId2"/>
    <sheet name="3 priedas" sheetId="27" r:id="rId3"/>
    <sheet name="4 priedas" sheetId="26" r:id="rId4"/>
  </sheets>
  <definedNames>
    <definedName name="_xlnm.Print_Titles" localSheetId="0">'1 priedas'!$8:$8</definedName>
    <definedName name="_xlnm.Print_Titles" localSheetId="1">'2 priedas'!$5:$7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9" i="22" l="1"/>
  <c r="C464" i="22"/>
  <c r="B464" i="22"/>
  <c r="C456" i="22"/>
  <c r="B456" i="22"/>
  <c r="C435" i="22"/>
  <c r="B435" i="22"/>
  <c r="C467" i="22" l="1"/>
  <c r="B467" i="22"/>
  <c r="B480" i="22" l="1"/>
  <c r="C472" i="22"/>
  <c r="B472" i="22"/>
  <c r="C469" i="22"/>
  <c r="C477" i="22" s="1"/>
  <c r="B469" i="22"/>
  <c r="C439" i="22"/>
  <c r="B439" i="22"/>
  <c r="C422" i="22"/>
  <c r="B422" i="22"/>
  <c r="C420" i="22"/>
  <c r="B420" i="22"/>
  <c r="C415" i="22"/>
  <c r="B415" i="22"/>
  <c r="C381" i="22"/>
  <c r="B381" i="22"/>
  <c r="C376" i="22"/>
  <c r="B376" i="22"/>
  <c r="C309" i="22"/>
  <c r="B309" i="22"/>
  <c r="C305" i="22"/>
  <c r="B305" i="22"/>
  <c r="C291" i="22"/>
  <c r="B291" i="22"/>
  <c r="C122" i="22"/>
  <c r="B122" i="22"/>
  <c r="C117" i="22"/>
  <c r="B117" i="22"/>
  <c r="C115" i="22"/>
  <c r="B115" i="22"/>
  <c r="C95" i="22"/>
  <c r="B95" i="22"/>
  <c r="C91" i="22"/>
  <c r="B91" i="22"/>
  <c r="B61" i="22"/>
  <c r="E77" i="27"/>
  <c r="C410" i="22" l="1"/>
  <c r="B410" i="22"/>
  <c r="C406" i="22"/>
  <c r="B406" i="22"/>
  <c r="C402" i="22"/>
  <c r="B402" i="22"/>
  <c r="C397" i="22"/>
  <c r="B397" i="22"/>
  <c r="C392" i="22"/>
  <c r="B392" i="22"/>
  <c r="C428" i="22"/>
  <c r="C426" i="22"/>
  <c r="B426" i="22"/>
  <c r="B127" i="22"/>
  <c r="C490" i="22"/>
  <c r="C489" i="22"/>
  <c r="C488" i="22"/>
  <c r="B26" i="22"/>
  <c r="C26" i="22"/>
  <c r="B22" i="22"/>
  <c r="B419" i="22"/>
  <c r="B423" i="22"/>
  <c r="B424" i="22"/>
  <c r="B35" i="22"/>
  <c r="B31" i="22"/>
  <c r="B39" i="22"/>
  <c r="B40" i="22"/>
  <c r="B41" i="22"/>
  <c r="B42" i="22"/>
  <c r="B38" i="22" l="1"/>
  <c r="C24" i="22" l="1"/>
  <c r="B24" i="22"/>
  <c r="C127" i="22" l="1"/>
  <c r="C131" i="22" s="1"/>
  <c r="C134" i="22"/>
  <c r="B134" i="22"/>
  <c r="C281" i="22" l="1"/>
  <c r="B281" i="22"/>
  <c r="C261" i="22"/>
  <c r="B261" i="22"/>
  <c r="C251" i="22"/>
  <c r="B251" i="22"/>
  <c r="B216" i="22"/>
  <c r="C216" i="22"/>
  <c r="C196" i="22"/>
  <c r="C186" i="22"/>
  <c r="C171" i="22"/>
  <c r="B171" i="22"/>
  <c r="C146" i="22"/>
  <c r="B146" i="22"/>
  <c r="B44" i="22"/>
  <c r="B46" i="22" s="1"/>
  <c r="B54" i="22"/>
  <c r="B53" i="22"/>
  <c r="B49" i="22"/>
  <c r="B52" i="22" s="1"/>
  <c r="B102" i="26"/>
  <c r="B96" i="26"/>
  <c r="B37" i="26"/>
  <c r="B197" i="26"/>
  <c r="B190" i="26"/>
  <c r="B136" i="26"/>
  <c r="B133" i="26"/>
  <c r="B114" i="26"/>
  <c r="B117" i="26" s="1"/>
  <c r="C96" i="26"/>
  <c r="B210" i="26"/>
  <c r="B105" i="26" l="1"/>
  <c r="C424" i="22" l="1"/>
  <c r="C419" i="22"/>
  <c r="B286" i="22"/>
  <c r="C286" i="22"/>
  <c r="C77" i="27"/>
  <c r="D77" i="27" l="1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7" i="27" l="1"/>
  <c r="B123" i="22" l="1"/>
  <c r="C42" i="22"/>
  <c r="C38" i="22"/>
  <c r="B211" i="26" l="1"/>
  <c r="B200" i="26"/>
  <c r="B123" i="26"/>
  <c r="B120" i="26"/>
  <c r="B40" i="26"/>
  <c r="C37" i="26"/>
  <c r="C106" i="26" s="1"/>
  <c r="B27" i="26"/>
  <c r="B24" i="26"/>
  <c r="B21" i="26"/>
  <c r="B18" i="26"/>
  <c r="B15" i="26"/>
  <c r="B201" i="26" l="1"/>
  <c r="B106" i="26"/>
  <c r="C491" i="22"/>
  <c r="B491" i="22"/>
  <c r="C444" i="22"/>
  <c r="B444" i="22"/>
  <c r="C271" i="22" l="1"/>
  <c r="B271" i="22"/>
  <c r="C241" i="22"/>
  <c r="B241" i="22"/>
  <c r="C231" i="22" l="1"/>
  <c r="B231" i="22"/>
  <c r="C206" i="22"/>
  <c r="B206" i="22"/>
  <c r="C191" i="22"/>
  <c r="B191" i="22"/>
  <c r="C166" i="22"/>
  <c r="B166" i="22"/>
  <c r="C461" i="22" l="1"/>
  <c r="B461" i="22"/>
  <c r="B449" i="22"/>
  <c r="C221" i="22"/>
  <c r="B221" i="22"/>
  <c r="B196" i="22"/>
  <c r="B186" i="22"/>
  <c r="B82" i="22" l="1"/>
  <c r="B478" i="22" l="1"/>
  <c r="C276" i="22" l="1"/>
  <c r="B276" i="22"/>
  <c r="C266" i="22"/>
  <c r="B266" i="22"/>
  <c r="C256" i="22"/>
  <c r="B256" i="22"/>
  <c r="C246" i="22"/>
  <c r="B246" i="22"/>
  <c r="C236" i="22"/>
  <c r="B236" i="22"/>
  <c r="C226" i="22"/>
  <c r="B226" i="22"/>
  <c r="C211" i="22"/>
  <c r="B211" i="22"/>
  <c r="C201" i="22"/>
  <c r="B201" i="22"/>
  <c r="C181" i="22"/>
  <c r="B181" i="22"/>
  <c r="C176" i="22"/>
  <c r="B176" i="22"/>
  <c r="C161" i="22"/>
  <c r="B161" i="22"/>
  <c r="C156" i="22"/>
  <c r="B156" i="22"/>
  <c r="B151" i="22"/>
  <c r="C151" i="22"/>
  <c r="C141" i="22"/>
  <c r="B141" i="22"/>
  <c r="B56" i="22" l="1"/>
  <c r="C421" i="22" l="1"/>
  <c r="C386" i="22" l="1"/>
  <c r="B386" i="22"/>
  <c r="C371" i="22"/>
  <c r="B371" i="22"/>
  <c r="C366" i="22"/>
  <c r="B366" i="22"/>
  <c r="B361" i="22"/>
  <c r="C361" i="22"/>
  <c r="C356" i="22"/>
  <c r="B356" i="22"/>
  <c r="C351" i="22"/>
  <c r="B351" i="22"/>
  <c r="C346" i="22"/>
  <c r="B346" i="22"/>
  <c r="C340" i="22"/>
  <c r="B340" i="22"/>
  <c r="B335" i="22"/>
  <c r="C335" i="22"/>
  <c r="C329" i="22"/>
  <c r="B329" i="22"/>
  <c r="C324" i="22"/>
  <c r="B324" i="22"/>
  <c r="C319" i="22"/>
  <c r="B319" i="22"/>
  <c r="C314" i="22"/>
  <c r="B314" i="22"/>
  <c r="B300" i="22" l="1"/>
  <c r="B295" i="22"/>
  <c r="C300" i="22"/>
  <c r="C295" i="22"/>
  <c r="C481" i="22" l="1"/>
  <c r="C492" i="22" s="1"/>
  <c r="B431" i="22" l="1"/>
  <c r="B20" i="24"/>
  <c r="B103" i="22" l="1"/>
  <c r="C103" i="22"/>
  <c r="B107" i="22"/>
  <c r="B121" i="22" l="1"/>
  <c r="B136" i="22" l="1"/>
  <c r="C449" i="22" l="1"/>
  <c r="C111" i="22" l="1"/>
  <c r="B111" i="22"/>
  <c r="C107" i="22"/>
  <c r="C99" i="22"/>
  <c r="B99" i="22"/>
  <c r="C87" i="22"/>
  <c r="B87" i="22"/>
  <c r="B76" i="22" l="1"/>
  <c r="B80" i="22" s="1"/>
  <c r="C478" i="22" l="1"/>
  <c r="B18" i="22" l="1"/>
  <c r="B481" i="22" l="1"/>
  <c r="B492" i="22" s="1"/>
  <c r="B477" i="22"/>
  <c r="C132" i="22" l="1"/>
  <c r="B25" i="24" l="1"/>
  <c r="B19" i="24" l="1"/>
  <c r="B18" i="24" s="1"/>
  <c r="B421" i="22" l="1"/>
  <c r="C466" i="22" l="1"/>
  <c r="C486" i="22" s="1"/>
  <c r="B466" i="22"/>
  <c r="B64" i="22" l="1"/>
  <c r="C121" i="22" l="1"/>
  <c r="B133" i="22" l="1"/>
  <c r="B132" i="22"/>
  <c r="B30" i="24" l="1"/>
  <c r="C22" i="22" l="1"/>
  <c r="C11" i="22" l="1"/>
  <c r="B11" i="22"/>
  <c r="C9" i="22"/>
  <c r="B9" i="22"/>
  <c r="B21" i="22" l="1"/>
  <c r="B486" i="22"/>
  <c r="C423" i="22"/>
  <c r="C123" i="22" l="1"/>
  <c r="B58" i="22" l="1"/>
  <c r="B38" i="24" l="1"/>
  <c r="C480" i="22" l="1"/>
  <c r="B490" i="22" l="1"/>
  <c r="B479" i="22" l="1"/>
  <c r="B488" i="22" l="1"/>
  <c r="B10" i="24" l="1"/>
  <c r="B12" i="24"/>
  <c r="B16" i="24"/>
  <c r="B34" i="24"/>
  <c r="B41" i="24"/>
  <c r="B43" i="24"/>
  <c r="B29" i="24" l="1"/>
  <c r="B9" i="24"/>
  <c r="B46" i="24" l="1"/>
  <c r="B63" i="22"/>
  <c r="C39" i="22" l="1"/>
  <c r="C483" i="22" s="1"/>
  <c r="B83" i="22" l="1"/>
  <c r="B489" i="22" s="1"/>
  <c r="C463" i="22"/>
  <c r="C487" i="22" s="1"/>
  <c r="B463" i="22"/>
  <c r="B125" i="22"/>
  <c r="B131" i="22" s="1"/>
  <c r="B71" i="22"/>
  <c r="B73" i="22" s="1"/>
  <c r="B23" i="22"/>
  <c r="B462" i="22"/>
  <c r="C23" i="22"/>
  <c r="C462" i="22"/>
  <c r="C460" i="22"/>
  <c r="B460" i="22"/>
  <c r="B66" i="22"/>
  <c r="B68" i="22" s="1"/>
  <c r="B85" i="22"/>
  <c r="B120" i="22" s="1"/>
  <c r="B418" i="22"/>
  <c r="B429" i="22"/>
  <c r="B428" i="22" s="1"/>
  <c r="B47" i="22"/>
  <c r="B59" i="22"/>
  <c r="B69" i="22"/>
  <c r="B74" i="22"/>
  <c r="B81" i="22"/>
  <c r="C465" i="22"/>
  <c r="C485" i="22" s="1"/>
  <c r="B465" i="22"/>
  <c r="B483" i="22" l="1"/>
  <c r="C484" i="22"/>
  <c r="C418" i="22"/>
  <c r="B482" i="22"/>
  <c r="B493" i="22" s="1"/>
  <c r="C120" i="22"/>
  <c r="B484" i="22"/>
  <c r="B485" i="22"/>
  <c r="B487" i="22"/>
  <c r="C21" i="22"/>
  <c r="C482" i="22" l="1"/>
  <c r="C493" i="22" s="1"/>
</calcChain>
</file>

<file path=xl/sharedStrings.xml><?xml version="1.0" encoding="utf-8"?>
<sst xmlns="http://schemas.openxmlformats.org/spreadsheetml/2006/main" count="807" uniqueCount="283">
  <si>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</si>
  <si>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</si>
  <si>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</si>
  <si>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</si>
  <si>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</si>
  <si>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</si>
  <si>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</si>
  <si>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</si>
  <si>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</si>
  <si>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</si>
  <si>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</si>
  <si>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</si>
  <si>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</si>
  <si>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</si>
  <si>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</si>
  <si>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</si>
  <si>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</si>
  <si>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</si>
  <si>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</si>
  <si>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</si>
  <si>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</si>
  <si>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</si>
  <si>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</si>
  <si>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</si>
  <si>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</si>
  <si>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</si>
  <si>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</si>
  <si>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</si>
  <si>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</si>
  <si>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regioninėms įstaigoms finansuoti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</si>
  <si>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</si>
  <si>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</si>
  <si>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</si>
  <si>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</si>
  <si>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</si>
  <si>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</si>
  <si>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</si>
  <si>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</si>
  <si>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</si>
  <si>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</si>
  <si>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</si>
  <si>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</si>
  <si>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</si>
  <si>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</si>
  <si>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</si>
  <si>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</si>
  <si>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</si>
  <si>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</si>
  <si>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</si>
  <si>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</si>
  <si>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</si>
  <si>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</si>
  <si>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</si>
  <si>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</si>
  <si>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</si>
  <si>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</si>
  <si>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</si>
  <si>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</si>
  <si>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</si>
  <si>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</si>
  <si>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</si>
  <si>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</si>
  <si>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</si>
  <si>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</si>
  <si>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</si>
  <si>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</si>
  <si>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</si>
  <si>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</si>
  <si>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</si>
  <si>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</si>
  <si>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</si>
  <si>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</si>
  <si>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</si>
  <si>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</si>
  <si>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</si>
  <si>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</si>
  <si>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</si>
  <si>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</si>
  <si>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</si>
  <si>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</si>
  <si>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</si>
  <si>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</si>
  <si>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</si>
  <si>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</si>
  <si>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</si>
  <si>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</si>
  <si>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</si>
  <si>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</si>
  <si>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</si>
  <si>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</si>
  <si>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</si>
  <si>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</si>
  <si>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</si>
  <si>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</si>
  <si>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</si>
  <si>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</si>
  <si>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</si>
  <si>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</si>
  <si>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</si>
  <si>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</si>
  <si>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</si>
  <si>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</si>
  <si>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</si>
  <si>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</si>
  <si>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</si>
  <si>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</si>
  <si>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</si>
  <si>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</si>
  <si>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</si>
  <si>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</si>
  <si>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</si>
  <si>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</si>
  <si>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</si>
  <si>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</si>
  <si>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</si>
  <si>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</si>
  <si>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</si>
  <si>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</si>
  <si>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</si>
  <si>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</si>
  <si>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</si>
  <si>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</si>
  <si>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</si>
  <si>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</si>
  <si>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</si>
  <si>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</si>
  <si>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</si>
  <si>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</si>
  <si>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</si>
  <si>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</si>
  <si>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</si>
  <si>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</si>
  <si>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</si>
  <si>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</si>
  <si>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</si>
  <si>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</si>
  <si>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</si>
  <si>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</si>
  <si>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</si>
  <si>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</si>
  <si>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</si>
  <si>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</si>
  <si>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</si>
  <si>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</si>
  <si>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</si>
  <si>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</si>
  <si>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</si>
  <si>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</si>
  <si>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</si>
  <si>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</si>
  <si>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</si>
  <si>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</si>
  <si>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</si>
  <si>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</si>
  <si>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</si>
  <si>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</si>
  <si>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</si>
  <si>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</si>
  <si>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</si>
  <si>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</si>
  <si>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</si>
  <si>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</si>
  <si>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</si>
  <si>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</si>
  <si>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</si>
  <si>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</si>
  <si>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</si>
  <si>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</si>
  <si>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</si>
  <si>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</si>
  <si>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</si>
  <si>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</si>
  <si>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</si>
  <si>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</si>
  <si>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</si>
  <si>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</si>
  <si>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</si>
  <si>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</si>
  <si>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</si>
  <si>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</si>
  <si>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</si>
  <si>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</si>
  <si>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</si>
  <si>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paskoloms grąžinti Savivaldybės biudžeto lėšos</t>
  </si>
  <si>
    <t xml:space="preserve">          valstybės lėšos kapitalo investicijoms</t>
  </si>
  <si>
    <t>Teatras „Menas“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</si>
  <si>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</si>
  <si>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</si>
  <si>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</si>
  <si>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</si>
  <si>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</si>
  <si>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</si>
  <si>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</si>
  <si>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</si>
  <si>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</si>
  <si>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</si>
  <si>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</si>
  <si>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</si>
  <si>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</si>
  <si>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</si>
  <si>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</si>
  <si>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</si>
  <si>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</si>
  <si>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</si>
  <si>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</si>
  <si>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</si>
  <si>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</si>
  <si>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</si>
  <si>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</si>
  <si>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</si>
  <si>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</si>
  <si>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</si>
  <si>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</si>
  <si>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</si>
  <si>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</si>
  <si>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</si>
  <si>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</si>
  <si>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</si>
  <si>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</si>
  <si>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</si>
  <si>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</si>
  <si>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</si>
  <si>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</si>
  <si>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</si>
  <si>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</si>
  <si>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</si>
  <si>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</si>
  <si>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</si>
  <si>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</si>
  <si>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</si>
  <si>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</si>
  <si>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</si>
  <si>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</si>
  <si>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</si>
  <si>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</si>
  <si>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</si>
  <si>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</si>
  <si>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</si>
  <si>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</si>
  <si>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</si>
  <si>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</si>
  <si>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</si>
  <si>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</si>
  <si>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</si>
  <si>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</si>
  <si>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</si>
  <si>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</si>
  <si>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</si>
  <si>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</si>
  <si>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</si>
  <si>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</si>
  <si>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</si>
  <si>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</si>
  <si>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</si>
  <si>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</si>
  <si>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</si>
  <si>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</si>
  <si>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</si>
  <si>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</si>
  <si>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</si>
  <si>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</si>
  <si>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</si>
  <si>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</si>
  <si>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</si>
  <si>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</si>
  <si>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</si>
  <si>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</si>
  <si>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</si>
  <si>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</si>
  <si>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Kino centras „Garsas“</t>
  </si>
  <si>
    <t xml:space="preserve">Regos centras „Linelis“ </t>
  </si>
  <si>
    <t>Iš viso:</t>
  </si>
  <si>
    <t xml:space="preserve">           Europos Sąjungos finansinės paramos lėšos</t>
  </si>
  <si>
    <t>,,Šviesos“ ugdymo centras</t>
  </si>
  <si>
    <t>„Šviesos“ ugdymo centras</t>
  </si>
  <si>
    <t xml:space="preserve">                       Iš viso 02 programai</t>
  </si>
  <si>
    <t>3.  SAVIVALDYBĖS EINAMŲJŲ METŲ IŠLAIDOMS</t>
  </si>
  <si>
    <t xml:space="preserve">           paskolos lėšos</t>
  </si>
  <si>
    <t xml:space="preserve">        PANEVĖŽIO MIESTO SAVIVALDYBĖS 2022 METŲ BIUDŽETAS           </t>
  </si>
  <si>
    <t>Iš viso 16 programai</t>
  </si>
  <si>
    <t>2. LĖŠOS 2021 M. GRUODŽIO 31 D. ĮSISKOLINIMUI DENGTI</t>
  </si>
  <si>
    <t>Iš jų – įstaigos pajamos už paslaugas</t>
  </si>
  <si>
    <t xml:space="preserve">Iš viso: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</si>
</sst>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9" fillId="2" borderId="3" xfId="0" applyNumberFormat="1" applyFont="1" applyFill="1" applyBorder="1" applyAlignment="1">
      <alignment horizontal="left" vertical="center" wrapText="1"/>
    </xf>
    <xf numFmtId="164" fontId="9" fillId="2" borderId="5" xfId="0" applyNumberFormat="1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/>
    <xf numFmtId="164" fontId="8" fillId="2" borderId="7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wrapText="1"/>
    </xf>
    <xf numFmtId="0" fontId="16" fillId="2" borderId="3" xfId="0" applyFont="1" applyFill="1" applyBorder="1" applyAlignment="1">
      <alignment horizontal="center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2" fontId="17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2" fontId="19" fillId="2" borderId="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9" fontId="6" fillId="2" borderId="0" xfId="0" applyNumberFormat="1" applyFont="1" applyFill="1" applyAlignment="1">
      <alignment horizontal="right"/>
    </xf>
    <xf numFmtId="164" fontId="2" fillId="2" borderId="2" xfId="0" applyNumberFormat="1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6" fillId="2" borderId="0" xfId="0" applyNumberFormat="1" applyFont="1" applyFill="1"/>
    <xf numFmtId="164" fontId="9" fillId="2" borderId="9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9" fillId="2" borderId="5" xfId="0" applyNumberFormat="1" applyFont="1" applyFill="1" applyBorder="1" applyAlignment="1">
      <alignment wrapText="1"/>
    </xf>
    <xf numFmtId="164" fontId="9" fillId="2" borderId="3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vertical="center" wrapText="1"/>
    </xf>
    <xf numFmtId="164" fontId="9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wrapText="1"/>
    </xf>
    <xf numFmtId="164" fontId="7" fillId="2" borderId="2" xfId="0" applyNumberFormat="1" applyFont="1" applyFill="1" applyBorder="1" applyAlignment="1">
      <alignment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/>
    <xf numFmtId="164" fontId="7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2" fillId="2" borderId="5" xfId="0" applyNumberFormat="1" applyFont="1" applyFill="1" applyBorder="1"/>
    <xf numFmtId="164" fontId="7" fillId="2" borderId="2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7" fillId="2" borderId="6" xfId="0" applyNumberFormat="1" applyFont="1" applyFill="1" applyBorder="1"/>
    <xf numFmtId="164" fontId="9" fillId="2" borderId="5" xfId="0" applyNumberFormat="1" applyFont="1" applyFill="1" applyBorder="1"/>
    <xf numFmtId="164" fontId="6" fillId="2" borderId="6" xfId="0" applyNumberFormat="1" applyFont="1" applyFill="1" applyBorder="1"/>
    <xf numFmtId="164" fontId="6" fillId="2" borderId="7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center" shrinkToFit="1"/>
    </xf>
    <xf numFmtId="0" fontId="7" fillId="2" borderId="0" xfId="0" applyFont="1" applyFill="1" applyAlignment="1">
      <alignment shrinkToFi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164" fontId="6" fillId="2" borderId="1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/>
    <xf numFmtId="0" fontId="19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9" fillId="2" borderId="0" xfId="0" applyNumberFormat="1" applyFont="1" applyFill="1"/>
    <xf numFmtId="164" fontId="6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horizontal="right" vertical="center"/>
    </xf>
    <xf numFmtId="164" fontId="7" fillId="2" borderId="12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0" fontId="9" fillId="2" borderId="4" xfId="0" applyFont="1" applyFill="1" applyBorder="1"/>
    <xf numFmtId="0" fontId="9" fillId="2" borderId="7" xfId="0" applyFont="1" applyFill="1" applyBorder="1"/>
    <xf numFmtId="0" fontId="1" fillId="2" borderId="1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left" vertical="center" wrapText="1"/>
    </xf>
    <xf numFmtId="164" fontId="2" fillId="2" borderId="10" xfId="0" applyNumberFormat="1" applyFont="1" applyFill="1" applyBorder="1" applyAlignment="1">
      <alignment horizontal="left" vertical="center" wrapText="1"/>
    </xf>
    <xf numFmtId="164" fontId="13" fillId="2" borderId="7" xfId="0" applyNumberFormat="1" applyFont="1" applyFill="1" applyBorder="1" applyAlignment="1">
      <alignment horizontal="right" vertical="center" wrapText="1"/>
    </xf>
    <xf numFmtId="164" fontId="8" fillId="2" borderId="1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2" fontId="21" fillId="2" borderId="0" xfId="0" applyNumberFormat="1" applyFont="1" applyFill="1" applyAlignment="1">
      <alignment horizontal="center" vertical="center"/>
    </xf>
    <xf numFmtId="2" fontId="14" fillId="2" borderId="0" xfId="0" applyNumberFormat="1" applyFont="1" applyFill="1" applyAlignment="1">
      <alignment horizontal="center" vertical="center"/>
    </xf>
    <xf numFmtId="164" fontId="2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right"/>
    </xf>
    <xf numFmtId="164" fontId="9" fillId="2" borderId="9" xfId="0" applyNumberFormat="1" applyFont="1" applyFill="1" applyBorder="1" applyAlignment="1">
      <alignment wrapText="1"/>
    </xf>
    <xf numFmtId="164" fontId="9" fillId="2" borderId="1" xfId="0" applyNumberFormat="1" applyFont="1" applyFill="1" applyBorder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2" borderId="14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/>
    <xf numFmtId="164" fontId="7" fillId="2" borderId="8" xfId="0" applyNumberFormat="1" applyFont="1" applyFill="1" applyBorder="1" applyAlignment="1">
      <alignment horizontal="center" vertical="center" wrapText="1"/>
    </xf>
    <xf numFmtId="164" fontId="14" fillId="2" borderId="4" xfId="0" applyNumberFormat="1" applyFont="1" applyFill="1" applyBorder="1" applyAlignment="1">
      <alignment horizontal="center" wrapText="1"/>
    </xf>
    <xf numFmtId="164" fontId="14" fillId="2" borderId="7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14" fillId="2" borderId="4" xfId="0" applyNumberFormat="1" applyFont="1" applyFill="1" applyBorder="1" applyAlignment="1">
      <alignment horizontal="center"/>
    </xf>
    <xf numFmtId="164" fontId="14" fillId="2" borderId="7" xfId="0" applyNumberFormat="1" applyFont="1" applyFill="1" applyBorder="1" applyAlignment="1">
      <alignment horizontal="center"/>
    </xf>
    <xf numFmtId="164" fontId="14" fillId="2" borderId="4" xfId="0" applyNumberFormat="1" applyFont="1" applyFill="1" applyBorder="1" applyAlignment="1">
      <alignment horizontal="center" vertical="center"/>
    </xf>
    <xf numFmtId="164" fontId="14" fillId="2" borderId="7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vasario 17 d. sprendimo Nr. 1-26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16385" name="Text Box 1">
          <a:extLst>
            <a:ext uri="{FF2B5EF4-FFF2-40B4-BE49-F238E27FC236}">
              <a16:creationId xmlns=""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90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m. vasario 17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d. sprendimo Nr. 1-26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528E68A9-20D4-4E21-99BE-A3BCF8F0663D}"/>
            </a:ext>
          </a:extLst>
        </xdr:cNvPr>
        <xdr:cNvSpPr txBox="1">
          <a:spLocks noChangeArrowheads="1"/>
        </xdr:cNvSpPr>
      </xdr:nvSpPr>
      <xdr:spPr bwMode="auto">
        <a:xfrm>
          <a:off x="3032760" y="15240"/>
          <a:ext cx="293941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</a:t>
          </a:r>
        </a:p>
        <a:p>
          <a:pPr algn="l" rtl="0">
            <a:lnSpc>
              <a:spcPts val="1100"/>
            </a:lnSpc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1784986</xdr:colOff>
      <xdr:row>0</xdr:row>
      <xdr:rowOff>64770</xdr:rowOff>
    </xdr:from>
    <xdr:to>
      <xdr:col>2</xdr:col>
      <xdr:colOff>857250</xdr:colOff>
      <xdr:row>4</xdr:row>
      <xdr:rowOff>148590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784986" y="64770"/>
          <a:ext cx="2758439" cy="8839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 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zoomScaleNormal="100" workbookViewId="0">
      <selection activeCell="F40" sqref="F40"/>
    </sheetView>
  </sheetViews>
  <sheetFormatPr defaultColWidth="8.88671875" defaultRowHeight="13.2" x14ac:dyDescent="0.25"/>
  <cols>
    <col min="1" max="1" width="59.6640625" style="65" customWidth="1"/>
    <col min="2" max="2" width="26.5546875" style="65" customWidth="1"/>
    <col min="3" max="16384" width="8.88671875" style="65"/>
  </cols>
  <sheetData>
    <row r="1" spans="1:2" ht="102.75" customHeight="1" x14ac:dyDescent="0.25">
      <c r="A1" s="56"/>
      <c r="B1" s="26"/>
    </row>
    <row r="2" spans="1:2" ht="13.8" x14ac:dyDescent="0.25">
      <c r="A2" s="143"/>
      <c r="B2" s="144"/>
    </row>
    <row r="3" spans="1:2" ht="13.8" x14ac:dyDescent="0.25">
      <c r="A3" s="58"/>
      <c r="B3" s="59"/>
    </row>
    <row r="4" spans="1:2" ht="13.8" x14ac:dyDescent="0.25">
      <c r="A4" s="143" t="s">
        <v>278</v>
      </c>
      <c r="B4" s="143"/>
    </row>
    <row r="5" spans="1:2" ht="13.8" x14ac:dyDescent="0.25">
      <c r="A5" s="143"/>
      <c r="B5" s="143"/>
    </row>
    <row r="6" spans="1:2" ht="13.8" x14ac:dyDescent="0.25">
      <c r="A6" s="56"/>
      <c r="B6" s="26"/>
    </row>
    <row r="7" spans="1:2" ht="13.8" x14ac:dyDescent="0.25">
      <c r="A7" s="26"/>
      <c r="B7" s="26"/>
    </row>
    <row r="8" spans="1:2" ht="18.75" customHeight="1" x14ac:dyDescent="0.25">
      <c r="A8" s="60" t="s">
        <v>41</v>
      </c>
      <c r="B8" s="60" t="s">
        <v>64</v>
      </c>
    </row>
    <row r="9" spans="1:2" ht="18.75" customHeight="1" x14ac:dyDescent="0.25">
      <c r="A9" s="61" t="s">
        <v>42</v>
      </c>
      <c r="B9" s="62">
        <f>SUM(B10+B12+B16)</f>
        <v>63655</v>
      </c>
    </row>
    <row r="10" spans="1:2" ht="15.75" customHeight="1" x14ac:dyDescent="0.25">
      <c r="A10" s="61" t="s">
        <v>43</v>
      </c>
      <c r="B10" s="62">
        <f>SUM(B11:B11)</f>
        <v>60425</v>
      </c>
    </row>
    <row r="11" spans="1:2" ht="17.25" customHeight="1" x14ac:dyDescent="0.25">
      <c r="A11" s="63" t="s">
        <v>63</v>
      </c>
      <c r="B11" s="64">
        <v>60425</v>
      </c>
    </row>
    <row r="12" spans="1:2" ht="15.75" customHeight="1" x14ac:dyDescent="0.25">
      <c r="A12" s="61" t="s">
        <v>44</v>
      </c>
      <c r="B12" s="62">
        <f>SUM(B13:B15)</f>
        <v>3080</v>
      </c>
    </row>
    <row r="13" spans="1:2" ht="16.5" customHeight="1" x14ac:dyDescent="0.25">
      <c r="A13" s="63" t="s">
        <v>45</v>
      </c>
      <c r="B13" s="64">
        <v>530</v>
      </c>
    </row>
    <row r="14" spans="1:2" ht="16.5" customHeight="1" x14ac:dyDescent="0.25">
      <c r="A14" s="63" t="s">
        <v>46</v>
      </c>
      <c r="B14" s="64">
        <v>50</v>
      </c>
    </row>
    <row r="15" spans="1:2" ht="16.5" customHeight="1" x14ac:dyDescent="0.25">
      <c r="A15" s="63" t="s">
        <v>47</v>
      </c>
      <c r="B15" s="64">
        <v>2500</v>
      </c>
    </row>
    <row r="16" spans="1:2" ht="13.8" x14ac:dyDescent="0.25">
      <c r="A16" s="61" t="s">
        <v>48</v>
      </c>
      <c r="B16" s="62">
        <f>SUM(B17:B17)</f>
        <v>150</v>
      </c>
    </row>
    <row r="17" spans="1:2" ht="13.8" x14ac:dyDescent="0.25">
      <c r="A17" s="63" t="s">
        <v>49</v>
      </c>
      <c r="B17" s="64">
        <v>150</v>
      </c>
    </row>
    <row r="18" spans="1:2" ht="16.5" customHeight="1" x14ac:dyDescent="0.25">
      <c r="A18" s="61" t="s">
        <v>52</v>
      </c>
      <c r="B18" s="62">
        <f>B19</f>
        <v>61655.8</v>
      </c>
    </row>
    <row r="19" spans="1:2" ht="13.8" x14ac:dyDescent="0.25">
      <c r="A19" s="61" t="s">
        <v>78</v>
      </c>
      <c r="B19" s="62">
        <f>SUM(B20+B25+B24)</f>
        <v>61655.8</v>
      </c>
    </row>
    <row r="20" spans="1:2" ht="13.8" x14ac:dyDescent="0.25">
      <c r="A20" s="61" t="s">
        <v>181</v>
      </c>
      <c r="B20" s="62">
        <f>B21+B22+B23</f>
        <v>42131.199999999997</v>
      </c>
    </row>
    <row r="21" spans="1:2" ht="18.600000000000001" customHeight="1" x14ac:dyDescent="0.25">
      <c r="A21" s="63" t="s">
        <v>53</v>
      </c>
      <c r="B21" s="64">
        <v>5741.1</v>
      </c>
    </row>
    <row r="22" spans="1:2" ht="16.5" customHeight="1" x14ac:dyDescent="0.25">
      <c r="A22" s="63" t="s">
        <v>141</v>
      </c>
      <c r="B22" s="64">
        <v>34116.400000000001</v>
      </c>
    </row>
    <row r="23" spans="1:2" ht="41.4" x14ac:dyDescent="0.25">
      <c r="A23" s="63" t="s">
        <v>137</v>
      </c>
      <c r="B23" s="64">
        <v>2273.6999999999998</v>
      </c>
    </row>
    <row r="24" spans="1:2" ht="34.5" customHeight="1" x14ac:dyDescent="0.25">
      <c r="A24" s="61" t="s">
        <v>79</v>
      </c>
      <c r="B24" s="62">
        <v>12518.2</v>
      </c>
    </row>
    <row r="25" spans="1:2" ht="16.5" customHeight="1" x14ac:dyDescent="0.25">
      <c r="A25" s="61" t="s">
        <v>156</v>
      </c>
      <c r="B25" s="62">
        <f>B26+B27+B28</f>
        <v>7006.4</v>
      </c>
    </row>
    <row r="26" spans="1:2" ht="21" customHeight="1" x14ac:dyDescent="0.25">
      <c r="A26" s="63" t="s">
        <v>157</v>
      </c>
      <c r="B26" s="64">
        <v>284.3</v>
      </c>
    </row>
    <row r="27" spans="1:2" ht="34.5" customHeight="1" x14ac:dyDescent="0.25">
      <c r="A27" s="63" t="s">
        <v>62</v>
      </c>
      <c r="B27" s="64">
        <v>3775.1</v>
      </c>
    </row>
    <row r="28" spans="1:2" ht="18" customHeight="1" x14ac:dyDescent="0.25">
      <c r="A28" s="63" t="s">
        <v>156</v>
      </c>
      <c r="B28" s="64">
        <v>2947</v>
      </c>
    </row>
    <row r="29" spans="1:2" ht="13.8" x14ac:dyDescent="0.25">
      <c r="A29" s="61" t="s">
        <v>54</v>
      </c>
      <c r="B29" s="62">
        <f>SUM(B30+B34+B38+B41+B43)</f>
        <v>5361.8</v>
      </c>
    </row>
    <row r="30" spans="1:2" ht="18" customHeight="1" x14ac:dyDescent="0.25">
      <c r="A30" s="61" t="s">
        <v>55</v>
      </c>
      <c r="B30" s="62">
        <f>SUM(B31:B33)</f>
        <v>1385</v>
      </c>
    </row>
    <row r="31" spans="1:2" ht="13.8" x14ac:dyDescent="0.25">
      <c r="A31" s="63" t="s">
        <v>67</v>
      </c>
      <c r="B31" s="64">
        <v>400</v>
      </c>
    </row>
    <row r="32" spans="1:2" ht="13.8" x14ac:dyDescent="0.25">
      <c r="A32" s="63" t="s">
        <v>56</v>
      </c>
      <c r="B32" s="64">
        <v>950</v>
      </c>
    </row>
    <row r="33" spans="1:2" ht="13.8" x14ac:dyDescent="0.25">
      <c r="A33" s="63" t="s">
        <v>134</v>
      </c>
      <c r="B33" s="64">
        <v>35</v>
      </c>
    </row>
    <row r="34" spans="1:2" ht="13.8" x14ac:dyDescent="0.25">
      <c r="A34" s="61" t="s">
        <v>57</v>
      </c>
      <c r="B34" s="62">
        <f>B35+B36+B37</f>
        <v>3216.8</v>
      </c>
    </row>
    <row r="35" spans="1:2" ht="17.25" customHeight="1" x14ac:dyDescent="0.25">
      <c r="A35" s="63" t="s">
        <v>74</v>
      </c>
      <c r="B35" s="66">
        <v>534.79999999999995</v>
      </c>
    </row>
    <row r="36" spans="1:2" ht="14.4" customHeight="1" x14ac:dyDescent="0.25">
      <c r="A36" s="63" t="s">
        <v>75</v>
      </c>
      <c r="B36" s="66">
        <v>470.6</v>
      </c>
    </row>
    <row r="37" spans="1:2" ht="16.2" customHeight="1" x14ac:dyDescent="0.25">
      <c r="A37" s="63" t="s">
        <v>58</v>
      </c>
      <c r="B37" s="66">
        <v>2211.4</v>
      </c>
    </row>
    <row r="38" spans="1:2" ht="17.25" customHeight="1" x14ac:dyDescent="0.25">
      <c r="A38" s="61" t="s">
        <v>76</v>
      </c>
      <c r="B38" s="88">
        <f>SUM(B39:B40)</f>
        <v>540</v>
      </c>
    </row>
    <row r="39" spans="1:2" ht="13.8" x14ac:dyDescent="0.25">
      <c r="A39" s="63" t="s">
        <v>50</v>
      </c>
      <c r="B39" s="66">
        <v>55</v>
      </c>
    </row>
    <row r="40" spans="1:2" ht="13.8" x14ac:dyDescent="0.25">
      <c r="A40" s="63" t="s">
        <v>51</v>
      </c>
      <c r="B40" s="66">
        <v>485</v>
      </c>
    </row>
    <row r="41" spans="1:2" ht="13.8" x14ac:dyDescent="0.25">
      <c r="A41" s="61" t="s">
        <v>77</v>
      </c>
      <c r="B41" s="62">
        <f>B42</f>
        <v>70</v>
      </c>
    </row>
    <row r="42" spans="1:2" ht="13.8" x14ac:dyDescent="0.25">
      <c r="A42" s="63" t="s">
        <v>77</v>
      </c>
      <c r="B42" s="64">
        <v>70</v>
      </c>
    </row>
    <row r="43" spans="1:2" ht="17.399999999999999" customHeight="1" x14ac:dyDescent="0.25">
      <c r="A43" s="61" t="s">
        <v>59</v>
      </c>
      <c r="B43" s="62">
        <f>SUM(B44)</f>
        <v>150</v>
      </c>
    </row>
    <row r="44" spans="1:2" ht="13.8" x14ac:dyDescent="0.25">
      <c r="A44" s="63" t="s">
        <v>59</v>
      </c>
      <c r="B44" s="64">
        <v>150</v>
      </c>
    </row>
    <row r="45" spans="1:2" ht="13.8" x14ac:dyDescent="0.25">
      <c r="A45" s="61" t="s">
        <v>60</v>
      </c>
      <c r="B45" s="62">
        <v>150</v>
      </c>
    </row>
    <row r="46" spans="1:2" ht="18" customHeight="1" x14ac:dyDescent="0.25">
      <c r="A46" s="61" t="s">
        <v>61</v>
      </c>
      <c r="B46" s="62">
        <f>B9+B18+B29+B45</f>
        <v>130822.6</v>
      </c>
    </row>
    <row r="47" spans="1:2" ht="13.8" x14ac:dyDescent="0.25">
      <c r="A47" s="145"/>
      <c r="B47" s="145"/>
    </row>
    <row r="48" spans="1:2" x14ac:dyDescent="0.25">
      <c r="B48" s="89"/>
    </row>
  </sheetData>
  <mergeCells count="4">
    <mergeCell ref="A2:B2"/>
    <mergeCell ref="A4:B4"/>
    <mergeCell ref="A5:B5"/>
    <mergeCell ref="A47:B47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8"/>
  <sheetViews>
    <sheetView zoomScaleNormal="100" workbookViewId="0">
      <selection activeCell="D6" sqref="D6:E6"/>
    </sheetView>
  </sheetViews>
  <sheetFormatPr defaultColWidth="9.109375" defaultRowHeight="13.8" x14ac:dyDescent="0.25"/>
  <cols>
    <col min="1" max="1" width="42.5546875" style="26" customWidth="1"/>
    <col min="2" max="2" width="11.6640625" style="26" customWidth="1"/>
    <col min="3" max="3" width="11.44140625" style="27" customWidth="1"/>
    <col min="4" max="16384" width="9.109375" style="26"/>
  </cols>
  <sheetData>
    <row r="1" spans="1:3" ht="108.6" customHeight="1" x14ac:dyDescent="0.25"/>
    <row r="2" spans="1:3" ht="30.75" customHeight="1" x14ac:dyDescent="0.25">
      <c r="A2" s="146" t="s">
        <v>17</v>
      </c>
      <c r="B2" s="147"/>
      <c r="C2" s="147"/>
    </row>
    <row r="3" spans="1:3" hidden="1" x14ac:dyDescent="0.25"/>
    <row r="5" spans="1:3" ht="12.75" customHeight="1" x14ac:dyDescent="0.25">
      <c r="A5" s="151" t="s">
        <v>0</v>
      </c>
      <c r="B5" s="151" t="s">
        <v>64</v>
      </c>
      <c r="C5" s="151" t="s">
        <v>65</v>
      </c>
    </row>
    <row r="6" spans="1:3" ht="12.75" customHeight="1" x14ac:dyDescent="0.25">
      <c r="A6" s="152"/>
      <c r="B6" s="151"/>
      <c r="C6" s="151"/>
    </row>
    <row r="7" spans="1:3" ht="18" customHeight="1" x14ac:dyDescent="0.25">
      <c r="A7" s="153"/>
      <c r="B7" s="154"/>
      <c r="C7" s="151"/>
    </row>
    <row r="8" spans="1:3" ht="24" customHeight="1" x14ac:dyDescent="0.25">
      <c r="A8" s="155" t="s">
        <v>169</v>
      </c>
      <c r="B8" s="156"/>
      <c r="C8" s="156"/>
    </row>
    <row r="9" spans="1:3" ht="19.5" customHeight="1" x14ac:dyDescent="0.25">
      <c r="A9" s="28" t="s">
        <v>19</v>
      </c>
      <c r="B9" s="29">
        <f>B10</f>
        <v>302.89999999999998</v>
      </c>
      <c r="C9" s="29">
        <f t="shared" ref="C9" si="0">C10</f>
        <v>283.5</v>
      </c>
    </row>
    <row r="10" spans="1:3" ht="14.25" customHeight="1" x14ac:dyDescent="0.25">
      <c r="A10" s="6" t="s">
        <v>159</v>
      </c>
      <c r="B10" s="90">
        <v>302.89999999999998</v>
      </c>
      <c r="C10" s="91">
        <v>283.5</v>
      </c>
    </row>
    <row r="11" spans="1:3" ht="20.25" customHeight="1" x14ac:dyDescent="0.25">
      <c r="A11" s="28" t="s">
        <v>15</v>
      </c>
      <c r="B11" s="32">
        <f>SUM(B12:B17)</f>
        <v>7179.5</v>
      </c>
      <c r="C11" s="32">
        <f>SUM(C12:C17)</f>
        <v>6012.0000000000009</v>
      </c>
    </row>
    <row r="12" spans="1:3" ht="17.25" customHeight="1" x14ac:dyDescent="0.25">
      <c r="A12" s="6" t="s">
        <v>160</v>
      </c>
      <c r="B12" s="1">
        <v>583.29999999999995</v>
      </c>
      <c r="C12" s="2">
        <v>473.8</v>
      </c>
    </row>
    <row r="13" spans="1:3" ht="17.25" customHeight="1" x14ac:dyDescent="0.25">
      <c r="A13" s="6" t="s">
        <v>82</v>
      </c>
      <c r="B13" s="1">
        <v>14.5</v>
      </c>
      <c r="C13" s="2"/>
    </row>
    <row r="14" spans="1:3" ht="15.75" customHeight="1" x14ac:dyDescent="0.25">
      <c r="A14" s="6" t="s">
        <v>161</v>
      </c>
      <c r="B14" s="1">
        <v>6100</v>
      </c>
      <c r="C14" s="2">
        <v>5128.6000000000004</v>
      </c>
    </row>
    <row r="15" spans="1:3" ht="39.75" customHeight="1" x14ac:dyDescent="0.25">
      <c r="A15" s="6" t="s">
        <v>142</v>
      </c>
      <c r="B15" s="1">
        <v>444.2</v>
      </c>
      <c r="C15" s="2">
        <v>382.3</v>
      </c>
    </row>
    <row r="16" spans="1:3" ht="18" customHeight="1" x14ac:dyDescent="0.25">
      <c r="A16" s="6" t="s">
        <v>145</v>
      </c>
      <c r="B16" s="1">
        <v>31.7</v>
      </c>
      <c r="C16" s="2">
        <v>27.3</v>
      </c>
    </row>
    <row r="17" spans="1:3" ht="13.2" customHeight="1" x14ac:dyDescent="0.25">
      <c r="A17" s="6" t="s">
        <v>83</v>
      </c>
      <c r="B17" s="1">
        <v>5.8</v>
      </c>
      <c r="C17" s="2"/>
    </row>
    <row r="18" spans="1:3" ht="35.25" customHeight="1" x14ac:dyDescent="0.25">
      <c r="A18" s="28" t="s">
        <v>166</v>
      </c>
      <c r="B18" s="32">
        <f>SUM(B19:B20)</f>
        <v>2765.6</v>
      </c>
      <c r="C18" s="32"/>
    </row>
    <row r="19" spans="1:3" ht="17.25" customHeight="1" x14ac:dyDescent="0.25">
      <c r="A19" s="6" t="s">
        <v>183</v>
      </c>
      <c r="B19" s="8">
        <v>2700.6</v>
      </c>
      <c r="C19" s="9"/>
    </row>
    <row r="20" spans="1:3" ht="28.5" customHeight="1" x14ac:dyDescent="0.25">
      <c r="A20" s="31" t="s">
        <v>81</v>
      </c>
      <c r="B20" s="2">
        <v>65</v>
      </c>
      <c r="C20" s="2"/>
    </row>
    <row r="21" spans="1:3" ht="18" customHeight="1" x14ac:dyDescent="0.25">
      <c r="A21" s="28" t="s">
        <v>18</v>
      </c>
      <c r="B21" s="32">
        <f>B9+B11+B18</f>
        <v>10248</v>
      </c>
      <c r="C21" s="4">
        <f>C9+C11+C18</f>
        <v>6295.5000000000009</v>
      </c>
    </row>
    <row r="22" spans="1:3" ht="18" customHeight="1" x14ac:dyDescent="0.25">
      <c r="A22" s="6" t="s">
        <v>162</v>
      </c>
      <c r="B22" s="1">
        <f>B10+B12+B13+B14+B17+B19+B20</f>
        <v>9772.1</v>
      </c>
      <c r="C22" s="1">
        <f>C10+C12+C13+C14+C17+C19+C20</f>
        <v>5885.9000000000005</v>
      </c>
    </row>
    <row r="23" spans="1:3" ht="43.5" customHeight="1" x14ac:dyDescent="0.25">
      <c r="A23" s="6" t="s">
        <v>85</v>
      </c>
      <c r="B23" s="1">
        <f>B15</f>
        <v>444.2</v>
      </c>
      <c r="C23" s="2">
        <f>C15</f>
        <v>382.3</v>
      </c>
    </row>
    <row r="24" spans="1:3" ht="18" customHeight="1" x14ac:dyDescent="0.25">
      <c r="A24" s="5" t="s">
        <v>145</v>
      </c>
      <c r="B24" s="1">
        <f>B16</f>
        <v>31.7</v>
      </c>
      <c r="C24" s="1">
        <f>C16</f>
        <v>27.3</v>
      </c>
    </row>
    <row r="25" spans="1:3" ht="25.2" customHeight="1" x14ac:dyDescent="0.25">
      <c r="A25" s="148" t="s">
        <v>168</v>
      </c>
      <c r="B25" s="149"/>
      <c r="C25" s="150"/>
    </row>
    <row r="26" spans="1:3" x14ac:dyDescent="0.25">
      <c r="A26" s="3" t="s">
        <v>15</v>
      </c>
      <c r="B26" s="11">
        <f>B27+B29+B28+B30</f>
        <v>13506.8</v>
      </c>
      <c r="C26" s="11">
        <f>C27+C29+C28+C30</f>
        <v>155.69999999999999</v>
      </c>
    </row>
    <row r="27" spans="1:3" ht="21" customHeight="1" x14ac:dyDescent="0.25">
      <c r="A27" s="6" t="s">
        <v>162</v>
      </c>
      <c r="B27" s="8">
        <v>89.7</v>
      </c>
      <c r="C27" s="9">
        <v>54.9</v>
      </c>
    </row>
    <row r="28" spans="1:3" ht="16.5" customHeight="1" x14ac:dyDescent="0.25">
      <c r="A28" s="6" t="s">
        <v>158</v>
      </c>
      <c r="B28" s="8">
        <v>240</v>
      </c>
      <c r="C28" s="2"/>
    </row>
    <row r="29" spans="1:3" ht="15.75" customHeight="1" x14ac:dyDescent="0.25">
      <c r="A29" s="6" t="s">
        <v>40</v>
      </c>
      <c r="B29" s="8">
        <v>3935.1</v>
      </c>
      <c r="C29" s="9"/>
    </row>
    <row r="30" spans="1:3" ht="15.75" customHeight="1" x14ac:dyDescent="0.25">
      <c r="A30" s="5" t="s">
        <v>84</v>
      </c>
      <c r="B30" s="8">
        <v>9242</v>
      </c>
      <c r="C30" s="2">
        <v>100.8</v>
      </c>
    </row>
    <row r="31" spans="1:3" x14ac:dyDescent="0.25">
      <c r="A31" s="3" t="s">
        <v>135</v>
      </c>
      <c r="B31" s="92">
        <f>B32+B33+B34</f>
        <v>2714.9</v>
      </c>
      <c r="C31" s="11"/>
    </row>
    <row r="32" spans="1:3" x14ac:dyDescent="0.25">
      <c r="A32" s="6" t="s">
        <v>162</v>
      </c>
      <c r="B32" s="8">
        <v>1050</v>
      </c>
      <c r="C32" s="133"/>
    </row>
    <row r="33" spans="1:3" ht="15.75" customHeight="1" x14ac:dyDescent="0.25">
      <c r="A33" s="6" t="s">
        <v>277</v>
      </c>
      <c r="B33" s="8">
        <v>164.9</v>
      </c>
      <c r="C33" s="9"/>
    </row>
    <row r="34" spans="1:3" ht="15.75" customHeight="1" x14ac:dyDescent="0.25">
      <c r="A34" s="5" t="s">
        <v>272</v>
      </c>
      <c r="B34" s="8">
        <v>1500</v>
      </c>
      <c r="C34" s="2"/>
    </row>
    <row r="35" spans="1:3" ht="15.75" customHeight="1" x14ac:dyDescent="0.25">
      <c r="A35" s="3" t="s">
        <v>10</v>
      </c>
      <c r="B35" s="92">
        <f>B37+B36</f>
        <v>1310.3</v>
      </c>
      <c r="C35" s="92"/>
    </row>
    <row r="36" spans="1:3" ht="15.75" customHeight="1" x14ac:dyDescent="0.25">
      <c r="A36" s="6" t="s">
        <v>162</v>
      </c>
      <c r="B36" s="8">
        <v>65.099999999999994</v>
      </c>
      <c r="C36" s="92"/>
    </row>
    <row r="37" spans="1:3" ht="15.75" customHeight="1" x14ac:dyDescent="0.25">
      <c r="A37" s="5" t="s">
        <v>272</v>
      </c>
      <c r="B37" s="8">
        <v>1245.2</v>
      </c>
      <c r="C37" s="1"/>
    </row>
    <row r="38" spans="1:3" ht="21" customHeight="1" x14ac:dyDescent="0.25">
      <c r="A38" s="7" t="s">
        <v>143</v>
      </c>
      <c r="B38" s="32">
        <f>B26+B31+B35</f>
        <v>17532</v>
      </c>
      <c r="C38" s="32">
        <f>C26+C31+C35</f>
        <v>155.69999999999999</v>
      </c>
    </row>
    <row r="39" spans="1:3" ht="21" customHeight="1" x14ac:dyDescent="0.25">
      <c r="A39" s="6" t="s">
        <v>162</v>
      </c>
      <c r="B39" s="1">
        <f>B27+B32+B36</f>
        <v>1204.8</v>
      </c>
      <c r="C39" s="1">
        <f>C27</f>
        <v>54.9</v>
      </c>
    </row>
    <row r="40" spans="1:3" ht="15.75" customHeight="1" x14ac:dyDescent="0.25">
      <c r="A40" s="6" t="s">
        <v>158</v>
      </c>
      <c r="B40" s="1">
        <f>B28</f>
        <v>240</v>
      </c>
      <c r="C40" s="1"/>
    </row>
    <row r="41" spans="1:3" ht="15.75" customHeight="1" x14ac:dyDescent="0.25">
      <c r="A41" s="6" t="s">
        <v>40</v>
      </c>
      <c r="B41" s="1">
        <f>B29+B33</f>
        <v>4100</v>
      </c>
      <c r="C41" s="1"/>
    </row>
    <row r="42" spans="1:3" ht="15.75" customHeight="1" x14ac:dyDescent="0.25">
      <c r="A42" s="5" t="s">
        <v>84</v>
      </c>
      <c r="B42" s="2">
        <f>B30+B34+B37</f>
        <v>11987.2</v>
      </c>
      <c r="C42" s="2">
        <f>C30+C34+C37</f>
        <v>100.8</v>
      </c>
    </row>
    <row r="43" spans="1:3" ht="35.25" customHeight="1" x14ac:dyDescent="0.25">
      <c r="A43" s="148" t="s">
        <v>170</v>
      </c>
      <c r="B43" s="163"/>
      <c r="C43" s="164"/>
    </row>
    <row r="44" spans="1:3" ht="19.5" customHeight="1" x14ac:dyDescent="0.25">
      <c r="A44" s="3" t="s">
        <v>15</v>
      </c>
      <c r="B44" s="32">
        <f>B45</f>
        <v>495</v>
      </c>
      <c r="C44" s="32"/>
    </row>
    <row r="45" spans="1:3" ht="17.25" customHeight="1" x14ac:dyDescent="0.25">
      <c r="A45" s="6" t="s">
        <v>163</v>
      </c>
      <c r="B45" s="1">
        <v>495</v>
      </c>
      <c r="C45" s="2"/>
    </row>
    <row r="46" spans="1:3" ht="19.5" customHeight="1" x14ac:dyDescent="0.25">
      <c r="A46" s="28" t="s">
        <v>144</v>
      </c>
      <c r="B46" s="32">
        <f>B44</f>
        <v>495</v>
      </c>
      <c r="C46" s="32"/>
    </row>
    <row r="47" spans="1:3" ht="19.5" customHeight="1" x14ac:dyDescent="0.25">
      <c r="A47" s="5" t="s">
        <v>163</v>
      </c>
      <c r="B47" s="8">
        <f>B45</f>
        <v>495</v>
      </c>
      <c r="C47" s="9"/>
    </row>
    <row r="48" spans="1:3" ht="28.95" customHeight="1" x14ac:dyDescent="0.25">
      <c r="A48" s="148" t="s">
        <v>175</v>
      </c>
      <c r="B48" s="163"/>
      <c r="C48" s="164"/>
    </row>
    <row r="49" spans="1:3" ht="21" customHeight="1" x14ac:dyDescent="0.25">
      <c r="A49" s="130" t="s">
        <v>15</v>
      </c>
      <c r="B49" s="4">
        <f>B50+B51</f>
        <v>277</v>
      </c>
      <c r="C49" s="4"/>
    </row>
    <row r="50" spans="1:3" ht="17.25" customHeight="1" x14ac:dyDescent="0.25">
      <c r="A50" s="31" t="s">
        <v>162</v>
      </c>
      <c r="B50" s="2">
        <v>148</v>
      </c>
      <c r="C50" s="2"/>
    </row>
    <row r="51" spans="1:3" ht="17.25" customHeight="1" x14ac:dyDescent="0.25">
      <c r="A51" s="31" t="s">
        <v>145</v>
      </c>
      <c r="B51" s="2">
        <v>129</v>
      </c>
      <c r="C51" s="2"/>
    </row>
    <row r="52" spans="1:3" ht="18" customHeight="1" x14ac:dyDescent="0.25">
      <c r="A52" s="131" t="s">
        <v>146</v>
      </c>
      <c r="B52" s="4">
        <f>B49</f>
        <v>277</v>
      </c>
      <c r="C52" s="4"/>
    </row>
    <row r="53" spans="1:3" ht="18.75" customHeight="1" x14ac:dyDescent="0.25">
      <c r="A53" s="31" t="s">
        <v>164</v>
      </c>
      <c r="B53" s="2">
        <f>B50</f>
        <v>148</v>
      </c>
      <c r="C53" s="2"/>
    </row>
    <row r="54" spans="1:3" ht="18.75" customHeight="1" x14ac:dyDescent="0.25">
      <c r="A54" s="31" t="s">
        <v>145</v>
      </c>
      <c r="B54" s="2">
        <f>B51</f>
        <v>129</v>
      </c>
      <c r="C54" s="2"/>
    </row>
    <row r="55" spans="1:3" ht="34.5" customHeight="1" x14ac:dyDescent="0.25">
      <c r="A55" s="148" t="s">
        <v>174</v>
      </c>
      <c r="B55" s="157"/>
      <c r="C55" s="158"/>
    </row>
    <row r="56" spans="1:3" ht="19.5" customHeight="1" x14ac:dyDescent="0.25">
      <c r="A56" s="3" t="s">
        <v>4</v>
      </c>
      <c r="B56" s="29">
        <f>SUM(B57:B57)</f>
        <v>1241</v>
      </c>
      <c r="C56" s="29"/>
    </row>
    <row r="57" spans="1:3" ht="17.399999999999999" customHeight="1" x14ac:dyDescent="0.25">
      <c r="A57" s="6" t="s">
        <v>163</v>
      </c>
      <c r="B57" s="1">
        <v>1241</v>
      </c>
      <c r="C57" s="2"/>
    </row>
    <row r="58" spans="1:3" ht="23.25" customHeight="1" x14ac:dyDescent="0.25">
      <c r="A58" s="3" t="s">
        <v>31</v>
      </c>
      <c r="B58" s="32">
        <f>SUM(B56)</f>
        <v>1241</v>
      </c>
      <c r="C58" s="32"/>
    </row>
    <row r="59" spans="1:3" ht="18.600000000000001" customHeight="1" x14ac:dyDescent="0.25">
      <c r="A59" s="5" t="s">
        <v>163</v>
      </c>
      <c r="B59" s="2">
        <f>B57</f>
        <v>1241</v>
      </c>
      <c r="C59" s="2"/>
    </row>
    <row r="60" spans="1:3" ht="30" customHeight="1" x14ac:dyDescent="0.25">
      <c r="A60" s="148" t="s">
        <v>171</v>
      </c>
      <c r="B60" s="163"/>
      <c r="C60" s="164"/>
    </row>
    <row r="61" spans="1:3" ht="15" customHeight="1" x14ac:dyDescent="0.25">
      <c r="A61" s="3" t="s">
        <v>15</v>
      </c>
      <c r="B61" s="29">
        <f>B62</f>
        <v>261</v>
      </c>
      <c r="C61" s="29"/>
    </row>
    <row r="62" spans="1:3" ht="18" customHeight="1" x14ac:dyDescent="0.25">
      <c r="A62" s="35" t="s">
        <v>281</v>
      </c>
      <c r="B62" s="1">
        <v>261</v>
      </c>
      <c r="C62" s="2"/>
    </row>
    <row r="63" spans="1:3" ht="17.25" customHeight="1" x14ac:dyDescent="0.25">
      <c r="A63" s="7" t="s">
        <v>147</v>
      </c>
      <c r="B63" s="4">
        <f>B61</f>
        <v>261</v>
      </c>
      <c r="C63" s="4"/>
    </row>
    <row r="64" spans="1:3" ht="18.75" customHeight="1" x14ac:dyDescent="0.25">
      <c r="A64" s="35" t="s">
        <v>281</v>
      </c>
      <c r="B64" s="2">
        <f>B62</f>
        <v>261</v>
      </c>
      <c r="C64" s="2"/>
    </row>
    <row r="65" spans="1:3" ht="25.2" customHeight="1" x14ac:dyDescent="0.25">
      <c r="A65" s="169" t="s">
        <v>172</v>
      </c>
      <c r="B65" s="157"/>
      <c r="C65" s="158"/>
    </row>
    <row r="66" spans="1:3" x14ac:dyDescent="0.25">
      <c r="A66" s="3" t="s">
        <v>15</v>
      </c>
      <c r="B66" s="4">
        <f>B67</f>
        <v>286.5</v>
      </c>
      <c r="C66" s="4"/>
    </row>
    <row r="67" spans="1:3" x14ac:dyDescent="0.25">
      <c r="A67" s="5" t="s">
        <v>163</v>
      </c>
      <c r="B67" s="2">
        <v>286.5</v>
      </c>
      <c r="C67" s="2"/>
    </row>
    <row r="68" spans="1:3" ht="15.6" x14ac:dyDescent="0.25">
      <c r="A68" s="28" t="s">
        <v>148</v>
      </c>
      <c r="B68" s="4">
        <f>B66</f>
        <v>286.5</v>
      </c>
      <c r="C68" s="4"/>
    </row>
    <row r="69" spans="1:3" x14ac:dyDescent="0.25">
      <c r="A69" s="5" t="s">
        <v>163</v>
      </c>
      <c r="B69" s="2">
        <f>B67</f>
        <v>286.5</v>
      </c>
      <c r="C69" s="2"/>
    </row>
    <row r="70" spans="1:3" ht="30.6" customHeight="1" x14ac:dyDescent="0.25">
      <c r="A70" s="148" t="s">
        <v>176</v>
      </c>
      <c r="B70" s="157"/>
      <c r="C70" s="158"/>
    </row>
    <row r="71" spans="1:3" x14ac:dyDescent="0.25">
      <c r="A71" s="3" t="s">
        <v>15</v>
      </c>
      <c r="B71" s="32">
        <f>B72</f>
        <v>189</v>
      </c>
      <c r="C71" s="32"/>
    </row>
    <row r="72" spans="1:3" x14ac:dyDescent="0.25">
      <c r="A72" s="5" t="s">
        <v>163</v>
      </c>
      <c r="B72" s="1">
        <v>189</v>
      </c>
      <c r="C72" s="2"/>
    </row>
    <row r="73" spans="1:3" ht="15.6" x14ac:dyDescent="0.25">
      <c r="A73" s="7" t="s">
        <v>149</v>
      </c>
      <c r="B73" s="36">
        <f>B71</f>
        <v>189</v>
      </c>
      <c r="C73" s="36"/>
    </row>
    <row r="74" spans="1:3" x14ac:dyDescent="0.25">
      <c r="A74" s="37" t="s">
        <v>163</v>
      </c>
      <c r="B74" s="38">
        <f>B72</f>
        <v>189</v>
      </c>
      <c r="C74" s="38"/>
    </row>
    <row r="75" spans="1:3" ht="33.6" customHeight="1" x14ac:dyDescent="0.25">
      <c r="A75" s="148" t="s">
        <v>173</v>
      </c>
      <c r="B75" s="167"/>
      <c r="C75" s="168"/>
    </row>
    <row r="76" spans="1:3" ht="16.5" customHeight="1" x14ac:dyDescent="0.25">
      <c r="A76" s="3" t="s">
        <v>15</v>
      </c>
      <c r="B76" s="29">
        <f>B77+B79+B78</f>
        <v>11852.3</v>
      </c>
      <c r="C76" s="29"/>
    </row>
    <row r="77" spans="1:3" ht="19.5" customHeight="1" x14ac:dyDescent="0.25">
      <c r="A77" s="6" t="s">
        <v>162</v>
      </c>
      <c r="B77" s="1">
        <v>8032.9</v>
      </c>
      <c r="C77" s="2"/>
    </row>
    <row r="78" spans="1:3" ht="19.5" customHeight="1" x14ac:dyDescent="0.25">
      <c r="A78" s="6" t="s">
        <v>158</v>
      </c>
      <c r="B78" s="1">
        <v>44.3</v>
      </c>
      <c r="C78" s="2"/>
    </row>
    <row r="79" spans="1:3" ht="40.5" customHeight="1" x14ac:dyDescent="0.25">
      <c r="A79" s="5" t="s">
        <v>86</v>
      </c>
      <c r="B79" s="1">
        <v>3775.1</v>
      </c>
      <c r="C79" s="2"/>
    </row>
    <row r="80" spans="1:3" ht="18.75" customHeight="1" x14ac:dyDescent="0.25">
      <c r="A80" s="7" t="s">
        <v>150</v>
      </c>
      <c r="B80" s="4">
        <f>B76</f>
        <v>11852.3</v>
      </c>
      <c r="C80" s="4"/>
    </row>
    <row r="81" spans="1:3" ht="17.25" customHeight="1" x14ac:dyDescent="0.25">
      <c r="A81" s="6" t="s">
        <v>164</v>
      </c>
      <c r="B81" s="2">
        <f>B77</f>
        <v>8032.9</v>
      </c>
      <c r="C81" s="2"/>
    </row>
    <row r="82" spans="1:3" ht="17.25" customHeight="1" x14ac:dyDescent="0.25">
      <c r="A82" s="6" t="s">
        <v>184</v>
      </c>
      <c r="B82" s="2">
        <f>B78</f>
        <v>44.3</v>
      </c>
      <c r="C82" s="2"/>
    </row>
    <row r="83" spans="1:3" ht="38.25" customHeight="1" x14ac:dyDescent="0.25">
      <c r="A83" s="6" t="s">
        <v>87</v>
      </c>
      <c r="B83" s="9">
        <f t="shared" ref="B83" si="1">B79</f>
        <v>3775.1</v>
      </c>
      <c r="C83" s="9"/>
    </row>
    <row r="84" spans="1:3" ht="23.4" customHeight="1" x14ac:dyDescent="0.25">
      <c r="A84" s="148" t="s">
        <v>69</v>
      </c>
      <c r="B84" s="165"/>
      <c r="C84" s="166"/>
    </row>
    <row r="85" spans="1:3" ht="18.75" customHeight="1" x14ac:dyDescent="0.25">
      <c r="A85" s="3" t="s">
        <v>15</v>
      </c>
      <c r="B85" s="4">
        <f>B86</f>
        <v>189.4</v>
      </c>
      <c r="C85" s="4"/>
    </row>
    <row r="86" spans="1:3" ht="16.5" customHeight="1" x14ac:dyDescent="0.25">
      <c r="A86" s="6" t="s">
        <v>163</v>
      </c>
      <c r="B86" s="2">
        <v>189.4</v>
      </c>
      <c r="C86" s="2"/>
    </row>
    <row r="87" spans="1:3" ht="19.5" customHeight="1" x14ac:dyDescent="0.3">
      <c r="A87" s="39" t="s">
        <v>165</v>
      </c>
      <c r="B87" s="32">
        <f>B88+B90+B89</f>
        <v>1045.3</v>
      </c>
      <c r="C87" s="32">
        <f t="shared" ref="C87" si="2">C88+C90+C89</f>
        <v>896.5</v>
      </c>
    </row>
    <row r="88" spans="1:3" x14ac:dyDescent="0.25">
      <c r="A88" s="6" t="s">
        <v>162</v>
      </c>
      <c r="B88" s="1">
        <v>991.7</v>
      </c>
      <c r="C88" s="2">
        <v>879.4</v>
      </c>
    </row>
    <row r="89" spans="1:3" x14ac:dyDescent="0.25">
      <c r="A89" s="6" t="s">
        <v>145</v>
      </c>
      <c r="B89" s="1">
        <v>50.6</v>
      </c>
      <c r="C89" s="2">
        <v>17.100000000000001</v>
      </c>
    </row>
    <row r="90" spans="1:3" x14ac:dyDescent="0.25">
      <c r="A90" s="34" t="s">
        <v>21</v>
      </c>
      <c r="B90" s="1">
        <v>3</v>
      </c>
      <c r="C90" s="2"/>
    </row>
    <row r="91" spans="1:3" ht="16.5" customHeight="1" x14ac:dyDescent="0.3">
      <c r="A91" s="39" t="s">
        <v>7</v>
      </c>
      <c r="B91" s="32">
        <f>B92+B94+B93</f>
        <v>305.5</v>
      </c>
      <c r="C91" s="32">
        <f>C92+C94+C93</f>
        <v>234.2</v>
      </c>
    </row>
    <row r="92" spans="1:3" ht="20.25" customHeight="1" x14ac:dyDescent="0.25">
      <c r="A92" s="6" t="s">
        <v>164</v>
      </c>
      <c r="B92" s="1">
        <v>298.5</v>
      </c>
      <c r="C92" s="2">
        <v>233</v>
      </c>
    </row>
    <row r="93" spans="1:3" ht="15.6" customHeight="1" x14ac:dyDescent="0.25">
      <c r="A93" s="6" t="s">
        <v>167</v>
      </c>
      <c r="B93" s="1">
        <v>1.2</v>
      </c>
      <c r="C93" s="2">
        <v>1.2</v>
      </c>
    </row>
    <row r="94" spans="1:3" ht="15" customHeight="1" x14ac:dyDescent="0.25">
      <c r="A94" s="34" t="s">
        <v>88</v>
      </c>
      <c r="B94" s="1">
        <v>5.8</v>
      </c>
      <c r="C94" s="2"/>
    </row>
    <row r="95" spans="1:3" ht="17.25" customHeight="1" x14ac:dyDescent="0.3">
      <c r="A95" s="39" t="s">
        <v>2</v>
      </c>
      <c r="B95" s="32">
        <f>B96+B98+B97</f>
        <v>592</v>
      </c>
      <c r="C95" s="32">
        <f>C96+C98+C97</f>
        <v>511</v>
      </c>
    </row>
    <row r="96" spans="1:3" ht="19.5" customHeight="1" x14ac:dyDescent="0.25">
      <c r="A96" s="6" t="s">
        <v>164</v>
      </c>
      <c r="B96" s="1">
        <v>579</v>
      </c>
      <c r="C96" s="2">
        <v>502.4</v>
      </c>
    </row>
    <row r="97" spans="1:3" ht="15" customHeight="1" x14ac:dyDescent="0.25">
      <c r="A97" s="6" t="s">
        <v>167</v>
      </c>
      <c r="B97" s="1">
        <v>8.6999999999999993</v>
      </c>
      <c r="C97" s="2">
        <v>8.6</v>
      </c>
    </row>
    <row r="98" spans="1:3" ht="17.25" customHeight="1" x14ac:dyDescent="0.25">
      <c r="A98" s="34" t="s">
        <v>88</v>
      </c>
      <c r="B98" s="8">
        <v>4.3</v>
      </c>
      <c r="C98" s="9"/>
    </row>
    <row r="99" spans="1:3" ht="18.75" customHeight="1" x14ac:dyDescent="0.3">
      <c r="A99" s="39" t="s">
        <v>3</v>
      </c>
      <c r="B99" s="32">
        <f>B100+B102+B101</f>
        <v>457.2</v>
      </c>
      <c r="C99" s="32">
        <f t="shared" ref="C99" si="3">C100+C102+C101</f>
        <v>410.8</v>
      </c>
    </row>
    <row r="100" spans="1:3" ht="18" customHeight="1" x14ac:dyDescent="0.25">
      <c r="A100" s="6" t="s">
        <v>164</v>
      </c>
      <c r="B100" s="1">
        <v>432</v>
      </c>
      <c r="C100" s="2">
        <v>402.5</v>
      </c>
    </row>
    <row r="101" spans="1:3" ht="18" customHeight="1" x14ac:dyDescent="0.25">
      <c r="A101" s="6" t="s">
        <v>167</v>
      </c>
      <c r="B101" s="1">
        <v>1.7</v>
      </c>
      <c r="C101" s="2">
        <v>1.7</v>
      </c>
    </row>
    <row r="102" spans="1:3" ht="17.25" customHeight="1" x14ac:dyDescent="0.25">
      <c r="A102" s="35" t="s">
        <v>88</v>
      </c>
      <c r="B102" s="1">
        <v>23.5</v>
      </c>
      <c r="C102" s="2">
        <v>6.6</v>
      </c>
    </row>
    <row r="103" spans="1:3" ht="15.75" customHeight="1" x14ac:dyDescent="0.3">
      <c r="A103" s="39" t="s">
        <v>89</v>
      </c>
      <c r="B103" s="32">
        <f>B104+B106+B105</f>
        <v>569.20000000000005</v>
      </c>
      <c r="C103" s="32">
        <f t="shared" ref="C103" si="4">C104+C106+C105</f>
        <v>479.5</v>
      </c>
    </row>
    <row r="104" spans="1:3" ht="15" customHeight="1" x14ac:dyDescent="0.25">
      <c r="A104" s="6" t="s">
        <v>162</v>
      </c>
      <c r="B104" s="1">
        <v>534.20000000000005</v>
      </c>
      <c r="C104" s="2">
        <v>474.6</v>
      </c>
    </row>
    <row r="105" spans="1:3" ht="15" customHeight="1" x14ac:dyDescent="0.25">
      <c r="A105" s="6" t="s">
        <v>145</v>
      </c>
      <c r="B105" s="1">
        <v>5</v>
      </c>
      <c r="C105" s="2">
        <v>4.9000000000000004</v>
      </c>
    </row>
    <row r="106" spans="1:3" ht="15.6" customHeight="1" x14ac:dyDescent="0.25">
      <c r="A106" s="35" t="s">
        <v>21</v>
      </c>
      <c r="B106" s="1">
        <v>30</v>
      </c>
      <c r="C106" s="2"/>
    </row>
    <row r="107" spans="1:3" ht="32.25" customHeight="1" x14ac:dyDescent="0.3">
      <c r="A107" s="40" t="s">
        <v>14</v>
      </c>
      <c r="B107" s="32">
        <f>B108+B110+B109</f>
        <v>1006</v>
      </c>
      <c r="C107" s="32">
        <f t="shared" ref="C107" si="5">C108+C110+C109</f>
        <v>664.4</v>
      </c>
    </row>
    <row r="108" spans="1:3" ht="18" customHeight="1" x14ac:dyDescent="0.25">
      <c r="A108" s="6" t="s">
        <v>162</v>
      </c>
      <c r="B108" s="1">
        <v>930.5</v>
      </c>
      <c r="C108" s="2">
        <v>659</v>
      </c>
    </row>
    <row r="109" spans="1:3" ht="14.4" customHeight="1" x14ac:dyDescent="0.25">
      <c r="A109" s="6" t="s">
        <v>145</v>
      </c>
      <c r="B109" s="1">
        <v>5.5</v>
      </c>
      <c r="C109" s="2">
        <v>5.4</v>
      </c>
    </row>
    <row r="110" spans="1:3" ht="16.95" customHeight="1" x14ac:dyDescent="0.25">
      <c r="A110" s="34" t="s">
        <v>21</v>
      </c>
      <c r="B110" s="1">
        <v>70</v>
      </c>
      <c r="C110" s="2"/>
    </row>
    <row r="111" spans="1:3" ht="15.6" x14ac:dyDescent="0.3">
      <c r="A111" s="39" t="s">
        <v>11</v>
      </c>
      <c r="B111" s="32">
        <f>B112+B114+B113</f>
        <v>1658</v>
      </c>
      <c r="C111" s="32">
        <f t="shared" ref="C111" si="6">C112+C114+C113</f>
        <v>1473.6</v>
      </c>
    </row>
    <row r="112" spans="1:3" x14ac:dyDescent="0.25">
      <c r="A112" s="6" t="s">
        <v>162</v>
      </c>
      <c r="B112" s="1">
        <v>1581.2</v>
      </c>
      <c r="C112" s="2">
        <v>1471.8</v>
      </c>
    </row>
    <row r="113" spans="1:3" x14ac:dyDescent="0.25">
      <c r="A113" s="6" t="s">
        <v>145</v>
      </c>
      <c r="B113" s="1">
        <v>1.8</v>
      </c>
      <c r="C113" s="2">
        <v>1.8</v>
      </c>
    </row>
    <row r="114" spans="1:3" ht="16.95" customHeight="1" x14ac:dyDescent="0.25">
      <c r="A114" s="35" t="s">
        <v>21</v>
      </c>
      <c r="B114" s="1">
        <v>75</v>
      </c>
      <c r="C114" s="2"/>
    </row>
    <row r="115" spans="1:3" ht="16.5" customHeight="1" x14ac:dyDescent="0.3">
      <c r="A115" s="40" t="s">
        <v>135</v>
      </c>
      <c r="B115" s="32">
        <f>B116</f>
        <v>161.80000000000001</v>
      </c>
      <c r="C115" s="32">
        <f>C116</f>
        <v>122.3</v>
      </c>
    </row>
    <row r="116" spans="1:3" ht="16.5" customHeight="1" x14ac:dyDescent="0.25">
      <c r="A116" s="34" t="s">
        <v>163</v>
      </c>
      <c r="B116" s="1">
        <v>161.80000000000001</v>
      </c>
      <c r="C116" s="2">
        <v>122.3</v>
      </c>
    </row>
    <row r="117" spans="1:3" ht="15.6" x14ac:dyDescent="0.3">
      <c r="A117" s="39" t="s">
        <v>90</v>
      </c>
      <c r="B117" s="32">
        <f>B118+B119</f>
        <v>343.3</v>
      </c>
      <c r="C117" s="32">
        <f>C118+C119</f>
        <v>236</v>
      </c>
    </row>
    <row r="118" spans="1:3" x14ac:dyDescent="0.25">
      <c r="A118" s="6" t="s">
        <v>162</v>
      </c>
      <c r="B118" s="1">
        <v>308.3</v>
      </c>
      <c r="C118" s="2">
        <v>236</v>
      </c>
    </row>
    <row r="119" spans="1:3" ht="16.95" customHeight="1" x14ac:dyDescent="0.25">
      <c r="A119" s="34" t="s">
        <v>21</v>
      </c>
      <c r="B119" s="1">
        <v>35</v>
      </c>
      <c r="C119" s="2"/>
    </row>
    <row r="120" spans="1:3" x14ac:dyDescent="0.25">
      <c r="A120" s="41" t="s">
        <v>91</v>
      </c>
      <c r="B120" s="32">
        <f>B85+B87+B91+B95+B99+B103+B107+B111+B117+B115</f>
        <v>6327.7</v>
      </c>
      <c r="C120" s="32">
        <f>C85+C87+C91+C95+C99+C103+C107+C111+C117+C115</f>
        <v>5028.3</v>
      </c>
    </row>
    <row r="121" spans="1:3" x14ac:dyDescent="0.25">
      <c r="A121" s="6" t="s">
        <v>162</v>
      </c>
      <c r="B121" s="1">
        <f>B86+B88+B92+B96+B100+B104+B108+B112+B118+B116</f>
        <v>6006.6</v>
      </c>
      <c r="C121" s="1">
        <f>C86+C88+C92+C96+C100+C104+C108+C112+C118+C116</f>
        <v>4981</v>
      </c>
    </row>
    <row r="122" spans="1:3" x14ac:dyDescent="0.25">
      <c r="A122" s="6" t="s">
        <v>145</v>
      </c>
      <c r="B122" s="8">
        <f>B89+B93+B97+B101+B105+B109+B113</f>
        <v>74.5</v>
      </c>
      <c r="C122" s="8">
        <f>C89+C93+C97+C101+C105+C109+C113</f>
        <v>40.699999999999996</v>
      </c>
    </row>
    <row r="123" spans="1:3" ht="16.95" customHeight="1" x14ac:dyDescent="0.25">
      <c r="A123" s="35" t="s">
        <v>22</v>
      </c>
      <c r="B123" s="1">
        <f>B90+B94+B98+B102+B106+B110+B114+B119</f>
        <v>246.6</v>
      </c>
      <c r="C123" s="1">
        <f>C90+C94+C98+C102+C106+C110+C114+C119</f>
        <v>6.6</v>
      </c>
    </row>
    <row r="124" spans="1:3" ht="28.95" customHeight="1" x14ac:dyDescent="0.25">
      <c r="A124" s="169" t="s">
        <v>140</v>
      </c>
      <c r="B124" s="157"/>
      <c r="C124" s="158"/>
    </row>
    <row r="125" spans="1:3" ht="20.25" customHeight="1" x14ac:dyDescent="0.25">
      <c r="A125" s="3" t="s">
        <v>15</v>
      </c>
      <c r="B125" s="4">
        <f>B126</f>
        <v>1625</v>
      </c>
      <c r="C125" s="4"/>
    </row>
    <row r="126" spans="1:3" ht="15.75" customHeight="1" x14ac:dyDescent="0.25">
      <c r="A126" s="5" t="s">
        <v>163</v>
      </c>
      <c r="B126" s="2">
        <v>1625</v>
      </c>
      <c r="C126" s="2"/>
    </row>
    <row r="127" spans="1:3" ht="18.75" customHeight="1" x14ac:dyDescent="0.25">
      <c r="A127" s="41" t="s">
        <v>155</v>
      </c>
      <c r="B127" s="29">
        <f>B128+B129+B130</f>
        <v>2583.6</v>
      </c>
      <c r="C127" s="29">
        <f>C128+C129+C130</f>
        <v>1932.3</v>
      </c>
    </row>
    <row r="128" spans="1:3" ht="17.25" customHeight="1" x14ac:dyDescent="0.25">
      <c r="A128" s="6" t="s">
        <v>162</v>
      </c>
      <c r="B128" s="1">
        <v>2450.6</v>
      </c>
      <c r="C128" s="2">
        <v>1929.3</v>
      </c>
    </row>
    <row r="129" spans="1:3" ht="18" customHeight="1" x14ac:dyDescent="0.25">
      <c r="A129" s="34" t="s">
        <v>21</v>
      </c>
      <c r="B129" s="1">
        <v>130</v>
      </c>
      <c r="C129" s="2"/>
    </row>
    <row r="130" spans="1:3" ht="18" customHeight="1" x14ac:dyDescent="0.25">
      <c r="A130" s="34" t="s">
        <v>145</v>
      </c>
      <c r="B130" s="1">
        <v>3</v>
      </c>
      <c r="C130" s="1">
        <v>3</v>
      </c>
    </row>
    <row r="131" spans="1:3" ht="18.600000000000001" customHeight="1" x14ac:dyDescent="0.25">
      <c r="A131" s="41" t="s">
        <v>20</v>
      </c>
      <c r="B131" s="32">
        <f>B127+B125</f>
        <v>4208.6000000000004</v>
      </c>
      <c r="C131" s="32">
        <f>C127+C125</f>
        <v>1932.3</v>
      </c>
    </row>
    <row r="132" spans="1:3" ht="18.75" customHeight="1" x14ac:dyDescent="0.25">
      <c r="A132" s="6" t="s">
        <v>162</v>
      </c>
      <c r="B132" s="1">
        <f>B128+B126</f>
        <v>4075.6</v>
      </c>
      <c r="C132" s="1">
        <f>C128+C126</f>
        <v>1929.3</v>
      </c>
    </row>
    <row r="133" spans="1:3" ht="16.95" customHeight="1" x14ac:dyDescent="0.25">
      <c r="A133" s="34" t="s">
        <v>92</v>
      </c>
      <c r="B133" s="1">
        <f>B129</f>
        <v>130</v>
      </c>
      <c r="C133" s="1"/>
    </row>
    <row r="134" spans="1:3" ht="16.95" customHeight="1" x14ac:dyDescent="0.25">
      <c r="A134" s="141" t="s">
        <v>145</v>
      </c>
      <c r="B134" s="2">
        <f>B130</f>
        <v>3</v>
      </c>
      <c r="C134" s="2">
        <f>C130</f>
        <v>3</v>
      </c>
    </row>
    <row r="135" spans="1:3" ht="31.95" customHeight="1" x14ac:dyDescent="0.25">
      <c r="A135" s="148" t="s">
        <v>70</v>
      </c>
      <c r="B135" s="161"/>
      <c r="C135" s="162"/>
    </row>
    <row r="136" spans="1:3" ht="20.399999999999999" customHeight="1" x14ac:dyDescent="0.3">
      <c r="A136" s="39" t="s">
        <v>15</v>
      </c>
      <c r="B136" s="32">
        <f>B137+B139+B140+B138</f>
        <v>3664.5</v>
      </c>
      <c r="C136" s="32"/>
    </row>
    <row r="137" spans="1:3" ht="19.95" customHeight="1" x14ac:dyDescent="0.25">
      <c r="A137" s="6" t="s">
        <v>164</v>
      </c>
      <c r="B137" s="1">
        <v>358</v>
      </c>
      <c r="C137" s="2"/>
    </row>
    <row r="138" spans="1:3" ht="17.25" customHeight="1" x14ac:dyDescent="0.25">
      <c r="A138" s="6" t="s">
        <v>145</v>
      </c>
      <c r="B138" s="1">
        <v>561.70000000000005</v>
      </c>
      <c r="C138" s="2"/>
    </row>
    <row r="139" spans="1:3" ht="16.5" customHeight="1" x14ac:dyDescent="0.25">
      <c r="A139" s="34" t="s">
        <v>138</v>
      </c>
      <c r="B139" s="1">
        <v>2438.5</v>
      </c>
      <c r="C139" s="2"/>
    </row>
    <row r="140" spans="1:3" ht="16.5" customHeight="1" x14ac:dyDescent="0.25">
      <c r="A140" s="6" t="s">
        <v>73</v>
      </c>
      <c r="B140" s="1">
        <v>306.3</v>
      </c>
      <c r="C140" s="2"/>
    </row>
    <row r="141" spans="1:3" ht="18" customHeight="1" x14ac:dyDescent="0.3">
      <c r="A141" s="39" t="s">
        <v>93</v>
      </c>
      <c r="B141" s="32">
        <f>B142+B143+B144+B145</f>
        <v>1538</v>
      </c>
      <c r="C141" s="32">
        <f t="shared" ref="C141" si="7">C142+C143+C144+C145</f>
        <v>1308.0999999999999</v>
      </c>
    </row>
    <row r="142" spans="1:3" x14ac:dyDescent="0.25">
      <c r="A142" s="6" t="s">
        <v>162</v>
      </c>
      <c r="B142" s="1">
        <v>822.4</v>
      </c>
      <c r="C142" s="2">
        <v>728.4</v>
      </c>
    </row>
    <row r="143" spans="1:3" ht="14.25" customHeight="1" x14ac:dyDescent="0.25">
      <c r="A143" s="34" t="s">
        <v>21</v>
      </c>
      <c r="B143" s="1">
        <v>105</v>
      </c>
      <c r="C143" s="2"/>
    </row>
    <row r="144" spans="1:3" ht="14.4" customHeight="1" x14ac:dyDescent="0.25">
      <c r="A144" s="34" t="s">
        <v>138</v>
      </c>
      <c r="B144" s="1">
        <v>572.20000000000005</v>
      </c>
      <c r="C144" s="2">
        <v>550.6</v>
      </c>
    </row>
    <row r="145" spans="1:3" ht="15" customHeight="1" x14ac:dyDescent="0.25">
      <c r="A145" s="35" t="s">
        <v>145</v>
      </c>
      <c r="B145" s="1">
        <v>38.4</v>
      </c>
      <c r="C145" s="2">
        <v>29.1</v>
      </c>
    </row>
    <row r="146" spans="1:3" ht="15.6" x14ac:dyDescent="0.25">
      <c r="A146" s="7" t="s">
        <v>94</v>
      </c>
      <c r="B146" s="32">
        <f>B147+B148+B149+B150</f>
        <v>589.20000000000005</v>
      </c>
      <c r="C146" s="32">
        <f>C147+C148+C149+C150</f>
        <v>501.3</v>
      </c>
    </row>
    <row r="147" spans="1:3" x14ac:dyDescent="0.25">
      <c r="A147" s="6" t="s">
        <v>162</v>
      </c>
      <c r="B147" s="1">
        <v>316.10000000000002</v>
      </c>
      <c r="C147" s="2">
        <v>282.5</v>
      </c>
    </row>
    <row r="148" spans="1:3" x14ac:dyDescent="0.25">
      <c r="A148" s="34" t="s">
        <v>21</v>
      </c>
      <c r="B148" s="1">
        <v>43.8</v>
      </c>
      <c r="C148" s="2"/>
    </row>
    <row r="149" spans="1:3" ht="16.2" customHeight="1" x14ac:dyDescent="0.25">
      <c r="A149" s="34" t="s">
        <v>138</v>
      </c>
      <c r="B149" s="1">
        <v>217.9</v>
      </c>
      <c r="C149" s="2">
        <v>207.6</v>
      </c>
    </row>
    <row r="150" spans="1:3" ht="16.2" customHeight="1" x14ac:dyDescent="0.25">
      <c r="A150" s="35" t="s">
        <v>145</v>
      </c>
      <c r="B150" s="1">
        <v>11.4</v>
      </c>
      <c r="C150" s="1">
        <v>11.2</v>
      </c>
    </row>
    <row r="151" spans="1:3" ht="15.6" x14ac:dyDescent="0.25">
      <c r="A151" s="28" t="s">
        <v>95</v>
      </c>
      <c r="B151" s="32">
        <f>B152+B153+B154+B155</f>
        <v>1210.6999999999998</v>
      </c>
      <c r="C151" s="32">
        <f t="shared" ref="C151" si="8">C152+C153+C154+C155</f>
        <v>1069.5</v>
      </c>
    </row>
    <row r="152" spans="1:3" ht="17.25" customHeight="1" x14ac:dyDescent="0.25">
      <c r="A152" s="6" t="s">
        <v>162</v>
      </c>
      <c r="B152" s="1">
        <v>664.2</v>
      </c>
      <c r="C152" s="2">
        <v>604.6</v>
      </c>
    </row>
    <row r="153" spans="1:3" ht="15.75" customHeight="1" x14ac:dyDescent="0.25">
      <c r="A153" s="34" t="s">
        <v>21</v>
      </c>
      <c r="B153" s="1">
        <v>65</v>
      </c>
      <c r="C153" s="2"/>
    </row>
    <row r="154" spans="1:3" ht="15.75" customHeight="1" x14ac:dyDescent="0.25">
      <c r="A154" s="34" t="s">
        <v>138</v>
      </c>
      <c r="B154" s="1">
        <v>454.9</v>
      </c>
      <c r="C154" s="2">
        <v>440.4</v>
      </c>
    </row>
    <row r="155" spans="1:3" ht="16.2" customHeight="1" x14ac:dyDescent="0.25">
      <c r="A155" s="34" t="s">
        <v>145</v>
      </c>
      <c r="B155" s="1">
        <v>26.6</v>
      </c>
      <c r="C155" s="2">
        <v>24.5</v>
      </c>
    </row>
    <row r="156" spans="1:3" ht="16.5" customHeight="1" x14ac:dyDescent="0.25">
      <c r="A156" s="28" t="s">
        <v>96</v>
      </c>
      <c r="B156" s="32">
        <f>B157+B158+B159+B160</f>
        <v>907.49999999999989</v>
      </c>
      <c r="C156" s="32">
        <f t="shared" ref="C156" si="9">C157+C158+C159+C160</f>
        <v>768.30000000000007</v>
      </c>
    </row>
    <row r="157" spans="1:3" ht="16.5" customHeight="1" x14ac:dyDescent="0.25">
      <c r="A157" s="6" t="s">
        <v>162</v>
      </c>
      <c r="B157" s="1">
        <v>482.5</v>
      </c>
      <c r="C157" s="2">
        <v>432</v>
      </c>
    </row>
    <row r="158" spans="1:3" ht="15" customHeight="1" x14ac:dyDescent="0.25">
      <c r="A158" s="34" t="s">
        <v>21</v>
      </c>
      <c r="B158" s="1">
        <v>69.400000000000006</v>
      </c>
      <c r="C158" s="2"/>
    </row>
    <row r="159" spans="1:3" ht="15.75" customHeight="1" x14ac:dyDescent="0.25">
      <c r="A159" s="34" t="s">
        <v>138</v>
      </c>
      <c r="B159" s="1">
        <v>334.7</v>
      </c>
      <c r="C159" s="2">
        <v>319.10000000000002</v>
      </c>
    </row>
    <row r="160" spans="1:3" ht="18.600000000000001" customHeight="1" x14ac:dyDescent="0.25">
      <c r="A160" s="34" t="s">
        <v>145</v>
      </c>
      <c r="B160" s="1">
        <v>20.9</v>
      </c>
      <c r="C160" s="2">
        <v>17.2</v>
      </c>
    </row>
    <row r="161" spans="1:3" ht="15.75" customHeight="1" x14ac:dyDescent="0.25">
      <c r="A161" s="28" t="s">
        <v>97</v>
      </c>
      <c r="B161" s="32">
        <f>B162+B163+B164+B165</f>
        <v>1001.2</v>
      </c>
      <c r="C161" s="32">
        <f t="shared" ref="C161" si="10">C162+C163+C164+C165</f>
        <v>839.19999999999993</v>
      </c>
    </row>
    <row r="162" spans="1:3" ht="17.25" customHeight="1" x14ac:dyDescent="0.25">
      <c r="A162" s="6" t="s">
        <v>162</v>
      </c>
      <c r="B162" s="1">
        <v>508.7</v>
      </c>
      <c r="C162" s="2">
        <v>449</v>
      </c>
    </row>
    <row r="163" spans="1:3" x14ac:dyDescent="0.25">
      <c r="A163" s="34" t="s">
        <v>21</v>
      </c>
      <c r="B163" s="1">
        <v>84.5</v>
      </c>
      <c r="C163" s="1"/>
    </row>
    <row r="164" spans="1:3" ht="18" customHeight="1" x14ac:dyDescent="0.25">
      <c r="A164" s="34" t="s">
        <v>138</v>
      </c>
      <c r="B164" s="1">
        <v>388.2</v>
      </c>
      <c r="C164" s="2">
        <v>372.4</v>
      </c>
    </row>
    <row r="165" spans="1:3" ht="17.399999999999999" customHeight="1" x14ac:dyDescent="0.25">
      <c r="A165" s="34" t="s">
        <v>145</v>
      </c>
      <c r="B165" s="1">
        <v>19.8</v>
      </c>
      <c r="C165" s="2">
        <v>17.8</v>
      </c>
    </row>
    <row r="166" spans="1:3" ht="17.25" customHeight="1" x14ac:dyDescent="0.25">
      <c r="A166" s="28" t="s">
        <v>98</v>
      </c>
      <c r="B166" s="32">
        <f>B167+B168+B169+B170</f>
        <v>551.6</v>
      </c>
      <c r="C166" s="32">
        <f t="shared" ref="C166" si="11">C167+C168+C169+C170</f>
        <v>469.1</v>
      </c>
    </row>
    <row r="167" spans="1:3" ht="17.25" customHeight="1" x14ac:dyDescent="0.25">
      <c r="A167" s="6" t="s">
        <v>162</v>
      </c>
      <c r="B167" s="1">
        <v>302.5</v>
      </c>
      <c r="C167" s="2">
        <v>270.10000000000002</v>
      </c>
    </row>
    <row r="168" spans="1:3" ht="15" customHeight="1" x14ac:dyDescent="0.25">
      <c r="A168" s="34" t="s">
        <v>21</v>
      </c>
      <c r="B168" s="1">
        <v>38.4</v>
      </c>
      <c r="C168" s="2"/>
    </row>
    <row r="169" spans="1:3" ht="16.5" customHeight="1" x14ac:dyDescent="0.25">
      <c r="A169" s="34" t="s">
        <v>138</v>
      </c>
      <c r="B169" s="1">
        <v>196.5</v>
      </c>
      <c r="C169" s="2">
        <v>188.4</v>
      </c>
    </row>
    <row r="170" spans="1:3" ht="16.5" customHeight="1" x14ac:dyDescent="0.25">
      <c r="A170" s="35" t="s">
        <v>145</v>
      </c>
      <c r="B170" s="1">
        <v>14.2</v>
      </c>
      <c r="C170" s="1">
        <v>10.6</v>
      </c>
    </row>
    <row r="171" spans="1:3" ht="15.6" x14ac:dyDescent="0.25">
      <c r="A171" s="7" t="s">
        <v>99</v>
      </c>
      <c r="B171" s="32">
        <f>B172+B173+B174+B175</f>
        <v>558.69999999999993</v>
      </c>
      <c r="C171" s="32">
        <f>C172+C173+C174+C175</f>
        <v>474.70000000000005</v>
      </c>
    </row>
    <row r="172" spans="1:3" ht="17.25" customHeight="1" x14ac:dyDescent="0.25">
      <c r="A172" s="6" t="s">
        <v>162</v>
      </c>
      <c r="B172" s="1">
        <v>312.10000000000002</v>
      </c>
      <c r="C172" s="2">
        <v>280.5</v>
      </c>
    </row>
    <row r="173" spans="1:3" ht="15" customHeight="1" x14ac:dyDescent="0.25">
      <c r="A173" s="34" t="s">
        <v>21</v>
      </c>
      <c r="B173" s="1">
        <v>42.9</v>
      </c>
      <c r="C173" s="2"/>
    </row>
    <row r="174" spans="1:3" x14ac:dyDescent="0.25">
      <c r="A174" s="34" t="s">
        <v>138</v>
      </c>
      <c r="B174" s="10">
        <v>192.4</v>
      </c>
      <c r="C174" s="42">
        <v>183.1</v>
      </c>
    </row>
    <row r="175" spans="1:3" x14ac:dyDescent="0.25">
      <c r="A175" s="34" t="s">
        <v>145</v>
      </c>
      <c r="B175" s="10">
        <v>11.3</v>
      </c>
      <c r="C175" s="132">
        <v>11.1</v>
      </c>
    </row>
    <row r="176" spans="1:3" ht="15.6" x14ac:dyDescent="0.3">
      <c r="A176" s="43" t="s">
        <v>100</v>
      </c>
      <c r="B176" s="44">
        <f>B177+B178+B179+B180</f>
        <v>891.8</v>
      </c>
      <c r="C176" s="44">
        <f t="shared" ref="C176" si="12">C177+C178+C179+C180</f>
        <v>749.69999999999993</v>
      </c>
    </row>
    <row r="177" spans="1:3" x14ac:dyDescent="0.25">
      <c r="A177" s="6" t="s">
        <v>162</v>
      </c>
      <c r="B177" s="10">
        <v>460.8</v>
      </c>
      <c r="C177" s="45">
        <v>414.6</v>
      </c>
    </row>
    <row r="178" spans="1:3" x14ac:dyDescent="0.25">
      <c r="A178" s="34" t="s">
        <v>21</v>
      </c>
      <c r="B178" s="10">
        <v>69.5</v>
      </c>
      <c r="C178" s="45"/>
    </row>
    <row r="179" spans="1:3" x14ac:dyDescent="0.25">
      <c r="A179" s="34" t="s">
        <v>138</v>
      </c>
      <c r="B179" s="10">
        <v>332.5</v>
      </c>
      <c r="C179" s="45">
        <v>318.7</v>
      </c>
    </row>
    <row r="180" spans="1:3" ht="14.4" customHeight="1" x14ac:dyDescent="0.25">
      <c r="A180" s="34" t="s">
        <v>145</v>
      </c>
      <c r="B180" s="1">
        <v>29</v>
      </c>
      <c r="C180" s="2">
        <v>16.399999999999999</v>
      </c>
    </row>
    <row r="181" spans="1:3" ht="15.6" x14ac:dyDescent="0.3">
      <c r="A181" s="43" t="s">
        <v>34</v>
      </c>
      <c r="B181" s="44">
        <f>B182+B183+B184+B185</f>
        <v>882.5</v>
      </c>
      <c r="C181" s="44">
        <f t="shared" ref="C181" si="13">C182+C183+C184+C185</f>
        <v>740.90000000000009</v>
      </c>
    </row>
    <row r="182" spans="1:3" x14ac:dyDescent="0.25">
      <c r="A182" s="6" t="s">
        <v>162</v>
      </c>
      <c r="B182" s="10">
        <v>493.8</v>
      </c>
      <c r="C182" s="45">
        <v>440.3</v>
      </c>
    </row>
    <row r="183" spans="1:3" x14ac:dyDescent="0.25">
      <c r="A183" s="34" t="s">
        <v>21</v>
      </c>
      <c r="B183" s="10">
        <v>63.1</v>
      </c>
      <c r="C183" s="45"/>
    </row>
    <row r="184" spans="1:3" x14ac:dyDescent="0.25">
      <c r="A184" s="34" t="s">
        <v>138</v>
      </c>
      <c r="B184" s="10">
        <v>297.10000000000002</v>
      </c>
      <c r="C184" s="45">
        <v>282.89999999999998</v>
      </c>
    </row>
    <row r="185" spans="1:3" ht="14.4" customHeight="1" x14ac:dyDescent="0.25">
      <c r="A185" s="34" t="s">
        <v>145</v>
      </c>
      <c r="B185" s="1">
        <v>28.5</v>
      </c>
      <c r="C185" s="2">
        <v>17.7</v>
      </c>
    </row>
    <row r="186" spans="1:3" ht="15.6" x14ac:dyDescent="0.3">
      <c r="A186" s="43" t="s">
        <v>101</v>
      </c>
      <c r="B186" s="44">
        <f>B187+B188+B189+B190</f>
        <v>567.20000000000005</v>
      </c>
      <c r="C186" s="44">
        <f>C187+C188+C189+C190</f>
        <v>482.79999999999995</v>
      </c>
    </row>
    <row r="187" spans="1:3" x14ac:dyDescent="0.25">
      <c r="A187" s="6" t="s">
        <v>162</v>
      </c>
      <c r="B187" s="10">
        <v>272.8</v>
      </c>
      <c r="C187" s="45">
        <v>242</v>
      </c>
    </row>
    <row r="188" spans="1:3" x14ac:dyDescent="0.25">
      <c r="A188" s="34" t="s">
        <v>21</v>
      </c>
      <c r="B188" s="10">
        <v>45</v>
      </c>
      <c r="C188" s="45"/>
    </row>
    <row r="189" spans="1:3" x14ac:dyDescent="0.25">
      <c r="A189" s="34" t="s">
        <v>138</v>
      </c>
      <c r="B189" s="10">
        <v>239.9</v>
      </c>
      <c r="C189" s="45">
        <v>231.4</v>
      </c>
    </row>
    <row r="190" spans="1:3" x14ac:dyDescent="0.25">
      <c r="A190" s="34" t="s">
        <v>145</v>
      </c>
      <c r="B190" s="10">
        <v>9.5</v>
      </c>
      <c r="C190" s="47">
        <v>9.4</v>
      </c>
    </row>
    <row r="191" spans="1:3" ht="15.6" x14ac:dyDescent="0.3">
      <c r="A191" s="43" t="s">
        <v>102</v>
      </c>
      <c r="B191" s="44">
        <f>B192+B193+B194+B195</f>
        <v>560.79999999999995</v>
      </c>
      <c r="C191" s="44">
        <f t="shared" ref="C191" si="14">C192+C193+C194+C195</f>
        <v>474.80000000000007</v>
      </c>
    </row>
    <row r="192" spans="1:3" x14ac:dyDescent="0.25">
      <c r="A192" s="6" t="s">
        <v>162</v>
      </c>
      <c r="B192" s="10">
        <v>279.39999999999998</v>
      </c>
      <c r="C192" s="45">
        <v>247.9</v>
      </c>
    </row>
    <row r="193" spans="1:3" x14ac:dyDescent="0.25">
      <c r="A193" s="34" t="s">
        <v>21</v>
      </c>
      <c r="B193" s="10">
        <v>37.200000000000003</v>
      </c>
      <c r="C193" s="45"/>
    </row>
    <row r="194" spans="1:3" x14ac:dyDescent="0.25">
      <c r="A194" s="34" t="s">
        <v>138</v>
      </c>
      <c r="B194" s="10">
        <v>225.7</v>
      </c>
      <c r="C194" s="45">
        <v>217.3</v>
      </c>
    </row>
    <row r="195" spans="1:3" x14ac:dyDescent="0.25">
      <c r="A195" s="35" t="s">
        <v>145</v>
      </c>
      <c r="B195" s="10">
        <v>18.5</v>
      </c>
      <c r="C195" s="47">
        <v>9.6</v>
      </c>
    </row>
    <row r="196" spans="1:3" ht="15.6" x14ac:dyDescent="0.3">
      <c r="A196" s="48" t="s">
        <v>103</v>
      </c>
      <c r="B196" s="44">
        <f>B197+B198+B199+B200</f>
        <v>959.6</v>
      </c>
      <c r="C196" s="44">
        <f>C197+C198+C199+C200</f>
        <v>813.69999999999993</v>
      </c>
    </row>
    <row r="197" spans="1:3" x14ac:dyDescent="0.25">
      <c r="A197" s="6" t="s">
        <v>162</v>
      </c>
      <c r="B197" s="10">
        <v>497.5</v>
      </c>
      <c r="C197" s="45">
        <v>447</v>
      </c>
    </row>
    <row r="198" spans="1:3" x14ac:dyDescent="0.25">
      <c r="A198" s="34" t="s">
        <v>21</v>
      </c>
      <c r="B198" s="10">
        <v>78</v>
      </c>
      <c r="C198" s="45"/>
    </row>
    <row r="199" spans="1:3" x14ac:dyDescent="0.25">
      <c r="A199" s="34" t="s">
        <v>138</v>
      </c>
      <c r="B199" s="10">
        <v>366.1</v>
      </c>
      <c r="C199" s="45">
        <v>348.9</v>
      </c>
    </row>
    <row r="200" spans="1:3" x14ac:dyDescent="0.25">
      <c r="A200" s="35" t="s">
        <v>145</v>
      </c>
      <c r="B200" s="10">
        <v>18</v>
      </c>
      <c r="C200" s="47">
        <v>17.8</v>
      </c>
    </row>
    <row r="201" spans="1:3" ht="15.6" x14ac:dyDescent="0.3">
      <c r="A201" s="43" t="s">
        <v>104</v>
      </c>
      <c r="B201" s="44">
        <f>B202+B203+B204+B205</f>
        <v>543.4</v>
      </c>
      <c r="C201" s="44">
        <f t="shared" ref="C201" si="15">C202+C203+C204+C205</f>
        <v>462.09999999999997</v>
      </c>
    </row>
    <row r="202" spans="1:3" x14ac:dyDescent="0.25">
      <c r="A202" s="6" t="s">
        <v>162</v>
      </c>
      <c r="B202" s="10">
        <v>301.3</v>
      </c>
      <c r="C202" s="45">
        <v>271.39999999999998</v>
      </c>
    </row>
    <row r="203" spans="1:3" x14ac:dyDescent="0.25">
      <c r="A203" s="34" t="s">
        <v>21</v>
      </c>
      <c r="B203" s="10">
        <v>38.299999999999997</v>
      </c>
      <c r="C203" s="45"/>
    </row>
    <row r="204" spans="1:3" x14ac:dyDescent="0.25">
      <c r="A204" s="34" t="s">
        <v>138</v>
      </c>
      <c r="B204" s="10">
        <v>187.7</v>
      </c>
      <c r="C204" s="45">
        <v>180</v>
      </c>
    </row>
    <row r="205" spans="1:3" ht="14.4" customHeight="1" x14ac:dyDescent="0.25">
      <c r="A205" s="35" t="s">
        <v>145</v>
      </c>
      <c r="B205" s="1">
        <v>16.100000000000001</v>
      </c>
      <c r="C205" s="2">
        <v>10.7</v>
      </c>
    </row>
    <row r="206" spans="1:3" ht="15.6" x14ac:dyDescent="0.3">
      <c r="A206" s="48" t="s">
        <v>105</v>
      </c>
      <c r="B206" s="44">
        <f>B207+B208+B209+B210</f>
        <v>690.19999999999993</v>
      </c>
      <c r="C206" s="44">
        <f t="shared" ref="C206" si="16">C207+C208+C209+C210</f>
        <v>588.40000000000009</v>
      </c>
    </row>
    <row r="207" spans="1:3" x14ac:dyDescent="0.25">
      <c r="A207" s="6" t="s">
        <v>162</v>
      </c>
      <c r="B207" s="10">
        <v>369.7</v>
      </c>
      <c r="C207" s="45">
        <v>335.7</v>
      </c>
    </row>
    <row r="208" spans="1:3" x14ac:dyDescent="0.25">
      <c r="A208" s="34" t="s">
        <v>21</v>
      </c>
      <c r="B208" s="10">
        <v>53.9</v>
      </c>
      <c r="C208" s="45"/>
    </row>
    <row r="209" spans="1:3" x14ac:dyDescent="0.25">
      <c r="A209" s="34" t="s">
        <v>138</v>
      </c>
      <c r="B209" s="10">
        <v>249.7</v>
      </c>
      <c r="C209" s="45">
        <v>239.5</v>
      </c>
    </row>
    <row r="210" spans="1:3" x14ac:dyDescent="0.25">
      <c r="A210" s="34" t="s">
        <v>145</v>
      </c>
      <c r="B210" s="10">
        <v>16.899999999999999</v>
      </c>
      <c r="C210" s="47">
        <v>13.2</v>
      </c>
    </row>
    <row r="211" spans="1:3" ht="15.6" x14ac:dyDescent="0.3">
      <c r="A211" s="43" t="s">
        <v>106</v>
      </c>
      <c r="B211" s="44">
        <f>B212+B213+B214+B215</f>
        <v>990.1</v>
      </c>
      <c r="C211" s="44">
        <f t="shared" ref="C211" si="17">C212+C213+C214+C215</f>
        <v>886</v>
      </c>
    </row>
    <row r="212" spans="1:3" x14ac:dyDescent="0.25">
      <c r="A212" s="6" t="s">
        <v>162</v>
      </c>
      <c r="B212" s="10">
        <v>617.5</v>
      </c>
      <c r="C212" s="45">
        <v>562.20000000000005</v>
      </c>
    </row>
    <row r="213" spans="1:3" x14ac:dyDescent="0.25">
      <c r="A213" s="34" t="s">
        <v>21</v>
      </c>
      <c r="B213" s="10">
        <v>34.9</v>
      </c>
      <c r="C213" s="45"/>
    </row>
    <row r="214" spans="1:3" x14ac:dyDescent="0.25">
      <c r="A214" s="34" t="s">
        <v>138</v>
      </c>
      <c r="B214" s="10">
        <v>311.10000000000002</v>
      </c>
      <c r="C214" s="45">
        <v>301</v>
      </c>
    </row>
    <row r="215" spans="1:3" ht="14.4" customHeight="1" x14ac:dyDescent="0.25">
      <c r="A215" s="34" t="s">
        <v>145</v>
      </c>
      <c r="B215" s="1">
        <v>26.6</v>
      </c>
      <c r="C215" s="2">
        <v>22.8</v>
      </c>
    </row>
    <row r="216" spans="1:3" ht="15.6" x14ac:dyDescent="0.3">
      <c r="A216" s="43" t="s">
        <v>107</v>
      </c>
      <c r="B216" s="44">
        <f>B217+B218+B219+B220</f>
        <v>936.19999999999993</v>
      </c>
      <c r="C216" s="44">
        <f>C217+C218+C219+C220</f>
        <v>800.9</v>
      </c>
    </row>
    <row r="217" spans="1:3" x14ac:dyDescent="0.25">
      <c r="A217" s="6" t="s">
        <v>162</v>
      </c>
      <c r="B217" s="10">
        <v>448.4</v>
      </c>
      <c r="C217" s="45">
        <v>400.5</v>
      </c>
    </row>
    <row r="218" spans="1:3" x14ac:dyDescent="0.25">
      <c r="A218" s="34" t="s">
        <v>21</v>
      </c>
      <c r="B218" s="10">
        <v>71.900000000000006</v>
      </c>
      <c r="C218" s="45"/>
    </row>
    <row r="219" spans="1:3" x14ac:dyDescent="0.25">
      <c r="A219" s="34" t="s">
        <v>138</v>
      </c>
      <c r="B219" s="10">
        <v>400.1</v>
      </c>
      <c r="C219" s="45">
        <v>384.8</v>
      </c>
    </row>
    <row r="220" spans="1:3" x14ac:dyDescent="0.25">
      <c r="A220" s="35" t="s">
        <v>145</v>
      </c>
      <c r="B220" s="10">
        <v>15.8</v>
      </c>
      <c r="C220" s="47">
        <v>15.6</v>
      </c>
    </row>
    <row r="221" spans="1:3" ht="15.6" x14ac:dyDescent="0.3">
      <c r="A221" s="48" t="s">
        <v>108</v>
      </c>
      <c r="B221" s="44">
        <f>B222+B223+B224+B225</f>
        <v>755.69999999999993</v>
      </c>
      <c r="C221" s="44">
        <f t="shared" ref="C221" si="18">C222+C223+C224+C225</f>
        <v>643.69999999999993</v>
      </c>
    </row>
    <row r="222" spans="1:3" x14ac:dyDescent="0.25">
      <c r="A222" s="6" t="s">
        <v>162</v>
      </c>
      <c r="B222" s="10">
        <v>414.9</v>
      </c>
      <c r="C222" s="45">
        <v>369.4</v>
      </c>
    </row>
    <row r="223" spans="1:3" x14ac:dyDescent="0.25">
      <c r="A223" s="34" t="s">
        <v>21</v>
      </c>
      <c r="B223" s="10">
        <v>55.4</v>
      </c>
      <c r="C223" s="45"/>
    </row>
    <row r="224" spans="1:3" x14ac:dyDescent="0.25">
      <c r="A224" s="34" t="s">
        <v>138</v>
      </c>
      <c r="B224" s="10">
        <v>270.39999999999998</v>
      </c>
      <c r="C224" s="45">
        <v>259.5</v>
      </c>
    </row>
    <row r="225" spans="1:3" x14ac:dyDescent="0.25">
      <c r="A225" s="35" t="s">
        <v>145</v>
      </c>
      <c r="B225" s="10">
        <v>15</v>
      </c>
      <c r="C225" s="47">
        <v>14.8</v>
      </c>
    </row>
    <row r="226" spans="1:3" ht="15.6" x14ac:dyDescent="0.3">
      <c r="A226" s="43" t="s">
        <v>109</v>
      </c>
      <c r="B226" s="44">
        <f>B227+B228+B229+B230</f>
        <v>815.7</v>
      </c>
      <c r="C226" s="44">
        <f t="shared" ref="C226" si="19">C227+C228+C229+C230</f>
        <v>692.7</v>
      </c>
    </row>
    <row r="227" spans="1:3" x14ac:dyDescent="0.25">
      <c r="A227" s="6" t="s">
        <v>162</v>
      </c>
      <c r="B227" s="10">
        <v>457.3</v>
      </c>
      <c r="C227" s="45">
        <v>407.8</v>
      </c>
    </row>
    <row r="228" spans="1:3" x14ac:dyDescent="0.25">
      <c r="A228" s="34" t="s">
        <v>21</v>
      </c>
      <c r="B228" s="10">
        <v>55</v>
      </c>
      <c r="C228" s="45"/>
    </row>
    <row r="229" spans="1:3" x14ac:dyDescent="0.25">
      <c r="A229" s="34" t="s">
        <v>138</v>
      </c>
      <c r="B229" s="10">
        <v>281.7</v>
      </c>
      <c r="C229" s="45">
        <v>268.7</v>
      </c>
    </row>
    <row r="230" spans="1:3" ht="14.4" customHeight="1" x14ac:dyDescent="0.25">
      <c r="A230" s="35" t="s">
        <v>145</v>
      </c>
      <c r="B230" s="1">
        <v>21.7</v>
      </c>
      <c r="C230" s="2">
        <v>16.2</v>
      </c>
    </row>
    <row r="231" spans="1:3" ht="15.6" x14ac:dyDescent="0.3">
      <c r="A231" s="48" t="s">
        <v>110</v>
      </c>
      <c r="B231" s="44">
        <f>B232+B233+B234+B235</f>
        <v>861.69999999999993</v>
      </c>
      <c r="C231" s="44">
        <f t="shared" ref="C231" si="20">C232+C233+C234+C235</f>
        <v>727.10000000000014</v>
      </c>
    </row>
    <row r="232" spans="1:3" x14ac:dyDescent="0.25">
      <c r="A232" s="6" t="s">
        <v>164</v>
      </c>
      <c r="B232" s="10">
        <v>516.79999999999995</v>
      </c>
      <c r="C232" s="45">
        <v>468.1</v>
      </c>
    </row>
    <row r="233" spans="1:3" x14ac:dyDescent="0.25">
      <c r="A233" s="34" t="s">
        <v>21</v>
      </c>
      <c r="B233" s="10">
        <v>64.7</v>
      </c>
      <c r="C233" s="45"/>
    </row>
    <row r="234" spans="1:3" x14ac:dyDescent="0.25">
      <c r="A234" s="34" t="s">
        <v>138</v>
      </c>
      <c r="B234" s="10">
        <v>252.4</v>
      </c>
      <c r="C234" s="45">
        <v>240.3</v>
      </c>
    </row>
    <row r="235" spans="1:3" x14ac:dyDescent="0.25">
      <c r="A235" s="34" t="s">
        <v>145</v>
      </c>
      <c r="B235" s="10">
        <v>27.8</v>
      </c>
      <c r="C235" s="47">
        <v>18.7</v>
      </c>
    </row>
    <row r="236" spans="1:3" ht="15.6" x14ac:dyDescent="0.3">
      <c r="A236" s="43" t="s">
        <v>133</v>
      </c>
      <c r="B236" s="44">
        <f>B237+B238+B239+B240</f>
        <v>768.1</v>
      </c>
      <c r="C236" s="44">
        <f t="shared" ref="C236" si="21">C237+C238+C239+C240</f>
        <v>645.69999999999993</v>
      </c>
    </row>
    <row r="237" spans="1:3" x14ac:dyDescent="0.25">
      <c r="A237" s="6" t="s">
        <v>164</v>
      </c>
      <c r="B237" s="10">
        <v>386.3</v>
      </c>
      <c r="C237" s="45">
        <v>341.9</v>
      </c>
    </row>
    <row r="238" spans="1:3" x14ac:dyDescent="0.25">
      <c r="A238" s="34" t="s">
        <v>21</v>
      </c>
      <c r="B238" s="10">
        <v>59.2</v>
      </c>
      <c r="C238" s="45"/>
    </row>
    <row r="239" spans="1:3" x14ac:dyDescent="0.25">
      <c r="A239" s="34" t="s">
        <v>138</v>
      </c>
      <c r="B239" s="10">
        <v>302.10000000000002</v>
      </c>
      <c r="C239" s="45">
        <v>290.39999999999998</v>
      </c>
    </row>
    <row r="240" spans="1:3" ht="14.4" customHeight="1" x14ac:dyDescent="0.25">
      <c r="A240" s="35" t="s">
        <v>145</v>
      </c>
      <c r="B240" s="1">
        <v>20.5</v>
      </c>
      <c r="C240" s="2">
        <v>13.4</v>
      </c>
    </row>
    <row r="241" spans="1:3" ht="15.6" x14ac:dyDescent="0.3">
      <c r="A241" s="48" t="s">
        <v>111</v>
      </c>
      <c r="B241" s="44">
        <f>B242+B243+B244+B245</f>
        <v>1048.7</v>
      </c>
      <c r="C241" s="44">
        <f t="shared" ref="C241" si="22">C242+C243+C244+C245</f>
        <v>919.1</v>
      </c>
    </row>
    <row r="242" spans="1:3" x14ac:dyDescent="0.25">
      <c r="A242" s="6" t="s">
        <v>164</v>
      </c>
      <c r="B242" s="10">
        <v>585.29999999999995</v>
      </c>
      <c r="C242" s="45">
        <v>536.20000000000005</v>
      </c>
    </row>
    <row r="243" spans="1:3" x14ac:dyDescent="0.25">
      <c r="A243" s="34" t="s">
        <v>21</v>
      </c>
      <c r="B243" s="10">
        <v>60</v>
      </c>
      <c r="C243" s="45"/>
    </row>
    <row r="244" spans="1:3" x14ac:dyDescent="0.25">
      <c r="A244" s="34" t="s">
        <v>138</v>
      </c>
      <c r="B244" s="10">
        <v>378</v>
      </c>
      <c r="C244" s="45">
        <v>361.3</v>
      </c>
    </row>
    <row r="245" spans="1:3" x14ac:dyDescent="0.25">
      <c r="A245" s="34" t="s">
        <v>145</v>
      </c>
      <c r="B245" s="10">
        <v>25.4</v>
      </c>
      <c r="C245" s="47">
        <v>21.6</v>
      </c>
    </row>
    <row r="246" spans="1:3" ht="15.6" x14ac:dyDescent="0.3">
      <c r="A246" s="43" t="s">
        <v>112</v>
      </c>
      <c r="B246" s="44">
        <f>B247+B248+B249+B250</f>
        <v>871.4</v>
      </c>
      <c r="C246" s="44">
        <f t="shared" ref="C246" si="23">C247+C248+C249+C250</f>
        <v>745</v>
      </c>
    </row>
    <row r="247" spans="1:3" x14ac:dyDescent="0.25">
      <c r="A247" s="6" t="s">
        <v>164</v>
      </c>
      <c r="B247" s="10">
        <v>415.9</v>
      </c>
      <c r="C247" s="45">
        <v>374.7</v>
      </c>
    </row>
    <row r="248" spans="1:3" x14ac:dyDescent="0.25">
      <c r="A248" s="34" t="s">
        <v>21</v>
      </c>
      <c r="B248" s="10">
        <v>69.8</v>
      </c>
      <c r="C248" s="45"/>
    </row>
    <row r="249" spans="1:3" x14ac:dyDescent="0.25">
      <c r="A249" s="34" t="s">
        <v>138</v>
      </c>
      <c r="B249" s="10">
        <v>369.1</v>
      </c>
      <c r="C249" s="45">
        <v>355.7</v>
      </c>
    </row>
    <row r="250" spans="1:3" ht="14.4" customHeight="1" x14ac:dyDescent="0.25">
      <c r="A250" s="35" t="s">
        <v>145</v>
      </c>
      <c r="B250" s="1">
        <v>16.600000000000001</v>
      </c>
      <c r="C250" s="2">
        <v>14.6</v>
      </c>
    </row>
    <row r="251" spans="1:3" ht="15.6" x14ac:dyDescent="0.3">
      <c r="A251" s="48" t="s">
        <v>113</v>
      </c>
      <c r="B251" s="44">
        <f>B252+B253+B254+B255</f>
        <v>885.9</v>
      </c>
      <c r="C251" s="44">
        <f>C252+C253+C254+C255</f>
        <v>745.69999999999993</v>
      </c>
    </row>
    <row r="252" spans="1:3" x14ac:dyDescent="0.25">
      <c r="A252" s="6" t="s">
        <v>164</v>
      </c>
      <c r="B252" s="10">
        <v>438.9</v>
      </c>
      <c r="C252" s="45">
        <v>389.1</v>
      </c>
    </row>
    <row r="253" spans="1:3" x14ac:dyDescent="0.25">
      <c r="A253" s="34" t="s">
        <v>21</v>
      </c>
      <c r="B253" s="10">
        <v>74.900000000000006</v>
      </c>
      <c r="C253" s="45"/>
    </row>
    <row r="254" spans="1:3" x14ac:dyDescent="0.25">
      <c r="A254" s="34" t="s">
        <v>138</v>
      </c>
      <c r="B254" s="10">
        <v>356.5</v>
      </c>
      <c r="C254" s="45">
        <v>341.2</v>
      </c>
    </row>
    <row r="255" spans="1:3" x14ac:dyDescent="0.25">
      <c r="A255" s="34" t="s">
        <v>145</v>
      </c>
      <c r="B255" s="10">
        <v>15.6</v>
      </c>
      <c r="C255" s="47">
        <v>15.4</v>
      </c>
    </row>
    <row r="256" spans="1:3" ht="15.6" x14ac:dyDescent="0.3">
      <c r="A256" s="43" t="s">
        <v>114</v>
      </c>
      <c r="B256" s="44">
        <f>B257+B258+B259+B260</f>
        <v>981.2</v>
      </c>
      <c r="C256" s="44">
        <f t="shared" ref="C256" si="24">C257+C258+C259+C260</f>
        <v>817.69999999999993</v>
      </c>
    </row>
    <row r="257" spans="1:3" x14ac:dyDescent="0.25">
      <c r="A257" s="6" t="s">
        <v>164</v>
      </c>
      <c r="B257" s="10">
        <v>508.1</v>
      </c>
      <c r="C257" s="45">
        <v>447.2</v>
      </c>
    </row>
    <row r="258" spans="1:3" x14ac:dyDescent="0.25">
      <c r="A258" s="34" t="s">
        <v>21</v>
      </c>
      <c r="B258" s="10">
        <v>87.2</v>
      </c>
      <c r="C258" s="45"/>
    </row>
    <row r="259" spans="1:3" x14ac:dyDescent="0.25">
      <c r="A259" s="34" t="s">
        <v>138</v>
      </c>
      <c r="B259" s="10">
        <v>367.7</v>
      </c>
      <c r="C259" s="45">
        <v>352.6</v>
      </c>
    </row>
    <row r="260" spans="1:3" ht="14.4" customHeight="1" x14ac:dyDescent="0.25">
      <c r="A260" s="35" t="s">
        <v>145</v>
      </c>
      <c r="B260" s="1">
        <v>18.2</v>
      </c>
      <c r="C260" s="2">
        <v>17.899999999999999</v>
      </c>
    </row>
    <row r="261" spans="1:3" ht="15.6" x14ac:dyDescent="0.3">
      <c r="A261" s="48" t="s">
        <v>115</v>
      </c>
      <c r="B261" s="44">
        <f>B262+B263+B264+B265</f>
        <v>818.6</v>
      </c>
      <c r="C261" s="44">
        <f>C262+C263+C264+C265</f>
        <v>689.8</v>
      </c>
    </row>
    <row r="262" spans="1:3" x14ac:dyDescent="0.25">
      <c r="A262" s="6" t="s">
        <v>164</v>
      </c>
      <c r="B262" s="10">
        <v>445.1</v>
      </c>
      <c r="C262" s="45">
        <v>397.2</v>
      </c>
    </row>
    <row r="263" spans="1:3" x14ac:dyDescent="0.25">
      <c r="A263" s="34" t="s">
        <v>21</v>
      </c>
      <c r="B263" s="10">
        <v>68.599999999999994</v>
      </c>
      <c r="C263" s="45"/>
    </row>
    <row r="264" spans="1:3" x14ac:dyDescent="0.25">
      <c r="A264" s="34" t="s">
        <v>138</v>
      </c>
      <c r="B264" s="10">
        <v>289</v>
      </c>
      <c r="C264" s="45">
        <v>276.89999999999998</v>
      </c>
    </row>
    <row r="265" spans="1:3" x14ac:dyDescent="0.25">
      <c r="A265" s="34" t="s">
        <v>145</v>
      </c>
      <c r="B265" s="10">
        <v>15.9</v>
      </c>
      <c r="C265" s="47">
        <v>15.7</v>
      </c>
    </row>
    <row r="266" spans="1:3" ht="17.25" customHeight="1" x14ac:dyDescent="0.3">
      <c r="A266" s="43" t="s">
        <v>116</v>
      </c>
      <c r="B266" s="44">
        <f>B267+B268+B269+B270</f>
        <v>722.9</v>
      </c>
      <c r="C266" s="44">
        <f t="shared" ref="C266" si="25">C267+C268+C269+C270</f>
        <v>614.19999999999993</v>
      </c>
    </row>
    <row r="267" spans="1:3" x14ac:dyDescent="0.25">
      <c r="A267" s="6" t="s">
        <v>164</v>
      </c>
      <c r="B267" s="10">
        <v>384.2</v>
      </c>
      <c r="C267" s="45">
        <v>340.3</v>
      </c>
    </row>
    <row r="268" spans="1:3" x14ac:dyDescent="0.25">
      <c r="A268" s="34" t="s">
        <v>21</v>
      </c>
      <c r="B268" s="10">
        <v>53.9</v>
      </c>
      <c r="C268" s="45"/>
    </row>
    <row r="269" spans="1:3" x14ac:dyDescent="0.25">
      <c r="A269" s="34" t="s">
        <v>138</v>
      </c>
      <c r="B269" s="10">
        <v>271.2</v>
      </c>
      <c r="C269" s="45">
        <v>260.5</v>
      </c>
    </row>
    <row r="270" spans="1:3" ht="14.4" customHeight="1" x14ac:dyDescent="0.25">
      <c r="A270" s="35" t="s">
        <v>145</v>
      </c>
      <c r="B270" s="1">
        <v>13.6</v>
      </c>
      <c r="C270" s="2">
        <v>13.4</v>
      </c>
    </row>
    <row r="271" spans="1:3" ht="17.25" customHeight="1" x14ac:dyDescent="0.3">
      <c r="A271" s="48" t="s">
        <v>117</v>
      </c>
      <c r="B271" s="44">
        <f>B272+B273+B274+B275</f>
        <v>728</v>
      </c>
      <c r="C271" s="44">
        <f t="shared" ref="C271" si="26">C272+C273+C274+C275</f>
        <v>605.1</v>
      </c>
    </row>
    <row r="272" spans="1:3" x14ac:dyDescent="0.25">
      <c r="A272" s="6" t="s">
        <v>164</v>
      </c>
      <c r="B272" s="10">
        <v>375.5</v>
      </c>
      <c r="C272" s="45">
        <v>331</v>
      </c>
    </row>
    <row r="273" spans="1:3" x14ac:dyDescent="0.25">
      <c r="A273" s="34" t="s">
        <v>21</v>
      </c>
      <c r="B273" s="10">
        <v>59.7</v>
      </c>
      <c r="C273" s="45"/>
    </row>
    <row r="274" spans="1:3" x14ac:dyDescent="0.25">
      <c r="A274" s="34" t="s">
        <v>138</v>
      </c>
      <c r="B274" s="10">
        <v>277.7</v>
      </c>
      <c r="C274" s="45">
        <v>261</v>
      </c>
    </row>
    <row r="275" spans="1:3" x14ac:dyDescent="0.25">
      <c r="A275" s="34" t="s">
        <v>145</v>
      </c>
      <c r="B275" s="10">
        <v>15.1</v>
      </c>
      <c r="C275" s="47">
        <v>13.1</v>
      </c>
    </row>
    <row r="276" spans="1:3" ht="15.6" x14ac:dyDescent="0.3">
      <c r="A276" s="43" t="s">
        <v>118</v>
      </c>
      <c r="B276" s="44">
        <f>B277+B278+B279+B280</f>
        <v>881</v>
      </c>
      <c r="C276" s="44">
        <f t="shared" ref="C276" si="27">C277+C278+C279+C280</f>
        <v>738.59999999999991</v>
      </c>
    </row>
    <row r="277" spans="1:3" x14ac:dyDescent="0.25">
      <c r="A277" s="6" t="s">
        <v>162</v>
      </c>
      <c r="B277" s="10">
        <v>430.8</v>
      </c>
      <c r="C277" s="45">
        <v>379</v>
      </c>
    </row>
    <row r="278" spans="1:3" x14ac:dyDescent="0.25">
      <c r="A278" s="34" t="s">
        <v>21</v>
      </c>
      <c r="B278" s="10">
        <v>74</v>
      </c>
      <c r="C278" s="45"/>
    </row>
    <row r="279" spans="1:3" x14ac:dyDescent="0.25">
      <c r="A279" s="34" t="s">
        <v>138</v>
      </c>
      <c r="B279" s="10">
        <v>359.4</v>
      </c>
      <c r="C279" s="45">
        <v>344.8</v>
      </c>
    </row>
    <row r="280" spans="1:3" ht="14.4" customHeight="1" x14ac:dyDescent="0.25">
      <c r="A280" s="35" t="s">
        <v>145</v>
      </c>
      <c r="B280" s="1">
        <v>16.8</v>
      </c>
      <c r="C280" s="2">
        <v>14.8</v>
      </c>
    </row>
    <row r="281" spans="1:3" ht="15.6" x14ac:dyDescent="0.3">
      <c r="A281" s="48" t="s">
        <v>132</v>
      </c>
      <c r="B281" s="44">
        <f>B282+B283+B284+B285</f>
        <v>818.90000000000009</v>
      </c>
      <c r="C281" s="44">
        <f>C282+C283+C284+C285</f>
        <v>723.09999999999991</v>
      </c>
    </row>
    <row r="282" spans="1:3" x14ac:dyDescent="0.25">
      <c r="A282" s="6" t="s">
        <v>162</v>
      </c>
      <c r="B282" s="10">
        <v>542.20000000000005</v>
      </c>
      <c r="C282" s="45">
        <v>497.5</v>
      </c>
    </row>
    <row r="283" spans="1:3" x14ac:dyDescent="0.25">
      <c r="A283" s="34" t="s">
        <v>21</v>
      </c>
      <c r="B283" s="10">
        <v>42.1</v>
      </c>
      <c r="C283" s="45"/>
    </row>
    <row r="284" spans="1:3" x14ac:dyDescent="0.25">
      <c r="A284" s="34" t="s">
        <v>138</v>
      </c>
      <c r="B284" s="10">
        <v>219.6</v>
      </c>
      <c r="C284" s="45">
        <v>210.8</v>
      </c>
    </row>
    <row r="285" spans="1:3" x14ac:dyDescent="0.25">
      <c r="A285" s="34" t="s">
        <v>145</v>
      </c>
      <c r="B285" s="10">
        <v>15</v>
      </c>
      <c r="C285" s="47">
        <v>14.8</v>
      </c>
    </row>
    <row r="286" spans="1:3" ht="15.6" x14ac:dyDescent="0.3">
      <c r="A286" s="43" t="s">
        <v>35</v>
      </c>
      <c r="B286" s="44">
        <f>B287+B288+B289+B290</f>
        <v>1740.1999999999998</v>
      </c>
      <c r="C286" s="44">
        <f t="shared" ref="C286" si="28">C287+C288+C289+C290</f>
        <v>1561.5</v>
      </c>
    </row>
    <row r="287" spans="1:3" x14ac:dyDescent="0.25">
      <c r="A287" s="6" t="s">
        <v>162</v>
      </c>
      <c r="B287" s="10">
        <v>321.2</v>
      </c>
      <c r="C287" s="45">
        <v>229.7</v>
      </c>
    </row>
    <row r="288" spans="1:3" x14ac:dyDescent="0.25">
      <c r="A288" s="34" t="s">
        <v>21</v>
      </c>
      <c r="B288" s="10">
        <v>7.7</v>
      </c>
      <c r="C288" s="45"/>
    </row>
    <row r="289" spans="1:3" x14ac:dyDescent="0.25">
      <c r="A289" s="34" t="s">
        <v>138</v>
      </c>
      <c r="B289" s="10">
        <v>1405.8</v>
      </c>
      <c r="C289" s="45">
        <v>1326.3</v>
      </c>
    </row>
    <row r="290" spans="1:3" x14ac:dyDescent="0.25">
      <c r="A290" s="34" t="s">
        <v>145</v>
      </c>
      <c r="B290" s="10">
        <v>5.5</v>
      </c>
      <c r="C290" s="45">
        <v>5.5</v>
      </c>
    </row>
    <row r="291" spans="1:3" ht="15.6" x14ac:dyDescent="0.3">
      <c r="A291" s="43" t="s">
        <v>36</v>
      </c>
      <c r="B291" s="44">
        <f>B292+B293+B294</f>
        <v>1635.3</v>
      </c>
      <c r="C291" s="44">
        <f>C292+C293+C294</f>
        <v>1475</v>
      </c>
    </row>
    <row r="292" spans="1:3" x14ac:dyDescent="0.25">
      <c r="A292" s="6" t="s">
        <v>162</v>
      </c>
      <c r="B292" s="10">
        <v>351.4</v>
      </c>
      <c r="C292" s="45">
        <v>260</v>
      </c>
    </row>
    <row r="293" spans="1:3" x14ac:dyDescent="0.25">
      <c r="A293" s="34" t="s">
        <v>21</v>
      </c>
      <c r="B293" s="10">
        <v>10.1</v>
      </c>
      <c r="C293" s="45">
        <v>4.5</v>
      </c>
    </row>
    <row r="294" spans="1:3" x14ac:dyDescent="0.25">
      <c r="A294" s="34" t="s">
        <v>138</v>
      </c>
      <c r="B294" s="10">
        <v>1273.8</v>
      </c>
      <c r="C294" s="45">
        <v>1210.5</v>
      </c>
    </row>
    <row r="295" spans="1:3" ht="15.6" x14ac:dyDescent="0.3">
      <c r="A295" s="43" t="s">
        <v>23</v>
      </c>
      <c r="B295" s="44">
        <f>B296+B297+B298+B299</f>
        <v>1695.5</v>
      </c>
      <c r="C295" s="44">
        <f t="shared" ref="C295" si="29">C296+C297+C298+C299</f>
        <v>1535.0000000000002</v>
      </c>
    </row>
    <row r="296" spans="1:3" x14ac:dyDescent="0.25">
      <c r="A296" s="6" t="s">
        <v>162</v>
      </c>
      <c r="B296" s="10">
        <v>296.89999999999998</v>
      </c>
      <c r="C296" s="45">
        <v>215.9</v>
      </c>
    </row>
    <row r="297" spans="1:3" x14ac:dyDescent="0.25">
      <c r="A297" s="34" t="s">
        <v>21</v>
      </c>
      <c r="B297" s="10">
        <v>6</v>
      </c>
      <c r="C297" s="45"/>
    </row>
    <row r="298" spans="1:3" x14ac:dyDescent="0.25">
      <c r="A298" s="34" t="s">
        <v>138</v>
      </c>
      <c r="B298" s="10">
        <v>1390.2</v>
      </c>
      <c r="C298" s="45">
        <v>1316.7</v>
      </c>
    </row>
    <row r="299" spans="1:3" x14ac:dyDescent="0.25">
      <c r="A299" s="34" t="s">
        <v>145</v>
      </c>
      <c r="B299" s="10">
        <v>2.4</v>
      </c>
      <c r="C299" s="45">
        <v>2.4</v>
      </c>
    </row>
    <row r="300" spans="1:3" ht="15.6" x14ac:dyDescent="0.3">
      <c r="A300" s="43" t="s">
        <v>37</v>
      </c>
      <c r="B300" s="44">
        <f>B301+B302+B303+B304</f>
        <v>1772.6</v>
      </c>
      <c r="C300" s="44">
        <f t="shared" ref="C300" si="30">C301+C302+C303+C304</f>
        <v>1566.8</v>
      </c>
    </row>
    <row r="301" spans="1:3" x14ac:dyDescent="0.25">
      <c r="A301" s="6" t="s">
        <v>162</v>
      </c>
      <c r="B301" s="10">
        <v>352.9</v>
      </c>
      <c r="C301" s="45">
        <v>268.10000000000002</v>
      </c>
    </row>
    <row r="302" spans="1:3" x14ac:dyDescent="0.25">
      <c r="A302" s="34" t="s">
        <v>21</v>
      </c>
      <c r="B302" s="10">
        <v>4.2</v>
      </c>
      <c r="C302" s="45"/>
    </row>
    <row r="303" spans="1:3" x14ac:dyDescent="0.25">
      <c r="A303" s="34" t="s">
        <v>138</v>
      </c>
      <c r="B303" s="10">
        <v>1413.3</v>
      </c>
      <c r="C303" s="45">
        <v>1296.5</v>
      </c>
    </row>
    <row r="304" spans="1:3" x14ac:dyDescent="0.25">
      <c r="A304" s="35" t="s">
        <v>145</v>
      </c>
      <c r="B304" s="10">
        <v>2.2000000000000002</v>
      </c>
      <c r="C304" s="45">
        <v>2.2000000000000002</v>
      </c>
    </row>
    <row r="305" spans="1:3" ht="17.25" customHeight="1" x14ac:dyDescent="0.3">
      <c r="A305" s="48" t="s">
        <v>119</v>
      </c>
      <c r="B305" s="44">
        <f>B306+B307+B308</f>
        <v>1573.2</v>
      </c>
      <c r="C305" s="44">
        <f>C306+C307+C308</f>
        <v>1401.8000000000002</v>
      </c>
    </row>
    <row r="306" spans="1:3" x14ac:dyDescent="0.25">
      <c r="A306" s="6" t="s">
        <v>162</v>
      </c>
      <c r="B306" s="10">
        <v>375</v>
      </c>
      <c r="C306" s="45">
        <v>261.60000000000002</v>
      </c>
    </row>
    <row r="307" spans="1:3" x14ac:dyDescent="0.25">
      <c r="A307" s="34" t="s">
        <v>21</v>
      </c>
      <c r="B307" s="10">
        <v>5</v>
      </c>
      <c r="C307" s="45"/>
    </row>
    <row r="308" spans="1:3" x14ac:dyDescent="0.25">
      <c r="A308" s="34" t="s">
        <v>138</v>
      </c>
      <c r="B308" s="10">
        <v>1193.2</v>
      </c>
      <c r="C308" s="45">
        <v>1140.2</v>
      </c>
    </row>
    <row r="309" spans="1:3" ht="19.5" customHeight="1" x14ac:dyDescent="0.3">
      <c r="A309" s="39" t="s">
        <v>66</v>
      </c>
      <c r="B309" s="44">
        <f>B310+B311+B312+B313</f>
        <v>1843.3000000000002</v>
      </c>
      <c r="C309" s="44">
        <f>C310+C311+C312+C313</f>
        <v>1515.2</v>
      </c>
    </row>
    <row r="310" spans="1:3" x14ac:dyDescent="0.25">
      <c r="A310" s="6" t="s">
        <v>162</v>
      </c>
      <c r="B310" s="10">
        <v>36.299999999999997</v>
      </c>
      <c r="C310" s="45">
        <v>4</v>
      </c>
    </row>
    <row r="311" spans="1:3" x14ac:dyDescent="0.25">
      <c r="A311" s="34" t="s">
        <v>21</v>
      </c>
      <c r="B311" s="10">
        <v>8.5</v>
      </c>
      <c r="C311" s="45"/>
    </row>
    <row r="312" spans="1:3" x14ac:dyDescent="0.25">
      <c r="A312" s="34" t="s">
        <v>138</v>
      </c>
      <c r="B312" s="10">
        <v>1007.6</v>
      </c>
      <c r="C312" s="45">
        <v>974.2</v>
      </c>
    </row>
    <row r="313" spans="1:3" ht="28.95" customHeight="1" x14ac:dyDescent="0.25">
      <c r="A313" s="6" t="s">
        <v>120</v>
      </c>
      <c r="B313" s="10">
        <v>790.9</v>
      </c>
      <c r="C313" s="45">
        <v>537</v>
      </c>
    </row>
    <row r="314" spans="1:3" ht="17.25" customHeight="1" x14ac:dyDescent="0.3">
      <c r="A314" s="43" t="s">
        <v>121</v>
      </c>
      <c r="B314" s="44">
        <f>B315+B316+B317+B318</f>
        <v>1774.6</v>
      </c>
      <c r="C314" s="44">
        <f t="shared" ref="C314" si="31">C315+C316+C317+C318</f>
        <v>1602.7</v>
      </c>
    </row>
    <row r="315" spans="1:3" x14ac:dyDescent="0.25">
      <c r="A315" s="6" t="s">
        <v>162</v>
      </c>
      <c r="B315" s="10">
        <v>384.8</v>
      </c>
      <c r="C315" s="45">
        <v>297.39999999999998</v>
      </c>
    </row>
    <row r="316" spans="1:3" x14ac:dyDescent="0.25">
      <c r="A316" s="34" t="s">
        <v>21</v>
      </c>
      <c r="B316" s="10">
        <v>24.8</v>
      </c>
      <c r="C316" s="45">
        <v>17.399999999999999</v>
      </c>
    </row>
    <row r="317" spans="1:3" x14ac:dyDescent="0.25">
      <c r="A317" s="34" t="s">
        <v>138</v>
      </c>
      <c r="B317" s="10">
        <v>1359.1</v>
      </c>
      <c r="C317" s="45">
        <v>1282</v>
      </c>
    </row>
    <row r="318" spans="1:3" x14ac:dyDescent="0.25">
      <c r="A318" s="34" t="s">
        <v>145</v>
      </c>
      <c r="B318" s="10">
        <v>5.9</v>
      </c>
      <c r="C318" s="47">
        <v>5.9</v>
      </c>
    </row>
    <row r="319" spans="1:3" ht="16.5" customHeight="1" x14ac:dyDescent="0.3">
      <c r="A319" s="43" t="s">
        <v>122</v>
      </c>
      <c r="B319" s="44">
        <f>B320+B321+B322+B323</f>
        <v>658</v>
      </c>
      <c r="C319" s="44">
        <f t="shared" ref="C319" si="32">C320+C321+C322+C323</f>
        <v>388.6</v>
      </c>
    </row>
    <row r="320" spans="1:3" x14ac:dyDescent="0.25">
      <c r="A320" s="6" t="s">
        <v>162</v>
      </c>
      <c r="B320" s="10">
        <v>240.1</v>
      </c>
      <c r="C320" s="45">
        <v>119.9</v>
      </c>
    </row>
    <row r="321" spans="1:3" x14ac:dyDescent="0.25">
      <c r="A321" s="34" t="s">
        <v>21</v>
      </c>
      <c r="B321" s="10">
        <v>4.4000000000000004</v>
      </c>
      <c r="C321" s="45">
        <v>1.9</v>
      </c>
    </row>
    <row r="322" spans="1:3" x14ac:dyDescent="0.25">
      <c r="A322" s="34" t="s">
        <v>138</v>
      </c>
      <c r="B322" s="10">
        <v>408.2</v>
      </c>
      <c r="C322" s="45">
        <v>261.5</v>
      </c>
    </row>
    <row r="323" spans="1:3" x14ac:dyDescent="0.25">
      <c r="A323" s="34" t="s">
        <v>145</v>
      </c>
      <c r="B323" s="10">
        <v>5.3</v>
      </c>
      <c r="C323" s="45">
        <v>5.3</v>
      </c>
    </row>
    <row r="324" spans="1:3" ht="15.6" x14ac:dyDescent="0.3">
      <c r="A324" s="43" t="s">
        <v>30</v>
      </c>
      <c r="B324" s="44">
        <f>B325+B326+B327+B328</f>
        <v>1116.8999999999999</v>
      </c>
      <c r="C324" s="44">
        <f t="shared" ref="C324" si="33">C325+C326+C327+C328</f>
        <v>978.6</v>
      </c>
    </row>
    <row r="325" spans="1:3" x14ac:dyDescent="0.25">
      <c r="A325" s="6" t="s">
        <v>162</v>
      </c>
      <c r="B325" s="10">
        <v>304.89999999999998</v>
      </c>
      <c r="C325" s="45">
        <v>226.5</v>
      </c>
    </row>
    <row r="326" spans="1:3" x14ac:dyDescent="0.25">
      <c r="A326" s="34" t="s">
        <v>21</v>
      </c>
      <c r="B326" s="10">
        <v>43</v>
      </c>
      <c r="C326" s="45">
        <v>21.4</v>
      </c>
    </row>
    <row r="327" spans="1:3" x14ac:dyDescent="0.25">
      <c r="A327" s="34" t="s">
        <v>138</v>
      </c>
      <c r="B327" s="10">
        <v>764.3</v>
      </c>
      <c r="C327" s="45">
        <v>726</v>
      </c>
    </row>
    <row r="328" spans="1:3" x14ac:dyDescent="0.25">
      <c r="A328" s="34" t="s">
        <v>145</v>
      </c>
      <c r="B328" s="10">
        <v>4.7</v>
      </c>
      <c r="C328" s="47">
        <v>4.7</v>
      </c>
    </row>
    <row r="329" spans="1:3" ht="15.6" x14ac:dyDescent="0.3">
      <c r="A329" s="43" t="s">
        <v>80</v>
      </c>
      <c r="B329" s="44">
        <f>SUM(B330:B334)</f>
        <v>1113.3000000000002</v>
      </c>
      <c r="C329" s="44">
        <f t="shared" ref="C329" si="34">SUM(C330:C334)</f>
        <v>988.8</v>
      </c>
    </row>
    <row r="330" spans="1:3" x14ac:dyDescent="0.25">
      <c r="A330" s="6" t="s">
        <v>162</v>
      </c>
      <c r="B330" s="10">
        <v>303</v>
      </c>
      <c r="C330" s="45">
        <v>238.1</v>
      </c>
    </row>
    <row r="331" spans="1:3" x14ac:dyDescent="0.25">
      <c r="A331" s="34" t="s">
        <v>21</v>
      </c>
      <c r="B331" s="10">
        <v>8</v>
      </c>
      <c r="C331" s="45">
        <v>1.8</v>
      </c>
    </row>
    <row r="332" spans="1:3" ht="27" customHeight="1" x14ac:dyDescent="0.25">
      <c r="A332" s="6" t="s">
        <v>33</v>
      </c>
      <c r="B332" s="10">
        <v>37.1</v>
      </c>
      <c r="C332" s="45">
        <v>20.8</v>
      </c>
    </row>
    <row r="333" spans="1:3" x14ac:dyDescent="0.25">
      <c r="A333" s="34" t="s">
        <v>138</v>
      </c>
      <c r="B333" s="10">
        <v>761.7</v>
      </c>
      <c r="C333" s="45">
        <v>724.6</v>
      </c>
    </row>
    <row r="334" spans="1:3" x14ac:dyDescent="0.25">
      <c r="A334" s="35" t="s">
        <v>145</v>
      </c>
      <c r="B334" s="10">
        <v>3.5</v>
      </c>
      <c r="C334" s="47">
        <v>3.5</v>
      </c>
    </row>
    <row r="335" spans="1:3" ht="15.6" x14ac:dyDescent="0.3">
      <c r="A335" s="48" t="s">
        <v>123</v>
      </c>
      <c r="B335" s="44">
        <f>B336+B337+B338+B339</f>
        <v>1771.7</v>
      </c>
      <c r="C335" s="44">
        <f t="shared" ref="C335" si="35">C336+C337+C338+C339</f>
        <v>1587.2</v>
      </c>
    </row>
    <row r="336" spans="1:3" x14ac:dyDescent="0.25">
      <c r="A336" s="6" t="s">
        <v>162</v>
      </c>
      <c r="B336" s="10">
        <v>391.2</v>
      </c>
      <c r="C336" s="45">
        <v>290</v>
      </c>
    </row>
    <row r="337" spans="1:3" ht="15.6" customHeight="1" x14ac:dyDescent="0.25">
      <c r="A337" s="34" t="s">
        <v>21</v>
      </c>
      <c r="B337" s="10">
        <v>16.100000000000001</v>
      </c>
      <c r="C337" s="45">
        <v>11.8</v>
      </c>
    </row>
    <row r="338" spans="1:3" ht="15" customHeight="1" x14ac:dyDescent="0.25">
      <c r="A338" s="34" t="s">
        <v>138</v>
      </c>
      <c r="B338" s="10">
        <v>1359</v>
      </c>
      <c r="C338" s="45">
        <v>1280</v>
      </c>
    </row>
    <row r="339" spans="1:3" ht="15" customHeight="1" x14ac:dyDescent="0.25">
      <c r="A339" s="34" t="s">
        <v>145</v>
      </c>
      <c r="B339" s="10">
        <v>5.4</v>
      </c>
      <c r="C339" s="47">
        <v>5.4</v>
      </c>
    </row>
    <row r="340" spans="1:3" x14ac:dyDescent="0.25">
      <c r="A340" s="49" t="s">
        <v>38</v>
      </c>
      <c r="B340" s="44">
        <f>B341+B342+B343+B345+B344</f>
        <v>2346.6999999999998</v>
      </c>
      <c r="C340" s="44">
        <f t="shared" ref="C340" si="36">C341+C342+C343+C345+C344</f>
        <v>2094.4</v>
      </c>
    </row>
    <row r="341" spans="1:3" x14ac:dyDescent="0.25">
      <c r="A341" s="6" t="s">
        <v>162</v>
      </c>
      <c r="B341" s="10">
        <v>274.7</v>
      </c>
      <c r="C341" s="45">
        <v>212.4</v>
      </c>
    </row>
    <row r="342" spans="1:3" x14ac:dyDescent="0.25">
      <c r="A342" s="34" t="s">
        <v>21</v>
      </c>
      <c r="B342" s="10">
        <v>28.3</v>
      </c>
      <c r="C342" s="45">
        <v>11.3</v>
      </c>
    </row>
    <row r="343" spans="1:3" x14ac:dyDescent="0.25">
      <c r="A343" s="34" t="s">
        <v>138</v>
      </c>
      <c r="B343" s="10">
        <v>1788.5</v>
      </c>
      <c r="C343" s="45">
        <v>1720.4</v>
      </c>
    </row>
    <row r="344" spans="1:3" x14ac:dyDescent="0.25">
      <c r="A344" s="34" t="s">
        <v>145</v>
      </c>
      <c r="B344" s="10">
        <v>3</v>
      </c>
      <c r="C344" s="47">
        <v>3</v>
      </c>
    </row>
    <row r="345" spans="1:3" ht="26.4" x14ac:dyDescent="0.25">
      <c r="A345" s="5" t="s">
        <v>151</v>
      </c>
      <c r="B345" s="10">
        <v>252.2</v>
      </c>
      <c r="C345" s="47">
        <v>147.30000000000001</v>
      </c>
    </row>
    <row r="346" spans="1:3" ht="15.6" x14ac:dyDescent="0.3">
      <c r="A346" s="48" t="s">
        <v>124</v>
      </c>
      <c r="B346" s="44">
        <f>B347+B348+B349+B350</f>
        <v>2149</v>
      </c>
      <c r="C346" s="44">
        <f t="shared" ref="C346" si="37">C347+C348+C349+C350</f>
        <v>1823.3</v>
      </c>
    </row>
    <row r="347" spans="1:3" x14ac:dyDescent="0.25">
      <c r="A347" s="6" t="s">
        <v>162</v>
      </c>
      <c r="B347" s="10">
        <v>872.5</v>
      </c>
      <c r="C347" s="45">
        <v>661</v>
      </c>
    </row>
    <row r="348" spans="1:3" x14ac:dyDescent="0.25">
      <c r="A348" s="34" t="s">
        <v>21</v>
      </c>
      <c r="B348" s="10">
        <v>77.2</v>
      </c>
      <c r="C348" s="45">
        <v>32.700000000000003</v>
      </c>
    </row>
    <row r="349" spans="1:3" x14ac:dyDescent="0.25">
      <c r="A349" s="34" t="s">
        <v>138</v>
      </c>
      <c r="B349" s="10">
        <v>1195.8</v>
      </c>
      <c r="C349" s="45">
        <v>1126.0999999999999</v>
      </c>
    </row>
    <row r="350" spans="1:3" x14ac:dyDescent="0.25">
      <c r="A350" s="34" t="s">
        <v>145</v>
      </c>
      <c r="B350" s="10">
        <v>3.5</v>
      </c>
      <c r="C350" s="47">
        <v>3.5</v>
      </c>
    </row>
    <row r="351" spans="1:3" ht="15.6" x14ac:dyDescent="0.3">
      <c r="A351" s="43" t="s">
        <v>125</v>
      </c>
      <c r="B351" s="44">
        <f>B352+B353+B354+B355</f>
        <v>1853.6</v>
      </c>
      <c r="C351" s="44">
        <f t="shared" ref="C351" si="38">C352+C353+C354+C355</f>
        <v>1686.8999999999999</v>
      </c>
    </row>
    <row r="352" spans="1:3" x14ac:dyDescent="0.25">
      <c r="A352" s="6" t="s">
        <v>162</v>
      </c>
      <c r="B352" s="10">
        <v>395.9</v>
      </c>
      <c r="C352" s="45">
        <v>315</v>
      </c>
    </row>
    <row r="353" spans="1:3" x14ac:dyDescent="0.25">
      <c r="A353" s="34" t="s">
        <v>21</v>
      </c>
      <c r="B353" s="10">
        <v>16.399999999999999</v>
      </c>
      <c r="C353" s="45">
        <v>10.7</v>
      </c>
    </row>
    <row r="354" spans="1:3" x14ac:dyDescent="0.25">
      <c r="A354" s="34" t="s">
        <v>138</v>
      </c>
      <c r="B354" s="10">
        <v>1436.2</v>
      </c>
      <c r="C354" s="45">
        <v>1356.1</v>
      </c>
    </row>
    <row r="355" spans="1:3" x14ac:dyDescent="0.25">
      <c r="A355" s="34" t="s">
        <v>145</v>
      </c>
      <c r="B355" s="10">
        <v>5.0999999999999996</v>
      </c>
      <c r="C355" s="45">
        <v>5.0999999999999996</v>
      </c>
    </row>
    <row r="356" spans="1:3" ht="15.6" x14ac:dyDescent="0.3">
      <c r="A356" s="43" t="s">
        <v>39</v>
      </c>
      <c r="B356" s="44">
        <f>B357+B358+B359+B360</f>
        <v>1054.5</v>
      </c>
      <c r="C356" s="44">
        <f t="shared" ref="C356" si="39">C357+C358+C359+C360</f>
        <v>917.4</v>
      </c>
    </row>
    <row r="357" spans="1:3" x14ac:dyDescent="0.25">
      <c r="A357" s="6" t="s">
        <v>162</v>
      </c>
      <c r="B357" s="10">
        <v>305.60000000000002</v>
      </c>
      <c r="C357" s="45">
        <v>217.4</v>
      </c>
    </row>
    <row r="358" spans="1:3" x14ac:dyDescent="0.25">
      <c r="A358" s="34" t="s">
        <v>21</v>
      </c>
      <c r="B358" s="10">
        <v>7.3</v>
      </c>
      <c r="C358" s="45">
        <v>3.5</v>
      </c>
    </row>
    <row r="359" spans="1:3" x14ac:dyDescent="0.25">
      <c r="A359" s="34" t="s">
        <v>138</v>
      </c>
      <c r="B359" s="10">
        <v>735.8</v>
      </c>
      <c r="C359" s="45">
        <v>690.7</v>
      </c>
    </row>
    <row r="360" spans="1:3" x14ac:dyDescent="0.25">
      <c r="A360" s="34" t="s">
        <v>145</v>
      </c>
      <c r="B360" s="10">
        <v>5.8</v>
      </c>
      <c r="C360" s="45">
        <v>5.8</v>
      </c>
    </row>
    <row r="361" spans="1:3" ht="15.6" x14ac:dyDescent="0.3">
      <c r="A361" s="43" t="s">
        <v>126</v>
      </c>
      <c r="B361" s="44">
        <f>B362+B363+B364+B365</f>
        <v>1438.5000000000002</v>
      </c>
      <c r="C361" s="44">
        <f t="shared" ref="C361" si="40">C362+C363+C364+C365</f>
        <v>1302.2000000000003</v>
      </c>
    </row>
    <row r="362" spans="1:3" x14ac:dyDescent="0.25">
      <c r="A362" s="6" t="s">
        <v>162</v>
      </c>
      <c r="B362" s="10">
        <v>347.1</v>
      </c>
      <c r="C362" s="45">
        <v>278.5</v>
      </c>
    </row>
    <row r="363" spans="1:3" x14ac:dyDescent="0.25">
      <c r="A363" s="34" t="s">
        <v>21</v>
      </c>
      <c r="B363" s="10">
        <v>12.1</v>
      </c>
      <c r="C363" s="45">
        <v>3.1</v>
      </c>
    </row>
    <row r="364" spans="1:3" x14ac:dyDescent="0.25">
      <c r="A364" s="34" t="s">
        <v>138</v>
      </c>
      <c r="B364" s="10">
        <v>1074.4000000000001</v>
      </c>
      <c r="C364" s="45">
        <v>1015.7</v>
      </c>
    </row>
    <row r="365" spans="1:3" x14ac:dyDescent="0.25">
      <c r="A365" s="34" t="s">
        <v>145</v>
      </c>
      <c r="B365" s="10">
        <v>4.9000000000000004</v>
      </c>
      <c r="C365" s="45">
        <v>4.9000000000000004</v>
      </c>
    </row>
    <row r="366" spans="1:3" ht="15.6" x14ac:dyDescent="0.3">
      <c r="A366" s="43" t="s">
        <v>127</v>
      </c>
      <c r="B366" s="44">
        <f>B367+B368+B369+B370</f>
        <v>1304</v>
      </c>
      <c r="C366" s="44">
        <f t="shared" ref="C366" si="41">C367+C368+C369+C370</f>
        <v>1156.5</v>
      </c>
    </row>
    <row r="367" spans="1:3" x14ac:dyDescent="0.25">
      <c r="A367" s="6" t="s">
        <v>162</v>
      </c>
      <c r="B367" s="10">
        <v>397.6</v>
      </c>
      <c r="C367" s="45">
        <v>304</v>
      </c>
    </row>
    <row r="368" spans="1:3" x14ac:dyDescent="0.25">
      <c r="A368" s="34" t="s">
        <v>21</v>
      </c>
      <c r="B368" s="10">
        <v>15.1</v>
      </c>
      <c r="C368" s="45">
        <v>9.5</v>
      </c>
    </row>
    <row r="369" spans="1:3" x14ac:dyDescent="0.25">
      <c r="A369" s="34" t="s">
        <v>138</v>
      </c>
      <c r="B369" s="10">
        <v>885.9</v>
      </c>
      <c r="C369" s="45">
        <v>837.6</v>
      </c>
    </row>
    <row r="370" spans="1:3" x14ac:dyDescent="0.25">
      <c r="A370" s="34" t="s">
        <v>145</v>
      </c>
      <c r="B370" s="10">
        <v>5.4</v>
      </c>
      <c r="C370" s="45">
        <v>5.4</v>
      </c>
    </row>
    <row r="371" spans="1:3" ht="15.6" x14ac:dyDescent="0.3">
      <c r="A371" s="43" t="s">
        <v>5</v>
      </c>
      <c r="B371" s="44">
        <f>B372+B373+B374+B375</f>
        <v>801</v>
      </c>
      <c r="C371" s="44">
        <f t="shared" ref="C371" si="42">C372+C373+C374+C375</f>
        <v>710.5</v>
      </c>
    </row>
    <row r="372" spans="1:3" x14ac:dyDescent="0.25">
      <c r="A372" s="6" t="s">
        <v>162</v>
      </c>
      <c r="B372" s="10">
        <v>259.8</v>
      </c>
      <c r="C372" s="45">
        <v>204.1</v>
      </c>
    </row>
    <row r="373" spans="1:3" x14ac:dyDescent="0.25">
      <c r="A373" s="34" t="s">
        <v>21</v>
      </c>
      <c r="B373" s="10">
        <v>31.6</v>
      </c>
      <c r="C373" s="45">
        <v>27.6</v>
      </c>
    </row>
    <row r="374" spans="1:3" ht="16.5" customHeight="1" x14ac:dyDescent="0.25">
      <c r="A374" s="34" t="s">
        <v>138</v>
      </c>
      <c r="B374" s="10">
        <v>504.1</v>
      </c>
      <c r="C374" s="45">
        <v>473.3</v>
      </c>
    </row>
    <row r="375" spans="1:3" ht="16.5" customHeight="1" x14ac:dyDescent="0.25">
      <c r="A375" s="35" t="s">
        <v>145</v>
      </c>
      <c r="B375" s="10">
        <v>5.5</v>
      </c>
      <c r="C375" s="47">
        <v>5.5</v>
      </c>
    </row>
    <row r="376" spans="1:3" ht="20.25" customHeight="1" x14ac:dyDescent="0.3">
      <c r="A376" s="40" t="s">
        <v>273</v>
      </c>
      <c r="B376" s="44">
        <f>B377+B378+B380+B379</f>
        <v>1847.7</v>
      </c>
      <c r="C376" s="44">
        <f>C377+C378+C380+C379</f>
        <v>1651.8</v>
      </c>
    </row>
    <row r="377" spans="1:3" ht="20.25" customHeight="1" x14ac:dyDescent="0.25">
      <c r="A377" s="34" t="s">
        <v>162</v>
      </c>
      <c r="B377" s="10">
        <v>0.9</v>
      </c>
      <c r="C377" s="10"/>
    </row>
    <row r="378" spans="1:3" ht="27" customHeight="1" x14ac:dyDescent="0.25">
      <c r="A378" s="6" t="s">
        <v>129</v>
      </c>
      <c r="B378" s="10">
        <v>776.4</v>
      </c>
      <c r="C378" s="45">
        <v>625.20000000000005</v>
      </c>
    </row>
    <row r="379" spans="1:3" ht="15.75" customHeight="1" x14ac:dyDescent="0.25">
      <c r="A379" s="34" t="s">
        <v>128</v>
      </c>
      <c r="B379" s="10">
        <v>17</v>
      </c>
      <c r="C379" s="45"/>
    </row>
    <row r="380" spans="1:3" ht="17.25" customHeight="1" x14ac:dyDescent="0.25">
      <c r="A380" s="34" t="s">
        <v>138</v>
      </c>
      <c r="B380" s="10">
        <v>1053.4000000000001</v>
      </c>
      <c r="C380" s="45">
        <v>1026.5999999999999</v>
      </c>
    </row>
    <row r="381" spans="1:3" ht="33" customHeight="1" x14ac:dyDescent="0.3">
      <c r="A381" s="39" t="s">
        <v>16</v>
      </c>
      <c r="B381" s="44">
        <f>B383+B385+B384+B382</f>
        <v>869</v>
      </c>
      <c r="C381" s="44">
        <f>C383+C385+C384+C382</f>
        <v>793.2</v>
      </c>
    </row>
    <row r="382" spans="1:3" ht="21" customHeight="1" x14ac:dyDescent="0.25">
      <c r="A382" s="34" t="s">
        <v>162</v>
      </c>
      <c r="B382" s="10">
        <v>47.8</v>
      </c>
      <c r="C382" s="10">
        <v>47</v>
      </c>
    </row>
    <row r="383" spans="1:3" ht="27.75" customHeight="1" x14ac:dyDescent="0.25">
      <c r="A383" s="6" t="s">
        <v>29</v>
      </c>
      <c r="B383" s="10">
        <v>359.9</v>
      </c>
      <c r="C383" s="45">
        <v>300</v>
      </c>
    </row>
    <row r="384" spans="1:3" ht="14.4" customHeight="1" x14ac:dyDescent="0.25">
      <c r="A384" s="34" t="s">
        <v>21</v>
      </c>
      <c r="B384" s="10">
        <v>4</v>
      </c>
      <c r="C384" s="45"/>
    </row>
    <row r="385" spans="1:3" ht="15.6" customHeight="1" x14ac:dyDescent="0.25">
      <c r="A385" s="35" t="s">
        <v>138</v>
      </c>
      <c r="B385" s="10">
        <v>457.3</v>
      </c>
      <c r="C385" s="45">
        <v>446.2</v>
      </c>
    </row>
    <row r="386" spans="1:3" ht="20.25" customHeight="1" x14ac:dyDescent="0.3">
      <c r="A386" s="40" t="s">
        <v>72</v>
      </c>
      <c r="B386" s="52">
        <f>B387+B388+B390+B389+B391</f>
        <v>780.3</v>
      </c>
      <c r="C386" s="52">
        <f t="shared" ref="C386" si="43">C387+C388+C390+C389+C391</f>
        <v>697.4</v>
      </c>
    </row>
    <row r="387" spans="1:3" x14ac:dyDescent="0.25">
      <c r="A387" s="6" t="s">
        <v>162</v>
      </c>
      <c r="B387" s="10">
        <v>248.1</v>
      </c>
      <c r="C387" s="45">
        <v>194.6</v>
      </c>
    </row>
    <row r="388" spans="1:3" x14ac:dyDescent="0.25">
      <c r="A388" s="34" t="s">
        <v>21</v>
      </c>
      <c r="B388" s="10">
        <v>1</v>
      </c>
      <c r="C388" s="45"/>
    </row>
    <row r="389" spans="1:3" ht="28.5" customHeight="1" x14ac:dyDescent="0.25">
      <c r="A389" s="6" t="s">
        <v>33</v>
      </c>
      <c r="B389" s="10">
        <v>6</v>
      </c>
      <c r="C389" s="45">
        <v>6</v>
      </c>
    </row>
    <row r="390" spans="1:3" x14ac:dyDescent="0.25">
      <c r="A390" s="34" t="s">
        <v>138</v>
      </c>
      <c r="B390" s="10">
        <v>519.79999999999995</v>
      </c>
      <c r="C390" s="45">
        <v>491.4</v>
      </c>
    </row>
    <row r="391" spans="1:3" x14ac:dyDescent="0.25">
      <c r="A391" s="35" t="s">
        <v>145</v>
      </c>
      <c r="B391" s="10">
        <v>5.4</v>
      </c>
      <c r="C391" s="47">
        <v>5.4</v>
      </c>
    </row>
    <row r="392" spans="1:3" ht="20.25" customHeight="1" x14ac:dyDescent="0.3">
      <c r="A392" s="43" t="s">
        <v>8</v>
      </c>
      <c r="B392" s="44">
        <f>B393+B394+B395+B396</f>
        <v>1522.6000000000001</v>
      </c>
      <c r="C392" s="44">
        <f>C393+C394+C395+C396</f>
        <v>1370.1</v>
      </c>
    </row>
    <row r="393" spans="1:3" x14ac:dyDescent="0.25">
      <c r="A393" s="6" t="s">
        <v>162</v>
      </c>
      <c r="B393" s="10">
        <v>1152.9000000000001</v>
      </c>
      <c r="C393" s="45">
        <v>1072.3</v>
      </c>
    </row>
    <row r="394" spans="1:3" x14ac:dyDescent="0.25">
      <c r="A394" s="34" t="s">
        <v>21</v>
      </c>
      <c r="B394" s="10">
        <v>110</v>
      </c>
      <c r="C394" s="45">
        <v>41.8</v>
      </c>
    </row>
    <row r="395" spans="1:3" ht="16.5" customHeight="1" x14ac:dyDescent="0.25">
      <c r="A395" s="34" t="s">
        <v>138</v>
      </c>
      <c r="B395" s="10">
        <v>148.9</v>
      </c>
      <c r="C395" s="45">
        <v>146.80000000000001</v>
      </c>
    </row>
    <row r="396" spans="1:3" ht="16.5" customHeight="1" x14ac:dyDescent="0.25">
      <c r="A396" s="34" t="s">
        <v>145</v>
      </c>
      <c r="B396" s="10">
        <v>110.8</v>
      </c>
      <c r="C396" s="47">
        <v>109.2</v>
      </c>
    </row>
    <row r="397" spans="1:3" ht="18.75" customHeight="1" x14ac:dyDescent="0.3">
      <c r="A397" s="43" t="s">
        <v>9</v>
      </c>
      <c r="B397" s="44">
        <f>B398+B399+B400+B401</f>
        <v>425.3</v>
      </c>
      <c r="C397" s="44">
        <f>C398+C399+C400+C401</f>
        <v>369.2</v>
      </c>
    </row>
    <row r="398" spans="1:3" ht="16.5" customHeight="1" x14ac:dyDescent="0.25">
      <c r="A398" s="6" t="s">
        <v>162</v>
      </c>
      <c r="B398" s="10">
        <v>258.60000000000002</v>
      </c>
      <c r="C398" s="45">
        <v>240.4</v>
      </c>
    </row>
    <row r="399" spans="1:3" x14ac:dyDescent="0.25">
      <c r="A399" s="34" t="s">
        <v>21</v>
      </c>
      <c r="B399" s="10">
        <v>60</v>
      </c>
      <c r="C399" s="45">
        <v>23.7</v>
      </c>
    </row>
    <row r="400" spans="1:3" x14ac:dyDescent="0.25">
      <c r="A400" s="34" t="s">
        <v>138</v>
      </c>
      <c r="B400" s="10">
        <v>80.900000000000006</v>
      </c>
      <c r="C400" s="45">
        <v>79.7</v>
      </c>
    </row>
    <row r="401" spans="1:3" x14ac:dyDescent="0.25">
      <c r="A401" s="34" t="s">
        <v>145</v>
      </c>
      <c r="B401" s="10">
        <v>25.8</v>
      </c>
      <c r="C401" s="47">
        <v>25.4</v>
      </c>
    </row>
    <row r="402" spans="1:3" ht="18.75" customHeight="1" x14ac:dyDescent="0.3">
      <c r="A402" s="43" t="s">
        <v>1</v>
      </c>
      <c r="B402" s="44">
        <f>B403+B404+B405</f>
        <v>394.4</v>
      </c>
      <c r="C402" s="44">
        <f>C403+C404+C405</f>
        <v>360.79999999999995</v>
      </c>
    </row>
    <row r="403" spans="1:3" ht="15.75" customHeight="1" x14ac:dyDescent="0.25">
      <c r="A403" s="6" t="s">
        <v>162</v>
      </c>
      <c r="B403" s="10">
        <v>381.4</v>
      </c>
      <c r="C403" s="45">
        <v>349.9</v>
      </c>
    </row>
    <row r="404" spans="1:3" x14ac:dyDescent="0.25">
      <c r="A404" s="34" t="s">
        <v>21</v>
      </c>
      <c r="B404" s="10">
        <v>2</v>
      </c>
      <c r="C404" s="45"/>
    </row>
    <row r="405" spans="1:3" x14ac:dyDescent="0.25">
      <c r="A405" s="34" t="s">
        <v>145</v>
      </c>
      <c r="B405" s="10">
        <v>11</v>
      </c>
      <c r="C405" s="47">
        <v>10.9</v>
      </c>
    </row>
    <row r="406" spans="1:3" ht="18" customHeight="1" x14ac:dyDescent="0.3">
      <c r="A406" s="43" t="s">
        <v>6</v>
      </c>
      <c r="B406" s="44">
        <f>B407+B408+B409</f>
        <v>456.2</v>
      </c>
      <c r="C406" s="44">
        <f>C407+C408+C409</f>
        <v>392.29999999999995</v>
      </c>
    </row>
    <row r="407" spans="1:3" x14ac:dyDescent="0.25">
      <c r="A407" s="6" t="s">
        <v>162</v>
      </c>
      <c r="B407" s="10">
        <v>413.5</v>
      </c>
      <c r="C407" s="45">
        <v>369.9</v>
      </c>
    </row>
    <row r="408" spans="1:3" ht="15.6" customHeight="1" x14ac:dyDescent="0.25">
      <c r="A408" s="34" t="s">
        <v>21</v>
      </c>
      <c r="B408" s="50">
        <v>20</v>
      </c>
      <c r="C408" s="51"/>
    </row>
    <row r="409" spans="1:3" ht="15.6" customHeight="1" x14ac:dyDescent="0.25">
      <c r="A409" s="34" t="s">
        <v>145</v>
      </c>
      <c r="B409" s="50">
        <v>22.7</v>
      </c>
      <c r="C409" s="140">
        <v>22.4</v>
      </c>
    </row>
    <row r="410" spans="1:3" ht="18" customHeight="1" x14ac:dyDescent="0.3">
      <c r="A410" s="43" t="s">
        <v>136</v>
      </c>
      <c r="B410" s="44">
        <f>B411+B412+B414+B413</f>
        <v>608.29999999999995</v>
      </c>
      <c r="C410" s="44">
        <f>C411+C412+C414+C413</f>
        <v>511.3</v>
      </c>
    </row>
    <row r="411" spans="1:3" ht="15" customHeight="1" x14ac:dyDescent="0.25">
      <c r="A411" s="6" t="s">
        <v>162</v>
      </c>
      <c r="B411" s="10">
        <v>455</v>
      </c>
      <c r="C411" s="45">
        <v>381.5</v>
      </c>
    </row>
    <row r="412" spans="1:3" ht="15.6" customHeight="1" x14ac:dyDescent="0.25">
      <c r="A412" s="34" t="s">
        <v>21</v>
      </c>
      <c r="B412" s="10">
        <v>18</v>
      </c>
      <c r="C412" s="45"/>
    </row>
    <row r="413" spans="1:3" ht="15.6" customHeight="1" x14ac:dyDescent="0.25">
      <c r="A413" s="34" t="s">
        <v>145</v>
      </c>
      <c r="B413" s="10">
        <v>10</v>
      </c>
      <c r="C413" s="47">
        <v>9.8000000000000007</v>
      </c>
    </row>
    <row r="414" spans="1:3" ht="15.6" customHeight="1" x14ac:dyDescent="0.25">
      <c r="A414" s="6" t="s">
        <v>73</v>
      </c>
      <c r="B414" s="10">
        <v>125.3</v>
      </c>
      <c r="C414" s="47">
        <v>120</v>
      </c>
    </row>
    <row r="415" spans="1:3" ht="16.95" customHeight="1" x14ac:dyDescent="0.3">
      <c r="A415" s="43" t="s">
        <v>12</v>
      </c>
      <c r="B415" s="44">
        <f>B416+B417</f>
        <v>431.2</v>
      </c>
      <c r="C415" s="44">
        <f>C416+C417</f>
        <v>406.8</v>
      </c>
    </row>
    <row r="416" spans="1:3" ht="15" customHeight="1" x14ac:dyDescent="0.25">
      <c r="A416" s="6" t="s">
        <v>162</v>
      </c>
      <c r="B416" s="10">
        <v>63.9</v>
      </c>
      <c r="C416" s="45">
        <v>44.7</v>
      </c>
    </row>
    <row r="417" spans="1:3" ht="16.95" customHeight="1" x14ac:dyDescent="0.25">
      <c r="A417" s="34" t="s">
        <v>138</v>
      </c>
      <c r="B417" s="10">
        <v>367.3</v>
      </c>
      <c r="C417" s="45">
        <v>362.1</v>
      </c>
    </row>
    <row r="418" spans="1:3" ht="15.6" x14ac:dyDescent="0.3">
      <c r="A418" s="43" t="s">
        <v>24</v>
      </c>
      <c r="B418" s="44">
        <f>B136+B141+B146+B151+B156+B161+B166+B171+B176+B181+B186+B191+B196+B201+B206+B211+B216+B221+B226+B231+B236+B241+B246+B251+B256+B261+B266+B271+B276+B281+B286+B291+B295+B300+B305+B309+B314+B319+B324+B329+B335+B340+B346+B351+B356+B361+B366+B371+B376+B381+B386+B392+B397+B402+B406+B410+B415</f>
        <v>62977.9</v>
      </c>
      <c r="C418" s="44">
        <f>C136+C141+C146+C151+C156+C161+C166+C171+C176+C181+C186+C191+C196+C201+C206+C211+C216+C221+C226+C231+C236+C241+C246+C251+C256+C261+C266+C271+C276+C281+C286+C291+C295+C300+C305+C309+C314+C319+C324+C329+C335+C340+C346+C351+C356+C361+C366+C371+C376+C381+C386+C392+C397+C402+C406+C410+C415</f>
        <v>51582.30000000001</v>
      </c>
    </row>
    <row r="419" spans="1:3" ht="16.95" customHeight="1" x14ac:dyDescent="0.25">
      <c r="A419" s="6" t="s">
        <v>162</v>
      </c>
      <c r="B419" s="10">
        <f>B137+B142+B147+B152+B157+B162+B167+B172+B177+B182+B187+B192+B197+B202+B207+B212+B217+B222+B227+B232+B237+B242+B247+B252+B257+B262+B267+B272+B277+B282+B287+B292+B296+B301+B306+B310+B315+B320+B325+B330+B336+B341+B347+B352+B357+B362+B367+B372+B382+B387+B393+B398+B403+B407+B411+B416+B377</f>
        <v>22641.999999999993</v>
      </c>
      <c r="C419" s="10">
        <f>C137+C142+C147+C152+C157+C162+C167+C172+C177+C182+C187+C192+C197+C202+C207+C212+C217+C222+C227+C232+C237+C242+C247+C252+C257+C262+C267+C272+C277+C282+C287+C292+C296+C301+C306+C310+C315+C320+C325+C330+C336+C341+C347+C352+C357+C362+C367+C372+C382+C387+C393+C398+C403+C407+C411+C416</f>
        <v>18992.000000000004</v>
      </c>
    </row>
    <row r="420" spans="1:3" ht="15.6" customHeight="1" x14ac:dyDescent="0.25">
      <c r="A420" s="34" t="s">
        <v>22</v>
      </c>
      <c r="B420" s="10">
        <f>B143+B148+B153+B158+B163+B168+B173+B178+B183+B188+B193+B198+B203+B208+B213+B218+B223+B228+B233+B238+B243+B248+B253+B258+B263+B268+B273+B278+B283+B288+B293+B297+B302+B307+B311+B316+B321+B326+B331+B337+B342+B348+B353+B358+B363+B368+B373+B379+B384+B388+B394+B399+B404+B408+B412</f>
        <v>2323.1</v>
      </c>
      <c r="C420" s="10">
        <f>C143+C148+C153+C158+C163+C168+C173+C178+C183+C188+C193+C198+C203+C208+C213+C218+C223+C228+C233+C238+C243+C248+C253+C258+C263+C268+C273+C278+C283+C288+C293+C297+C302+C307+C311+C316+C321+C326+C331+C337+C342+C348+C353+C358+C363+C368+C373+C379+C384+C388+C394+C399+C404+C408+C412</f>
        <v>222.7</v>
      </c>
    </row>
    <row r="421" spans="1:3" ht="16.2" customHeight="1" x14ac:dyDescent="0.25">
      <c r="A421" s="34" t="s">
        <v>138</v>
      </c>
      <c r="B421" s="10">
        <f>B139+B144+B149+B154+B159+B164+B169+B174+B179+B184+B189+B194+B199+B204+B209+B214+B219+B224+B229+B234+B239+B244+B249+B254+B259+B264+B269+B274+B279+B284+B289+B294+B298+B303+B308+B312+B317+B322+B327+B333+B338+B343+B349+B354+B359+B364+B369+B374+B380+B385+B390+B395+B400+B417</f>
        <v>33984.500000000015</v>
      </c>
      <c r="C421" s="10">
        <f>C139+C144+C149+C154+C159+C164+C169+C174+C179+C184+C189+C194+C199+C204+C209+C214+C219+C224+C229+C234+C239+C244+C249+C254+C259+C264+C269+C274+C279+C284+C289+C294+C298+C303+C308+C312+C317+C322+C327+C333+C338+C343+C349+C354+C359+C364+C369+C374+C380+C385+C390+C395+C400+C417</f>
        <v>29900.999999999996</v>
      </c>
    </row>
    <row r="422" spans="1:3" ht="16.2" customHeight="1" x14ac:dyDescent="0.25">
      <c r="A422" s="34" t="s">
        <v>145</v>
      </c>
      <c r="B422" s="50">
        <f>B138+B145+B155+B160+B165+B180+B185+B205+B215+B230+B240+B250+B260+B270+B280+B290+B299+B304+B318+B328+B334+B339+B344+B350+B355+B360+B365+B370+B375+B391+B323+B225+B200+B190+B170+B195+B210+B235+B245+B275+B285+B265+B255+B220+B175+B150+B396+B401+B405+B409+B413</f>
        <v>1374.2</v>
      </c>
      <c r="C422" s="50">
        <f>C138+C145+C155+C160+C165+C180+C185+C205+C215+C230+C240+C250+C260+C270+C280+C290+C299+C304+C318+C328+C334+C339+C344+C350+C355+C360+C365+C370+C375+C391+C323+C225+C200+C190+C170+C195+C210+C235+C245+C275+C285+C265+C255+C220+C175+C150+C396+C401+C405+C409+C413</f>
        <v>710.3</v>
      </c>
    </row>
    <row r="423" spans="1:3" ht="29.4" customHeight="1" x14ac:dyDescent="0.25">
      <c r="A423" s="6" t="s">
        <v>180</v>
      </c>
      <c r="B423" s="50">
        <f>SUM(B313+B332+B345+B378+B383+B389)</f>
        <v>2222.5</v>
      </c>
      <c r="C423" s="50">
        <f>SUM(C313+C332+C345+C378+C383+C389)</f>
        <v>1636.3</v>
      </c>
    </row>
    <row r="424" spans="1:3" ht="19.2" customHeight="1" x14ac:dyDescent="0.25">
      <c r="A424" s="5" t="s">
        <v>73</v>
      </c>
      <c r="B424" s="10">
        <f>B140+B414</f>
        <v>431.6</v>
      </c>
      <c r="C424" s="10">
        <f>C140+C414</f>
        <v>120</v>
      </c>
    </row>
    <row r="425" spans="1:3" ht="36" customHeight="1" x14ac:dyDescent="0.25">
      <c r="A425" s="148" t="s">
        <v>177</v>
      </c>
      <c r="B425" s="159"/>
      <c r="C425" s="160"/>
    </row>
    <row r="426" spans="1:3" ht="15.6" x14ac:dyDescent="0.3">
      <c r="A426" s="137" t="s">
        <v>15</v>
      </c>
      <c r="B426" s="46">
        <f>B427</f>
        <v>109</v>
      </c>
      <c r="C426" s="46">
        <f>C427</f>
        <v>0</v>
      </c>
    </row>
    <row r="427" spans="1:3" x14ac:dyDescent="0.25">
      <c r="A427" s="138" t="s">
        <v>163</v>
      </c>
      <c r="B427" s="33">
        <v>109</v>
      </c>
      <c r="C427" s="33"/>
    </row>
    <row r="428" spans="1:3" ht="15.6" x14ac:dyDescent="0.3">
      <c r="A428" s="137" t="s">
        <v>25</v>
      </c>
      <c r="B428" s="46">
        <f>B429</f>
        <v>109</v>
      </c>
      <c r="C428" s="46">
        <f>C429</f>
        <v>0</v>
      </c>
    </row>
    <row r="429" spans="1:3" x14ac:dyDescent="0.25">
      <c r="A429" s="142" t="s">
        <v>163</v>
      </c>
      <c r="B429" s="33">
        <f>B427</f>
        <v>109</v>
      </c>
      <c r="C429" s="33"/>
    </row>
    <row r="430" spans="1:3" ht="37.950000000000003" customHeight="1" x14ac:dyDescent="0.25">
      <c r="A430" s="148" t="s">
        <v>178</v>
      </c>
      <c r="B430" s="157"/>
      <c r="C430" s="158"/>
    </row>
    <row r="431" spans="1:3" ht="31.2" x14ac:dyDescent="0.3">
      <c r="A431" s="39" t="s">
        <v>68</v>
      </c>
      <c r="B431" s="52">
        <f>B432+B433+B434</f>
        <v>10841.3</v>
      </c>
      <c r="C431" s="52"/>
    </row>
    <row r="432" spans="1:3" x14ac:dyDescent="0.25">
      <c r="A432" s="6" t="s">
        <v>162</v>
      </c>
      <c r="B432" s="10">
        <v>6996.6</v>
      </c>
      <c r="C432" s="45"/>
    </row>
    <row r="433" spans="1:3" ht="39" customHeight="1" x14ac:dyDescent="0.25">
      <c r="A433" s="6" t="s">
        <v>28</v>
      </c>
      <c r="B433" s="10">
        <v>2873.9</v>
      </c>
      <c r="C433" s="45"/>
    </row>
    <row r="434" spans="1:3" ht="15.6" customHeight="1" x14ac:dyDescent="0.25">
      <c r="A434" s="34" t="s">
        <v>139</v>
      </c>
      <c r="B434" s="10">
        <v>970.8</v>
      </c>
      <c r="C434" s="45"/>
    </row>
    <row r="435" spans="1:3" ht="17.25" customHeight="1" x14ac:dyDescent="0.3">
      <c r="A435" s="43" t="s">
        <v>15</v>
      </c>
      <c r="B435" s="44">
        <f>B436+B437+B438</f>
        <v>1238.3000000000002</v>
      </c>
      <c r="C435" s="44">
        <f>C436+C437+C438</f>
        <v>9</v>
      </c>
    </row>
    <row r="436" spans="1:3" ht="16.5" customHeight="1" x14ac:dyDescent="0.25">
      <c r="A436" s="6" t="s">
        <v>162</v>
      </c>
      <c r="B436" s="10">
        <v>1043</v>
      </c>
      <c r="C436" s="45"/>
    </row>
    <row r="437" spans="1:3" ht="16.5" customHeight="1" x14ac:dyDescent="0.25">
      <c r="A437" s="6" t="s">
        <v>73</v>
      </c>
      <c r="B437" s="10">
        <v>52.4</v>
      </c>
      <c r="C437" s="47">
        <v>9</v>
      </c>
    </row>
    <row r="438" spans="1:3" ht="16.5" customHeight="1" x14ac:dyDescent="0.25">
      <c r="A438" s="5" t="s">
        <v>139</v>
      </c>
      <c r="B438" s="10">
        <v>142.9</v>
      </c>
      <c r="C438" s="47"/>
    </row>
    <row r="439" spans="1:3" ht="18" customHeight="1" x14ac:dyDescent="0.3">
      <c r="A439" s="48" t="s">
        <v>13</v>
      </c>
      <c r="B439" s="44">
        <f>B440+B441+B443+B442</f>
        <v>4104.5999999999995</v>
      </c>
      <c r="C439" s="44">
        <f>C440+C441+C443+C442</f>
        <v>3611.2</v>
      </c>
    </row>
    <row r="440" spans="1:3" ht="17.25" customHeight="1" x14ac:dyDescent="0.25">
      <c r="A440" s="6" t="s">
        <v>162</v>
      </c>
      <c r="B440" s="10">
        <v>2923.7</v>
      </c>
      <c r="C440" s="45">
        <v>2593</v>
      </c>
    </row>
    <row r="441" spans="1:3" ht="39.6" x14ac:dyDescent="0.25">
      <c r="A441" s="6" t="s">
        <v>152</v>
      </c>
      <c r="B441" s="10">
        <v>902.7</v>
      </c>
      <c r="C441" s="45">
        <v>850.2</v>
      </c>
    </row>
    <row r="442" spans="1:3" x14ac:dyDescent="0.25">
      <c r="A442" s="34" t="s">
        <v>145</v>
      </c>
      <c r="B442" s="10">
        <v>158.19999999999999</v>
      </c>
      <c r="C442" s="45">
        <v>156</v>
      </c>
    </row>
    <row r="443" spans="1:3" ht="16.5" customHeight="1" x14ac:dyDescent="0.25">
      <c r="A443" s="35" t="s">
        <v>22</v>
      </c>
      <c r="B443" s="10">
        <v>120</v>
      </c>
      <c r="C443" s="45">
        <v>12</v>
      </c>
    </row>
    <row r="444" spans="1:3" ht="15.6" x14ac:dyDescent="0.3">
      <c r="A444" s="48" t="s">
        <v>10</v>
      </c>
      <c r="B444" s="52">
        <f>B445+B446+B448+B447</f>
        <v>705.1</v>
      </c>
      <c r="C444" s="52">
        <f t="shared" ref="C444" si="44">C445+C446+C448+C447</f>
        <v>610.5</v>
      </c>
    </row>
    <row r="445" spans="1:3" x14ac:dyDescent="0.25">
      <c r="A445" s="6" t="s">
        <v>162</v>
      </c>
      <c r="B445" s="10">
        <v>248</v>
      </c>
      <c r="C445" s="45">
        <v>227.1</v>
      </c>
    </row>
    <row r="446" spans="1:3" ht="39.6" x14ac:dyDescent="0.25">
      <c r="A446" s="6" t="s">
        <v>28</v>
      </c>
      <c r="B446" s="10">
        <v>358.7</v>
      </c>
      <c r="C446" s="45">
        <v>309.39999999999998</v>
      </c>
    </row>
    <row r="447" spans="1:3" x14ac:dyDescent="0.25">
      <c r="A447" s="34" t="s">
        <v>145</v>
      </c>
      <c r="B447" s="10">
        <v>35.6</v>
      </c>
      <c r="C447" s="45">
        <v>35.1</v>
      </c>
    </row>
    <row r="448" spans="1:3" x14ac:dyDescent="0.25">
      <c r="A448" s="35" t="s">
        <v>22</v>
      </c>
      <c r="B448" s="10">
        <v>62.8</v>
      </c>
      <c r="C448" s="45">
        <v>38.9</v>
      </c>
    </row>
    <row r="449" spans="1:3" ht="18" customHeight="1" x14ac:dyDescent="0.3">
      <c r="A449" s="48" t="s">
        <v>32</v>
      </c>
      <c r="B449" s="44">
        <f>B450+B451+B454+B455+B452+B453</f>
        <v>679.4</v>
      </c>
      <c r="C449" s="44">
        <f t="shared" ref="C449" si="45">C450+C451+C454+C455+C452+C453</f>
        <v>608.6</v>
      </c>
    </row>
    <row r="450" spans="1:3" ht="17.25" customHeight="1" x14ac:dyDescent="0.25">
      <c r="A450" s="6" t="s">
        <v>162</v>
      </c>
      <c r="B450" s="10">
        <v>172.4</v>
      </c>
      <c r="C450" s="45">
        <v>148.69999999999999</v>
      </c>
    </row>
    <row r="451" spans="1:3" ht="39.6" x14ac:dyDescent="0.25">
      <c r="A451" s="6" t="s">
        <v>28</v>
      </c>
      <c r="B451" s="10">
        <v>231.2</v>
      </c>
      <c r="C451" s="45">
        <v>209.3</v>
      </c>
    </row>
    <row r="452" spans="1:3" ht="26.4" x14ac:dyDescent="0.25">
      <c r="A452" s="6" t="s">
        <v>129</v>
      </c>
      <c r="B452" s="10">
        <v>51.2</v>
      </c>
      <c r="C452" s="45">
        <v>43.9</v>
      </c>
    </row>
    <row r="453" spans="1:3" x14ac:dyDescent="0.25">
      <c r="A453" s="34" t="s">
        <v>139</v>
      </c>
      <c r="B453" s="10">
        <v>26.3</v>
      </c>
      <c r="C453" s="45">
        <v>26</v>
      </c>
    </row>
    <row r="454" spans="1:3" ht="17.25" customHeight="1" x14ac:dyDescent="0.25">
      <c r="A454" s="34" t="s">
        <v>92</v>
      </c>
      <c r="B454" s="10">
        <v>66.400000000000006</v>
      </c>
      <c r="C454" s="45">
        <v>52.2</v>
      </c>
    </row>
    <row r="455" spans="1:3" ht="14.4" customHeight="1" x14ac:dyDescent="0.25">
      <c r="A455" s="34" t="s">
        <v>138</v>
      </c>
      <c r="B455" s="10">
        <v>131.9</v>
      </c>
      <c r="C455" s="45">
        <v>128.5</v>
      </c>
    </row>
    <row r="456" spans="1:3" ht="14.4" customHeight="1" x14ac:dyDescent="0.3">
      <c r="A456" s="39" t="s">
        <v>71</v>
      </c>
      <c r="B456" s="44">
        <f>B457+B458+B459</f>
        <v>170.60000000000002</v>
      </c>
      <c r="C456" s="44">
        <f>C457+C458+C459</f>
        <v>134.4</v>
      </c>
    </row>
    <row r="457" spans="1:3" ht="14.4" customHeight="1" x14ac:dyDescent="0.25">
      <c r="A457" s="6" t="s">
        <v>162</v>
      </c>
      <c r="B457" s="10">
        <v>167</v>
      </c>
      <c r="C457" s="47">
        <v>131.9</v>
      </c>
    </row>
    <row r="458" spans="1:3" ht="14.4" customHeight="1" x14ac:dyDescent="0.25">
      <c r="A458" s="6" t="s">
        <v>73</v>
      </c>
      <c r="B458" s="10">
        <v>2.8</v>
      </c>
      <c r="C458" s="47">
        <v>1.7</v>
      </c>
    </row>
    <row r="459" spans="1:3" ht="14.4" customHeight="1" x14ac:dyDescent="0.25">
      <c r="A459" s="5" t="s">
        <v>139</v>
      </c>
      <c r="B459" s="10">
        <v>0.8</v>
      </c>
      <c r="C459" s="47">
        <v>0.8</v>
      </c>
    </row>
    <row r="460" spans="1:3" ht="18" customHeight="1" x14ac:dyDescent="0.3">
      <c r="A460" s="48" t="s">
        <v>26</v>
      </c>
      <c r="B460" s="44">
        <f>B431+B435+B439+B444+B449+B456</f>
        <v>17739.299999999996</v>
      </c>
      <c r="C460" s="44">
        <f>C431+C435+C439+C444+C449+C456</f>
        <v>4973.7</v>
      </c>
    </row>
    <row r="461" spans="1:3" x14ac:dyDescent="0.25">
      <c r="A461" s="6" t="s">
        <v>162</v>
      </c>
      <c r="B461" s="10">
        <f>B432+B436+B440+B445+B450+B457</f>
        <v>11550.699999999999</v>
      </c>
      <c r="C461" s="10">
        <f>C432+C436+C440+C445+C450+C457</f>
        <v>3100.7</v>
      </c>
    </row>
    <row r="462" spans="1:3" ht="39.6" x14ac:dyDescent="0.25">
      <c r="A462" s="6" t="s">
        <v>153</v>
      </c>
      <c r="B462" s="10">
        <f>B433+B441+B446+B451</f>
        <v>4366.5</v>
      </c>
      <c r="C462" s="10">
        <f>C433+C441+C446+C451</f>
        <v>1368.8999999999999</v>
      </c>
    </row>
    <row r="463" spans="1:3" ht="26.4" x14ac:dyDescent="0.25">
      <c r="A463" s="6" t="s">
        <v>29</v>
      </c>
      <c r="B463" s="10">
        <f>B452</f>
        <v>51.2</v>
      </c>
      <c r="C463" s="10">
        <f>C452</f>
        <v>43.9</v>
      </c>
    </row>
    <row r="464" spans="1:3" x14ac:dyDescent="0.25">
      <c r="A464" s="34" t="s">
        <v>139</v>
      </c>
      <c r="B464" s="10">
        <f>B453+B442+B434+B447+B459+B438</f>
        <v>1334.6</v>
      </c>
      <c r="C464" s="10">
        <f>C453+C442+C434+C447+C459+C438</f>
        <v>217.9</v>
      </c>
    </row>
    <row r="465" spans="1:3" x14ac:dyDescent="0.25">
      <c r="A465" s="34" t="s">
        <v>92</v>
      </c>
      <c r="B465" s="10">
        <f>B443+B448+B454</f>
        <v>249.20000000000002</v>
      </c>
      <c r="C465" s="10">
        <f>C443+C448+C454</f>
        <v>103.1</v>
      </c>
    </row>
    <row r="466" spans="1:3" x14ac:dyDescent="0.25">
      <c r="A466" s="34" t="s">
        <v>154</v>
      </c>
      <c r="B466" s="50">
        <f>B455</f>
        <v>131.9</v>
      </c>
      <c r="C466" s="50">
        <f t="shared" ref="C466" si="46">C455</f>
        <v>128.5</v>
      </c>
    </row>
    <row r="467" spans="1:3" x14ac:dyDescent="0.25">
      <c r="A467" s="5" t="s">
        <v>84</v>
      </c>
      <c r="B467" s="10">
        <f>B437+B458</f>
        <v>55.199999999999996</v>
      </c>
      <c r="C467" s="10">
        <f>C437+C458</f>
        <v>10.7</v>
      </c>
    </row>
    <row r="468" spans="1:3" ht="33.75" customHeight="1" x14ac:dyDescent="0.25">
      <c r="A468" s="148" t="s">
        <v>179</v>
      </c>
      <c r="B468" s="157"/>
      <c r="C468" s="158"/>
    </row>
    <row r="469" spans="1:3" ht="17.25" customHeight="1" x14ac:dyDescent="0.3">
      <c r="A469" s="43" t="s">
        <v>15</v>
      </c>
      <c r="B469" s="52">
        <f>B471+B470</f>
        <v>141.9</v>
      </c>
      <c r="C469" s="52">
        <f>C471+C470</f>
        <v>9</v>
      </c>
    </row>
    <row r="470" spans="1:3" ht="17.25" customHeight="1" x14ac:dyDescent="0.25">
      <c r="A470" s="53" t="s">
        <v>162</v>
      </c>
      <c r="B470" s="54">
        <v>132</v>
      </c>
      <c r="C470" s="54"/>
    </row>
    <row r="471" spans="1:3" ht="39.6" x14ac:dyDescent="0.25">
      <c r="A471" s="6" t="s">
        <v>28</v>
      </c>
      <c r="B471" s="55">
        <v>9.9</v>
      </c>
      <c r="C471" s="93">
        <v>9</v>
      </c>
    </row>
    <row r="472" spans="1:3" ht="16.5" customHeight="1" x14ac:dyDescent="0.3">
      <c r="A472" s="43" t="s">
        <v>27</v>
      </c>
      <c r="B472" s="44">
        <f>B475+B473+B474+B476</f>
        <v>1036.3999999999999</v>
      </c>
      <c r="C472" s="44">
        <f>C475+C473+C474+C476</f>
        <v>794.30000000000007</v>
      </c>
    </row>
    <row r="473" spans="1:3" x14ac:dyDescent="0.25">
      <c r="A473" s="6" t="s">
        <v>162</v>
      </c>
      <c r="B473" s="10">
        <v>64.8</v>
      </c>
      <c r="C473" s="10">
        <v>23.4</v>
      </c>
    </row>
    <row r="474" spans="1:3" x14ac:dyDescent="0.25">
      <c r="A474" s="34" t="s">
        <v>92</v>
      </c>
      <c r="B474" s="10">
        <v>6.9</v>
      </c>
      <c r="C474" s="10">
        <v>6.6</v>
      </c>
    </row>
    <row r="475" spans="1:3" ht="39.6" x14ac:dyDescent="0.25">
      <c r="A475" s="6" t="s">
        <v>28</v>
      </c>
      <c r="B475" s="10">
        <v>920.5</v>
      </c>
      <c r="C475" s="47">
        <v>751.2</v>
      </c>
    </row>
    <row r="476" spans="1:3" x14ac:dyDescent="0.25">
      <c r="A476" s="5" t="s">
        <v>73</v>
      </c>
      <c r="B476" s="10">
        <v>44.2</v>
      </c>
      <c r="C476" s="47">
        <v>13.1</v>
      </c>
    </row>
    <row r="477" spans="1:3" ht="15.6" x14ac:dyDescent="0.3">
      <c r="A477" s="48" t="s">
        <v>279</v>
      </c>
      <c r="B477" s="44">
        <f>B469+B472</f>
        <v>1178.3</v>
      </c>
      <c r="C477" s="44">
        <f>C469+C472</f>
        <v>803.30000000000007</v>
      </c>
    </row>
    <row r="478" spans="1:3" x14ac:dyDescent="0.25">
      <c r="A478" s="53" t="s">
        <v>162</v>
      </c>
      <c r="B478" s="10">
        <f>B473+B470</f>
        <v>196.8</v>
      </c>
      <c r="C478" s="10">
        <f>C473+C470</f>
        <v>23.4</v>
      </c>
    </row>
    <row r="479" spans="1:3" x14ac:dyDescent="0.25">
      <c r="A479" s="34" t="s">
        <v>22</v>
      </c>
      <c r="B479" s="10">
        <f>B474</f>
        <v>6.9</v>
      </c>
      <c r="C479" s="10">
        <f>C474</f>
        <v>6.6</v>
      </c>
    </row>
    <row r="480" spans="1:3" ht="39.6" x14ac:dyDescent="0.25">
      <c r="A480" s="6" t="s">
        <v>153</v>
      </c>
      <c r="B480" s="10">
        <f>B471+B475</f>
        <v>930.4</v>
      </c>
      <c r="C480" s="10">
        <f>C475+C471</f>
        <v>760.2</v>
      </c>
    </row>
    <row r="481" spans="1:4" x14ac:dyDescent="0.25">
      <c r="A481" s="5" t="s">
        <v>73</v>
      </c>
      <c r="B481" s="10">
        <f>B476</f>
        <v>44.2</v>
      </c>
      <c r="C481" s="10">
        <f>C476</f>
        <v>13.1</v>
      </c>
    </row>
    <row r="482" spans="1:4" ht="20.25" customHeight="1" x14ac:dyDescent="0.3">
      <c r="A482" s="43" t="s">
        <v>282</v>
      </c>
      <c r="B482" s="44">
        <f>B21+B38+B46+B52+B58+B63+B68+B73+B80+B120+B131+B418+B428+B460+B477</f>
        <v>134922.59999999998</v>
      </c>
      <c r="C482" s="44">
        <f>C21+C38+C46+C52+C58+C63+C68+C73+C80+C120+C131+C418+C428+C460+C477</f>
        <v>70771.100000000006</v>
      </c>
    </row>
    <row r="483" spans="1:4" x14ac:dyDescent="0.25">
      <c r="A483" s="6" t="s">
        <v>162</v>
      </c>
      <c r="B483" s="10">
        <f>B22+B39+B47+B53+B59+B69+B81+B121+B132+B419+B429+B461+B478+B74</f>
        <v>65950</v>
      </c>
      <c r="C483" s="10">
        <f>C22+C39+C47+C53+C59+C69+C81+C121+C132+C419+C429+C461+C478+C74</f>
        <v>34967.200000000004</v>
      </c>
      <c r="D483" s="30"/>
    </row>
    <row r="484" spans="1:4" ht="39.6" x14ac:dyDescent="0.25">
      <c r="A484" s="6" t="s">
        <v>28</v>
      </c>
      <c r="B484" s="10">
        <f>B23+B462+B480</f>
        <v>5741.0999999999995</v>
      </c>
      <c r="C484" s="10">
        <f>C23+C462+C480</f>
        <v>2511.3999999999996</v>
      </c>
    </row>
    <row r="485" spans="1:4" x14ac:dyDescent="0.25">
      <c r="A485" s="53" t="s">
        <v>92</v>
      </c>
      <c r="B485" s="10">
        <f>B64+B123+B133+B420+B465+B479</f>
        <v>3216.7999999999997</v>
      </c>
      <c r="C485" s="10">
        <f>C64+C123+C133+C420+C465+C479</f>
        <v>339</v>
      </c>
    </row>
    <row r="486" spans="1:4" x14ac:dyDescent="0.25">
      <c r="A486" s="34" t="s">
        <v>154</v>
      </c>
      <c r="B486" s="10">
        <f>B421+B466</f>
        <v>34116.400000000016</v>
      </c>
      <c r="C486" s="10">
        <f>C421+C466</f>
        <v>30029.499999999996</v>
      </c>
    </row>
    <row r="487" spans="1:4" ht="26.4" x14ac:dyDescent="0.25">
      <c r="A487" s="6" t="s">
        <v>130</v>
      </c>
      <c r="B487" s="10">
        <f>B423+B463</f>
        <v>2273.6999999999998</v>
      </c>
      <c r="C487" s="10">
        <f>C423+C463</f>
        <v>1680.2</v>
      </c>
    </row>
    <row r="488" spans="1:4" x14ac:dyDescent="0.25">
      <c r="A488" s="6" t="s">
        <v>158</v>
      </c>
      <c r="B488" s="10">
        <f>B40+B82</f>
        <v>284.3</v>
      </c>
      <c r="C488" s="10">
        <f>C40+C82</f>
        <v>0</v>
      </c>
    </row>
    <row r="489" spans="1:4" ht="39.6" x14ac:dyDescent="0.25">
      <c r="A489" s="6" t="s">
        <v>86</v>
      </c>
      <c r="B489" s="10">
        <f>B83</f>
        <v>3775.1</v>
      </c>
      <c r="C489" s="10">
        <f>C83</f>
        <v>0</v>
      </c>
    </row>
    <row r="490" spans="1:4" ht="18" customHeight="1" x14ac:dyDescent="0.25">
      <c r="A490" s="6" t="s">
        <v>131</v>
      </c>
      <c r="B490" s="10">
        <f>B41</f>
        <v>4100</v>
      </c>
      <c r="C490" s="10">
        <f>C41</f>
        <v>0</v>
      </c>
    </row>
    <row r="491" spans="1:4" ht="18" customHeight="1" x14ac:dyDescent="0.25">
      <c r="A491" s="6" t="s">
        <v>139</v>
      </c>
      <c r="B491" s="10">
        <f>B422+B24+B122+B464+B54+B134</f>
        <v>2947</v>
      </c>
      <c r="C491" s="10">
        <f>C422+C24+C122+C464+C54+C134</f>
        <v>999.19999999999993</v>
      </c>
    </row>
    <row r="492" spans="1:4" ht="18" customHeight="1" x14ac:dyDescent="0.25">
      <c r="A492" s="6" t="s">
        <v>84</v>
      </c>
      <c r="B492" s="10">
        <f>SUM(B42+B467+B481+B424)</f>
        <v>12518.200000000003</v>
      </c>
      <c r="C492" s="10">
        <f>SUM(C42+C467+C481+C424)</f>
        <v>244.6</v>
      </c>
    </row>
    <row r="493" spans="1:4" ht="30.75" customHeight="1" x14ac:dyDescent="0.25">
      <c r="A493" s="12" t="s">
        <v>182</v>
      </c>
      <c r="B493" s="44">
        <f>B482-B19</f>
        <v>132221.99999999997</v>
      </c>
      <c r="C493" s="44">
        <f>C482-C19</f>
        <v>70771.100000000006</v>
      </c>
    </row>
    <row r="497" spans="2:2" x14ac:dyDescent="0.25">
      <c r="B497" s="30"/>
    </row>
    <row r="498" spans="2:2" x14ac:dyDescent="0.25">
      <c r="B498" s="30"/>
    </row>
  </sheetData>
  <mergeCells count="19">
    <mergeCell ref="A468:C468"/>
    <mergeCell ref="A430:C430"/>
    <mergeCell ref="A425:C425"/>
    <mergeCell ref="A135:C135"/>
    <mergeCell ref="A43:C43"/>
    <mergeCell ref="A48:C48"/>
    <mergeCell ref="A84:C84"/>
    <mergeCell ref="A60:C60"/>
    <mergeCell ref="A75:C75"/>
    <mergeCell ref="A124:C124"/>
    <mergeCell ref="A55:C55"/>
    <mergeCell ref="A65:C65"/>
    <mergeCell ref="A70:C70"/>
    <mergeCell ref="A2:C2"/>
    <mergeCell ref="A25:C25"/>
    <mergeCell ref="A5:A7"/>
    <mergeCell ref="B5:B7"/>
    <mergeCell ref="A8:C8"/>
    <mergeCell ref="C5:C7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selection activeCell="H7" sqref="H7"/>
    </sheetView>
  </sheetViews>
  <sheetFormatPr defaultColWidth="8.88671875" defaultRowHeight="13.2" x14ac:dyDescent="0.25"/>
  <cols>
    <col min="1" max="1" width="43.88671875" style="95" customWidth="1"/>
    <col min="2" max="2" width="11.44140625" style="95" customWidth="1"/>
    <col min="3" max="3" width="11.109375" style="95" customWidth="1"/>
    <col min="4" max="4" width="10.109375" style="95" customWidth="1"/>
    <col min="5" max="5" width="11.109375" style="95" customWidth="1"/>
    <col min="6" max="16384" width="8.88671875" style="95"/>
  </cols>
  <sheetData>
    <row r="1" spans="1:5" ht="99.6" customHeight="1" x14ac:dyDescent="0.25">
      <c r="A1" s="65"/>
      <c r="B1" s="65"/>
      <c r="C1" s="65"/>
      <c r="D1" s="65"/>
      <c r="E1" s="65"/>
    </row>
    <row r="2" spans="1:5" ht="45.75" customHeight="1" x14ac:dyDescent="0.25">
      <c r="A2" s="146" t="s">
        <v>262</v>
      </c>
      <c r="B2" s="146"/>
      <c r="C2" s="146"/>
      <c r="D2" s="146"/>
      <c r="E2" s="146"/>
    </row>
    <row r="3" spans="1:5" hidden="1" x14ac:dyDescent="0.25">
      <c r="A3" s="65"/>
      <c r="B3" s="65"/>
      <c r="C3" s="65"/>
      <c r="D3" s="65"/>
      <c r="E3" s="65"/>
    </row>
    <row r="4" spans="1:5" x14ac:dyDescent="0.25">
      <c r="A4" s="65"/>
      <c r="B4" s="65"/>
      <c r="C4" s="65"/>
      <c r="D4" s="65"/>
      <c r="E4" s="65"/>
    </row>
    <row r="5" spans="1:5" ht="15.6" x14ac:dyDescent="0.3">
      <c r="A5" s="170" t="s">
        <v>263</v>
      </c>
      <c r="B5" s="170" t="s">
        <v>264</v>
      </c>
      <c r="C5" s="96" t="s">
        <v>265</v>
      </c>
      <c r="D5" s="96"/>
      <c r="E5" s="97"/>
    </row>
    <row r="6" spans="1:5" ht="45.75" customHeight="1" x14ac:dyDescent="0.25">
      <c r="A6" s="171"/>
      <c r="B6" s="171"/>
      <c r="C6" s="173" t="s">
        <v>266</v>
      </c>
      <c r="D6" s="175" t="s">
        <v>267</v>
      </c>
      <c r="E6" s="170" t="s">
        <v>268</v>
      </c>
    </row>
    <row r="7" spans="1:5" ht="69" customHeight="1" x14ac:dyDescent="0.25">
      <c r="A7" s="172"/>
      <c r="B7" s="172"/>
      <c r="C7" s="174"/>
      <c r="D7" s="176"/>
      <c r="E7" s="172"/>
    </row>
    <row r="8" spans="1:5" ht="18.75" customHeight="1" x14ac:dyDescent="0.25">
      <c r="A8" s="98" t="s">
        <v>4</v>
      </c>
      <c r="B8" s="99">
        <f>C8+D8+E8</f>
        <v>261</v>
      </c>
      <c r="C8" s="64"/>
      <c r="D8" s="100"/>
      <c r="E8" s="101">
        <v>261</v>
      </c>
    </row>
    <row r="9" spans="1:5" ht="15.6" x14ac:dyDescent="0.25">
      <c r="A9" s="24" t="s">
        <v>155</v>
      </c>
      <c r="B9" s="99">
        <f t="shared" ref="B9:B72" si="0">C9+D9+E9</f>
        <v>130</v>
      </c>
      <c r="C9" s="102">
        <v>50</v>
      </c>
      <c r="D9" s="102"/>
      <c r="E9" s="103">
        <v>80</v>
      </c>
    </row>
    <row r="10" spans="1:5" ht="15.6" x14ac:dyDescent="0.25">
      <c r="A10" s="24" t="s">
        <v>165</v>
      </c>
      <c r="B10" s="99">
        <f t="shared" si="0"/>
        <v>3</v>
      </c>
      <c r="C10" s="102"/>
      <c r="D10" s="102">
        <v>3</v>
      </c>
      <c r="E10" s="66"/>
    </row>
    <row r="11" spans="1:5" ht="15.6" x14ac:dyDescent="0.25">
      <c r="A11" s="24" t="s">
        <v>2</v>
      </c>
      <c r="B11" s="99">
        <f t="shared" si="0"/>
        <v>4.3</v>
      </c>
      <c r="C11" s="102"/>
      <c r="D11" s="102">
        <v>4.3</v>
      </c>
      <c r="E11" s="66"/>
    </row>
    <row r="12" spans="1:5" ht="15.6" x14ac:dyDescent="0.25">
      <c r="A12" s="24" t="s">
        <v>7</v>
      </c>
      <c r="B12" s="99">
        <f t="shared" si="0"/>
        <v>5.8</v>
      </c>
      <c r="C12" s="102"/>
      <c r="D12" s="102">
        <v>5</v>
      </c>
      <c r="E12" s="66">
        <v>0.8</v>
      </c>
    </row>
    <row r="13" spans="1:5" ht="15.6" x14ac:dyDescent="0.25">
      <c r="A13" s="24" t="s">
        <v>185</v>
      </c>
      <c r="B13" s="99">
        <f t="shared" si="0"/>
        <v>30</v>
      </c>
      <c r="C13" s="102"/>
      <c r="D13" s="102">
        <v>27</v>
      </c>
      <c r="E13" s="66">
        <v>3</v>
      </c>
    </row>
    <row r="14" spans="1:5" ht="15.6" x14ac:dyDescent="0.25">
      <c r="A14" s="24" t="s">
        <v>11</v>
      </c>
      <c r="B14" s="99">
        <f t="shared" si="0"/>
        <v>75</v>
      </c>
      <c r="C14" s="102"/>
      <c r="D14" s="102">
        <v>63</v>
      </c>
      <c r="E14" s="66">
        <v>12</v>
      </c>
    </row>
    <row r="15" spans="1:5" ht="15.6" x14ac:dyDescent="0.25">
      <c r="A15" s="24" t="s">
        <v>3</v>
      </c>
      <c r="B15" s="99">
        <f t="shared" si="0"/>
        <v>23.5</v>
      </c>
      <c r="C15" s="102"/>
      <c r="D15" s="102">
        <v>22.9</v>
      </c>
      <c r="E15" s="66">
        <v>0.6</v>
      </c>
    </row>
    <row r="16" spans="1:5" ht="18" customHeight="1" x14ac:dyDescent="0.25">
      <c r="A16" s="104" t="s">
        <v>14</v>
      </c>
      <c r="B16" s="99">
        <f t="shared" si="0"/>
        <v>70</v>
      </c>
      <c r="C16" s="105"/>
      <c r="D16" s="111">
        <v>53</v>
      </c>
      <c r="E16" s="112">
        <v>17</v>
      </c>
    </row>
    <row r="17" spans="1:5" ht="15.6" x14ac:dyDescent="0.25">
      <c r="A17" s="104" t="s">
        <v>269</v>
      </c>
      <c r="B17" s="99">
        <f t="shared" si="0"/>
        <v>35</v>
      </c>
      <c r="C17" s="105"/>
      <c r="D17" s="102">
        <v>35</v>
      </c>
      <c r="E17" s="66"/>
    </row>
    <row r="18" spans="1:5" ht="15.6" x14ac:dyDescent="0.3">
      <c r="A18" s="20" t="s">
        <v>186</v>
      </c>
      <c r="B18" s="99">
        <f t="shared" si="0"/>
        <v>105</v>
      </c>
      <c r="C18" s="102">
        <v>98.2</v>
      </c>
      <c r="D18" s="102">
        <v>6.5</v>
      </c>
      <c r="E18" s="66">
        <v>0.3</v>
      </c>
    </row>
    <row r="19" spans="1:5" ht="15.6" x14ac:dyDescent="0.3">
      <c r="A19" s="20" t="s">
        <v>187</v>
      </c>
      <c r="B19" s="99">
        <f t="shared" si="0"/>
        <v>43.8</v>
      </c>
      <c r="C19" s="102">
        <v>41.5</v>
      </c>
      <c r="D19" s="102">
        <v>1.8</v>
      </c>
      <c r="E19" s="66">
        <v>0.5</v>
      </c>
    </row>
    <row r="20" spans="1:5" ht="15.6" x14ac:dyDescent="0.3">
      <c r="A20" s="20" t="s">
        <v>188</v>
      </c>
      <c r="B20" s="99">
        <f t="shared" si="0"/>
        <v>65</v>
      </c>
      <c r="C20" s="102">
        <v>60.4</v>
      </c>
      <c r="D20" s="102">
        <v>4.0999999999999996</v>
      </c>
      <c r="E20" s="66">
        <v>0.5</v>
      </c>
    </row>
    <row r="21" spans="1:5" ht="15.6" x14ac:dyDescent="0.3">
      <c r="A21" s="20" t="s">
        <v>189</v>
      </c>
      <c r="B21" s="99">
        <f t="shared" si="0"/>
        <v>69.400000000000006</v>
      </c>
      <c r="C21" s="102">
        <v>67.2</v>
      </c>
      <c r="D21" s="102">
        <v>2</v>
      </c>
      <c r="E21" s="66">
        <v>0.2</v>
      </c>
    </row>
    <row r="22" spans="1:5" ht="15.6" x14ac:dyDescent="0.3">
      <c r="A22" s="20" t="s">
        <v>190</v>
      </c>
      <c r="B22" s="99">
        <f t="shared" si="0"/>
        <v>84.5</v>
      </c>
      <c r="C22" s="102">
        <v>79.900000000000006</v>
      </c>
      <c r="D22" s="102">
        <v>4</v>
      </c>
      <c r="E22" s="66">
        <v>0.6</v>
      </c>
    </row>
    <row r="23" spans="1:5" ht="15.6" x14ac:dyDescent="0.3">
      <c r="A23" s="20" t="s">
        <v>191</v>
      </c>
      <c r="B23" s="99">
        <f t="shared" si="0"/>
        <v>38.4</v>
      </c>
      <c r="C23" s="102">
        <v>36.5</v>
      </c>
      <c r="D23" s="102">
        <v>1.9</v>
      </c>
      <c r="E23" s="66"/>
    </row>
    <row r="24" spans="1:5" ht="15.6" x14ac:dyDescent="0.3">
      <c r="A24" s="20" t="s">
        <v>192</v>
      </c>
      <c r="B24" s="99">
        <f t="shared" si="0"/>
        <v>42.900000000000006</v>
      </c>
      <c r="C24" s="102">
        <v>41</v>
      </c>
      <c r="D24" s="102">
        <v>1.7</v>
      </c>
      <c r="E24" s="66">
        <v>0.2</v>
      </c>
    </row>
    <row r="25" spans="1:5" ht="15.6" x14ac:dyDescent="0.3">
      <c r="A25" s="20" t="s">
        <v>193</v>
      </c>
      <c r="B25" s="99">
        <f t="shared" si="0"/>
        <v>69.500000000000014</v>
      </c>
      <c r="C25" s="102">
        <v>65.400000000000006</v>
      </c>
      <c r="D25" s="102">
        <v>3.7</v>
      </c>
      <c r="E25" s="66">
        <v>0.4</v>
      </c>
    </row>
    <row r="26" spans="1:5" ht="15.6" x14ac:dyDescent="0.3">
      <c r="A26" s="20" t="s">
        <v>194</v>
      </c>
      <c r="B26" s="99">
        <f t="shared" si="0"/>
        <v>63.1</v>
      </c>
      <c r="C26" s="102">
        <v>59.9</v>
      </c>
      <c r="D26" s="102">
        <v>3</v>
      </c>
      <c r="E26" s="66">
        <v>0.2</v>
      </c>
    </row>
    <row r="27" spans="1:5" ht="15.6" x14ac:dyDescent="0.3">
      <c r="A27" s="20" t="s">
        <v>195</v>
      </c>
      <c r="B27" s="99">
        <f t="shared" si="0"/>
        <v>45</v>
      </c>
      <c r="C27" s="102">
        <v>42</v>
      </c>
      <c r="D27" s="102">
        <v>2.8</v>
      </c>
      <c r="E27" s="66">
        <v>0.2</v>
      </c>
    </row>
    <row r="28" spans="1:5" ht="15.6" x14ac:dyDescent="0.3">
      <c r="A28" s="20" t="s">
        <v>196</v>
      </c>
      <c r="B28" s="99">
        <f t="shared" si="0"/>
        <v>37.199999999999996</v>
      </c>
      <c r="C28" s="102">
        <v>35.799999999999997</v>
      </c>
      <c r="D28" s="102">
        <v>1.3</v>
      </c>
      <c r="E28" s="66">
        <v>0.1</v>
      </c>
    </row>
    <row r="29" spans="1:5" ht="15.6" x14ac:dyDescent="0.3">
      <c r="A29" s="20" t="s">
        <v>197</v>
      </c>
      <c r="B29" s="99">
        <f t="shared" si="0"/>
        <v>78.000000000000014</v>
      </c>
      <c r="C29" s="102">
        <v>74.400000000000006</v>
      </c>
      <c r="D29" s="102">
        <v>3.2</v>
      </c>
      <c r="E29" s="66">
        <v>0.4</v>
      </c>
    </row>
    <row r="30" spans="1:5" ht="15.6" x14ac:dyDescent="0.3">
      <c r="A30" s="20" t="s">
        <v>198</v>
      </c>
      <c r="B30" s="99">
        <f t="shared" si="0"/>
        <v>38.299999999999997</v>
      </c>
      <c r="C30" s="102">
        <v>34.9</v>
      </c>
      <c r="D30" s="102">
        <v>3.1</v>
      </c>
      <c r="E30" s="66">
        <v>0.3</v>
      </c>
    </row>
    <row r="31" spans="1:5" ht="15.6" x14ac:dyDescent="0.3">
      <c r="A31" s="20" t="s">
        <v>199</v>
      </c>
      <c r="B31" s="99">
        <f t="shared" si="0"/>
        <v>53.9</v>
      </c>
      <c r="C31" s="102">
        <v>52.9</v>
      </c>
      <c r="D31" s="102">
        <v>0.9</v>
      </c>
      <c r="E31" s="66">
        <v>0.1</v>
      </c>
    </row>
    <row r="32" spans="1:5" ht="15.6" x14ac:dyDescent="0.3">
      <c r="A32" s="20" t="s">
        <v>200</v>
      </c>
      <c r="B32" s="99">
        <f t="shared" si="0"/>
        <v>34.9</v>
      </c>
      <c r="C32" s="102">
        <v>30.5</v>
      </c>
      <c r="D32" s="102">
        <v>4</v>
      </c>
      <c r="E32" s="66">
        <v>0.4</v>
      </c>
    </row>
    <row r="33" spans="1:5" ht="15.6" x14ac:dyDescent="0.3">
      <c r="A33" s="20" t="s">
        <v>201</v>
      </c>
      <c r="B33" s="99">
        <f t="shared" si="0"/>
        <v>71.900000000000006</v>
      </c>
      <c r="C33" s="102">
        <v>68.900000000000006</v>
      </c>
      <c r="D33" s="102">
        <v>2.8</v>
      </c>
      <c r="E33" s="66">
        <v>0.2</v>
      </c>
    </row>
    <row r="34" spans="1:5" ht="15.6" x14ac:dyDescent="0.3">
      <c r="A34" s="20" t="s">
        <v>202</v>
      </c>
      <c r="B34" s="99">
        <f t="shared" si="0"/>
        <v>55.4</v>
      </c>
      <c r="C34" s="106">
        <v>52</v>
      </c>
      <c r="D34" s="102">
        <v>3.1</v>
      </c>
      <c r="E34" s="66">
        <v>0.3</v>
      </c>
    </row>
    <row r="35" spans="1:5" ht="15.6" x14ac:dyDescent="0.3">
      <c r="A35" s="20" t="s">
        <v>203</v>
      </c>
      <c r="B35" s="99">
        <f t="shared" si="0"/>
        <v>55</v>
      </c>
      <c r="C35" s="106">
        <v>52.4</v>
      </c>
      <c r="D35" s="102">
        <v>2.5</v>
      </c>
      <c r="E35" s="66">
        <v>0.1</v>
      </c>
    </row>
    <row r="36" spans="1:5" ht="15.6" x14ac:dyDescent="0.3">
      <c r="A36" s="20" t="s">
        <v>204</v>
      </c>
      <c r="B36" s="99">
        <f t="shared" si="0"/>
        <v>64.7</v>
      </c>
      <c r="C36" s="106">
        <v>57.4</v>
      </c>
      <c r="D36" s="102">
        <v>7</v>
      </c>
      <c r="E36" s="66">
        <v>0.3</v>
      </c>
    </row>
    <row r="37" spans="1:5" ht="15.6" x14ac:dyDescent="0.3">
      <c r="A37" s="20" t="s">
        <v>205</v>
      </c>
      <c r="B37" s="99">
        <f t="shared" si="0"/>
        <v>59.2</v>
      </c>
      <c r="C37" s="106">
        <v>56.4</v>
      </c>
      <c r="D37" s="102">
        <v>2.6</v>
      </c>
      <c r="E37" s="66">
        <v>0.2</v>
      </c>
    </row>
    <row r="38" spans="1:5" ht="15.6" x14ac:dyDescent="0.3">
      <c r="A38" s="20" t="s">
        <v>206</v>
      </c>
      <c r="B38" s="99">
        <f t="shared" si="0"/>
        <v>60</v>
      </c>
      <c r="C38" s="106">
        <v>58</v>
      </c>
      <c r="D38" s="102">
        <v>1.8</v>
      </c>
      <c r="E38" s="66">
        <v>0.2</v>
      </c>
    </row>
    <row r="39" spans="1:5" ht="15.6" x14ac:dyDescent="0.3">
      <c r="A39" s="20" t="s">
        <v>207</v>
      </c>
      <c r="B39" s="99">
        <f t="shared" si="0"/>
        <v>69.800000000000011</v>
      </c>
      <c r="C39" s="106">
        <v>68.2</v>
      </c>
      <c r="D39" s="102">
        <v>1.2</v>
      </c>
      <c r="E39" s="66">
        <v>0.4</v>
      </c>
    </row>
    <row r="40" spans="1:5" ht="15.6" x14ac:dyDescent="0.3">
      <c r="A40" s="20" t="s">
        <v>208</v>
      </c>
      <c r="B40" s="99">
        <f t="shared" si="0"/>
        <v>74.900000000000006</v>
      </c>
      <c r="C40" s="106">
        <v>71.7</v>
      </c>
      <c r="D40" s="102">
        <v>3</v>
      </c>
      <c r="E40" s="66">
        <v>0.2</v>
      </c>
    </row>
    <row r="41" spans="1:5" ht="15.6" x14ac:dyDescent="0.3">
      <c r="A41" s="20" t="s">
        <v>209</v>
      </c>
      <c r="B41" s="99">
        <f t="shared" si="0"/>
        <v>87.2</v>
      </c>
      <c r="C41" s="106">
        <v>85.6</v>
      </c>
      <c r="D41" s="102">
        <v>1.4</v>
      </c>
      <c r="E41" s="66">
        <v>0.2</v>
      </c>
    </row>
    <row r="42" spans="1:5" ht="15.6" x14ac:dyDescent="0.3">
      <c r="A42" s="20" t="s">
        <v>210</v>
      </c>
      <c r="B42" s="99">
        <f t="shared" si="0"/>
        <v>68.599999999999994</v>
      </c>
      <c r="C42" s="106">
        <v>67.099999999999994</v>
      </c>
      <c r="D42" s="102">
        <v>1.3</v>
      </c>
      <c r="E42" s="66">
        <v>0.2</v>
      </c>
    </row>
    <row r="43" spans="1:5" ht="15.6" x14ac:dyDescent="0.3">
      <c r="A43" s="20" t="s">
        <v>211</v>
      </c>
      <c r="B43" s="99">
        <f t="shared" si="0"/>
        <v>53.9</v>
      </c>
      <c r="C43" s="106">
        <v>48.9</v>
      </c>
      <c r="D43" s="102">
        <v>4.8</v>
      </c>
      <c r="E43" s="66">
        <v>0.2</v>
      </c>
    </row>
    <row r="44" spans="1:5" ht="15.6" x14ac:dyDescent="0.3">
      <c r="A44" s="20" t="s">
        <v>212</v>
      </c>
      <c r="B44" s="99">
        <f t="shared" si="0"/>
        <v>59.7</v>
      </c>
      <c r="C44" s="106">
        <v>57</v>
      </c>
      <c r="D44" s="102">
        <v>2.2000000000000002</v>
      </c>
      <c r="E44" s="66">
        <v>0.5</v>
      </c>
    </row>
    <row r="45" spans="1:5" ht="15.6" x14ac:dyDescent="0.3">
      <c r="A45" s="20" t="s">
        <v>213</v>
      </c>
      <c r="B45" s="99">
        <f t="shared" si="0"/>
        <v>74</v>
      </c>
      <c r="C45" s="106">
        <v>71.599999999999994</v>
      </c>
      <c r="D45" s="102">
        <v>2.2000000000000002</v>
      </c>
      <c r="E45" s="66">
        <v>0.2</v>
      </c>
    </row>
    <row r="46" spans="1:5" ht="15.6" x14ac:dyDescent="0.3">
      <c r="A46" s="20" t="s">
        <v>270</v>
      </c>
      <c r="B46" s="99">
        <f t="shared" si="0"/>
        <v>42.1</v>
      </c>
      <c r="C46" s="106">
        <v>38.5</v>
      </c>
      <c r="D46" s="102">
        <v>3.2</v>
      </c>
      <c r="E46" s="66">
        <v>0.4</v>
      </c>
    </row>
    <row r="47" spans="1:5" ht="15.6" x14ac:dyDescent="0.3">
      <c r="A47" s="20" t="s">
        <v>35</v>
      </c>
      <c r="B47" s="99">
        <f t="shared" si="0"/>
        <v>7.7</v>
      </c>
      <c r="C47" s="106"/>
      <c r="D47" s="102">
        <v>3</v>
      </c>
      <c r="E47" s="66">
        <v>4.7</v>
      </c>
    </row>
    <row r="48" spans="1:5" ht="15.6" x14ac:dyDescent="0.3">
      <c r="A48" s="20" t="s">
        <v>36</v>
      </c>
      <c r="B48" s="99">
        <f t="shared" si="0"/>
        <v>10.1</v>
      </c>
      <c r="C48" s="106">
        <v>4.5999999999999996</v>
      </c>
      <c r="D48" s="102">
        <v>2.5</v>
      </c>
      <c r="E48" s="66">
        <v>3</v>
      </c>
    </row>
    <row r="49" spans="1:5" ht="15.6" x14ac:dyDescent="0.3">
      <c r="A49" s="20" t="s">
        <v>23</v>
      </c>
      <c r="B49" s="99">
        <f t="shared" si="0"/>
        <v>6</v>
      </c>
      <c r="C49" s="106"/>
      <c r="D49" s="102">
        <v>3</v>
      </c>
      <c r="E49" s="66">
        <v>3</v>
      </c>
    </row>
    <row r="50" spans="1:5" ht="15.6" x14ac:dyDescent="0.3">
      <c r="A50" s="20" t="s">
        <v>37</v>
      </c>
      <c r="B50" s="99">
        <f t="shared" si="0"/>
        <v>4.2</v>
      </c>
      <c r="C50" s="106"/>
      <c r="D50" s="102">
        <v>1.1000000000000001</v>
      </c>
      <c r="E50" s="66">
        <v>3.1</v>
      </c>
    </row>
    <row r="51" spans="1:5" ht="15.6" x14ac:dyDescent="0.3">
      <c r="A51" s="20" t="s">
        <v>214</v>
      </c>
      <c r="B51" s="99">
        <f t="shared" si="0"/>
        <v>5</v>
      </c>
      <c r="C51" s="106"/>
      <c r="D51" s="102"/>
      <c r="E51" s="66">
        <v>5</v>
      </c>
    </row>
    <row r="52" spans="1:5" ht="15.6" x14ac:dyDescent="0.3">
      <c r="A52" s="20" t="s">
        <v>66</v>
      </c>
      <c r="B52" s="99">
        <f t="shared" si="0"/>
        <v>8.5</v>
      </c>
      <c r="C52" s="106"/>
      <c r="D52" s="102">
        <v>7.5</v>
      </c>
      <c r="E52" s="66">
        <v>1</v>
      </c>
    </row>
    <row r="53" spans="1:5" ht="15.6" x14ac:dyDescent="0.25">
      <c r="A53" s="107" t="s">
        <v>72</v>
      </c>
      <c r="B53" s="99">
        <f t="shared" si="0"/>
        <v>1</v>
      </c>
      <c r="C53" s="106"/>
      <c r="D53" s="102">
        <v>0.2</v>
      </c>
      <c r="E53" s="66">
        <v>0.8</v>
      </c>
    </row>
    <row r="54" spans="1:5" ht="15.6" x14ac:dyDescent="0.3">
      <c r="A54" s="20" t="s">
        <v>215</v>
      </c>
      <c r="B54" s="99">
        <f t="shared" si="0"/>
        <v>24.799999999999997</v>
      </c>
      <c r="C54" s="106">
        <v>17.7</v>
      </c>
      <c r="D54" s="102">
        <v>0.7</v>
      </c>
      <c r="E54" s="66">
        <v>6.4</v>
      </c>
    </row>
    <row r="55" spans="1:5" ht="15.6" x14ac:dyDescent="0.3">
      <c r="A55" s="20" t="s">
        <v>216</v>
      </c>
      <c r="B55" s="99">
        <f t="shared" si="0"/>
        <v>4.4000000000000004</v>
      </c>
      <c r="C55" s="106">
        <v>2</v>
      </c>
      <c r="D55" s="102">
        <v>0.1</v>
      </c>
      <c r="E55" s="66">
        <v>2.2999999999999998</v>
      </c>
    </row>
    <row r="56" spans="1:5" ht="15.6" x14ac:dyDescent="0.3">
      <c r="A56" s="20" t="s">
        <v>30</v>
      </c>
      <c r="B56" s="99">
        <f t="shared" si="0"/>
        <v>43</v>
      </c>
      <c r="C56" s="106">
        <v>6</v>
      </c>
      <c r="D56" s="102">
        <v>35</v>
      </c>
      <c r="E56" s="66">
        <v>2</v>
      </c>
    </row>
    <row r="57" spans="1:5" ht="15.6" x14ac:dyDescent="0.3">
      <c r="A57" s="20" t="s">
        <v>80</v>
      </c>
      <c r="B57" s="99">
        <f t="shared" si="0"/>
        <v>8</v>
      </c>
      <c r="C57" s="106">
        <v>1.8</v>
      </c>
      <c r="D57" s="102"/>
      <c r="E57" s="66">
        <v>6.2</v>
      </c>
    </row>
    <row r="58" spans="1:5" ht="15.6" x14ac:dyDescent="0.3">
      <c r="A58" s="20" t="s">
        <v>217</v>
      </c>
      <c r="B58" s="99">
        <f t="shared" si="0"/>
        <v>16.100000000000001</v>
      </c>
      <c r="C58" s="106">
        <v>12</v>
      </c>
      <c r="D58" s="102">
        <v>0.6</v>
      </c>
      <c r="E58" s="66">
        <v>3.5</v>
      </c>
    </row>
    <row r="59" spans="1:5" ht="15.6" x14ac:dyDescent="0.3">
      <c r="A59" s="20" t="s">
        <v>38</v>
      </c>
      <c r="B59" s="99">
        <f t="shared" si="0"/>
        <v>28.3</v>
      </c>
      <c r="C59" s="106">
        <v>6.5</v>
      </c>
      <c r="D59" s="102">
        <v>20</v>
      </c>
      <c r="E59" s="66">
        <v>1.8</v>
      </c>
    </row>
    <row r="60" spans="1:5" ht="15.6" x14ac:dyDescent="0.3">
      <c r="A60" s="20" t="s">
        <v>218</v>
      </c>
      <c r="B60" s="99">
        <f t="shared" si="0"/>
        <v>77.2</v>
      </c>
      <c r="C60" s="106">
        <v>10.199999999999999</v>
      </c>
      <c r="D60" s="102">
        <v>50</v>
      </c>
      <c r="E60" s="66">
        <v>17</v>
      </c>
    </row>
    <row r="61" spans="1:5" ht="15.6" x14ac:dyDescent="0.3">
      <c r="A61" s="20" t="s">
        <v>219</v>
      </c>
      <c r="B61" s="99">
        <f t="shared" si="0"/>
        <v>16.399999999999999</v>
      </c>
      <c r="C61" s="106">
        <v>11.3</v>
      </c>
      <c r="D61" s="102">
        <v>0.1</v>
      </c>
      <c r="E61" s="66">
        <v>5</v>
      </c>
    </row>
    <row r="62" spans="1:5" ht="15.6" x14ac:dyDescent="0.3">
      <c r="A62" s="20" t="s">
        <v>39</v>
      </c>
      <c r="B62" s="99">
        <f t="shared" si="0"/>
        <v>7.3000000000000007</v>
      </c>
      <c r="C62" s="106">
        <v>3.6</v>
      </c>
      <c r="D62" s="102"/>
      <c r="E62" s="66">
        <v>3.7</v>
      </c>
    </row>
    <row r="63" spans="1:5" ht="15.6" x14ac:dyDescent="0.3">
      <c r="A63" s="20" t="s">
        <v>220</v>
      </c>
      <c r="B63" s="99">
        <f t="shared" si="0"/>
        <v>12.100000000000001</v>
      </c>
      <c r="C63" s="106">
        <v>3.2</v>
      </c>
      <c r="D63" s="102"/>
      <c r="E63" s="66">
        <v>8.9</v>
      </c>
    </row>
    <row r="64" spans="1:5" ht="15.6" x14ac:dyDescent="0.3">
      <c r="A64" s="20" t="s">
        <v>221</v>
      </c>
      <c r="B64" s="99">
        <f t="shared" si="0"/>
        <v>15.1</v>
      </c>
      <c r="C64" s="106">
        <v>9.8000000000000007</v>
      </c>
      <c r="D64" s="102">
        <v>0.2</v>
      </c>
      <c r="E64" s="66">
        <v>5.0999999999999996</v>
      </c>
    </row>
    <row r="65" spans="1:5" ht="17.399999999999999" customHeight="1" x14ac:dyDescent="0.25">
      <c r="A65" s="108" t="s">
        <v>16</v>
      </c>
      <c r="B65" s="99">
        <f t="shared" si="0"/>
        <v>4</v>
      </c>
      <c r="C65" s="106"/>
      <c r="D65" s="102">
        <v>4</v>
      </c>
      <c r="E65" s="66"/>
    </row>
    <row r="66" spans="1:5" ht="15.6" x14ac:dyDescent="0.25">
      <c r="A66" s="108" t="s">
        <v>274</v>
      </c>
      <c r="B66" s="99">
        <f t="shared" si="0"/>
        <v>17</v>
      </c>
      <c r="C66" s="106">
        <v>0.5</v>
      </c>
      <c r="D66" s="102">
        <v>16</v>
      </c>
      <c r="E66" s="66">
        <v>0.5</v>
      </c>
    </row>
    <row r="67" spans="1:5" ht="15.6" x14ac:dyDescent="0.3">
      <c r="A67" s="20" t="s">
        <v>5</v>
      </c>
      <c r="B67" s="99">
        <f t="shared" si="0"/>
        <v>31.6</v>
      </c>
      <c r="C67" s="106">
        <v>28.6</v>
      </c>
      <c r="D67" s="102"/>
      <c r="E67" s="66">
        <v>3</v>
      </c>
    </row>
    <row r="68" spans="1:5" ht="15.6" x14ac:dyDescent="0.3">
      <c r="A68" s="20" t="s">
        <v>8</v>
      </c>
      <c r="B68" s="99">
        <f t="shared" si="0"/>
        <v>110</v>
      </c>
      <c r="C68" s="106">
        <v>106</v>
      </c>
      <c r="D68" s="102">
        <v>2</v>
      </c>
      <c r="E68" s="66">
        <v>2</v>
      </c>
    </row>
    <row r="69" spans="1:5" ht="15.6" x14ac:dyDescent="0.25">
      <c r="A69" s="24" t="s">
        <v>9</v>
      </c>
      <c r="B69" s="99">
        <f t="shared" si="0"/>
        <v>60</v>
      </c>
      <c r="C69" s="102">
        <v>60</v>
      </c>
      <c r="D69" s="102"/>
      <c r="E69" s="66"/>
    </row>
    <row r="70" spans="1:5" ht="15.6" x14ac:dyDescent="0.25">
      <c r="A70" s="24" t="s">
        <v>1</v>
      </c>
      <c r="B70" s="99">
        <f t="shared" si="0"/>
        <v>2</v>
      </c>
      <c r="C70" s="102"/>
      <c r="D70" s="102">
        <v>2</v>
      </c>
      <c r="E70" s="66"/>
    </row>
    <row r="71" spans="1:5" ht="15.6" x14ac:dyDescent="0.3">
      <c r="A71" s="20" t="s">
        <v>6</v>
      </c>
      <c r="B71" s="99">
        <f t="shared" si="0"/>
        <v>20</v>
      </c>
      <c r="C71" s="106">
        <v>20</v>
      </c>
      <c r="D71" s="102"/>
      <c r="E71" s="66"/>
    </row>
    <row r="72" spans="1:5" ht="15.6" x14ac:dyDescent="0.25">
      <c r="A72" s="24" t="s">
        <v>136</v>
      </c>
      <c r="B72" s="99">
        <f t="shared" si="0"/>
        <v>18</v>
      </c>
      <c r="C72" s="102">
        <v>4</v>
      </c>
      <c r="D72" s="102">
        <v>14</v>
      </c>
      <c r="E72" s="66"/>
    </row>
    <row r="73" spans="1:5" ht="15.6" x14ac:dyDescent="0.25">
      <c r="A73" s="24" t="s">
        <v>13</v>
      </c>
      <c r="B73" s="99">
        <f t="shared" ref="B73:B76" si="1">C73+D73+E73</f>
        <v>120</v>
      </c>
      <c r="C73" s="102">
        <v>55</v>
      </c>
      <c r="D73" s="102">
        <v>65</v>
      </c>
      <c r="E73" s="66"/>
    </row>
    <row r="74" spans="1:5" ht="15.6" x14ac:dyDescent="0.25">
      <c r="A74" s="24" t="s">
        <v>10</v>
      </c>
      <c r="B74" s="99">
        <f t="shared" si="1"/>
        <v>62.8</v>
      </c>
      <c r="C74" s="102">
        <v>62.8</v>
      </c>
      <c r="D74" s="102"/>
      <c r="E74" s="66"/>
    </row>
    <row r="75" spans="1:5" ht="15.6" x14ac:dyDescent="0.25">
      <c r="A75" s="24" t="s">
        <v>32</v>
      </c>
      <c r="B75" s="99">
        <f t="shared" si="1"/>
        <v>66.400000000000006</v>
      </c>
      <c r="C75" s="102">
        <v>61.6</v>
      </c>
      <c r="D75" s="102">
        <v>4.5999999999999996</v>
      </c>
      <c r="E75" s="66">
        <v>0.2</v>
      </c>
    </row>
    <row r="76" spans="1:5" ht="15.6" x14ac:dyDescent="0.25">
      <c r="A76" s="24" t="s">
        <v>27</v>
      </c>
      <c r="B76" s="99">
        <f t="shared" si="1"/>
        <v>6.9</v>
      </c>
      <c r="C76" s="109"/>
      <c r="D76" s="109">
        <v>6.9</v>
      </c>
      <c r="E76" s="66"/>
    </row>
    <row r="77" spans="1:5" ht="15.6" x14ac:dyDescent="0.25">
      <c r="A77" s="110" t="s">
        <v>271</v>
      </c>
      <c r="B77" s="94">
        <f>SUM(B8:B76)</f>
        <v>3216.8</v>
      </c>
      <c r="C77" s="94">
        <f>SUM(C8:C76)</f>
        <v>2211.4</v>
      </c>
      <c r="D77" s="94">
        <f t="shared" ref="D77" si="2">SUM(D8:D76)</f>
        <v>534.80000000000007</v>
      </c>
      <c r="E77" s="62">
        <f>SUM(E8:E76)</f>
        <v>470.59999999999991</v>
      </c>
    </row>
    <row r="78" spans="1:5" x14ac:dyDescent="0.25">
      <c r="A78" s="65"/>
      <c r="B78" s="65"/>
      <c r="C78" s="65"/>
      <c r="D78" s="65"/>
      <c r="E78" s="65"/>
    </row>
    <row r="79" spans="1:5" x14ac:dyDescent="0.25">
      <c r="A79" s="65"/>
      <c r="B79" s="65"/>
      <c r="C79" s="65"/>
      <c r="D79" s="65"/>
      <c r="E79" s="65"/>
    </row>
    <row r="80" spans="1:5" x14ac:dyDescent="0.25">
      <c r="A80" s="65"/>
      <c r="B80" s="65"/>
      <c r="C80" s="65"/>
      <c r="D80" s="65"/>
      <c r="E80" s="65"/>
    </row>
    <row r="81" spans="1:5" x14ac:dyDescent="0.25">
      <c r="A81" s="65"/>
      <c r="B81" s="65"/>
      <c r="C81" s="65"/>
      <c r="D81" s="65"/>
      <c r="E81" s="65"/>
    </row>
    <row r="82" spans="1:5" x14ac:dyDescent="0.25">
      <c r="A82" s="65"/>
      <c r="B82" s="65"/>
      <c r="C82" s="65"/>
      <c r="D82" s="65"/>
      <c r="E82" s="65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5"/>
  <sheetViews>
    <sheetView tabSelected="1" zoomScaleNormal="100" workbookViewId="0">
      <selection activeCell="D13" sqref="D13"/>
    </sheetView>
  </sheetViews>
  <sheetFormatPr defaultColWidth="8.88671875" defaultRowHeight="15" x14ac:dyDescent="0.25"/>
  <cols>
    <col min="1" max="1" width="41.44140625" style="57" customWidth="1"/>
    <col min="2" max="3" width="13.88671875" style="127" customWidth="1"/>
    <col min="4" max="4" width="19.33203125" style="57" customWidth="1"/>
    <col min="5" max="5" width="9.6640625" style="57" customWidth="1"/>
    <col min="6" max="6" width="10.5546875" style="57" bestFit="1" customWidth="1"/>
    <col min="7" max="10" width="9.5546875" style="57" bestFit="1" customWidth="1"/>
    <col min="11" max="16384" width="8.88671875" style="57"/>
  </cols>
  <sheetData>
    <row r="1" spans="1:4" ht="15.6" x14ac:dyDescent="0.25">
      <c r="A1" s="67"/>
      <c r="B1" s="126"/>
      <c r="C1" s="126"/>
    </row>
    <row r="2" spans="1:4" ht="15.6" x14ac:dyDescent="0.25">
      <c r="A2" s="67"/>
      <c r="B2" s="126"/>
      <c r="C2" s="126"/>
    </row>
    <row r="3" spans="1:4" ht="15.6" x14ac:dyDescent="0.25">
      <c r="A3" s="67"/>
      <c r="B3" s="126"/>
      <c r="C3" s="126"/>
    </row>
    <row r="4" spans="1:4" ht="15.6" x14ac:dyDescent="0.25">
      <c r="A4" s="67"/>
      <c r="B4" s="126"/>
      <c r="C4" s="126"/>
    </row>
    <row r="5" spans="1:4" ht="15.6" x14ac:dyDescent="0.25">
      <c r="A5" s="67"/>
      <c r="B5" s="126"/>
      <c r="C5" s="126"/>
    </row>
    <row r="6" spans="1:4" ht="15.6" x14ac:dyDescent="0.25">
      <c r="B6" s="114"/>
      <c r="C6" s="114"/>
    </row>
    <row r="7" spans="1:4" ht="15.6" x14ac:dyDescent="0.3">
      <c r="A7" s="68"/>
      <c r="B7" s="114"/>
      <c r="C7" s="114"/>
    </row>
    <row r="8" spans="1:4" ht="15.75" customHeight="1" x14ac:dyDescent="0.25">
      <c r="A8" s="143" t="s">
        <v>222</v>
      </c>
      <c r="B8" s="143"/>
      <c r="C8" s="143"/>
    </row>
    <row r="9" spans="1:4" ht="15.6" x14ac:dyDescent="0.25">
      <c r="A9" s="56"/>
      <c r="B9" s="114"/>
      <c r="C9" s="114"/>
    </row>
    <row r="10" spans="1:4" ht="15" customHeight="1" x14ac:dyDescent="0.25">
      <c r="A10" s="170" t="s">
        <v>223</v>
      </c>
      <c r="B10" s="170" t="s">
        <v>224</v>
      </c>
      <c r="C10" s="177" t="s">
        <v>65</v>
      </c>
    </row>
    <row r="11" spans="1:4" ht="15.6" customHeight="1" x14ac:dyDescent="0.25">
      <c r="A11" s="171"/>
      <c r="B11" s="171"/>
      <c r="C11" s="177"/>
    </row>
    <row r="12" spans="1:4" ht="29.25" customHeight="1" x14ac:dyDescent="0.25">
      <c r="A12" s="179"/>
      <c r="B12" s="180"/>
      <c r="C12" s="177"/>
    </row>
    <row r="13" spans="1:4" ht="30.75" customHeight="1" x14ac:dyDescent="0.25">
      <c r="A13" s="22" t="s">
        <v>225</v>
      </c>
      <c r="B13" s="69"/>
      <c r="C13" s="21"/>
    </row>
    <row r="14" spans="1:4" ht="19.5" customHeight="1" x14ac:dyDescent="0.3">
      <c r="A14" s="16" t="s">
        <v>4</v>
      </c>
      <c r="B14" s="17">
        <v>141938.26</v>
      </c>
      <c r="C14" s="18"/>
      <c r="D14" s="70"/>
    </row>
    <row r="15" spans="1:4" ht="18.75" customHeight="1" x14ac:dyDescent="0.3">
      <c r="A15" s="20" t="s">
        <v>226</v>
      </c>
      <c r="B15" s="21">
        <f>B14</f>
        <v>141938.26</v>
      </c>
      <c r="C15" s="21"/>
    </row>
    <row r="16" spans="1:4" ht="32.25" customHeight="1" x14ac:dyDescent="0.25">
      <c r="A16" s="13" t="s">
        <v>227</v>
      </c>
      <c r="B16" s="14"/>
      <c r="C16" s="15"/>
    </row>
    <row r="17" spans="1:3" ht="20.25" customHeight="1" x14ac:dyDescent="0.3">
      <c r="A17" s="16" t="s">
        <v>4</v>
      </c>
      <c r="B17" s="17">
        <v>70000</v>
      </c>
      <c r="C17" s="19"/>
    </row>
    <row r="18" spans="1:3" ht="23.25" customHeight="1" x14ac:dyDescent="0.3">
      <c r="A18" s="20" t="s">
        <v>228</v>
      </c>
      <c r="B18" s="21">
        <f>B17</f>
        <v>70000</v>
      </c>
      <c r="C18" s="21"/>
    </row>
    <row r="19" spans="1:3" ht="32.25" customHeight="1" x14ac:dyDescent="0.25">
      <c r="A19" s="22" t="s">
        <v>229</v>
      </c>
      <c r="B19" s="139"/>
      <c r="C19" s="115"/>
    </row>
    <row r="20" spans="1:3" ht="18.75" customHeight="1" x14ac:dyDescent="0.3">
      <c r="A20" s="16" t="s">
        <v>4</v>
      </c>
      <c r="B20" s="116">
        <v>122554.68</v>
      </c>
      <c r="C20" s="117"/>
    </row>
    <row r="21" spans="1:3" ht="21" customHeight="1" x14ac:dyDescent="0.3">
      <c r="A21" s="20" t="s">
        <v>230</v>
      </c>
      <c r="B21" s="118">
        <f>B20</f>
        <v>122554.68</v>
      </c>
      <c r="C21" s="118"/>
    </row>
    <row r="22" spans="1:3" ht="32.25" customHeight="1" x14ac:dyDescent="0.25">
      <c r="A22" s="71" t="s">
        <v>231</v>
      </c>
      <c r="B22" s="119"/>
      <c r="C22" s="87"/>
    </row>
    <row r="23" spans="1:3" ht="19.5" customHeight="1" x14ac:dyDescent="0.3">
      <c r="A23" s="20" t="s">
        <v>4</v>
      </c>
      <c r="B23" s="119">
        <v>357726.78</v>
      </c>
      <c r="C23" s="87"/>
    </row>
    <row r="24" spans="1:3" ht="21" customHeight="1" x14ac:dyDescent="0.3">
      <c r="A24" s="20" t="s">
        <v>232</v>
      </c>
      <c r="B24" s="87">
        <f>B23</f>
        <v>357726.78</v>
      </c>
      <c r="C24" s="87"/>
    </row>
    <row r="25" spans="1:3" ht="61.5" customHeight="1" x14ac:dyDescent="0.25">
      <c r="A25" s="23" t="s">
        <v>233</v>
      </c>
      <c r="B25" s="87"/>
      <c r="C25" s="115"/>
    </row>
    <row r="26" spans="1:3" ht="19.5" customHeight="1" x14ac:dyDescent="0.3">
      <c r="A26" s="20" t="s">
        <v>4</v>
      </c>
      <c r="B26" s="119">
        <v>295618.84000000003</v>
      </c>
      <c r="C26" s="120"/>
    </row>
    <row r="27" spans="1:3" ht="18" customHeight="1" x14ac:dyDescent="0.3">
      <c r="A27" s="20" t="s">
        <v>234</v>
      </c>
      <c r="B27" s="87">
        <f>B26</f>
        <v>295618.84000000003</v>
      </c>
      <c r="C27" s="87"/>
    </row>
    <row r="28" spans="1:3" ht="24.75" customHeight="1" x14ac:dyDescent="0.25">
      <c r="A28" s="71" t="s">
        <v>235</v>
      </c>
      <c r="B28" s="119"/>
      <c r="C28" s="115"/>
    </row>
    <row r="29" spans="1:3" ht="18.75" customHeight="1" x14ac:dyDescent="0.3">
      <c r="A29" s="20" t="s">
        <v>165</v>
      </c>
      <c r="B29" s="119">
        <v>2903.85</v>
      </c>
      <c r="C29" s="115"/>
    </row>
    <row r="30" spans="1:3" ht="18.75" customHeight="1" x14ac:dyDescent="0.3">
      <c r="A30" s="20" t="s">
        <v>2</v>
      </c>
      <c r="B30" s="119">
        <v>182</v>
      </c>
      <c r="C30" s="115"/>
    </row>
    <row r="31" spans="1:3" ht="15.75" customHeight="1" x14ac:dyDescent="0.3">
      <c r="A31" s="20" t="s">
        <v>7</v>
      </c>
      <c r="B31" s="119">
        <v>4631.34</v>
      </c>
      <c r="C31" s="115"/>
    </row>
    <row r="32" spans="1:3" ht="15.75" customHeight="1" x14ac:dyDescent="0.3">
      <c r="A32" s="20" t="s">
        <v>269</v>
      </c>
      <c r="B32" s="119">
        <v>11627.16</v>
      </c>
      <c r="C32" s="115"/>
    </row>
    <row r="33" spans="1:3" ht="15.6" x14ac:dyDescent="0.3">
      <c r="A33" s="16" t="s">
        <v>11</v>
      </c>
      <c r="B33" s="119">
        <v>18194.79</v>
      </c>
      <c r="C33" s="115"/>
    </row>
    <row r="34" spans="1:3" ht="19.5" customHeight="1" x14ac:dyDescent="0.3">
      <c r="A34" s="20" t="s">
        <v>185</v>
      </c>
      <c r="B34" s="119">
        <v>11279</v>
      </c>
      <c r="C34" s="115">
        <v>7000</v>
      </c>
    </row>
    <row r="35" spans="1:3" ht="17.25" customHeight="1" x14ac:dyDescent="0.3">
      <c r="A35" s="20" t="s">
        <v>3</v>
      </c>
      <c r="B35" s="119">
        <v>11482.58</v>
      </c>
      <c r="C35" s="115"/>
    </row>
    <row r="36" spans="1:3" ht="33.75" customHeight="1" x14ac:dyDescent="0.3">
      <c r="A36" s="20" t="s">
        <v>14</v>
      </c>
      <c r="B36" s="119">
        <v>9291.82</v>
      </c>
      <c r="C36" s="115"/>
    </row>
    <row r="37" spans="1:3" ht="20.25" customHeight="1" x14ac:dyDescent="0.3">
      <c r="A37" s="20" t="s">
        <v>236</v>
      </c>
      <c r="B37" s="87">
        <f>SUM(B29:B36)</f>
        <v>69592.540000000008</v>
      </c>
      <c r="C37" s="87">
        <f>SUM(C29:C36)</f>
        <v>7000</v>
      </c>
    </row>
    <row r="38" spans="1:3" ht="21.75" customHeight="1" x14ac:dyDescent="0.25">
      <c r="A38" s="71" t="s">
        <v>237</v>
      </c>
      <c r="B38" s="119"/>
      <c r="C38" s="115"/>
    </row>
    <row r="39" spans="1:3" ht="20.25" customHeight="1" x14ac:dyDescent="0.25">
      <c r="A39" s="72" t="s">
        <v>155</v>
      </c>
      <c r="B39" s="119">
        <v>17094.330000000002</v>
      </c>
      <c r="C39" s="115"/>
    </row>
    <row r="40" spans="1:3" ht="19.5" customHeight="1" x14ac:dyDescent="0.3">
      <c r="A40" s="20" t="s">
        <v>238</v>
      </c>
      <c r="B40" s="121">
        <f>B39</f>
        <v>17094.330000000002</v>
      </c>
      <c r="C40" s="121"/>
    </row>
    <row r="41" spans="1:3" ht="35.25" customHeight="1" x14ac:dyDescent="0.25">
      <c r="A41" s="71" t="s">
        <v>239</v>
      </c>
      <c r="B41" s="119"/>
      <c r="C41" s="115"/>
    </row>
    <row r="42" spans="1:3" ht="19.5" customHeight="1" x14ac:dyDescent="0.3">
      <c r="A42" s="20" t="s">
        <v>186</v>
      </c>
      <c r="B42" s="119">
        <v>10711.33</v>
      </c>
      <c r="C42" s="115"/>
    </row>
    <row r="43" spans="1:3" ht="18" customHeight="1" x14ac:dyDescent="0.3">
      <c r="A43" s="20" t="s">
        <v>187</v>
      </c>
      <c r="B43" s="119">
        <v>6161.53</v>
      </c>
      <c r="C43" s="115"/>
    </row>
    <row r="44" spans="1:3" ht="18" customHeight="1" x14ac:dyDescent="0.3">
      <c r="A44" s="20" t="s">
        <v>188</v>
      </c>
      <c r="B44" s="119">
        <v>6937.01</v>
      </c>
      <c r="C44" s="115"/>
    </row>
    <row r="45" spans="1:3" ht="19.5" customHeight="1" x14ac:dyDescent="0.3">
      <c r="A45" s="20" t="s">
        <v>189</v>
      </c>
      <c r="B45" s="119">
        <v>6251.14</v>
      </c>
      <c r="C45" s="115"/>
    </row>
    <row r="46" spans="1:3" ht="18.75" customHeight="1" x14ac:dyDescent="0.3">
      <c r="A46" s="20" t="s">
        <v>190</v>
      </c>
      <c r="B46" s="119">
        <v>5254.01</v>
      </c>
      <c r="C46" s="115"/>
    </row>
    <row r="47" spans="1:3" ht="18" customHeight="1" x14ac:dyDescent="0.3">
      <c r="A47" s="20" t="s">
        <v>191</v>
      </c>
      <c r="B47" s="119">
        <v>4043.24</v>
      </c>
      <c r="C47" s="115"/>
    </row>
    <row r="48" spans="1:3" ht="15.75" customHeight="1" x14ac:dyDescent="0.3">
      <c r="A48" s="20" t="s">
        <v>192</v>
      </c>
      <c r="B48" s="119">
        <v>5979.08</v>
      </c>
      <c r="C48" s="115"/>
    </row>
    <row r="49" spans="1:3" ht="18" customHeight="1" x14ac:dyDescent="0.3">
      <c r="A49" s="20" t="s">
        <v>193</v>
      </c>
      <c r="B49" s="119">
        <v>10173.4</v>
      </c>
      <c r="C49" s="115"/>
    </row>
    <row r="50" spans="1:3" ht="16.5" customHeight="1" x14ac:dyDescent="0.3">
      <c r="A50" s="20" t="s">
        <v>194</v>
      </c>
      <c r="B50" s="119">
        <v>2223.11</v>
      </c>
      <c r="C50" s="115"/>
    </row>
    <row r="51" spans="1:3" ht="18" customHeight="1" x14ac:dyDescent="0.3">
      <c r="A51" s="20" t="s">
        <v>195</v>
      </c>
      <c r="B51" s="119">
        <v>3067.29</v>
      </c>
      <c r="C51" s="115"/>
    </row>
    <row r="52" spans="1:3" ht="15.75" customHeight="1" x14ac:dyDescent="0.3">
      <c r="A52" s="20" t="s">
        <v>196</v>
      </c>
      <c r="B52" s="119">
        <v>4272.83</v>
      </c>
      <c r="C52" s="115"/>
    </row>
    <row r="53" spans="1:3" ht="15.75" customHeight="1" x14ac:dyDescent="0.3">
      <c r="A53" s="20" t="s">
        <v>197</v>
      </c>
      <c r="B53" s="119">
        <v>10257.11</v>
      </c>
      <c r="C53" s="115"/>
    </row>
    <row r="54" spans="1:3" ht="16.5" customHeight="1" x14ac:dyDescent="0.3">
      <c r="A54" s="20" t="s">
        <v>198</v>
      </c>
      <c r="B54" s="119">
        <v>3129.68</v>
      </c>
      <c r="C54" s="115"/>
    </row>
    <row r="55" spans="1:3" ht="18" customHeight="1" x14ac:dyDescent="0.3">
      <c r="A55" s="20" t="s">
        <v>199</v>
      </c>
      <c r="B55" s="119">
        <v>8681.76</v>
      </c>
      <c r="C55" s="115"/>
    </row>
    <row r="56" spans="1:3" ht="16.5" customHeight="1" x14ac:dyDescent="0.3">
      <c r="A56" s="20" t="s">
        <v>200</v>
      </c>
      <c r="B56" s="119">
        <v>8457.73</v>
      </c>
      <c r="C56" s="115"/>
    </row>
    <row r="57" spans="1:3" ht="17.25" customHeight="1" x14ac:dyDescent="0.3">
      <c r="A57" s="20" t="s">
        <v>201</v>
      </c>
      <c r="B57" s="119">
        <v>32224.02</v>
      </c>
      <c r="C57" s="115"/>
    </row>
    <row r="58" spans="1:3" ht="17.25" customHeight="1" x14ac:dyDescent="0.3">
      <c r="A58" s="20" t="s">
        <v>202</v>
      </c>
      <c r="B58" s="119">
        <v>9548.4</v>
      </c>
      <c r="C58" s="115"/>
    </row>
    <row r="59" spans="1:3" ht="16.5" customHeight="1" x14ac:dyDescent="0.3">
      <c r="A59" s="20" t="s">
        <v>203</v>
      </c>
      <c r="B59" s="119">
        <v>8028.68</v>
      </c>
      <c r="C59" s="115"/>
    </row>
    <row r="60" spans="1:3" ht="16.5" customHeight="1" x14ac:dyDescent="0.3">
      <c r="A60" s="20" t="s">
        <v>204</v>
      </c>
      <c r="B60" s="119">
        <v>7861.15</v>
      </c>
      <c r="C60" s="115"/>
    </row>
    <row r="61" spans="1:3" ht="15.75" customHeight="1" x14ac:dyDescent="0.3">
      <c r="A61" s="20" t="s">
        <v>205</v>
      </c>
      <c r="B61" s="119">
        <v>2808.16</v>
      </c>
      <c r="C61" s="115"/>
    </row>
    <row r="62" spans="1:3" ht="15" customHeight="1" x14ac:dyDescent="0.3">
      <c r="A62" s="20" t="s">
        <v>206</v>
      </c>
      <c r="B62" s="119">
        <v>6631.97</v>
      </c>
      <c r="C62" s="115"/>
    </row>
    <row r="63" spans="1:3" ht="17.25" customHeight="1" x14ac:dyDescent="0.3">
      <c r="A63" s="20" t="s">
        <v>207</v>
      </c>
      <c r="B63" s="119">
        <v>7324.9</v>
      </c>
      <c r="C63" s="115"/>
    </row>
    <row r="64" spans="1:3" ht="15.75" customHeight="1" x14ac:dyDescent="0.3">
      <c r="A64" s="20" t="s">
        <v>208</v>
      </c>
      <c r="B64" s="119">
        <v>18654.650000000001</v>
      </c>
      <c r="C64" s="115"/>
    </row>
    <row r="65" spans="1:3" ht="16.5" customHeight="1" x14ac:dyDescent="0.3">
      <c r="A65" s="20" t="s">
        <v>209</v>
      </c>
      <c r="B65" s="119">
        <v>20896.07</v>
      </c>
      <c r="C65" s="115"/>
    </row>
    <row r="66" spans="1:3" ht="15.75" customHeight="1" x14ac:dyDescent="0.3">
      <c r="A66" s="20" t="s">
        <v>210</v>
      </c>
      <c r="B66" s="119">
        <v>7232.29</v>
      </c>
      <c r="C66" s="115"/>
    </row>
    <row r="67" spans="1:3" ht="15.75" customHeight="1" x14ac:dyDescent="0.3">
      <c r="A67" s="20" t="s">
        <v>211</v>
      </c>
      <c r="B67" s="119">
        <v>3881.43</v>
      </c>
      <c r="C67" s="115"/>
    </row>
    <row r="68" spans="1:3" ht="16.5" customHeight="1" x14ac:dyDescent="0.3">
      <c r="A68" s="20" t="s">
        <v>212</v>
      </c>
      <c r="B68" s="119">
        <v>5500</v>
      </c>
      <c r="C68" s="115"/>
    </row>
    <row r="69" spans="1:3" ht="15.75" customHeight="1" x14ac:dyDescent="0.3">
      <c r="A69" s="20" t="s">
        <v>213</v>
      </c>
      <c r="B69" s="119">
        <v>7353.37</v>
      </c>
      <c r="C69" s="115"/>
    </row>
    <row r="70" spans="1:3" ht="16.5" customHeight="1" x14ac:dyDescent="0.3">
      <c r="A70" s="20" t="s">
        <v>270</v>
      </c>
      <c r="B70" s="119">
        <v>6177.58</v>
      </c>
      <c r="C70" s="115"/>
    </row>
    <row r="71" spans="1:3" ht="16.5" customHeight="1" x14ac:dyDescent="0.3">
      <c r="A71" s="20" t="s">
        <v>35</v>
      </c>
      <c r="B71" s="119">
        <v>24.2</v>
      </c>
      <c r="C71" s="115"/>
    </row>
    <row r="72" spans="1:3" ht="15.75" customHeight="1" x14ac:dyDescent="0.3">
      <c r="A72" s="20" t="s">
        <v>36</v>
      </c>
      <c r="B72" s="119">
        <v>3907.32</v>
      </c>
      <c r="C72" s="115">
        <v>300</v>
      </c>
    </row>
    <row r="73" spans="1:3" ht="15.75" customHeight="1" x14ac:dyDescent="0.3">
      <c r="A73" s="20" t="s">
        <v>23</v>
      </c>
      <c r="B73" s="119">
        <v>853.17</v>
      </c>
      <c r="C73" s="115"/>
    </row>
    <row r="74" spans="1:3" ht="16.5" customHeight="1" x14ac:dyDescent="0.3">
      <c r="A74" s="20" t="s">
        <v>37</v>
      </c>
      <c r="B74" s="119">
        <v>1596.98</v>
      </c>
      <c r="C74" s="115"/>
    </row>
    <row r="75" spans="1:3" ht="17.25" customHeight="1" x14ac:dyDescent="0.3">
      <c r="A75" s="20" t="s">
        <v>214</v>
      </c>
      <c r="B75" s="119">
        <v>5267.25</v>
      </c>
      <c r="C75" s="115"/>
    </row>
    <row r="76" spans="1:3" ht="17.25" customHeight="1" x14ac:dyDescent="0.3">
      <c r="A76" s="20" t="s">
        <v>66</v>
      </c>
      <c r="B76" s="119">
        <v>6648.73</v>
      </c>
      <c r="C76" s="122"/>
    </row>
    <row r="77" spans="1:3" ht="16.5" customHeight="1" x14ac:dyDescent="0.3">
      <c r="A77" s="20" t="s">
        <v>215</v>
      </c>
      <c r="B77" s="119">
        <v>7121.6</v>
      </c>
      <c r="C77" s="115">
        <v>5343.66</v>
      </c>
    </row>
    <row r="78" spans="1:3" ht="17.25" customHeight="1" x14ac:dyDescent="0.3">
      <c r="A78" s="20" t="s">
        <v>216</v>
      </c>
      <c r="B78" s="119">
        <v>1368.61</v>
      </c>
      <c r="C78" s="115"/>
    </row>
    <row r="79" spans="1:3" ht="16.5" customHeight="1" x14ac:dyDescent="0.3">
      <c r="A79" s="20" t="s">
        <v>30</v>
      </c>
      <c r="B79" s="119">
        <v>6739.23</v>
      </c>
      <c r="C79" s="115">
        <v>3000</v>
      </c>
    </row>
    <row r="80" spans="1:3" ht="16.5" customHeight="1" x14ac:dyDescent="0.3">
      <c r="A80" s="20" t="s">
        <v>80</v>
      </c>
      <c r="B80" s="119">
        <v>51.84</v>
      </c>
      <c r="C80" s="115"/>
    </row>
    <row r="81" spans="1:3" ht="17.25" customHeight="1" x14ac:dyDescent="0.3">
      <c r="A81" s="20" t="s">
        <v>217</v>
      </c>
      <c r="B81" s="119">
        <v>739.24</v>
      </c>
      <c r="C81" s="115">
        <v>728.67</v>
      </c>
    </row>
    <row r="82" spans="1:3" ht="18" customHeight="1" x14ac:dyDescent="0.3">
      <c r="A82" s="20" t="s">
        <v>38</v>
      </c>
      <c r="B82" s="119">
        <v>6908.77</v>
      </c>
      <c r="C82" s="115">
        <v>3970.23</v>
      </c>
    </row>
    <row r="83" spans="1:3" ht="16.5" customHeight="1" x14ac:dyDescent="0.3">
      <c r="A83" s="20" t="s">
        <v>218</v>
      </c>
      <c r="B83" s="119">
        <v>19453.66</v>
      </c>
      <c r="C83" s="115">
        <v>636.09</v>
      </c>
    </row>
    <row r="84" spans="1:3" ht="17.25" customHeight="1" x14ac:dyDescent="0.3">
      <c r="A84" s="20" t="s">
        <v>219</v>
      </c>
      <c r="B84" s="119">
        <v>770.64</v>
      </c>
      <c r="C84" s="115">
        <v>108.91</v>
      </c>
    </row>
    <row r="85" spans="1:3" ht="16.5" customHeight="1" x14ac:dyDescent="0.3">
      <c r="A85" s="20" t="s">
        <v>39</v>
      </c>
      <c r="B85" s="119">
        <v>2874.6</v>
      </c>
      <c r="C85" s="115"/>
    </row>
    <row r="86" spans="1:3" ht="18.600000000000001" customHeight="1" x14ac:dyDescent="0.3">
      <c r="A86" s="20" t="s">
        <v>221</v>
      </c>
      <c r="B86" s="119">
        <v>1909.42</v>
      </c>
      <c r="C86" s="115">
        <v>557.52</v>
      </c>
    </row>
    <row r="87" spans="1:3" ht="15.75" customHeight="1" x14ac:dyDescent="0.25">
      <c r="A87" s="108" t="s">
        <v>16</v>
      </c>
      <c r="B87" s="119">
        <v>508.2</v>
      </c>
      <c r="C87" s="115"/>
    </row>
    <row r="88" spans="1:3" ht="15.6" x14ac:dyDescent="0.25">
      <c r="A88" s="108" t="s">
        <v>274</v>
      </c>
      <c r="B88" s="119">
        <v>4962.3999999999996</v>
      </c>
      <c r="C88" s="115"/>
    </row>
    <row r="89" spans="1:3" ht="17.25" customHeight="1" x14ac:dyDescent="0.3">
      <c r="A89" s="20" t="s">
        <v>5</v>
      </c>
      <c r="B89" s="119">
        <v>6503.29</v>
      </c>
      <c r="C89" s="115">
        <v>4846</v>
      </c>
    </row>
    <row r="90" spans="1:3" ht="16.5" customHeight="1" x14ac:dyDescent="0.3">
      <c r="A90" s="20" t="s">
        <v>8</v>
      </c>
      <c r="B90" s="119">
        <v>13099.18</v>
      </c>
      <c r="C90" s="115"/>
    </row>
    <row r="91" spans="1:3" ht="15.75" customHeight="1" x14ac:dyDescent="0.25">
      <c r="A91" s="24" t="s">
        <v>9</v>
      </c>
      <c r="B91" s="119">
        <v>5056.5</v>
      </c>
      <c r="C91" s="115"/>
    </row>
    <row r="92" spans="1:3" ht="15.75" customHeight="1" x14ac:dyDescent="0.25">
      <c r="A92" s="24" t="s">
        <v>1</v>
      </c>
      <c r="B92" s="119">
        <v>501.69000000000005</v>
      </c>
      <c r="C92" s="115"/>
    </row>
    <row r="93" spans="1:3" ht="15" customHeight="1" x14ac:dyDescent="0.3">
      <c r="A93" s="20" t="s">
        <v>6</v>
      </c>
      <c r="B93" s="119">
        <v>1426.2399999999998</v>
      </c>
      <c r="C93" s="115"/>
    </row>
    <row r="94" spans="1:3" ht="18.75" customHeight="1" x14ac:dyDescent="0.25">
      <c r="A94" s="24" t="s">
        <v>136</v>
      </c>
      <c r="B94" s="119">
        <v>3144.1800000000003</v>
      </c>
      <c r="C94" s="119"/>
    </row>
    <row r="95" spans="1:3" ht="21" customHeight="1" x14ac:dyDescent="0.25">
      <c r="A95" s="24" t="s">
        <v>12</v>
      </c>
      <c r="B95" s="119">
        <v>250</v>
      </c>
      <c r="C95" s="87"/>
    </row>
    <row r="96" spans="1:3" ht="20.399999999999999" customHeight="1" x14ac:dyDescent="0.3">
      <c r="A96" s="20" t="s">
        <v>240</v>
      </c>
      <c r="B96" s="87">
        <f>SUM(B42:B95)</f>
        <v>341409.86</v>
      </c>
      <c r="C96" s="87">
        <f>SUM(C42:C95)</f>
        <v>19491.080000000002</v>
      </c>
    </row>
    <row r="97" spans="1:10" ht="34.5" customHeight="1" x14ac:dyDescent="0.25">
      <c r="A97" s="73" t="s">
        <v>241</v>
      </c>
      <c r="B97" s="119"/>
      <c r="C97" s="87"/>
    </row>
    <row r="98" spans="1:10" ht="23.25" customHeight="1" x14ac:dyDescent="0.25">
      <c r="A98" s="74" t="s">
        <v>4</v>
      </c>
      <c r="B98" s="123">
        <v>66142.87</v>
      </c>
      <c r="C98" s="87"/>
    </row>
    <row r="99" spans="1:10" ht="18.75" customHeight="1" x14ac:dyDescent="0.25">
      <c r="A99" s="24" t="s">
        <v>13</v>
      </c>
      <c r="B99" s="119">
        <v>2465.3499999999913</v>
      </c>
      <c r="C99" s="115"/>
    </row>
    <row r="100" spans="1:10" ht="22.95" customHeight="1" x14ac:dyDescent="0.25">
      <c r="A100" s="24" t="s">
        <v>32</v>
      </c>
      <c r="B100" s="119">
        <v>3209.760000000002</v>
      </c>
      <c r="C100" s="115"/>
    </row>
    <row r="101" spans="1:10" ht="21.75" customHeight="1" x14ac:dyDescent="0.25">
      <c r="A101" s="75" t="s">
        <v>261</v>
      </c>
      <c r="B101" s="119">
        <v>1488.1900000000023</v>
      </c>
      <c r="C101" s="115"/>
    </row>
    <row r="102" spans="1:10" ht="21.75" customHeight="1" x14ac:dyDescent="0.25">
      <c r="A102" s="24" t="s">
        <v>242</v>
      </c>
      <c r="B102" s="87">
        <f>SUM(B98:B101)</f>
        <v>73306.169999999984</v>
      </c>
      <c r="C102" s="87"/>
    </row>
    <row r="103" spans="1:10" ht="39.75" customHeight="1" x14ac:dyDescent="0.25">
      <c r="A103" s="23" t="s">
        <v>243</v>
      </c>
      <c r="B103" s="119"/>
      <c r="C103" s="121"/>
    </row>
    <row r="104" spans="1:10" ht="16.5" customHeight="1" x14ac:dyDescent="0.25">
      <c r="A104" s="24" t="s">
        <v>27</v>
      </c>
      <c r="B104" s="123">
        <v>8129.32</v>
      </c>
      <c r="C104" s="121"/>
    </row>
    <row r="105" spans="1:10" ht="16.5" customHeight="1" x14ac:dyDescent="0.25">
      <c r="A105" s="24" t="s">
        <v>244</v>
      </c>
      <c r="B105" s="121">
        <f>B104</f>
        <v>8129.32</v>
      </c>
      <c r="C105" s="121"/>
      <c r="F105" s="70"/>
      <c r="H105" s="70"/>
      <c r="J105" s="70"/>
    </row>
    <row r="106" spans="1:10" ht="20.25" customHeight="1" x14ac:dyDescent="0.3">
      <c r="A106" s="76" t="s">
        <v>245</v>
      </c>
      <c r="B106" s="121">
        <f>B15+B18+B21+B24+B27+B37+B40+B96+B102+B105</f>
        <v>1497370.78</v>
      </c>
      <c r="C106" s="121">
        <f>C15+C18+C21+C24+C27+C37+C40+C96+C102+C105</f>
        <v>26491.08</v>
      </c>
      <c r="G106" s="70"/>
    </row>
    <row r="107" spans="1:10" x14ac:dyDescent="0.25">
      <c r="F107" s="70"/>
    </row>
    <row r="108" spans="1:10" ht="20.25" customHeight="1" x14ac:dyDescent="0.25">
      <c r="A108" s="143" t="s">
        <v>280</v>
      </c>
      <c r="B108" s="143"/>
      <c r="C108" s="143"/>
      <c r="F108" s="70"/>
    </row>
    <row r="110" spans="1:10" ht="15" customHeight="1" x14ac:dyDescent="0.25">
      <c r="A110" s="170" t="s">
        <v>223</v>
      </c>
      <c r="B110" s="170" t="s">
        <v>224</v>
      </c>
      <c r="C110" s="177" t="s">
        <v>65</v>
      </c>
    </row>
    <row r="111" spans="1:10" ht="15.6" customHeight="1" x14ac:dyDescent="0.25">
      <c r="A111" s="171"/>
      <c r="B111" s="171"/>
      <c r="C111" s="177"/>
    </row>
    <row r="112" spans="1:10" ht="21.75" customHeight="1" x14ac:dyDescent="0.25">
      <c r="A112" s="179"/>
      <c r="B112" s="180"/>
      <c r="C112" s="177"/>
    </row>
    <row r="113" spans="1:3" ht="35.25" customHeight="1" x14ac:dyDescent="0.25">
      <c r="A113" s="23" t="s">
        <v>246</v>
      </c>
      <c r="B113" s="129"/>
      <c r="C113" s="15"/>
    </row>
    <row r="114" spans="1:3" ht="21" customHeight="1" x14ac:dyDescent="0.25">
      <c r="A114" s="77" t="s">
        <v>4</v>
      </c>
      <c r="B114" s="25">
        <f>B115+B116</f>
        <v>28830.6</v>
      </c>
      <c r="C114" s="25"/>
    </row>
    <row r="115" spans="1:3" ht="23.25" customHeight="1" x14ac:dyDescent="0.25">
      <c r="A115" s="78" t="s">
        <v>247</v>
      </c>
      <c r="B115" s="18">
        <v>2890.07</v>
      </c>
      <c r="C115" s="15"/>
    </row>
    <row r="116" spans="1:3" ht="33" customHeight="1" x14ac:dyDescent="0.25">
      <c r="A116" s="79" t="s">
        <v>248</v>
      </c>
      <c r="B116" s="18">
        <v>25940.53</v>
      </c>
      <c r="C116" s="15"/>
    </row>
    <row r="117" spans="1:3" ht="18.75" customHeight="1" x14ac:dyDescent="0.3">
      <c r="A117" s="80" t="s">
        <v>249</v>
      </c>
      <c r="B117" s="25">
        <f>B114</f>
        <v>28830.6</v>
      </c>
      <c r="C117" s="25"/>
    </row>
    <row r="118" spans="1:3" ht="39" customHeight="1" x14ac:dyDescent="0.3">
      <c r="A118" s="113" t="s">
        <v>225</v>
      </c>
      <c r="B118" s="25"/>
      <c r="C118" s="25"/>
    </row>
    <row r="119" spans="1:3" ht="18.75" customHeight="1" x14ac:dyDescent="0.3">
      <c r="A119" s="80" t="s">
        <v>4</v>
      </c>
      <c r="B119" s="18">
        <v>287024.58</v>
      </c>
      <c r="C119" s="25"/>
    </row>
    <row r="120" spans="1:3" ht="18.75" customHeight="1" x14ac:dyDescent="0.3">
      <c r="A120" s="81" t="s">
        <v>275</v>
      </c>
      <c r="B120" s="25">
        <f>B119</f>
        <v>287024.58</v>
      </c>
      <c r="C120" s="25"/>
    </row>
    <row r="121" spans="1:3" ht="59.25" customHeight="1" x14ac:dyDescent="0.25">
      <c r="A121" s="22" t="s">
        <v>250</v>
      </c>
      <c r="B121" s="25"/>
      <c r="C121" s="21"/>
    </row>
    <row r="122" spans="1:3" ht="18.75" customHeight="1" x14ac:dyDescent="0.3">
      <c r="A122" s="80" t="s">
        <v>4</v>
      </c>
      <c r="B122" s="18">
        <v>123457.36000000002</v>
      </c>
      <c r="C122" s="21"/>
    </row>
    <row r="123" spans="1:3" ht="18.75" customHeight="1" x14ac:dyDescent="0.3">
      <c r="A123" s="81" t="s">
        <v>251</v>
      </c>
      <c r="B123" s="25">
        <f>B122</f>
        <v>123457.36000000002</v>
      </c>
      <c r="C123" s="25"/>
    </row>
    <row r="124" spans="1:3" ht="27.75" customHeight="1" x14ac:dyDescent="0.25">
      <c r="A124" s="82" t="s">
        <v>69</v>
      </c>
      <c r="B124" s="124"/>
      <c r="C124" s="124"/>
    </row>
    <row r="125" spans="1:3" ht="15.6" x14ac:dyDescent="0.3">
      <c r="A125" s="83" t="s">
        <v>165</v>
      </c>
      <c r="B125" s="115">
        <v>6180.44</v>
      </c>
      <c r="C125" s="115"/>
    </row>
    <row r="126" spans="1:3" ht="15.6" x14ac:dyDescent="0.3">
      <c r="A126" s="83" t="s">
        <v>7</v>
      </c>
      <c r="B126" s="115">
        <v>2861.2</v>
      </c>
      <c r="C126" s="115"/>
    </row>
    <row r="127" spans="1:3" ht="15.6" x14ac:dyDescent="0.3">
      <c r="A127" s="83" t="s">
        <v>2</v>
      </c>
      <c r="B127" s="115">
        <v>5761.61</v>
      </c>
      <c r="C127" s="115"/>
    </row>
    <row r="128" spans="1:3" ht="15.6" x14ac:dyDescent="0.3">
      <c r="A128" s="83" t="s">
        <v>3</v>
      </c>
      <c r="B128" s="115">
        <v>696.64</v>
      </c>
      <c r="C128" s="115"/>
    </row>
    <row r="129" spans="1:3" ht="15.6" x14ac:dyDescent="0.3">
      <c r="A129" s="83" t="s">
        <v>185</v>
      </c>
      <c r="B129" s="115">
        <v>1350.03</v>
      </c>
      <c r="C129" s="115"/>
    </row>
    <row r="130" spans="1:3" ht="15.6" x14ac:dyDescent="0.3">
      <c r="A130" s="83" t="s">
        <v>135</v>
      </c>
      <c r="B130" s="115">
        <v>108.43</v>
      </c>
      <c r="C130" s="115"/>
    </row>
    <row r="131" spans="1:3" ht="31.2" x14ac:dyDescent="0.3">
      <c r="A131" s="84" t="s">
        <v>14</v>
      </c>
      <c r="B131" s="115">
        <v>4596.91</v>
      </c>
      <c r="C131" s="115"/>
    </row>
    <row r="132" spans="1:3" ht="15.6" x14ac:dyDescent="0.3">
      <c r="A132" s="83" t="s">
        <v>11</v>
      </c>
      <c r="B132" s="115">
        <v>1523.5</v>
      </c>
      <c r="C132" s="115"/>
    </row>
    <row r="133" spans="1:3" ht="21" customHeight="1" x14ac:dyDescent="0.3">
      <c r="A133" s="76" t="s">
        <v>252</v>
      </c>
      <c r="B133" s="121">
        <f>SUM(B125:B132)</f>
        <v>23078.76</v>
      </c>
      <c r="C133" s="121"/>
    </row>
    <row r="134" spans="1:3" ht="24.75" customHeight="1" x14ac:dyDescent="0.25">
      <c r="A134" s="85" t="s">
        <v>140</v>
      </c>
      <c r="B134" s="115"/>
      <c r="C134" s="115"/>
    </row>
    <row r="135" spans="1:3" ht="15.6" x14ac:dyDescent="0.3">
      <c r="A135" s="83" t="s">
        <v>155</v>
      </c>
      <c r="B135" s="122">
        <v>23900.880000000001</v>
      </c>
      <c r="C135" s="115"/>
    </row>
    <row r="136" spans="1:3" ht="15.6" x14ac:dyDescent="0.3">
      <c r="A136" s="76" t="s">
        <v>253</v>
      </c>
      <c r="B136" s="125">
        <f>B135</f>
        <v>23900.880000000001</v>
      </c>
      <c r="C136" s="121"/>
    </row>
    <row r="137" spans="1:3" ht="34.5" customHeight="1" x14ac:dyDescent="0.25">
      <c r="A137" s="85" t="s">
        <v>70</v>
      </c>
      <c r="B137" s="115"/>
      <c r="C137" s="115"/>
    </row>
    <row r="138" spans="1:3" ht="15.6" x14ac:dyDescent="0.3">
      <c r="A138" s="20" t="s">
        <v>186</v>
      </c>
      <c r="B138" s="119">
        <v>6325.1</v>
      </c>
      <c r="C138" s="115"/>
    </row>
    <row r="139" spans="1:3" ht="15.6" x14ac:dyDescent="0.3">
      <c r="A139" s="20" t="s">
        <v>187</v>
      </c>
      <c r="B139" s="119">
        <v>1347.98</v>
      </c>
      <c r="C139" s="115"/>
    </row>
    <row r="140" spans="1:3" ht="15.6" x14ac:dyDescent="0.3">
      <c r="A140" s="20" t="s">
        <v>188</v>
      </c>
      <c r="B140" s="119">
        <v>2179.4499999999998</v>
      </c>
      <c r="C140" s="115"/>
    </row>
    <row r="141" spans="1:3" ht="15.6" x14ac:dyDescent="0.3">
      <c r="A141" s="20" t="s">
        <v>189</v>
      </c>
      <c r="B141" s="119">
        <v>1434.73</v>
      </c>
      <c r="C141" s="115"/>
    </row>
    <row r="142" spans="1:3" ht="15.6" x14ac:dyDescent="0.3">
      <c r="A142" s="20" t="s">
        <v>190</v>
      </c>
      <c r="B142" s="119">
        <v>2758.19</v>
      </c>
      <c r="C142" s="115"/>
    </row>
    <row r="143" spans="1:3" ht="15.6" x14ac:dyDescent="0.3">
      <c r="A143" s="20" t="s">
        <v>191</v>
      </c>
      <c r="B143" s="119">
        <v>1309.73</v>
      </c>
      <c r="C143" s="115"/>
    </row>
    <row r="144" spans="1:3" ht="15.6" x14ac:dyDescent="0.3">
      <c r="A144" s="20" t="s">
        <v>192</v>
      </c>
      <c r="B144" s="119">
        <v>1102.26</v>
      </c>
      <c r="C144" s="115"/>
    </row>
    <row r="145" spans="1:3" ht="15.6" x14ac:dyDescent="0.3">
      <c r="A145" s="20" t="s">
        <v>193</v>
      </c>
      <c r="B145" s="119">
        <v>1591.57</v>
      </c>
      <c r="C145" s="115"/>
    </row>
    <row r="146" spans="1:3" ht="15.6" x14ac:dyDescent="0.3">
      <c r="A146" s="20" t="s">
        <v>194</v>
      </c>
      <c r="B146" s="119">
        <v>3421.57</v>
      </c>
      <c r="C146" s="115"/>
    </row>
    <row r="147" spans="1:3" ht="15.6" x14ac:dyDescent="0.3">
      <c r="A147" s="20" t="s">
        <v>195</v>
      </c>
      <c r="B147" s="119">
        <v>231.88</v>
      </c>
      <c r="C147" s="115"/>
    </row>
    <row r="148" spans="1:3" ht="15.6" x14ac:dyDescent="0.3">
      <c r="A148" s="20" t="s">
        <v>196</v>
      </c>
      <c r="B148" s="119">
        <v>1755.61</v>
      </c>
      <c r="C148" s="115"/>
    </row>
    <row r="149" spans="1:3" ht="15.6" x14ac:dyDescent="0.3">
      <c r="A149" s="20" t="s">
        <v>197</v>
      </c>
      <c r="B149" s="119">
        <v>1921.7</v>
      </c>
      <c r="C149" s="115"/>
    </row>
    <row r="150" spans="1:3" ht="15.6" x14ac:dyDescent="0.3">
      <c r="A150" s="20" t="s">
        <v>198</v>
      </c>
      <c r="B150" s="119">
        <v>1665.81</v>
      </c>
      <c r="C150" s="115"/>
    </row>
    <row r="151" spans="1:3" ht="15.6" x14ac:dyDescent="0.3">
      <c r="A151" s="20" t="s">
        <v>199</v>
      </c>
      <c r="B151" s="119">
        <v>2003.13</v>
      </c>
      <c r="C151" s="115"/>
    </row>
    <row r="152" spans="1:3" ht="15.6" x14ac:dyDescent="0.3">
      <c r="A152" s="20" t="s">
        <v>200</v>
      </c>
      <c r="B152" s="119">
        <v>953.25</v>
      </c>
      <c r="C152" s="115"/>
    </row>
    <row r="153" spans="1:3" ht="15.6" x14ac:dyDescent="0.3">
      <c r="A153" s="20" t="s">
        <v>201</v>
      </c>
      <c r="B153" s="119">
        <v>1802.79</v>
      </c>
      <c r="C153" s="115"/>
    </row>
    <row r="154" spans="1:3" ht="15.6" x14ac:dyDescent="0.3">
      <c r="A154" s="20" t="s">
        <v>202</v>
      </c>
      <c r="B154" s="119">
        <v>4276.17</v>
      </c>
      <c r="C154" s="115"/>
    </row>
    <row r="155" spans="1:3" ht="15.6" x14ac:dyDescent="0.3">
      <c r="A155" s="20" t="s">
        <v>203</v>
      </c>
      <c r="B155" s="119">
        <v>1366.93</v>
      </c>
      <c r="C155" s="115"/>
    </row>
    <row r="156" spans="1:3" ht="15.6" x14ac:dyDescent="0.3">
      <c r="A156" s="20" t="s">
        <v>204</v>
      </c>
      <c r="B156" s="119">
        <v>1472.14</v>
      </c>
      <c r="C156" s="115"/>
    </row>
    <row r="157" spans="1:3" ht="15.6" x14ac:dyDescent="0.3">
      <c r="A157" s="20" t="s">
        <v>205</v>
      </c>
      <c r="B157" s="119">
        <v>1360.59</v>
      </c>
      <c r="C157" s="115"/>
    </row>
    <row r="158" spans="1:3" ht="15.6" x14ac:dyDescent="0.3">
      <c r="A158" s="20" t="s">
        <v>206</v>
      </c>
      <c r="B158" s="119">
        <v>875.54</v>
      </c>
      <c r="C158" s="115"/>
    </row>
    <row r="159" spans="1:3" ht="15.6" x14ac:dyDescent="0.3">
      <c r="A159" s="20" t="s">
        <v>207</v>
      </c>
      <c r="B159" s="119">
        <v>1142.74</v>
      </c>
      <c r="C159" s="115"/>
    </row>
    <row r="160" spans="1:3" ht="15.6" x14ac:dyDescent="0.3">
      <c r="A160" s="20" t="s">
        <v>208</v>
      </c>
      <c r="B160" s="119">
        <v>1578.03</v>
      </c>
      <c r="C160" s="115"/>
    </row>
    <row r="161" spans="1:3" ht="15.6" x14ac:dyDescent="0.3">
      <c r="A161" s="20" t="s">
        <v>209</v>
      </c>
      <c r="B161" s="119">
        <v>3545.64</v>
      </c>
      <c r="C161" s="115"/>
    </row>
    <row r="162" spans="1:3" ht="15.6" x14ac:dyDescent="0.3">
      <c r="A162" s="20" t="s">
        <v>210</v>
      </c>
      <c r="B162" s="119">
        <v>3804.2</v>
      </c>
      <c r="C162" s="115"/>
    </row>
    <row r="163" spans="1:3" ht="15.6" x14ac:dyDescent="0.3">
      <c r="A163" s="20" t="s">
        <v>211</v>
      </c>
      <c r="B163" s="119">
        <v>1537.37</v>
      </c>
      <c r="C163" s="115"/>
    </row>
    <row r="164" spans="1:3" ht="15.6" x14ac:dyDescent="0.3">
      <c r="A164" s="20" t="s">
        <v>212</v>
      </c>
      <c r="B164" s="119">
        <v>3075.51</v>
      </c>
      <c r="C164" s="115"/>
    </row>
    <row r="165" spans="1:3" ht="15.6" x14ac:dyDescent="0.3">
      <c r="A165" s="20" t="s">
        <v>213</v>
      </c>
      <c r="B165" s="119">
        <v>1723.91</v>
      </c>
      <c r="C165" s="115"/>
    </row>
    <row r="166" spans="1:3" ht="15.6" x14ac:dyDescent="0.3">
      <c r="A166" s="20" t="s">
        <v>270</v>
      </c>
      <c r="B166" s="119">
        <v>841.69</v>
      </c>
      <c r="C166" s="115"/>
    </row>
    <row r="167" spans="1:3" ht="15.6" x14ac:dyDescent="0.3">
      <c r="A167" s="20" t="s">
        <v>35</v>
      </c>
      <c r="B167" s="119">
        <v>5025.0200000000004</v>
      </c>
      <c r="C167" s="115"/>
    </row>
    <row r="168" spans="1:3" ht="15.6" x14ac:dyDescent="0.3">
      <c r="A168" s="20" t="s">
        <v>36</v>
      </c>
      <c r="B168" s="119">
        <v>8273.33</v>
      </c>
      <c r="C168" s="115"/>
    </row>
    <row r="169" spans="1:3" ht="15.6" x14ac:dyDescent="0.3">
      <c r="A169" s="20" t="s">
        <v>23</v>
      </c>
      <c r="B169" s="119">
        <v>4214.37</v>
      </c>
      <c r="C169" s="115"/>
    </row>
    <row r="170" spans="1:3" ht="15.6" x14ac:dyDescent="0.3">
      <c r="A170" s="20" t="s">
        <v>37</v>
      </c>
      <c r="B170" s="119">
        <v>3451.95</v>
      </c>
      <c r="C170" s="115"/>
    </row>
    <row r="171" spans="1:3" ht="15.6" x14ac:dyDescent="0.3">
      <c r="A171" s="20" t="s">
        <v>214</v>
      </c>
      <c r="B171" s="119">
        <v>9911.2900000000009</v>
      </c>
      <c r="C171" s="115"/>
    </row>
    <row r="172" spans="1:3" ht="15.6" x14ac:dyDescent="0.3">
      <c r="A172" s="20" t="s">
        <v>215</v>
      </c>
      <c r="B172" s="119">
        <v>6291.34</v>
      </c>
      <c r="C172" s="115"/>
    </row>
    <row r="173" spans="1:3" ht="15.6" x14ac:dyDescent="0.3">
      <c r="A173" s="20" t="s">
        <v>216</v>
      </c>
      <c r="B173" s="119">
        <v>3748.43</v>
      </c>
      <c r="C173" s="115"/>
    </row>
    <row r="174" spans="1:3" ht="15.6" x14ac:dyDescent="0.3">
      <c r="A174" s="20" t="s">
        <v>30</v>
      </c>
      <c r="B174" s="119">
        <v>2549.21</v>
      </c>
      <c r="C174" s="115"/>
    </row>
    <row r="175" spans="1:3" ht="15.6" x14ac:dyDescent="0.3">
      <c r="A175" s="20" t="s">
        <v>80</v>
      </c>
      <c r="B175" s="119">
        <v>3118.99</v>
      </c>
      <c r="C175" s="115"/>
    </row>
    <row r="176" spans="1:3" ht="15.6" x14ac:dyDescent="0.3">
      <c r="A176" s="20" t="s">
        <v>217</v>
      </c>
      <c r="B176" s="119">
        <v>5623.34</v>
      </c>
      <c r="C176" s="115"/>
    </row>
    <row r="177" spans="1:3" ht="15.6" x14ac:dyDescent="0.3">
      <c r="A177" s="20" t="s">
        <v>38</v>
      </c>
      <c r="B177" s="119">
        <v>3592.71</v>
      </c>
      <c r="C177" s="115"/>
    </row>
    <row r="178" spans="1:3" ht="15.6" x14ac:dyDescent="0.3">
      <c r="A178" s="20" t="s">
        <v>218</v>
      </c>
      <c r="B178" s="119">
        <v>4308.1000000000004</v>
      </c>
      <c r="C178" s="115"/>
    </row>
    <row r="179" spans="1:3" ht="15.6" x14ac:dyDescent="0.3">
      <c r="A179" s="20" t="s">
        <v>219</v>
      </c>
      <c r="B179" s="119">
        <v>1464.51</v>
      </c>
      <c r="C179" s="115"/>
    </row>
    <row r="180" spans="1:3" ht="15.6" x14ac:dyDescent="0.3">
      <c r="A180" s="20" t="s">
        <v>39</v>
      </c>
      <c r="B180" s="119">
        <v>6247.21</v>
      </c>
      <c r="C180" s="115"/>
    </row>
    <row r="181" spans="1:3" ht="15.6" x14ac:dyDescent="0.3">
      <c r="A181" s="20" t="s">
        <v>220</v>
      </c>
      <c r="B181" s="119">
        <v>3715.91</v>
      </c>
      <c r="C181" s="115"/>
    </row>
    <row r="182" spans="1:3" ht="15.6" x14ac:dyDescent="0.3">
      <c r="A182" s="20" t="s">
        <v>221</v>
      </c>
      <c r="B182" s="119">
        <v>3466.52</v>
      </c>
      <c r="C182" s="115"/>
    </row>
    <row r="183" spans="1:3" ht="15.6" x14ac:dyDescent="0.3">
      <c r="A183" s="20" t="s">
        <v>5</v>
      </c>
      <c r="B183" s="119">
        <v>2953.56</v>
      </c>
      <c r="C183" s="115"/>
    </row>
    <row r="184" spans="1:3" ht="15.6" x14ac:dyDescent="0.3">
      <c r="A184" s="20" t="s">
        <v>72</v>
      </c>
      <c r="B184" s="119">
        <v>6856.6</v>
      </c>
      <c r="C184" s="115"/>
    </row>
    <row r="185" spans="1:3" ht="15.6" x14ac:dyDescent="0.3">
      <c r="A185" s="20" t="s">
        <v>8</v>
      </c>
      <c r="B185" s="119">
        <v>3921.92</v>
      </c>
      <c r="C185" s="115"/>
    </row>
    <row r="186" spans="1:3" ht="15.6" x14ac:dyDescent="0.25">
      <c r="A186" s="24" t="s">
        <v>9</v>
      </c>
      <c r="B186" s="119">
        <v>2678.83</v>
      </c>
      <c r="C186" s="115"/>
    </row>
    <row r="187" spans="1:3" ht="15.6" x14ac:dyDescent="0.3">
      <c r="A187" s="20" t="s">
        <v>6</v>
      </c>
      <c r="B187" s="119">
        <v>1623.91</v>
      </c>
      <c r="C187" s="115"/>
    </row>
    <row r="188" spans="1:3" ht="15.6" x14ac:dyDescent="0.25">
      <c r="A188" s="24" t="s">
        <v>136</v>
      </c>
      <c r="B188" s="119">
        <v>1250.18</v>
      </c>
      <c r="C188" s="115"/>
    </row>
    <row r="189" spans="1:3" ht="15.6" x14ac:dyDescent="0.25">
      <c r="A189" s="24" t="s">
        <v>12</v>
      </c>
      <c r="B189" s="119">
        <v>673.17</v>
      </c>
      <c r="C189" s="115"/>
    </row>
    <row r="190" spans="1:3" ht="15.6" x14ac:dyDescent="0.3">
      <c r="A190" s="76" t="s">
        <v>254</v>
      </c>
      <c r="B190" s="121">
        <f>SUM(B138:B189)</f>
        <v>153365.61000000004</v>
      </c>
      <c r="C190" s="121"/>
    </row>
    <row r="191" spans="1:3" ht="36" customHeight="1" x14ac:dyDescent="0.25">
      <c r="A191" s="85" t="s">
        <v>255</v>
      </c>
      <c r="B191" s="115"/>
      <c r="C191" s="115"/>
    </row>
    <row r="192" spans="1:3" ht="31.2" x14ac:dyDescent="0.3">
      <c r="A192" s="84" t="s">
        <v>256</v>
      </c>
      <c r="B192" s="115">
        <v>484458.59</v>
      </c>
      <c r="C192" s="115"/>
    </row>
    <row r="193" spans="1:3" ht="15.6" x14ac:dyDescent="0.3">
      <c r="A193" s="83" t="s">
        <v>4</v>
      </c>
      <c r="B193" s="115">
        <v>34359.21</v>
      </c>
      <c r="C193" s="115"/>
    </row>
    <row r="194" spans="1:3" ht="15.6" x14ac:dyDescent="0.3">
      <c r="A194" s="83" t="s">
        <v>71</v>
      </c>
      <c r="B194" s="115">
        <v>1027.74</v>
      </c>
      <c r="C194" s="115"/>
    </row>
    <row r="195" spans="1:3" ht="15.6" x14ac:dyDescent="0.3">
      <c r="A195" s="83" t="s">
        <v>13</v>
      </c>
      <c r="B195" s="115">
        <v>7000.93</v>
      </c>
      <c r="C195" s="115"/>
    </row>
    <row r="196" spans="1:3" ht="15.6" x14ac:dyDescent="0.3">
      <c r="A196" s="83" t="s">
        <v>32</v>
      </c>
      <c r="B196" s="115">
        <v>2277.9299999999998</v>
      </c>
      <c r="C196" s="115"/>
    </row>
    <row r="197" spans="1:3" ht="15.6" x14ac:dyDescent="0.3">
      <c r="A197" s="76" t="s">
        <v>257</v>
      </c>
      <c r="B197" s="121">
        <f>SUM(B192:B196)</f>
        <v>529124.40000000014</v>
      </c>
      <c r="C197" s="115"/>
    </row>
    <row r="198" spans="1:3" ht="46.2" customHeight="1" x14ac:dyDescent="0.25">
      <c r="A198" s="85" t="s">
        <v>243</v>
      </c>
      <c r="B198" s="115"/>
      <c r="C198" s="115"/>
    </row>
    <row r="199" spans="1:3" ht="18" customHeight="1" x14ac:dyDescent="0.3">
      <c r="A199" s="83" t="s">
        <v>4</v>
      </c>
      <c r="B199" s="115">
        <v>5707.13</v>
      </c>
      <c r="C199" s="115"/>
    </row>
    <row r="200" spans="1:3" ht="24" customHeight="1" x14ac:dyDescent="0.3">
      <c r="A200" s="76" t="s">
        <v>258</v>
      </c>
      <c r="B200" s="121">
        <f>B199</f>
        <v>5707.13</v>
      </c>
      <c r="C200" s="115"/>
    </row>
    <row r="201" spans="1:3" ht="24" customHeight="1" x14ac:dyDescent="0.3">
      <c r="A201" s="76" t="s">
        <v>259</v>
      </c>
      <c r="B201" s="121">
        <f>B117+B120+B123+B133+B136+B190+B197+B200</f>
        <v>1174489.32</v>
      </c>
      <c r="C201" s="121"/>
    </row>
    <row r="203" spans="1:3" ht="13.8" x14ac:dyDescent="0.25">
      <c r="A203" s="178" t="s">
        <v>276</v>
      </c>
      <c r="B203" s="178"/>
      <c r="C203" s="178"/>
    </row>
    <row r="204" spans="1:3" ht="15.6" x14ac:dyDescent="0.25">
      <c r="A204" s="86"/>
      <c r="B204" s="128"/>
      <c r="C204" s="128"/>
    </row>
    <row r="205" spans="1:3" ht="15" customHeight="1" x14ac:dyDescent="0.25">
      <c r="A205" s="170" t="s">
        <v>223</v>
      </c>
      <c r="B205" s="170" t="s">
        <v>224</v>
      </c>
      <c r="C205" s="177" t="s">
        <v>65</v>
      </c>
    </row>
    <row r="206" spans="1:3" ht="15.6" customHeight="1" x14ac:dyDescent="0.25">
      <c r="A206" s="171"/>
      <c r="B206" s="171"/>
      <c r="C206" s="177"/>
    </row>
    <row r="207" spans="1:3" ht="27.75" customHeight="1" x14ac:dyDescent="0.25">
      <c r="A207" s="179"/>
      <c r="B207" s="180"/>
      <c r="C207" s="177"/>
    </row>
    <row r="208" spans="1:3" ht="27.6" x14ac:dyDescent="0.25">
      <c r="A208" s="23" t="s">
        <v>225</v>
      </c>
      <c r="B208" s="85"/>
      <c r="C208" s="87"/>
    </row>
    <row r="209" spans="1:3" ht="18" customHeight="1" x14ac:dyDescent="0.3">
      <c r="A209" s="16" t="s">
        <v>4</v>
      </c>
      <c r="B209" s="19">
        <v>7803629.1600000001</v>
      </c>
      <c r="C209" s="18"/>
    </row>
    <row r="210" spans="1:3" ht="18.75" customHeight="1" x14ac:dyDescent="0.3">
      <c r="A210" s="20" t="s">
        <v>260</v>
      </c>
      <c r="B210" s="21">
        <f>B209</f>
        <v>7803629.1600000001</v>
      </c>
      <c r="C210" s="21"/>
    </row>
    <row r="211" spans="1:3" ht="15.6" x14ac:dyDescent="0.3">
      <c r="A211" s="76" t="s">
        <v>259</v>
      </c>
      <c r="B211" s="121">
        <f>B210</f>
        <v>7803629.1600000001</v>
      </c>
      <c r="C211" s="121"/>
    </row>
    <row r="213" spans="1:3" ht="24.6" customHeight="1" x14ac:dyDescent="0.25">
      <c r="B213" s="136"/>
    </row>
    <row r="214" spans="1:3" x14ac:dyDescent="0.25">
      <c r="B214" s="134"/>
    </row>
    <row r="215" spans="1:3" x14ac:dyDescent="0.25">
      <c r="B215" s="135"/>
    </row>
  </sheetData>
  <mergeCells count="12">
    <mergeCell ref="C205:C207"/>
    <mergeCell ref="A203:C203"/>
    <mergeCell ref="A8:C8"/>
    <mergeCell ref="A10:A12"/>
    <mergeCell ref="B10:B12"/>
    <mergeCell ref="A110:A112"/>
    <mergeCell ref="B110:B112"/>
    <mergeCell ref="C10:C12"/>
    <mergeCell ref="C110:C112"/>
    <mergeCell ref="A205:A207"/>
    <mergeCell ref="B205:B207"/>
    <mergeCell ref="A108:C10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Diana Brazdžiunienė</cp:lastModifiedBy>
  <cp:lastPrinted>2022-02-10T10:58:46Z</cp:lastPrinted>
  <dcterms:created xsi:type="dcterms:W3CDTF">2005-12-13T07:19:10Z</dcterms:created>
  <dcterms:modified xsi:type="dcterms:W3CDTF">2022-08-19T10:56:18Z</dcterms:modified>
</cp:coreProperties>
</file>