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11 men medziaga\"/>
    </mc:Choice>
  </mc:AlternateContent>
  <bookViews>
    <workbookView xWindow="-120" yWindow="-120" windowWidth="29040" windowHeight="15840" tabRatio="629" activeTab="9"/>
  </bookViews>
  <sheets>
    <sheet name="01" sheetId="92" r:id="rId1"/>
    <sheet name="02" sheetId="91" r:id="rId2"/>
    <sheet name="03" sheetId="118" r:id="rId3"/>
    <sheet name="08" sheetId="117" r:id="rId4"/>
    <sheet name="09" sheetId="115" r:id="rId5"/>
    <sheet name="10" sheetId="101" r:id="rId6"/>
    <sheet name="11" sheetId="114" r:id="rId7"/>
    <sheet name="12" sheetId="110" r:id="rId8"/>
    <sheet name="13" sheetId="87" r:id="rId9"/>
    <sheet name="15" sheetId="106" r:id="rId10"/>
    <sheet name="Priemoniu vykdytoju kodai" sheetId="3" r:id="rId1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529" i="91" l="1"/>
  <c r="J529" i="91"/>
  <c r="I529" i="91"/>
  <c r="K511" i="91"/>
  <c r="J511" i="91"/>
  <c r="I511" i="91"/>
  <c r="K507" i="91"/>
  <c r="J507" i="91"/>
  <c r="I507" i="91"/>
  <c r="K503" i="91"/>
  <c r="J503" i="91"/>
  <c r="I503" i="91"/>
  <c r="K499" i="91"/>
  <c r="J499" i="91"/>
  <c r="I499" i="91"/>
  <c r="K492" i="91"/>
  <c r="J492" i="91"/>
  <c r="I492" i="91"/>
  <c r="I485" i="91"/>
  <c r="I523" i="91" s="1"/>
  <c r="K484" i="91"/>
  <c r="J484" i="91"/>
  <c r="I484" i="91"/>
  <c r="K483" i="91"/>
  <c r="J483" i="91"/>
  <c r="I483" i="91"/>
  <c r="K482" i="91"/>
  <c r="J482" i="91"/>
  <c r="I482" i="91"/>
  <c r="K481" i="91"/>
  <c r="J481" i="91"/>
  <c r="I481" i="91"/>
  <c r="K480" i="91"/>
  <c r="K486" i="91" s="1"/>
  <c r="K512" i="91" s="1"/>
  <c r="K513" i="91" s="1"/>
  <c r="J480" i="91"/>
  <c r="J486" i="91" s="1"/>
  <c r="J512" i="91" s="1"/>
  <c r="J513" i="91" s="1"/>
  <c r="I480" i="91"/>
  <c r="I486" i="91" s="1"/>
  <c r="I512" i="91" s="1"/>
  <c r="I513" i="91" s="1"/>
  <c r="K473" i="91"/>
  <c r="J473" i="91"/>
  <c r="I473" i="91"/>
  <c r="K467" i="91"/>
  <c r="J467" i="91"/>
  <c r="I467" i="91"/>
  <c r="K461" i="91"/>
  <c r="J461" i="91"/>
  <c r="I461" i="91"/>
  <c r="K455" i="91"/>
  <c r="J455" i="91"/>
  <c r="I455" i="91"/>
  <c r="J449" i="91"/>
  <c r="J474" i="91" s="1"/>
  <c r="J475" i="91" s="1"/>
  <c r="K448" i="91"/>
  <c r="J448" i="91"/>
  <c r="I448" i="91"/>
  <c r="K447" i="91"/>
  <c r="J447" i="91"/>
  <c r="I447" i="91"/>
  <c r="K446" i="91"/>
  <c r="J446" i="91"/>
  <c r="I446" i="91"/>
  <c r="K445" i="91"/>
  <c r="J445" i="91"/>
  <c r="I445" i="91"/>
  <c r="K444" i="91"/>
  <c r="K449" i="91" s="1"/>
  <c r="K474" i="91" s="1"/>
  <c r="K475" i="91" s="1"/>
  <c r="J444" i="91"/>
  <c r="I444" i="91"/>
  <c r="I449" i="91" s="1"/>
  <c r="I474" i="91" s="1"/>
  <c r="I475" i="91" s="1"/>
  <c r="K437" i="91"/>
  <c r="J437" i="91"/>
  <c r="I437" i="91"/>
  <c r="K430" i="91"/>
  <c r="J430" i="91"/>
  <c r="I430" i="91"/>
  <c r="K429" i="91"/>
  <c r="J429" i="91"/>
  <c r="I429" i="91"/>
  <c r="K428" i="91"/>
  <c r="J428" i="91"/>
  <c r="I428" i="91"/>
  <c r="K427" i="91"/>
  <c r="K431" i="91" s="1"/>
  <c r="J427" i="91"/>
  <c r="I427" i="91"/>
  <c r="K426" i="91"/>
  <c r="J426" i="91"/>
  <c r="J431" i="91" s="1"/>
  <c r="I426" i="91"/>
  <c r="I431" i="91" s="1"/>
  <c r="K425" i="91"/>
  <c r="J425" i="91"/>
  <c r="I425" i="91"/>
  <c r="J419" i="91"/>
  <c r="K418" i="91"/>
  <c r="J418" i="91"/>
  <c r="I418" i="91"/>
  <c r="K417" i="91"/>
  <c r="J417" i="91"/>
  <c r="I417" i="91"/>
  <c r="K416" i="91"/>
  <c r="J416" i="91"/>
  <c r="I416" i="91"/>
  <c r="K415" i="91"/>
  <c r="J415" i="91"/>
  <c r="I415" i="91"/>
  <c r="K414" i="91"/>
  <c r="K419" i="91" s="1"/>
  <c r="K438" i="91" s="1"/>
  <c r="K439" i="91" s="1"/>
  <c r="J414" i="91"/>
  <c r="I414" i="91"/>
  <c r="I419" i="91" s="1"/>
  <c r="K401" i="91"/>
  <c r="J401" i="91"/>
  <c r="I401" i="91"/>
  <c r="K395" i="91"/>
  <c r="J395" i="91"/>
  <c r="I395" i="91"/>
  <c r="K389" i="91"/>
  <c r="J389" i="91"/>
  <c r="I389" i="91"/>
  <c r="K383" i="91"/>
  <c r="J383" i="91"/>
  <c r="I383" i="91"/>
  <c r="K377" i="91"/>
  <c r="J377" i="91"/>
  <c r="I377" i="91"/>
  <c r="K371" i="91"/>
  <c r="J371" i="91"/>
  <c r="I371" i="91"/>
  <c r="K365" i="91"/>
  <c r="J365" i="91"/>
  <c r="I365" i="91"/>
  <c r="K359" i="91"/>
  <c r="J359" i="91"/>
  <c r="I359" i="91"/>
  <c r="K353" i="91"/>
  <c r="J353" i="91"/>
  <c r="I353" i="91"/>
  <c r="K347" i="91"/>
  <c r="J347" i="91"/>
  <c r="I347" i="91"/>
  <c r="J341" i="91"/>
  <c r="J408" i="91" s="1"/>
  <c r="K340" i="91"/>
  <c r="J340" i="91"/>
  <c r="I340" i="91"/>
  <c r="K339" i="91"/>
  <c r="J339" i="91"/>
  <c r="I339" i="91"/>
  <c r="K338" i="91"/>
  <c r="K341" i="91" s="1"/>
  <c r="K408" i="91" s="1"/>
  <c r="J338" i="91"/>
  <c r="I338" i="91"/>
  <c r="K337" i="91"/>
  <c r="J337" i="91"/>
  <c r="I337" i="91"/>
  <c r="K336" i="91"/>
  <c r="J336" i="91"/>
  <c r="I336" i="91"/>
  <c r="I341" i="91" s="1"/>
  <c r="I408" i="91" s="1"/>
  <c r="J333" i="91"/>
  <c r="K332" i="91"/>
  <c r="J332" i="91"/>
  <c r="I332" i="91"/>
  <c r="J326" i="91"/>
  <c r="K325" i="91"/>
  <c r="J325" i="91"/>
  <c r="I325" i="91"/>
  <c r="K324" i="91"/>
  <c r="J324" i="91"/>
  <c r="I324" i="91"/>
  <c r="K323" i="91"/>
  <c r="K326" i="91" s="1"/>
  <c r="K333" i="91" s="1"/>
  <c r="J323" i="91"/>
  <c r="I323" i="91"/>
  <c r="K322" i="91"/>
  <c r="J322" i="91"/>
  <c r="I322" i="91"/>
  <c r="K321" i="91"/>
  <c r="J321" i="91"/>
  <c r="I321" i="91"/>
  <c r="I326" i="91" s="1"/>
  <c r="I333" i="91" s="1"/>
  <c r="K317" i="91"/>
  <c r="J317" i="91"/>
  <c r="I317" i="91"/>
  <c r="I309" i="91"/>
  <c r="K308" i="91"/>
  <c r="J308" i="91"/>
  <c r="I308" i="91"/>
  <c r="K307" i="91"/>
  <c r="J307" i="91"/>
  <c r="I307" i="91"/>
  <c r="K306" i="91"/>
  <c r="J306" i="91"/>
  <c r="I306" i="91"/>
  <c r="K305" i="91"/>
  <c r="J305" i="91"/>
  <c r="I305" i="91"/>
  <c r="K304" i="91"/>
  <c r="K310" i="91" s="1"/>
  <c r="K318" i="91" s="1"/>
  <c r="J304" i="91"/>
  <c r="J310" i="91" s="1"/>
  <c r="J318" i="91" s="1"/>
  <c r="I304" i="91"/>
  <c r="I310" i="91" s="1"/>
  <c r="I318" i="91" s="1"/>
  <c r="K297" i="91"/>
  <c r="J297" i="91"/>
  <c r="I297" i="91"/>
  <c r="K290" i="91"/>
  <c r="J290" i="91"/>
  <c r="I290" i="91"/>
  <c r="K289" i="91"/>
  <c r="J289" i="91"/>
  <c r="I289" i="91"/>
  <c r="K288" i="91"/>
  <c r="J288" i="91"/>
  <c r="I288" i="91"/>
  <c r="K287" i="91"/>
  <c r="J287" i="91"/>
  <c r="J291" i="91" s="1"/>
  <c r="J298" i="91" s="1"/>
  <c r="I287" i="91"/>
  <c r="K286" i="91"/>
  <c r="K291" i="91" s="1"/>
  <c r="K298" i="91" s="1"/>
  <c r="J286" i="91"/>
  <c r="I286" i="91"/>
  <c r="I291" i="91" s="1"/>
  <c r="I298" i="91" s="1"/>
  <c r="K282" i="91"/>
  <c r="J282" i="91"/>
  <c r="I282" i="91"/>
  <c r="K275" i="91"/>
  <c r="J275" i="91"/>
  <c r="I275" i="91"/>
  <c r="K274" i="91"/>
  <c r="J274" i="91"/>
  <c r="I274" i="91"/>
  <c r="K273" i="91"/>
  <c r="J273" i="91"/>
  <c r="I273" i="91"/>
  <c r="K272" i="91"/>
  <c r="J272" i="91"/>
  <c r="J276" i="91" s="1"/>
  <c r="J283" i="91" s="1"/>
  <c r="I272" i="91"/>
  <c r="K271" i="91"/>
  <c r="K276" i="91" s="1"/>
  <c r="K283" i="91" s="1"/>
  <c r="J271" i="91"/>
  <c r="I271" i="91"/>
  <c r="I276" i="91" s="1"/>
  <c r="I283" i="91" s="1"/>
  <c r="K267" i="91"/>
  <c r="J267" i="91"/>
  <c r="I267" i="91"/>
  <c r="K260" i="91"/>
  <c r="J260" i="91"/>
  <c r="I260" i="91"/>
  <c r="K259" i="91"/>
  <c r="J259" i="91"/>
  <c r="I259" i="91"/>
  <c r="K258" i="91"/>
  <c r="J258" i="91"/>
  <c r="I258" i="91"/>
  <c r="K257" i="91"/>
  <c r="J257" i="91"/>
  <c r="J261" i="91" s="1"/>
  <c r="J268" i="91" s="1"/>
  <c r="J299" i="91" s="1"/>
  <c r="I257" i="91"/>
  <c r="K256" i="91"/>
  <c r="K261" i="91" s="1"/>
  <c r="K268" i="91" s="1"/>
  <c r="J256" i="91"/>
  <c r="I256" i="91"/>
  <c r="I261" i="91" s="1"/>
  <c r="I268" i="91" s="1"/>
  <c r="K249" i="91"/>
  <c r="J249" i="91"/>
  <c r="I249" i="91"/>
  <c r="K243" i="91"/>
  <c r="J243" i="91"/>
  <c r="I243" i="91"/>
  <c r="K237" i="91"/>
  <c r="J237" i="91"/>
  <c r="I237" i="91"/>
  <c r="K231" i="91"/>
  <c r="J231" i="91"/>
  <c r="I231" i="91"/>
  <c r="K225" i="91"/>
  <c r="J225" i="91"/>
  <c r="I225" i="91"/>
  <c r="K219" i="91"/>
  <c r="J219" i="91"/>
  <c r="I219" i="91"/>
  <c r="K213" i="91"/>
  <c r="J213" i="91"/>
  <c r="I213" i="91"/>
  <c r="K207" i="91"/>
  <c r="J207" i="91"/>
  <c r="I207" i="91"/>
  <c r="K201" i="91"/>
  <c r="J201" i="91"/>
  <c r="I201" i="91"/>
  <c r="K195" i="91"/>
  <c r="J195" i="91"/>
  <c r="I195" i="91"/>
  <c r="K189" i="91"/>
  <c r="J189" i="91"/>
  <c r="I189" i="91"/>
  <c r="K182" i="91"/>
  <c r="J182" i="91"/>
  <c r="I182" i="91"/>
  <c r="K181" i="91"/>
  <c r="J181" i="91"/>
  <c r="I181" i="91"/>
  <c r="K180" i="91"/>
  <c r="J180" i="91"/>
  <c r="I180" i="91"/>
  <c r="K179" i="91"/>
  <c r="K183" i="91" s="1"/>
  <c r="K250" i="91" s="1"/>
  <c r="K251" i="91" s="1"/>
  <c r="J179" i="91"/>
  <c r="I179" i="91"/>
  <c r="K178" i="91"/>
  <c r="J178" i="91"/>
  <c r="J183" i="91" s="1"/>
  <c r="J250" i="91" s="1"/>
  <c r="J251" i="91" s="1"/>
  <c r="I178" i="91"/>
  <c r="I183" i="91" s="1"/>
  <c r="I250" i="91" s="1"/>
  <c r="I251" i="91" s="1"/>
  <c r="J172" i="91"/>
  <c r="J173" i="91" s="1"/>
  <c r="K171" i="91"/>
  <c r="J171" i="91"/>
  <c r="I171" i="91"/>
  <c r="J165" i="91"/>
  <c r="K164" i="91"/>
  <c r="J164" i="91"/>
  <c r="I164" i="91"/>
  <c r="K163" i="91"/>
  <c r="J163" i="91"/>
  <c r="I163" i="91"/>
  <c r="K162" i="91"/>
  <c r="K165" i="91" s="1"/>
  <c r="K172" i="91" s="1"/>
  <c r="K173" i="91" s="1"/>
  <c r="J162" i="91"/>
  <c r="I162" i="91"/>
  <c r="K161" i="91"/>
  <c r="J161" i="91"/>
  <c r="I161" i="91"/>
  <c r="K160" i="91"/>
  <c r="J160" i="91"/>
  <c r="I160" i="91"/>
  <c r="I165" i="91" s="1"/>
  <c r="I172" i="91" s="1"/>
  <c r="I173" i="91" s="1"/>
  <c r="K156" i="91"/>
  <c r="J156" i="91"/>
  <c r="I156" i="91"/>
  <c r="J150" i="91"/>
  <c r="K149" i="91"/>
  <c r="K522" i="91" s="1"/>
  <c r="J149" i="91"/>
  <c r="I149" i="91"/>
  <c r="K148" i="91"/>
  <c r="J148" i="91"/>
  <c r="I148" i="91"/>
  <c r="K147" i="91"/>
  <c r="K150" i="91" s="1"/>
  <c r="J147" i="91"/>
  <c r="I147" i="91"/>
  <c r="I520" i="91" s="1"/>
  <c r="K146" i="91"/>
  <c r="J146" i="91"/>
  <c r="I146" i="91"/>
  <c r="K145" i="91"/>
  <c r="J145" i="91"/>
  <c r="I145" i="91"/>
  <c r="I150" i="91" s="1"/>
  <c r="I144" i="91"/>
  <c r="K138" i="91"/>
  <c r="J138" i="91"/>
  <c r="I138" i="91"/>
  <c r="K132" i="91"/>
  <c r="J132" i="91"/>
  <c r="I132" i="91"/>
  <c r="K126" i="91"/>
  <c r="K157" i="91" s="1"/>
  <c r="I126" i="91"/>
  <c r="I157" i="91" s="1"/>
  <c r="K125" i="91"/>
  <c r="J125" i="91"/>
  <c r="I125" i="91"/>
  <c r="K124" i="91"/>
  <c r="J124" i="91"/>
  <c r="I124" i="91"/>
  <c r="K123" i="91"/>
  <c r="J123" i="91"/>
  <c r="I123" i="91"/>
  <c r="K122" i="91"/>
  <c r="J122" i="91"/>
  <c r="I122" i="91"/>
  <c r="K121" i="91"/>
  <c r="J121" i="91"/>
  <c r="J126" i="91" s="1"/>
  <c r="J157" i="91" s="1"/>
  <c r="I121" i="91"/>
  <c r="K114" i="91"/>
  <c r="J114" i="91"/>
  <c r="I114" i="91"/>
  <c r="K108" i="91"/>
  <c r="J108" i="91"/>
  <c r="I108" i="91"/>
  <c r="K102" i="91"/>
  <c r="J102" i="91"/>
  <c r="I102" i="91"/>
  <c r="J96" i="91"/>
  <c r="K95" i="91"/>
  <c r="J95" i="91"/>
  <c r="I95" i="91"/>
  <c r="K94" i="91"/>
  <c r="J94" i="91"/>
  <c r="I94" i="91"/>
  <c r="K93" i="91"/>
  <c r="K520" i="91" s="1"/>
  <c r="J93" i="91"/>
  <c r="I93" i="91"/>
  <c r="K92" i="91"/>
  <c r="J92" i="91"/>
  <c r="I92" i="91"/>
  <c r="K91" i="91"/>
  <c r="K96" i="91" s="1"/>
  <c r="J91" i="91"/>
  <c r="I91" i="91"/>
  <c r="I96" i="91" s="1"/>
  <c r="K90" i="91"/>
  <c r="J90" i="91"/>
  <c r="I90" i="91"/>
  <c r="K84" i="91"/>
  <c r="J84" i="91"/>
  <c r="I84" i="91"/>
  <c r="K78" i="91"/>
  <c r="J78" i="91"/>
  <c r="I78" i="91"/>
  <c r="K71" i="91"/>
  <c r="J71" i="91"/>
  <c r="I71" i="91"/>
  <c r="K70" i="91"/>
  <c r="J70" i="91"/>
  <c r="I70" i="91"/>
  <c r="K69" i="91"/>
  <c r="J69" i="91"/>
  <c r="I69" i="91"/>
  <c r="K68" i="91"/>
  <c r="J68" i="91"/>
  <c r="I68" i="91"/>
  <c r="K67" i="91"/>
  <c r="K72" i="91" s="1"/>
  <c r="K115" i="91" s="1"/>
  <c r="K116" i="91" s="1"/>
  <c r="J67" i="91"/>
  <c r="J72" i="91" s="1"/>
  <c r="J115" i="91" s="1"/>
  <c r="J116" i="91" s="1"/>
  <c r="I67" i="91"/>
  <c r="I72" i="91" s="1"/>
  <c r="I115" i="91" s="1"/>
  <c r="I116" i="91" s="1"/>
  <c r="K60" i="91"/>
  <c r="J60" i="91"/>
  <c r="I60" i="91"/>
  <c r="K54" i="91"/>
  <c r="J54" i="91"/>
  <c r="I54" i="91"/>
  <c r="K48" i="91"/>
  <c r="K47" i="91"/>
  <c r="J47" i="91"/>
  <c r="I47" i="91"/>
  <c r="K46" i="91"/>
  <c r="J46" i="91"/>
  <c r="I46" i="91"/>
  <c r="K45" i="91"/>
  <c r="J45" i="91"/>
  <c r="I45" i="91"/>
  <c r="K44" i="91"/>
  <c r="J44" i="91"/>
  <c r="I44" i="91"/>
  <c r="K43" i="91"/>
  <c r="J43" i="91"/>
  <c r="J48" i="91" s="1"/>
  <c r="I43" i="91"/>
  <c r="I48" i="91" s="1"/>
  <c r="K42" i="91"/>
  <c r="J42" i="91"/>
  <c r="I42" i="91"/>
  <c r="K36" i="91"/>
  <c r="J36" i="91"/>
  <c r="I36" i="91"/>
  <c r="K30" i="91"/>
  <c r="J30" i="91"/>
  <c r="I30" i="91"/>
  <c r="K24" i="91"/>
  <c r="J24" i="91"/>
  <c r="I24" i="91"/>
  <c r="K18" i="91"/>
  <c r="K61" i="91" s="1"/>
  <c r="K62" i="91" s="1"/>
  <c r="I18" i="91"/>
  <c r="I61" i="91" s="1"/>
  <c r="I62" i="91" s="1"/>
  <c r="K17" i="91"/>
  <c r="J17" i="91"/>
  <c r="J522" i="91" s="1"/>
  <c r="I17" i="91"/>
  <c r="I522" i="91" s="1"/>
  <c r="K16" i="91"/>
  <c r="K521" i="91" s="1"/>
  <c r="J16" i="91"/>
  <c r="J521" i="91" s="1"/>
  <c r="I16" i="91"/>
  <c r="I521" i="91" s="1"/>
  <c r="K15" i="91"/>
  <c r="J15" i="91"/>
  <c r="J520" i="91" s="1"/>
  <c r="I15" i="91"/>
  <c r="K14" i="91"/>
  <c r="K519" i="91" s="1"/>
  <c r="J14" i="91"/>
  <c r="J519" i="91" s="1"/>
  <c r="I14" i="91"/>
  <c r="I519" i="91" s="1"/>
  <c r="K13" i="91"/>
  <c r="K518" i="91" s="1"/>
  <c r="K524" i="91" s="1"/>
  <c r="J13" i="91"/>
  <c r="J518" i="91" s="1"/>
  <c r="I13" i="91"/>
  <c r="J524" i="91" l="1"/>
  <c r="J409" i="91"/>
  <c r="K515" i="91"/>
  <c r="K514" i="91" s="1"/>
  <c r="I299" i="91"/>
  <c r="I409" i="91"/>
  <c r="K409" i="91"/>
  <c r="K299" i="91"/>
  <c r="J438" i="91"/>
  <c r="J439" i="91" s="1"/>
  <c r="I438" i="91"/>
  <c r="I439" i="91" s="1"/>
  <c r="I515" i="91" s="1"/>
  <c r="I514" i="91" s="1"/>
  <c r="J18" i="91"/>
  <c r="J61" i="91" s="1"/>
  <c r="J62" i="91" s="1"/>
  <c r="J515" i="91" s="1"/>
  <c r="J514" i="91" s="1"/>
  <c r="I518" i="91"/>
  <c r="I524" i="91" s="1"/>
  <c r="I105" i="87" l="1"/>
  <c r="I111" i="87" s="1"/>
  <c r="I122" i="87"/>
  <c r="J100" i="106"/>
  <c r="I100" i="106"/>
  <c r="K98" i="106"/>
  <c r="J98" i="106"/>
  <c r="I98" i="106"/>
  <c r="K86" i="106"/>
  <c r="K100" i="106" s="1"/>
  <c r="J86" i="106"/>
  <c r="I86" i="106"/>
  <c r="I74" i="106"/>
  <c r="I78" i="106" s="1"/>
  <c r="K68" i="106"/>
  <c r="K80" i="106" s="1"/>
  <c r="K81" i="106" s="1"/>
  <c r="J68" i="106"/>
  <c r="J80" i="106" s="1"/>
  <c r="J81" i="106" s="1"/>
  <c r="I67" i="106"/>
  <c r="K58" i="106"/>
  <c r="J58" i="106"/>
  <c r="I58" i="106"/>
  <c r="K48" i="106"/>
  <c r="J48" i="106"/>
  <c r="I48" i="106"/>
  <c r="K44" i="106"/>
  <c r="J44" i="106"/>
  <c r="I44" i="106"/>
  <c r="K38" i="106"/>
  <c r="J38" i="106"/>
  <c r="I38" i="106"/>
  <c r="K33" i="106"/>
  <c r="J33" i="106"/>
  <c r="I33" i="106"/>
  <c r="K27" i="106"/>
  <c r="J27" i="106"/>
  <c r="I27" i="106"/>
  <c r="K19" i="106"/>
  <c r="J19" i="106"/>
  <c r="I19" i="106"/>
  <c r="K15" i="106"/>
  <c r="J15" i="106"/>
  <c r="I15" i="106"/>
  <c r="I68" i="106" s="1"/>
  <c r="I80" i="106" s="1"/>
  <c r="I81" i="106" s="1"/>
  <c r="K71" i="118" l="1"/>
  <c r="J71" i="118"/>
  <c r="I71" i="118"/>
  <c r="K62" i="118"/>
  <c r="K63" i="118" s="1"/>
  <c r="J62" i="118"/>
  <c r="I62" i="118"/>
  <c r="K57" i="118"/>
  <c r="J57" i="118"/>
  <c r="I57" i="118"/>
  <c r="K54" i="118"/>
  <c r="J54" i="118"/>
  <c r="I54" i="118"/>
  <c r="K46" i="118"/>
  <c r="J46" i="118"/>
  <c r="J47" i="118" s="1"/>
  <c r="I46" i="118"/>
  <c r="K42" i="118"/>
  <c r="J42" i="118"/>
  <c r="I42" i="118"/>
  <c r="K38" i="118"/>
  <c r="K48" i="118" s="1"/>
  <c r="J38" i="118"/>
  <c r="J48" i="118" s="1"/>
  <c r="I38" i="118"/>
  <c r="K25" i="118"/>
  <c r="K23" i="118"/>
  <c r="J23" i="118"/>
  <c r="I23" i="118"/>
  <c r="K19" i="118"/>
  <c r="J19" i="118"/>
  <c r="I19" i="118"/>
  <c r="K15" i="118"/>
  <c r="K24" i="118" s="1"/>
  <c r="J15" i="118"/>
  <c r="J25" i="118" s="1"/>
  <c r="I15" i="118"/>
  <c r="I21" i="117"/>
  <c r="I22" i="117" s="1"/>
  <c r="I29" i="117"/>
  <c r="K42" i="117"/>
  <c r="J42" i="117"/>
  <c r="I42" i="117"/>
  <c r="I34" i="117"/>
  <c r="I35" i="117" s="1"/>
  <c r="K29" i="117"/>
  <c r="K36" i="117" s="1"/>
  <c r="J29" i="117"/>
  <c r="J36" i="117" s="1"/>
  <c r="K22" i="117"/>
  <c r="J22" i="117"/>
  <c r="I36" i="117" l="1"/>
  <c r="I37" i="117" s="1"/>
  <c r="J37" i="117"/>
  <c r="K37" i="117"/>
  <c r="I24" i="118"/>
  <c r="I48" i="118"/>
  <c r="I25" i="118"/>
  <c r="K64" i="118"/>
  <c r="K66" i="118" s="1"/>
  <c r="K65" i="118" s="1"/>
  <c r="I63" i="118"/>
  <c r="I64" i="118" s="1"/>
  <c r="I47" i="118"/>
  <c r="J63" i="118"/>
  <c r="J64" i="118" s="1"/>
  <c r="J66" i="118" s="1"/>
  <c r="J65" i="118" s="1"/>
  <c r="J24" i="118"/>
  <c r="K47" i="118"/>
  <c r="K244" i="101"/>
  <c r="J244" i="101"/>
  <c r="K238" i="101"/>
  <c r="J238" i="101"/>
  <c r="K237" i="101"/>
  <c r="K233" i="101" s="1"/>
  <c r="J237" i="101"/>
  <c r="K234" i="101"/>
  <c r="J234" i="101"/>
  <c r="J233" i="101"/>
  <c r="I233" i="101"/>
  <c r="K225" i="101"/>
  <c r="J225" i="101"/>
  <c r="I225" i="101"/>
  <c r="K224" i="101"/>
  <c r="J224" i="101"/>
  <c r="I224" i="101"/>
  <c r="K222" i="101"/>
  <c r="K226" i="101" s="1"/>
  <c r="J222" i="101"/>
  <c r="I222" i="101"/>
  <c r="K221" i="101"/>
  <c r="J221" i="101"/>
  <c r="J226" i="101" s="1"/>
  <c r="I221" i="101"/>
  <c r="I226" i="101" s="1"/>
  <c r="K203" i="101"/>
  <c r="J203" i="101"/>
  <c r="I203" i="101"/>
  <c r="K197" i="101"/>
  <c r="J197" i="101"/>
  <c r="I197" i="101"/>
  <c r="K195" i="101"/>
  <c r="K215" i="101" s="1"/>
  <c r="J195" i="101"/>
  <c r="I195" i="101"/>
  <c r="K192" i="101"/>
  <c r="J192" i="101"/>
  <c r="J215" i="101" s="1"/>
  <c r="I192" i="101"/>
  <c r="I215" i="101" s="1"/>
  <c r="K187" i="101"/>
  <c r="K182" i="101"/>
  <c r="J182" i="101"/>
  <c r="I182" i="101"/>
  <c r="K178" i="101"/>
  <c r="J178" i="101"/>
  <c r="I178" i="101"/>
  <c r="P173" i="101"/>
  <c r="O173" i="101"/>
  <c r="N173" i="101"/>
  <c r="K172" i="101"/>
  <c r="J172" i="101"/>
  <c r="I172" i="101"/>
  <c r="K167" i="101"/>
  <c r="J167" i="101"/>
  <c r="I167" i="101"/>
  <c r="K162" i="101"/>
  <c r="J162" i="101"/>
  <c r="I162" i="101"/>
  <c r="K140" i="101"/>
  <c r="J140" i="101"/>
  <c r="J187" i="101" s="1"/>
  <c r="J216" i="101" s="1"/>
  <c r="I140" i="101"/>
  <c r="P135" i="101"/>
  <c r="O135" i="101"/>
  <c r="N135" i="101"/>
  <c r="I129" i="101"/>
  <c r="K122" i="101"/>
  <c r="J122" i="101"/>
  <c r="I122" i="101"/>
  <c r="K96" i="101"/>
  <c r="J96" i="101"/>
  <c r="I96" i="101"/>
  <c r="K91" i="101"/>
  <c r="K129" i="101" s="1"/>
  <c r="J91" i="101"/>
  <c r="J129" i="101" s="1"/>
  <c r="I91" i="101"/>
  <c r="K85" i="101"/>
  <c r="J85" i="101"/>
  <c r="I85" i="101"/>
  <c r="K83" i="101"/>
  <c r="K86" i="101" s="1"/>
  <c r="J83" i="101"/>
  <c r="I83" i="101"/>
  <c r="K80" i="101"/>
  <c r="J80" i="101"/>
  <c r="I80" i="101"/>
  <c r="K78" i="101"/>
  <c r="J78" i="101"/>
  <c r="J86" i="101" s="1"/>
  <c r="J130" i="101" s="1"/>
  <c r="I78" i="101"/>
  <c r="I86" i="101" s="1"/>
  <c r="I130" i="101" s="1"/>
  <c r="I70" i="101"/>
  <c r="K67" i="101"/>
  <c r="K70" i="101" s="1"/>
  <c r="J67" i="101"/>
  <c r="J70" i="101" s="1"/>
  <c r="I67" i="101"/>
  <c r="K61" i="101"/>
  <c r="J61" i="101"/>
  <c r="K60" i="101"/>
  <c r="J60" i="101"/>
  <c r="I60" i="101"/>
  <c r="I61" i="101" s="1"/>
  <c r="K53" i="101"/>
  <c r="J53" i="101"/>
  <c r="I53" i="101"/>
  <c r="K52" i="101"/>
  <c r="J52" i="101"/>
  <c r="I52" i="101"/>
  <c r="K48" i="101"/>
  <c r="I48" i="101"/>
  <c r="K47" i="101"/>
  <c r="J47" i="101"/>
  <c r="J48" i="101" s="1"/>
  <c r="I47" i="101"/>
  <c r="K42" i="101"/>
  <c r="J42" i="101"/>
  <c r="I42" i="101"/>
  <c r="J27" i="101"/>
  <c r="J71" i="101" s="1"/>
  <c r="J218" i="101" s="1"/>
  <c r="J217" i="101" s="1"/>
  <c r="I27" i="101"/>
  <c r="K17" i="101"/>
  <c r="K27" i="101" s="1"/>
  <c r="K71" i="101" s="1"/>
  <c r="J17" i="101"/>
  <c r="I17" i="101"/>
  <c r="I66" i="118" l="1"/>
  <c r="I65" i="118" s="1"/>
  <c r="I71" i="101"/>
  <c r="I187" i="101"/>
  <c r="I216" i="101" s="1"/>
  <c r="K218" i="101"/>
  <c r="K217" i="101" s="1"/>
  <c r="K216" i="101"/>
  <c r="K130" i="101"/>
  <c r="I218" i="101" l="1"/>
  <c r="I217" i="101" s="1"/>
  <c r="K152" i="114" l="1"/>
  <c r="J152" i="114"/>
  <c r="K151" i="114"/>
  <c r="K149" i="114" s="1"/>
  <c r="J151" i="114"/>
  <c r="K150" i="114"/>
  <c r="J150" i="114"/>
  <c r="J149" i="114" s="1"/>
  <c r="I149" i="114"/>
  <c r="K141" i="114"/>
  <c r="K140" i="114"/>
  <c r="J140" i="114"/>
  <c r="J141" i="114" s="1"/>
  <c r="I140" i="114"/>
  <c r="I141" i="114" s="1"/>
  <c r="J129" i="114"/>
  <c r="K128" i="114"/>
  <c r="J128" i="114"/>
  <c r="I128" i="114"/>
  <c r="K116" i="114"/>
  <c r="J116" i="114"/>
  <c r="I116" i="114"/>
  <c r="K106" i="114"/>
  <c r="K129" i="114" s="1"/>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K88" i="114" s="1"/>
  <c r="J16" i="114"/>
  <c r="I16" i="114"/>
  <c r="K14" i="114"/>
  <c r="J14" i="114"/>
  <c r="J88" i="114" s="1"/>
  <c r="I14" i="114"/>
  <c r="I129" i="114" l="1"/>
  <c r="I88" i="114"/>
  <c r="K142" i="114"/>
  <c r="K144" i="114" s="1"/>
  <c r="K143" i="114" s="1"/>
  <c r="J142" i="114"/>
  <c r="J144" i="114" s="1"/>
  <c r="J143" i="114" s="1"/>
  <c r="I142" i="114" l="1"/>
  <c r="I144" i="114" s="1"/>
  <c r="I143" i="114" s="1"/>
  <c r="I117" i="87"/>
  <c r="K33" i="115" l="1"/>
  <c r="J33" i="115"/>
  <c r="I33" i="115"/>
  <c r="K23" i="115"/>
  <c r="J23" i="115"/>
  <c r="I23" i="115"/>
  <c r="K21" i="115"/>
  <c r="J21" i="115"/>
  <c r="I21" i="115"/>
  <c r="K19" i="115"/>
  <c r="J19" i="115"/>
  <c r="I19" i="115"/>
  <c r="K16" i="115"/>
  <c r="K24" i="115" s="1"/>
  <c r="K25" i="115" s="1"/>
  <c r="K26" i="115" s="1"/>
  <c r="J16" i="115"/>
  <c r="J24" i="115" s="1"/>
  <c r="J25" i="115" s="1"/>
  <c r="J26" i="115" s="1"/>
  <c r="I16" i="115"/>
  <c r="I24" i="115" l="1"/>
  <c r="I25" i="115" s="1"/>
  <c r="I26" i="115" s="1"/>
  <c r="J113" i="87" l="1"/>
  <c r="K113" i="87"/>
  <c r="I123" i="87"/>
  <c r="I49" i="87"/>
  <c r="I77" i="92"/>
  <c r="K43" i="110"/>
  <c r="K42" i="110" s="1"/>
  <c r="J43" i="110"/>
  <c r="J42" i="110"/>
  <c r="I42" i="110"/>
  <c r="K33" i="110"/>
  <c r="J33" i="110"/>
  <c r="I33" i="110"/>
  <c r="K31" i="110"/>
  <c r="J31" i="110"/>
  <c r="I31" i="110"/>
  <c r="K29" i="110"/>
  <c r="K34" i="110" s="1"/>
  <c r="J29" i="110"/>
  <c r="J34" i="110" s="1"/>
  <c r="I29" i="110"/>
  <c r="I34" i="110" s="1"/>
  <c r="J25" i="110"/>
  <c r="I24" i="110"/>
  <c r="K22" i="110"/>
  <c r="J22" i="110"/>
  <c r="I22" i="110"/>
  <c r="K18" i="110"/>
  <c r="K25" i="110" s="1"/>
  <c r="K35" i="110" s="1"/>
  <c r="K37" i="110" s="1"/>
  <c r="K36" i="110" s="1"/>
  <c r="J18" i="110"/>
  <c r="I18" i="110"/>
  <c r="I25" i="110" l="1"/>
  <c r="I35" i="110" s="1"/>
  <c r="I37" i="110" s="1"/>
  <c r="I36" i="110" s="1"/>
  <c r="J35" i="110"/>
  <c r="J37" i="110" s="1"/>
  <c r="J36" i="110" s="1"/>
  <c r="I118" i="87" l="1"/>
  <c r="K117" i="87" l="1"/>
  <c r="J117" i="87"/>
  <c r="K78" i="92"/>
  <c r="J78" i="92"/>
  <c r="J36" i="92"/>
  <c r="K36" i="92"/>
  <c r="I36" i="92" l="1"/>
  <c r="I21" i="92" l="1"/>
  <c r="J21" i="92"/>
  <c r="K21" i="92"/>
  <c r="I26" i="92"/>
  <c r="J26" i="92"/>
  <c r="K26" i="92"/>
  <c r="I28" i="92"/>
  <c r="J28" i="92"/>
  <c r="K28" i="92"/>
  <c r="I30" i="92"/>
  <c r="J30" i="92"/>
  <c r="K30" i="92"/>
  <c r="I32" i="92"/>
  <c r="J32" i="92"/>
  <c r="K32" i="92"/>
  <c r="I34" i="92"/>
  <c r="J34" i="92"/>
  <c r="K34" i="92"/>
  <c r="I40" i="92"/>
  <c r="J40" i="92"/>
  <c r="K40"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J80" i="92"/>
  <c r="J77" i="92" s="1"/>
  <c r="K80" i="92"/>
  <c r="K77" i="92" s="1"/>
  <c r="I37" i="92" l="1"/>
  <c r="I69" i="92"/>
  <c r="J37" i="92"/>
  <c r="K69" i="92"/>
  <c r="J69" i="92"/>
  <c r="K37" i="92"/>
  <c r="J70" i="92" l="1"/>
  <c r="J72" i="92" s="1"/>
  <c r="J71" i="92" s="1"/>
  <c r="K70" i="92"/>
  <c r="K72" i="92" s="1"/>
  <c r="K71" i="92" s="1"/>
  <c r="I70" i="92"/>
  <c r="I72" i="92" s="1"/>
  <c r="I71" i="92" s="1"/>
  <c r="J119" i="87" l="1"/>
  <c r="K119" i="87"/>
  <c r="I119" i="87"/>
  <c r="I41" i="87"/>
  <c r="J27" i="87"/>
  <c r="K27" i="87"/>
  <c r="I27" i="87"/>
  <c r="K134" i="87" l="1"/>
  <c r="J134" i="87"/>
  <c r="I134" i="87"/>
  <c r="K124" i="87"/>
  <c r="J124" i="87"/>
  <c r="I124" i="87"/>
  <c r="K123" i="87"/>
  <c r="J123" i="87"/>
  <c r="K122" i="87"/>
  <c r="J122" i="87"/>
  <c r="K121" i="87"/>
  <c r="J121" i="87"/>
  <c r="I121" i="87"/>
  <c r="K120" i="87"/>
  <c r="J120" i="87"/>
  <c r="I120" i="87"/>
  <c r="K118" i="87"/>
  <c r="J118" i="87"/>
  <c r="K112" i="87"/>
  <c r="J112" i="87"/>
  <c r="I112" i="87"/>
  <c r="K111" i="87"/>
  <c r="J111" i="87"/>
  <c r="K96" i="87"/>
  <c r="K97" i="87" s="1"/>
  <c r="J96" i="87"/>
  <c r="J97" i="87" s="1"/>
  <c r="I96" i="87"/>
  <c r="I97" i="87" s="1"/>
  <c r="K79" i="87"/>
  <c r="J79" i="87"/>
  <c r="I79" i="87"/>
  <c r="K74" i="87"/>
  <c r="J74" i="87"/>
  <c r="I74" i="87"/>
  <c r="K49" i="87"/>
  <c r="J49" i="87"/>
  <c r="K41" i="87"/>
  <c r="J41" i="87"/>
  <c r="K37" i="87"/>
  <c r="J37" i="87"/>
  <c r="I37" i="87"/>
  <c r="K24" i="87"/>
  <c r="J24" i="87"/>
  <c r="I24" i="87"/>
  <c r="K80" i="87" l="1"/>
  <c r="J50" i="87"/>
  <c r="J80" i="87"/>
  <c r="J125" i="87"/>
  <c r="I80" i="87"/>
  <c r="K50" i="87"/>
  <c r="K98" i="87" s="1"/>
  <c r="K114" i="87" s="1"/>
  <c r="I50" i="87"/>
  <c r="I125" i="87"/>
  <c r="K125" i="87"/>
  <c r="I98" i="87" l="1"/>
  <c r="I114" i="87" s="1"/>
  <c r="I113" i="87" s="1"/>
  <c r="J98" i="87"/>
  <c r="J114" i="87" s="1"/>
</calcChain>
</file>

<file path=xl/sharedStrings.xml><?xml version="1.0" encoding="utf-8"?>
<sst xmlns="http://schemas.openxmlformats.org/spreadsheetml/2006/main" count="4156" uniqueCount="1058">
  <si>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</si>
  <si>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</si>
  <si>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</si>
  <si>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</si>
  <si>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</si>
  <si>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</si>
  <si>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</si>
  <si>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</si>
  <si>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</si>
  <si>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</si>
  <si>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</si>
  <si>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</si>
  <si>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</si>
  <si>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</si>
  <si>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</si>
  <si>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</si>
  <si>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</si>
  <si>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</si>
  <si>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</si>
  <si>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</si>
  <si>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</si>
  <si>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</si>
  <si>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</si>
  <si>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</si>
  <si>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</si>
  <si>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</si>
  <si>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</si>
  <si>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</si>
  <si>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</si>
  <si>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</si>
  <si>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</si>
  <si>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</si>
  <si>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</si>
  <si>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</si>
  <si>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</si>
  <si>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</si>
  <si>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</si>
  <si>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</si>
  <si>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</si>
  <si>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</si>
  <si>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</si>
  <si>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</si>
  <si>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</si>
  <si>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</si>
  <si>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</si>
  <si>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</si>
  <si>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</si>
  <si>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</si>
  <si>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</si>
  <si>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</si>
  <si>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</si>
  <si>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</si>
  <si>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</si>
  <si>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</si>
  <si>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</si>
  <si>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</si>
  <si>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</si>
  <si>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</si>
  <si>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</si>
  <si>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</si>
  <si>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</si>
  <si>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</si>
  <si>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</si>
  <si>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</si>
  <si>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</si>
  <si>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</si>
  <si>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</si>
  <si>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</si>
  <si>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</si>
  <si>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</si>
  <si>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</si>
  <si>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</si>
  <si>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</si>
  <si>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</si>
  <si>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</si>
  <si>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</si>
  <si>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</si>
  <si>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</si>
  <si>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</si>
  <si>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</si>
  <si>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</si>
  <si>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</si>
  <si>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</si>
  <si>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</si>
  <si>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</si>
  <si>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</si>
  <si>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</si>
  <si>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</si>
  <si>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</si>
  <si>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</si>
  <si>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</si>
  <si>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</si>
  <si>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</si>
  <si>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</si>
  <si>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</si>
  <si>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</si>
  <si>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</si>
  <si>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</si>
  <si>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</si>
  <si>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</si>
  <si>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</si>
  <si>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</si>
  <si>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</si>
  <si>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</si>
  <si>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</si>
  <si>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</si>
  <si>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</si>
  <si>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</si>
  <si>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</si>
  <si>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</si>
  <si>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</si>
  <si>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</si>
  <si>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</si>
  <si>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</si>
  <si>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</si>
  <si>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</si>
  <si>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</si>
  <si>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</si>
  <si>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</si>
  <si>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</si>
  <si>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</si>
  <si>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</si>
  <si>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</si>
  <si>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</si>
  <si>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</si>
  <si>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</si>
  <si>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</si>
  <si>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</si>
  <si>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</si>
  <si>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</si>
  <si>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</si>
  <si>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</si>
  <si>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</si>
  <si>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</si>
  <si>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</si>
  <si>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</si>
  <si>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</si>
  <si>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</si>
  <si>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</si>
  <si>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</si>
  <si>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</si>
  <si>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</si>
  <si>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</si>
  <si>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</si>
  <si>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</si>
  <si>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</si>
  <si>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</si>
  <si>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</si>
  <si>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</si>
  <si>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</si>
  <si>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</si>
  <si>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</si>
  <si>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</si>
  <si>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</si>
  <si>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</si>
  <si>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</si>
  <si>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</si>
  <si>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</si>
  <si>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12</t>
  </si>
  <si>
    <t>Paskatų sistemos švietimo įstaigoms įgyvendinti sveiką, saugią emocinę ir fizinę aplinką kuriančius projektus sukūrimas</t>
  </si>
  <si>
    <t>Mokyklinės dokumentacijos įsigijimas iš Švietimo ir mokslo ministerijos (egzempliorių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</si>
  <si>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</si>
  <si>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</si>
  <si>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</si>
  <si>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</si>
  <si>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</si>
  <si>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</si>
  <si>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</si>
  <si>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</si>
  <si>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</si>
  <si>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</si>
  <si>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</si>
  <si>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</si>
  <si>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</si>
  <si>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</si>
  <si>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</si>
  <si>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</si>
  <si>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</si>
  <si>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</si>
  <si>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Investicijos į STEAM srities dalykų laboratorijų plėtrą bendrojo ugdymo, neformaliojo vaikų švietimo   mokyklose </t>
  </si>
  <si>
    <t>Eur/          metus</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</si>
  <si>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</si>
  <si>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</si>
  <si>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</si>
  <si>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</si>
  <si>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</si>
  <si>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</si>
  <si>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</si>
  <si>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</si>
  <si>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</si>
  <si>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</si>
  <si>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</si>
  <si>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</si>
  <si>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</si>
  <si>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</si>
  <si>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</si>
  <si>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</si>
  <si>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</si>
  <si>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</si>
  <si>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</si>
  <si>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</si>
  <si>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</si>
  <si>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</si>
  <si>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</si>
  <si>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</si>
  <si>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</si>
  <si>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</si>
  <si>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</si>
  <si>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</si>
  <si>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</si>
  <si>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</si>
  <si>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</si>
  <si>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</si>
  <si>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</si>
  <si>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</si>
  <si>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</si>
  <si>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</si>
  <si>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</si>
  <si>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</si>
  <si>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</si>
  <si>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</si>
  <si>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</si>
  <si>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</si>
  <si>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</si>
  <si>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</si>
  <si>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</si>
  <si>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</si>
  <si>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</si>
  <si>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</si>
  <si>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</si>
  <si>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</si>
  <si>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</si>
  <si>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</si>
  <si>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</si>
  <si>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</si>
  <si>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</si>
  <si>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</si>
  <si>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</si>
  <si>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</si>
  <si>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</si>
  <si>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</si>
  <si>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</si>
  <si>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</si>
  <si>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</si>
  <si>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</si>
  <si>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</si>
  <si>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</si>
  <si>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</si>
  <si>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</si>
  <si>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</si>
  <si>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</si>
  <si>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</si>
  <si>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</si>
  <si>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</si>
  <si>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</si>
  <si>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</si>
  <si>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</si>
  <si>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</si>
  <si>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</si>
  <si>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</si>
  <si>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</si>
  <si>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</si>
  <si>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</si>
  <si>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</si>
  <si>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</si>
  <si>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</si>
  <si>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</si>
  <si>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</si>
  <si>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</si>
  <si>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</si>
  <si>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</si>
  <si>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</si>
  <si>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</si>
  <si>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</si>
  <si>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</si>
  <si>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</si>
  <si>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</si>
  <si>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</si>
  <si>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</si>
  <si>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</si>
  <si>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</si>
  <si>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</si>
  <si>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</si>
  <si>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</si>
  <si>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</si>
  <si>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</si>
  <si>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</si>
  <si>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</si>
  <si>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</si>
  <si>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</si>
  <si>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</si>
  <si>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</si>
  <si>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</si>
  <si>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</si>
  <si>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</si>
  <si>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</si>
  <si>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</si>
  <si>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</si>
  <si>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</si>
  <si>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</si>
  <si>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</si>
  <si>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</si>
  <si>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</si>
  <si>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</si>
  <si>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</si>
  <si>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</si>
  <si>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</si>
  <si>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</si>
  <si>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</si>
  <si>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</si>
  <si>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</si>
  <si>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</si>
  <si>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</si>
  <si>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</si>
  <si>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</si>
  <si>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</si>
  <si>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</si>
  <si>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</si>
  <si>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</si>
  <si>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</si>
  <si>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</si>
  <si>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</si>
  <si>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</si>
  <si>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</si>
  <si>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</si>
  <si>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</si>
  <si>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</si>
  <si>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</si>
  <si>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</si>
  <si>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</si>
  <si>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</si>
  <si>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</si>
  <si>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</si>
  <si>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</si>
  <si>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</si>
  <si>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</si>
  <si>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</si>
  <si>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</si>
  <si>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</si>
  <si>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</si>
  <si>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</si>
  <si>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</si>
  <si>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</si>
  <si>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</si>
  <si>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</si>
  <si>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</si>
  <si>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</si>
  <si>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</si>
  <si>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</si>
  <si>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</si>
  <si>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</si>
  <si>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</si>
  <si>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</si>
  <si>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</si>
  <si>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</si>
  <si>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</si>
  <si>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</si>
  <si>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</si>
  <si>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</si>
  <si>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</si>
  <si>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</si>
  <si>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</si>
  <si>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</si>
  <si>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</si>
  <si>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</si>
  <si>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</si>
  <si>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</si>
  <si>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</si>
  <si>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</si>
  <si>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</si>
  <si>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</si>
  <si>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</si>
  <si>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</si>
  <si>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</si>
  <si>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</si>
  <si>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</si>
  <si>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</si>
  <si>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</si>
  <si>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</si>
  <si>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</si>
  <si>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</si>
  <si>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</si>
  <si>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</si>
  <si>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</si>
  <si>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</si>
  <si>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</si>
  <si>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</si>
  <si>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</si>
  <si>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</si>
  <si>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</si>
  <si>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</si>
  <si>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</si>
  <si>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</si>
  <si>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</si>
  <si>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</si>
  <si>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</si>
  <si>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</si>
  <si>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</si>
  <si>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</si>
  <si>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</si>
  <si>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</si>
  <si>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</si>
  <si>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</si>
  <si>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</si>
  <si>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</si>
  <si>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</si>
  <si>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</si>
  <si>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</si>
  <si>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</si>
  <si>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</si>
  <si>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</si>
  <si>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</si>
  <si>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</si>
  <si>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</si>
  <si>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</si>
  <si>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</si>
  <si>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</si>
  <si>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</si>
  <si>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</si>
  <si>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</si>
  <si>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</si>
  <si>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</si>
  <si>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</si>
  <si>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</si>
  <si>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</si>
  <si>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</si>
  <si>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</si>
  <si>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</si>
  <si>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</si>
  <si>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</si>
  <si>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</si>
  <si>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</si>
  <si>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</si>
  <si>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</si>
  <si>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</si>
  <si>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</si>
  <si>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</si>
  <si>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</si>
  <si>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</si>
  <si>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</si>
  <si>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</si>
  <si>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</si>
  <si>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</si>
  <si>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</si>
  <si>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</si>
  <si>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</si>
  <si>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</si>
  <si>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</si>
  <si>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</si>
  <si>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</si>
  <si>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</si>
  <si>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</si>
  <si>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</si>
  <si>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</si>
  <si>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</si>
  <si>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</si>
  <si>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</si>
  <si>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</si>
  <si>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</si>
  <si>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</si>
  <si>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</si>
  <si>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</si>
  <si>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</si>
  <si>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</si>
  <si>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</si>
  <si>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</si>
  <si>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</si>
  <si>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</si>
  <si>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</si>
  <si>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</si>
  <si>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</si>
  <si>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</si>
  <si>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</si>
  <si>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</si>
  <si>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</si>
  <si>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</si>
  <si>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</si>
  <si>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</si>
  <si>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</si>
  <si>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</si>
  <si>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</si>
  <si>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</si>
  <si>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</si>
  <si>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</si>
  <si>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</si>
  <si>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</si>
  <si>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</si>
  <si>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</si>
  <si>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</si>
  <si>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</si>
  <si>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</si>
  <si>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</si>
  <si>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</si>
  <si>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</si>
  <si>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</si>
  <si>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</si>
  <si>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</si>
  <si>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</si>
  <si>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</si>
  <si>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</si>
  <si>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</si>
  <si>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</si>
  <si>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</si>
  <si>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</si>
  <si>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</si>
  <si>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</si>
  <si>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</si>
  <si>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</si>
  <si>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</si>
  <si>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</si>
  <si>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</si>
  <si>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</si>
  <si>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</si>
  <si>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</si>
  <si>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</si>
  <si>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</si>
  <si>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</si>
  <si>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</si>
  <si>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</si>
  <si>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</si>
  <si>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</si>
  <si>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</si>
  <si>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</si>
  <si>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</si>
  <si>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</si>
  <si>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</si>
  <si>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</si>
  <si>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</si>
  <si>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</si>
  <si>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</si>
  <si>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</si>
  <si>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</si>
  <si>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ha</t>
  </si>
  <si>
    <t xml:space="preserve">Įgyvendinti projektą „Eurostovykla“ </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</si>
  <si>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</si>
  <si>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</si>
  <si>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</si>
  <si>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</si>
  <si>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</si>
  <si>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</si>
  <si>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</si>
  <si>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</si>
  <si>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</si>
  <si>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</si>
  <si>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</si>
  <si>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</si>
  <si>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</si>
  <si>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</si>
  <si>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</si>
  <si>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</si>
  <si>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</si>
  <si>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</si>
  <si>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</si>
  <si>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</si>
  <si>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</si>
  <si>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</si>
  <si>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</si>
  <si>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</si>
  <si>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</si>
  <si>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</si>
  <si>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</si>
  <si>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</si>
  <si>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</si>
  <si>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</si>
  <si>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</si>
  <si>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</si>
  <si>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</si>
  <si>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</si>
  <si>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</si>
  <si>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</si>
  <si>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</si>
  <si>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</si>
  <si>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</si>
  <si>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</si>
  <si>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</si>
  <si>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</si>
  <si>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</si>
  <si>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</si>
  <si>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</si>
  <si>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</si>
  <si>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</si>
  <si>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</si>
  <si>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</si>
  <si>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</si>
  <si>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</si>
  <si>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</si>
  <si>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</si>
  <si>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</si>
  <si>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</si>
  <si>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</si>
  <si>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</si>
  <si>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</si>
  <si>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</si>
  <si>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</si>
  <si>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</si>
  <si>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</si>
  <si>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</si>
  <si>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</si>
  <si>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</si>
  <si>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</si>
  <si>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</si>
  <si>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</si>
  <si>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</si>
  <si>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</si>
  <si>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</si>
  <si>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</si>
  <si>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</si>
  <si>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</si>
  <si>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</si>
  <si>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</si>
  <si>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</si>
  <si>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</si>
  <si>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</si>
  <si>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</si>
  <si>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</si>
  <si>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</si>
  <si>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</si>
  <si>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</si>
  <si>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</si>
  <si>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</si>
  <si>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</si>
  <si>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</si>
  <si>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</si>
  <si>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</si>
  <si>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</si>
  <si>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</si>
  <si>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</si>
  <si>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</si>
  <si>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</si>
  <si>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</si>
  <si>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</si>
  <si>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</si>
  <si>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</si>
  <si>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</si>
  <si>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</si>
  <si>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</si>
  <si>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</si>
  <si>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</si>
  <si>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</si>
  <si>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</si>
  <si>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</si>
  <si>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</si>
  <si>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</si>
  <si>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</si>
  <si>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</si>
  <si>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</si>
  <si>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</si>
  <si>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</si>
  <si>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</si>
  <si>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</si>
  <si>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</si>
  <si>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</si>
  <si>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</si>
  <si>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</si>
  <si>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</si>
  <si>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</si>
  <si>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</si>
  <si>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</si>
  <si>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</si>
  <si>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</si>
  <si>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</si>
  <si>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</si>
  <si>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</si>
  <si>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</si>
  <si>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</si>
  <si>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</si>
  <si>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</si>
  <si>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</si>
  <si>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</si>
  <si>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</si>
  <si>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</si>
  <si>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</si>
  <si>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</si>
  <si>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</si>
  <si>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</si>
  <si>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</si>
  <si>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</si>
  <si>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</si>
  <si>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</si>
  <si>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</si>
  <si>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</si>
  <si>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</si>
  <si>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</si>
  <si>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</si>
  <si>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</si>
  <si>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</si>
  <si>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</si>
  <si>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</si>
  <si>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</si>
  <si>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</si>
  <si>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</si>
  <si>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</si>
  <si>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</si>
  <si>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</si>
  <si>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</si>
  <si>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</si>
  <si>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</si>
  <si>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</si>
  <si>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</si>
  <si>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</si>
  <si>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</si>
  <si>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</si>
  <si>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</si>
  <si>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</si>
  <si>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</si>
  <si>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</si>
  <si>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</si>
  <si>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</si>
  <si>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</si>
  <si>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</si>
  <si>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</si>
  <si>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</si>
  <si>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</si>
  <si>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</si>
  <si>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</si>
  <si>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</si>
  <si>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</si>
  <si>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</si>
  <si>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</si>
  <si>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</si>
  <si>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</si>
  <si>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</si>
  <si>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</si>
  <si>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</si>
  <si>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</si>
  <si>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</si>
  <si>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</si>
  <si>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</si>
  <si>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</si>
  <si>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</si>
  <si>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</si>
  <si>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</si>
  <si>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</si>
  <si>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</si>
  <si>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</si>
  <si>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</si>
  <si>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</si>
  <si>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</si>
  <si>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</si>
  <si>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</si>
  <si>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</si>
  <si>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</si>
  <si>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</si>
  <si>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</si>
  <si>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</si>
  <si>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</si>
  <si>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</si>
  <si>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</si>
  <si>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</si>
  <si>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</si>
  <si>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</si>
  <si>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</si>
  <si>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</si>
  <si>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</si>
  <si>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</si>
  <si>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</si>
  <si>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</si>
  <si>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kv. m</t>
  </si>
  <si>
    <t>Suremontuotų / modernizuotų gatvių ilgis</t>
  </si>
  <si>
    <t>Suremontuotos / modernizuotos gatvės</t>
  </si>
  <si>
    <t>Parengti investicijų projektai / kiti dokumentai</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</si>
  <si>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</si>
  <si>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</si>
  <si>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</si>
  <si>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</si>
  <si>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</si>
  <si>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</si>
  <si>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</si>
  <si>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asm./metus</t>
  </si>
  <si>
    <t>0; 7</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</si>
  <si>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</si>
  <si>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</si>
  <si>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</si>
  <si>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</si>
  <si>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Kapitališkai suremontuoto Ramygalos g. dalies (nuo Vilniaus g. iki  Nemuno g. / Aukštaičių g.) šaligatvio  ilgis</t>
  </si>
  <si>
    <t xml:space="preserve">2022–2024 M. SPORTO PROGRAMA (12)                                                                                              
</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</si>
  <si>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</si>
  <si>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</si>
  <si>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</si>
  <si>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</si>
  <si>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</si>
  <si>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</si>
  <si>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</si>
  <si>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t>
  </si>
  <si>
    <t xml:space="preserve">Fizinio aktyvumo renginiuose dalyvaujančių asmenų sk. </t>
  </si>
  <si>
    <t xml:space="preserve">Sporto renginių skaičius  </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</si>
  <si>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</si>
  <si>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</si>
  <si>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</si>
  <si>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</si>
  <si>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</si>
  <si>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 xml:space="preserve">Finansuotų projektų, skatinančių, populiarinančių sportą, fizinį aktyvumą, skaičius  </t>
  </si>
  <si>
    <t xml:space="preserve">Aukšto meistriškumo sportininkų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</si>
  <si>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</si>
  <si>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</si>
  <si>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Parengta kvartalų energinio efektyvumo didinimo programa</t>
  </si>
  <si>
    <t>Atnaujintos / suformuotos viešosios erdvės, želdynai
Finansavimą gavę klimato kaitos mažinimo sprendimai</t>
  </si>
  <si>
    <t>kv. m
vnt.</t>
  </si>
  <si>
    <t>77000
1</t>
  </si>
  <si>
    <t>0;15;12</t>
  </si>
  <si>
    <t xml:space="preserve">Įgyvendinti projektą „Europos solidarumas telkia pasaulio jaunimą (Sinergija)“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</si>
  <si>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</si>
  <si>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</si>
  <si>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</si>
  <si>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</si>
  <si>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</si>
  <si>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0;4</t>
  </si>
  <si>
    <t>Įdiegta bendra elektroninių paslaugų informacinė sistema, leidžianti kurti ir viešinti naujas elektronines paslaugas</t>
  </si>
  <si>
    <t>Savivaldybės interneto svetainės atnaujinimas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</si>
  <si>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</si>
  <si>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</si>
  <si>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</si>
  <si>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</si>
  <si>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Išmaniųjų technologijų diegimas efektyviam viešųjų paslaugų infrastruktūros valdymui</t>
  </si>
  <si>
    <t>Įdiegtos priemonės, skaičius</t>
  </si>
  <si>
    <t>Plėtoti itin didelio pralaidumo plačiajuosčio ryšio tinklus</t>
  </si>
  <si>
    <t>Apskaitos skyrius</t>
  </si>
  <si>
    <t>Teisės skyrius</t>
  </si>
  <si>
    <t>Viešosios tvarkos skyrius</t>
  </si>
  <si>
    <t xml:space="preserve">2022–2024 M. KULTŪROS IR MENO PROGRAMA (11)                                                                                              
</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</si>
  <si>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</si>
  <si>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</si>
  <si>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</si>
  <si>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</si>
  <si>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</si>
  <si>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</si>
  <si>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</si>
  <si>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</si>
  <si>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</si>
  <si>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</si>
  <si>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</si>
  <si>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</si>
  <si>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</si>
  <si>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</si>
  <si>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</si>
  <si>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</si>
  <si>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</si>
  <si>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</si>
  <si>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</si>
  <si>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</si>
  <si>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</si>
  <si>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</si>
  <si>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</si>
  <si>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</si>
  <si>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</si>
  <si>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</si>
  <si>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</si>
  <si>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</si>
  <si>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</si>
  <si>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</si>
  <si>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</si>
  <si>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</si>
  <si>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</si>
  <si>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</si>
  <si>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</si>
  <si>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</si>
  <si>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</si>
  <si>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</si>
  <si>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</si>
  <si>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</si>
  <si>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</si>
  <si>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</si>
  <si>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</si>
  <si>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</si>
  <si>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</si>
  <si>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</si>
  <si>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</si>
  <si>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</si>
  <si>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</si>
  <si>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</si>
  <si>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</si>
  <si>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</si>
  <si>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</si>
  <si>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</si>
  <si>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</si>
  <si>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</si>
  <si>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</si>
  <si>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</si>
  <si>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</si>
  <si>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</si>
  <si>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</si>
  <si>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</si>
  <si>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</si>
  <si>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</si>
  <si>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</si>
  <si>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</si>
  <si>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</si>
  <si>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</si>
  <si>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</si>
  <si>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</si>
  <si>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</si>
  <si>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</si>
  <si>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</si>
  <si>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</si>
  <si>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</si>
  <si>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</si>
  <si>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</si>
  <si>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</si>
  <si>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</si>
  <si>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</si>
  <si>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</si>
  <si>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</si>
  <si>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</si>
  <si>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</si>
  <si>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</si>
  <si>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</si>
  <si>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</si>
  <si>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</si>
  <si>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</si>
  <si>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</si>
  <si>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</si>
  <si>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</si>
  <si>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</si>
  <si>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</si>
  <si>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</si>
  <si>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 xml:space="preserve">Parengtas kultūros įstaigų modernizavimo ir pritaikymo daugiafunkcinėms bei daugiakultūrinėms paskirties paslaugoms planas </t>
  </si>
  <si>
    <t>Kultūros sektoriaus tarptautiškumą stiprinančių veiklų skatinimas ir plėtra</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</si>
  <si>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</si>
  <si>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</si>
  <si>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</si>
  <si>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</si>
  <si>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</si>
  <si>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</si>
  <si>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</si>
  <si>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</si>
  <si>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</si>
  <si>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</si>
  <si>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Asmenų, pasinaudojusių PPA paslaugomis, skaičius</t>
  </si>
  <si>
    <t>288724610
148328495</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</si>
  <si>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</si>
  <si>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</si>
  <si>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</si>
  <si>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</si>
  <si>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</si>
  <si>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</si>
  <si>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</si>
  <si>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</si>
  <si>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</si>
  <si>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</si>
  <si>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</si>
  <si>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60/40</t>
  </si>
  <si>
    <t>63/37</t>
  </si>
  <si>
    <t>66/34</t>
  </si>
  <si>
    <t>Suformuoti miesto identitetą ir padidinti jo žinomumą (SPP 1.6.1.)</t>
  </si>
  <si>
    <t>Panevėžio miesto partnerysčių įgyvendinimas, tarptautinio bendradarbiavimo palaikymas</t>
  </si>
  <si>
    <t>Užsienio delegacijų priėmimas, nuolatinis bendradarbiavimo palaikymas, tarptautiniai mainų projektų organizavimas, dalyvavimas Baltijos miestų sąjungos komisijoje</t>
  </si>
  <si>
    <t>Nuolatinis fotografijų, vaizdo medžiagos bazės pildymas, reprezentacinių suvenyrų bazės koordinavimas ir pildymas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</si>
  <si>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</si>
  <si>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</si>
  <si>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</si>
  <si>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</si>
  <si>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Panevėžio miesto savivaldybės tarybos 2022 m. lapkričio 24 d. sprendimo Nr.           
2 priedas</t>
  </si>
  <si>
    <t>288724610;  190431446</t>
  </si>
  <si>
    <t>Panevėžio miesto savivaldybės tarybos 2022 m. lapkričio 24 d. sprendimo Nr.           
5 priedas</t>
  </si>
  <si>
    <t>Panevėžio miesto savivaldybės tarybos 2022 m. lapkričio 24 d. sprendimo Nr.           
1 priedas</t>
  </si>
  <si>
    <t>Panevėžio miesto savivaldybės tarybos 2022 m. lapkričio 24 d. sprendimo Nr.           
8 priedas</t>
  </si>
  <si>
    <t>Panevėžio miesto savivaldybės tarybos 2022 m. lapkričio 24 d. sprendimo Nr.           
9 priedas</t>
  </si>
  <si>
    <t>Suformuotų erdvių skaičius</t>
  </si>
  <si>
    <t>Žaliųjų jungčių sukūrimas</t>
  </si>
  <si>
    <t>Parengtų projektų skaičius</t>
  </si>
  <si>
    <t>Sutvarkytų miesto erdvių plotas</t>
  </si>
  <si>
    <t>Ha</t>
  </si>
  <si>
    <t>Viešųjų erdvių pritaikymas įvairioms socialinėms grupėms</t>
  </si>
  <si>
    <t>Įgyvendintų projektų skaičius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</si>
  <si>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</si>
  <si>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</si>
  <si>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</si>
  <si>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</si>
  <si>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</si>
  <si>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</si>
  <si>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</si>
  <si>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</si>
  <si>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</si>
  <si>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</si>
  <si>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</si>
  <si>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</si>
  <si>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</si>
  <si>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</si>
  <si>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</si>
  <si>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</si>
  <si>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</si>
  <si>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</si>
  <si>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</si>
  <si>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</si>
  <si>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</si>
  <si>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</si>
  <si>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</si>
  <si>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</si>
  <si>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</si>
  <si>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 xml:space="preserve">Sukurta  paskatų sistema	</t>
  </si>
  <si>
    <t>Darnus teritorijų planavimas ir vystymas</t>
  </si>
  <si>
    <t xml:space="preserve">Parengti kompleksiniai teritorijų planavimo dokumentai </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</si>
  <si>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</si>
  <si>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</si>
  <si>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</si>
  <si>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</si>
  <si>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</si>
  <si>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</si>
  <si>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</si>
  <si>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</si>
  <si>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</si>
  <si>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</si>
  <si>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</si>
  <si>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</si>
  <si>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Panevėžio miesto savivaldybės tarybos 2022 m. lapkričio 24 d. sprendimo Nr.           
3 priedas</t>
  </si>
  <si>
    <t>Panevėžio miesto savivaldybės tarybos 2022 m. lapkričio 24 d. sprendimo Nr.           
4 priedas</t>
  </si>
  <si>
    <t xml:space="preserve">   
Panevėžio miesto savivaldybės tarybos 2022 m. lapkričio 24 d. sprendimo Nr.           
6 priedas</t>
  </si>
  <si>
    <t>Panevėžio miesto savivaldybės tarybos 2022 m. lapkričio 24 d. sprendimo Nr.           
7 priedas</t>
  </si>
  <si>
    <t>Naujų miesto lygmens profesinio orientavimo priemonių skaičius</t>
  </si>
  <si>
    <t xml:space="preserve">PATVIRTINTA    
Panevėžio miesto savivaldybės tarybos 2022 m. lapkričio 24 sprendimu Nr.
10 priedas </t>
  </si>
  <si>
    <r>
      <t>288724610;</t>
    </r>
    <r>
      <rPr>
        <sz val="8"/>
        <color theme="5"/>
        <rFont val="Times New Roman"/>
        <family val="1"/>
        <charset val="186"/>
      </rPr>
      <t xml:space="preserve"> 304929400</t>
    </r>
  </si>
  <si>
    <t>Civilinės būklės aktų įrašymo sudarymo, keitimo, papildymo, atkūrimo anuliavimas ir pakartotinių dokumentų išdavimas per metus</t>
  </si>
  <si>
    <t>Savivaldybės pasirengimo reaguoti į ekstremaliąsias situacijas lygis, ne žemesnis kaip 0,76 balo</t>
  </si>
  <si>
    <r>
      <rPr>
        <b/>
        <sz val="11"/>
        <color theme="1"/>
        <rFont val="Times New Roman"/>
        <family val="1"/>
        <charset val="186"/>
      </rPr>
      <t>Kultūros paslaugų  prieinamumo ir patrauklumo  didinimas, modernizuojant kultūros įstaigų  infrastruktūrą ir pritaikant daugiafunkcėms ir daugiakultūrėms paslaugoms  (SPP 1.1.3.1)</t>
    </r>
    <r>
      <rPr>
        <sz val="11"/>
        <color theme="1"/>
        <rFont val="Times New Roman"/>
        <family val="1"/>
        <charset val="186"/>
      </rPr>
      <t xml:space="preserve"> </t>
    </r>
  </si>
  <si>
    <t>Modernizuotų / įrengtų ir pritaikytų daugiafunkcėms ir daugiakultūrėms paslaugoms įstaigų / objektų skaičius</t>
  </si>
  <si>
    <t>Asmenų, gavusių paslaugas, mažinančias socialinę atskirtį ir didinančias socialinį saugumą (įskaitant aprūpinimą būstu), skaičius</t>
  </si>
  <si>
    <t>Soc. riziką patiriančių asmenų, dalyvavusių veiklose, skaičius</t>
  </si>
  <si>
    <t>Įdiegtų / patobulintų darnaus judimo priemonių skaičius</t>
  </si>
  <si>
    <t>Įdiegta intelektinių el. priemonių viešąjame transporte</t>
  </si>
  <si>
    <t>Atnaujintos / pritaikytos erdvės</t>
  </si>
  <si>
    <t xml:space="preserve">2022–2024 METŲ URBANISTINĖS PLĖTROS PROGRAMA (03)                                                                                             
</t>
  </si>
  <si>
    <t>Įgyvendintų ekosistemą stiprinančių projektų skaičius</t>
  </si>
  <si>
    <t>Funkcinių zonų plėtra (Panevėžio funkcinės zonos plėtros strategijos sukūrimas ir įgyvendinimas, įtraukiant kitus regionus ir / ar šalis)</t>
  </si>
  <si>
    <t>Parengtų miesto teritorijos plėtros galimybių studijų skaičius</t>
  </si>
  <si>
    <t>Prijungtos gretimos gyvenvietės ir teritorijos Šiaulių kryptimi nuo miesto ribos iki „Rail Baltica“ magistralės</t>
  </si>
  <si>
    <t>Naujų neužstatytų teritorijų planavimas ir vystymas investiciniam potencialui stiprinti</t>
  </si>
  <si>
    <t xml:space="preserve">2022–2024 METŲ RINKODAROS PROGRAMA (08)                                                                                             
</t>
  </si>
  <si>
    <t xml:space="preserve">                                                                                                                                                                                                                                                                  Tūkst. Eur</t>
  </si>
  <si>
    <t>TIKSLŲ, UŽDAVINIŲ IR PRIEMONIŲ, PRIEMONIŲ IŠLAIDŲ IR REZULTATO, PRODUKTO VERTINIMO KRITERIJŲ SUVESTINĖS FORMA</t>
  </si>
  <si>
    <t>Asm./metus</t>
  </si>
  <si>
    <t>Miesto reprezentacinio vizualinio identiteto formavimas – suvenyrų bazės koordinavimas, fotografijų, vaizdo medžiagos pildymas</t>
  </si>
  <si>
    <t>Miestą garsinančių iniciatyvų organizavimas – Metų Panevėžiečiai, Metų Garbės pilietis</t>
  </si>
  <si>
    <t>Aktyviai veikiantys viešinimo kanalai: tradicinė žiniasklaida, socialiniai tinklai ir kt.</t>
  </si>
  <si>
    <t>Iniciatyvos „Globalus Panevėžys“ efektyvumo didinimas, ryšio tęstinumo su užsienio lietuviais užtikrinimas – veiksmų skaičius</t>
  </si>
  <si>
    <t>Nuolatiniai pranešimai spaudai, straipsniai, televizijos ir radijo reportažai, socialinės medijos įrašai, interneto svetainės atnaujinimai</t>
  </si>
  <si>
    <t xml:space="preserve">2022–2024 METŲ INFORMACINĖS VISUOMENĖS PLĖTROS PROGRAMA (09)                                                                                             
</t>
  </si>
  <si>
    <t>Naujai įdiegtų ir (ar) išplėtotų informacinių sistemų skaičius</t>
  </si>
  <si>
    <t>Dviračių trasų, pėsčiųjų takų mieste ir jo prieigose įrengimas, atnaujinimas užtikrinant tęstinumą ir  junglumą</t>
  </si>
  <si>
    <t>Parengtas projektas objektui „Mokslo paskirties pastato dalies, Beržų g. 37, Panevėžys, paskirties keitimas į administracinę, atliekant kapitalinio remonto darbus“</t>
  </si>
  <si>
    <t>Parengtas techninis projektas „Mažųjų dviračių (BMX) kroso trasos rekonstravimas ir kitų sporto pastatų nauja statyba J. Janonio g. 33, Panevėžyje“</t>
  </si>
  <si>
    <t>Išvalyta Nevėžio upės vaga – išardyta sala  už Vakarinės gatvės</t>
  </si>
  <si>
    <r>
      <t>Miesto bendruomenės įtraukties pokytis palyginti su praėjusiais metais</t>
    </r>
    <r>
      <rPr>
        <sz val="11"/>
        <color rgb="FF000000"/>
        <rFont val="Times New Roman"/>
        <family val="1"/>
        <charset val="186"/>
      </rPr>
      <t xml:space="preserve"> </t>
    </r>
  </si>
  <si>
    <t>Kultūros paslaugų prieinamumo ir patrauklumo didinimas, modernizuojant kultūros įstaigų infrastruktūrą ir pritaikant daugiafunkcėms ir daugiakultūrėms paslaugoms</t>
  </si>
  <si>
    <t>Modernizuotų / pritaikytų daugiafunkcėms ir daugiakultūrėms paslaugoms kultūros įstaigų skaičius</t>
  </si>
  <si>
    <t>Finansuotų tarptautinių profesionalaus meno renginių, atskleidžiančių Panevėžio miesto identitetą, skaičius per metus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</si>
  <si>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</si>
  <si>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ir sportinio ugdymo apskaitos priemonės</t>
  </si>
  <si>
    <t>Projektų, skatinančių, populiarinančių sportą, fizinį aktyvumą, finansavimas</t>
  </si>
  <si>
    <t xml:space="preserve">Tarptautinių ir nacionalinių fizinio aktyvumo ir sporto renginių organizavimas.
Dalyvavimas sporto varžybose, renginiuose </t>
  </si>
  <si>
    <t xml:space="preserve">Organizuotų tarptautinių, nacionalinių, fizinio aktyvumo sporto renginių ir dalyvavimo varžybose, renginiuose skaičius  </t>
  </si>
  <si>
    <t xml:space="preserve">Švietimo, kultūros, sporto ir kitų renginių, projektų įgyvendinimas </t>
  </si>
  <si>
    <t>Vaikų ir jaunimo meno projektų ir  tautinio  meno kolektyvų veiklos projektų konkurso organizavimas (projektuose dalyvavusių mokinių skaičius)</t>
  </si>
  <si>
    <t>Tarptautinės mokytojų dienos minėjimo organizavimas, renginių skaičius</t>
  </si>
  <si>
    <t xml:space="preserve">Mokinių dalis, lankanti Panevėžio regioninį STEAM atviros prieigos centrą,  Savivaldybės finansuojamas STEAM srities neformaliojo vaikų / jaunimo švietimo akademijas </t>
  </si>
  <si>
    <t xml:space="preserve">Besimokančių pagal STEAM krypties profesinio mokymo, mokslo ir studijų programas dalis nuo visų mokinių / studentų skaičiaus Panevėžio mieste </t>
  </si>
  <si>
    <t xml:space="preserve">Besimokančių studentų ir mokinių skaičius mokymo programose, susijusiose su Pramonės 4.0 sritimi, kurių praktinio mokymo metu ne mažiau kaip 50 proc. laiko naudojama nauja (ne senesnė nei 10 m. įranga) įranga, dalis </t>
  </si>
  <si>
    <t xml:space="preserve">2022–2024 M.  SOCIALINĖS PARAMOS ĮGYVENDINIMO PROGRAMA (15)                                                                                              
</t>
  </si>
  <si>
    <t>Paslaugų teikimas Panevėžio specialiojoje mokykloje-daugiafunkciame centre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</si>
</sst>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 _€_-;\-* #,##0.00\ _€_-;_-* &quot;-&quot;??\ _€_-;_-@_-"/>
    <numFmt numFmtId="165" formatCode="0.0"/>
  </numFmts>
  <fonts count="124"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sz val="11"/>
      <name val="Calibri"/>
      <family val="2"/>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0"/>
      <name val="Calibri"/>
      <family val="2"/>
      <charset val="186"/>
      <scheme val="minor"/>
    </font>
    <font>
      <i/>
      <sz val="11"/>
      <name val="Times New Roman"/>
      <family val="1"/>
      <charset val="186"/>
    </font>
    <font>
      <b/>
      <sz val="8"/>
      <name val="Times New Roman"/>
      <family val="1"/>
      <charset val="186"/>
    </font>
    <font>
      <sz val="9"/>
      <color theme="5"/>
      <name val="Arial"/>
      <family val="2"/>
    </font>
    <font>
      <sz val="9"/>
      <color theme="5"/>
      <name val="Arial"/>
      <family val="2"/>
      <charset val="186"/>
    </font>
    <font>
      <sz val="11"/>
      <color rgb="FF00B050"/>
      <name val="Times New Roman"/>
      <family val="1"/>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sz val="10"/>
      <color theme="1"/>
      <name val="Times New Roman"/>
      <family val="1"/>
    </font>
    <font>
      <sz val="10"/>
      <color rgb="FF00B050"/>
      <name val="Times New Roman"/>
      <family val="1"/>
    </font>
    <font>
      <sz val="12"/>
      <color theme="5"/>
      <name val="Times New Roman"/>
      <family val="1"/>
      <charset val="186"/>
    </font>
    <font>
      <sz val="10"/>
      <color theme="5"/>
      <name val="Arial"/>
      <family val="2"/>
      <charset val="186"/>
    </font>
    <font>
      <sz val="10"/>
      <color theme="5"/>
      <name val="Times New Roman"/>
      <family val="1"/>
      <charset val="186"/>
    </font>
    <font>
      <b/>
      <sz val="10"/>
      <color theme="5"/>
      <name val="Times New Roman"/>
      <family val="1"/>
    </font>
    <font>
      <b/>
      <sz val="10"/>
      <color theme="5"/>
      <name val="Times New Roman"/>
      <family val="1"/>
      <charset val="186"/>
    </font>
    <font>
      <sz val="11"/>
      <color rgb="FFFF0000"/>
      <name val="Calibri"/>
      <family val="2"/>
      <charset val="186"/>
      <scheme val="minor"/>
    </font>
    <font>
      <sz val="8"/>
      <color theme="5"/>
      <name val="Times New Roman"/>
      <family val="1"/>
      <charset val="186"/>
    </font>
    <font>
      <sz val="11"/>
      <color theme="5"/>
      <name val="Times New Roman"/>
      <family val="1"/>
    </font>
  </fonts>
  <fills count="2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3" tint="0.59999389629810485"/>
        <bgColor indexed="64"/>
      </patternFill>
    </fill>
  </fills>
  <borders count="83">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s>
  <cellStyleXfs count="40">
    <xf numFmtId="0" fontId="0" fillId="0" borderId="0"/>
    <xf numFmtId="0" fontId="17" fillId="0" borderId="0"/>
    <xf numFmtId="0" fontId="14" fillId="0" borderId="0"/>
    <xf numFmtId="0" fontId="8" fillId="0" borderId="0"/>
    <xf numFmtId="0" fontId="18" fillId="0" borderId="0"/>
    <xf numFmtId="0" fontId="11" fillId="0" borderId="0"/>
    <xf numFmtId="164" fontId="18" fillId="0" borderId="0" applyFont="0" applyFill="0" applyBorder="0" applyAlignment="0" applyProtection="0"/>
    <xf numFmtId="0" fontId="11"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80" fillId="21" borderId="0" applyNumberFormat="0" applyBorder="0" applyAlignment="0" applyProtection="0"/>
    <xf numFmtId="0" fontId="3" fillId="0" borderId="0"/>
    <xf numFmtId="0" fontId="2" fillId="0" borderId="0"/>
    <xf numFmtId="0" fontId="1" fillId="0" borderId="0"/>
  </cellStyleXfs>
  <cellXfs count="3594">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0" fillId="0" borderId="0" xfId="0"/>
    <xf numFmtId="0" fontId="6" fillId="0" borderId="0" xfId="0" applyFont="1" applyAlignment="1">
      <alignment vertical="top"/>
    </xf>
    <xf numFmtId="49" fontId="9" fillId="2" borderId="15" xfId="0" applyNumberFormat="1" applyFont="1" applyFill="1" applyBorder="1" applyAlignment="1">
      <alignment horizontal="center" vertical="top"/>
    </xf>
    <xf numFmtId="49" fontId="8" fillId="0" borderId="0" xfId="0" applyNumberFormat="1" applyFont="1" applyAlignment="1">
      <alignment vertical="top"/>
    </xf>
    <xf numFmtId="0" fontId="24" fillId="0" borderId="0" xfId="0" applyFont="1" applyAlignment="1">
      <alignment vertical="top"/>
    </xf>
    <xf numFmtId="0" fontId="26" fillId="0" borderId="0" xfId="0" applyFont="1" applyAlignment="1">
      <alignment horizontal="center" vertical="top"/>
    </xf>
    <xf numFmtId="0" fontId="27" fillId="0" borderId="0" xfId="0" applyFont="1" applyAlignment="1">
      <alignment vertical="top"/>
    </xf>
    <xf numFmtId="49" fontId="8" fillId="0" borderId="40" xfId="0" applyNumberFormat="1" applyFont="1" applyBorder="1" applyAlignment="1">
      <alignment vertical="top"/>
    </xf>
    <xf numFmtId="0" fontId="7" fillId="0" borderId="15" xfId="0" applyFont="1" applyBorder="1" applyAlignment="1">
      <alignment vertical="center" wrapText="1"/>
    </xf>
    <xf numFmtId="0" fontId="7" fillId="0" borderId="11" xfId="0" applyFont="1" applyBorder="1" applyAlignment="1">
      <alignment vertical="center" wrapText="1"/>
    </xf>
    <xf numFmtId="2" fontId="22" fillId="4" borderId="12" xfId="0" applyNumberFormat="1" applyFont="1" applyFill="1" applyBorder="1" applyAlignment="1">
      <alignment vertical="top" wrapText="1"/>
    </xf>
    <xf numFmtId="2" fontId="23" fillId="0" borderId="25" xfId="0" applyNumberFormat="1" applyFont="1" applyBorder="1" applyAlignment="1">
      <alignment vertical="top" wrapText="1"/>
    </xf>
    <xf numFmtId="2" fontId="22" fillId="4" borderId="28" xfId="0" applyNumberFormat="1" applyFont="1" applyFill="1" applyBorder="1" applyAlignment="1">
      <alignment vertical="top" wrapText="1"/>
    </xf>
    <xf numFmtId="2" fontId="23" fillId="0" borderId="2" xfId="0" applyNumberFormat="1" applyFont="1" applyBorder="1" applyAlignment="1">
      <alignment vertical="top" wrapText="1"/>
    </xf>
    <xf numFmtId="2" fontId="16" fillId="9" borderId="12" xfId="0" applyNumberFormat="1" applyFont="1" applyFill="1" applyBorder="1" applyAlignment="1">
      <alignment vertical="top" wrapText="1"/>
    </xf>
    <xf numFmtId="2" fontId="16" fillId="9" borderId="28" xfId="0" applyNumberFormat="1" applyFont="1" applyFill="1" applyBorder="1" applyAlignment="1">
      <alignment vertical="top" wrapText="1"/>
    </xf>
    <xf numFmtId="0" fontId="0" fillId="0" borderId="11" xfId="0" applyBorder="1"/>
    <xf numFmtId="49" fontId="21" fillId="0" borderId="0" xfId="0" applyNumberFormat="1" applyFont="1" applyAlignment="1">
      <alignment vertical="top" wrapText="1"/>
    </xf>
    <xf numFmtId="49" fontId="7" fillId="5" borderId="44" xfId="0" applyNumberFormat="1" applyFont="1" applyFill="1" applyBorder="1" applyAlignment="1">
      <alignment horizontal="center" vertical="top" wrapText="1"/>
    </xf>
    <xf numFmtId="49" fontId="7" fillId="7" borderId="21" xfId="0" applyNumberFormat="1" applyFont="1" applyFill="1" applyBorder="1" applyAlignment="1">
      <alignment horizontal="center" vertical="top"/>
    </xf>
    <xf numFmtId="2" fontId="7" fillId="6" borderId="28" xfId="0" applyNumberFormat="1" applyFont="1" applyFill="1" applyBorder="1" applyAlignment="1">
      <alignment horizontal="center" vertical="top"/>
    </xf>
    <xf numFmtId="0" fontId="29" fillId="0" borderId="36" xfId="0" applyFont="1" applyBorder="1"/>
    <xf numFmtId="0" fontId="29" fillId="0" borderId="26" xfId="0" applyFont="1" applyBorder="1"/>
    <xf numFmtId="49" fontId="9" fillId="7" borderId="28" xfId="0" applyNumberFormat="1" applyFont="1" applyFill="1" applyBorder="1" applyAlignment="1">
      <alignment horizontal="center"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9" fontId="8" fillId="0" borderId="45" xfId="0" applyNumberFormat="1" applyFont="1" applyBorder="1" applyAlignment="1">
      <alignment horizontal="center" vertical="top"/>
    </xf>
    <xf numFmtId="2" fontId="22" fillId="4" borderId="28"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8" xfId="0" applyNumberFormat="1" applyFont="1" applyBorder="1" applyAlignment="1">
      <alignment horizontal="center" vertical="top" wrapText="1"/>
    </xf>
    <xf numFmtId="2" fontId="23" fillId="0" borderId="30" xfId="0" applyNumberFormat="1" applyFont="1" applyBorder="1" applyAlignment="1">
      <alignment horizontal="center" vertical="top" wrapText="1"/>
    </xf>
    <xf numFmtId="2" fontId="23"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23" fillId="0" borderId="3" xfId="0" applyNumberFormat="1" applyFont="1" applyBorder="1" applyAlignment="1">
      <alignment horizontal="center" vertical="top" wrapText="1"/>
    </xf>
    <xf numFmtId="2" fontId="23" fillId="0" borderId="47" xfId="0" applyNumberFormat="1" applyFont="1" applyBorder="1" applyAlignment="1">
      <alignment horizontal="center" vertical="top" wrapText="1"/>
    </xf>
    <xf numFmtId="2" fontId="23" fillId="0" borderId="4"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0" fontId="13" fillId="2" borderId="11" xfId="0" applyFont="1" applyFill="1" applyBorder="1" applyAlignment="1">
      <alignment horizontal="left" vertical="top"/>
    </xf>
    <xf numFmtId="49" fontId="9" fillId="2" borderId="39"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4" fillId="0" borderId="65" xfId="0" applyFont="1" applyBorder="1" applyAlignment="1">
      <alignment horizontal="center" vertical="center" wrapText="1"/>
    </xf>
    <xf numFmtId="0" fontId="11" fillId="0" borderId="0" xfId="0" applyFont="1"/>
    <xf numFmtId="2" fontId="0" fillId="0" borderId="0" xfId="0" applyNumberFormat="1"/>
    <xf numFmtId="0" fontId="35" fillId="0" borderId="11" xfId="0" applyFont="1" applyBorder="1"/>
    <xf numFmtId="0" fontId="31" fillId="0" borderId="40" xfId="0" applyFont="1" applyBorder="1" applyAlignment="1">
      <alignment horizontal="left" vertical="top"/>
    </xf>
    <xf numFmtId="0" fontId="32" fillId="0" borderId="40" xfId="0" applyFont="1" applyBorder="1" applyAlignment="1">
      <alignment horizontal="left" vertical="top"/>
    </xf>
    <xf numFmtId="0" fontId="7" fillId="0" borderId="40" xfId="0" applyFont="1" applyBorder="1" applyAlignment="1">
      <alignment horizontal="left" vertical="top"/>
    </xf>
    <xf numFmtId="0" fontId="8" fillId="5" borderId="30" xfId="0" applyFont="1" applyFill="1" applyBorder="1" applyAlignment="1">
      <alignment horizontal="center" vertical="top"/>
    </xf>
    <xf numFmtId="0" fontId="8" fillId="5" borderId="35" xfId="0" applyFont="1" applyFill="1" applyBorder="1" applyAlignment="1">
      <alignment horizontal="center" vertical="center" wrapText="1"/>
    </xf>
    <xf numFmtId="165" fontId="6" fillId="0" borderId="0" xfId="0" applyNumberFormat="1" applyFont="1" applyAlignment="1">
      <alignment vertical="top"/>
    </xf>
    <xf numFmtId="0" fontId="29" fillId="0" borderId="0" xfId="0" applyFont="1"/>
    <xf numFmtId="0" fontId="9" fillId="0" borderId="0" xfId="0" applyFont="1" applyAlignment="1">
      <alignment horizontal="right" vertical="top" wrapText="1"/>
    </xf>
    <xf numFmtId="0" fontId="33" fillId="0" borderId="1" xfId="0" applyFont="1" applyBorder="1" applyAlignment="1">
      <alignment horizontal="center" vertical="center" textRotation="90"/>
    </xf>
    <xf numFmtId="0" fontId="33" fillId="0" borderId="45" xfId="0" applyFont="1" applyBorder="1" applyAlignment="1">
      <alignment horizontal="center" vertical="center" textRotation="90"/>
    </xf>
    <xf numFmtId="49" fontId="30" fillId="8" borderId="28" xfId="0" applyNumberFormat="1" applyFont="1" applyFill="1" applyBorder="1" applyAlignment="1">
      <alignment horizontal="center" vertical="top" wrapText="1"/>
    </xf>
    <xf numFmtId="0" fontId="30" fillId="8" borderId="40" xfId="0" applyFont="1" applyFill="1" applyBorder="1" applyAlignment="1">
      <alignment horizontal="left" vertical="top"/>
    </xf>
    <xf numFmtId="0" fontId="30" fillId="2" borderId="40" xfId="0" applyFont="1" applyFill="1" applyBorder="1" applyAlignment="1">
      <alignment horizontal="left" vertical="top"/>
    </xf>
    <xf numFmtId="0" fontId="30" fillId="0" borderId="39" xfId="0" applyFont="1" applyBorder="1" applyAlignment="1">
      <alignment vertical="top"/>
    </xf>
    <xf numFmtId="49" fontId="30" fillId="2" borderId="15" xfId="0" applyNumberFormat="1" applyFont="1" applyFill="1" applyBorder="1" applyAlignment="1">
      <alignment horizontal="center" vertical="top"/>
    </xf>
    <xf numFmtId="0" fontId="33" fillId="5" borderId="5" xfId="0" applyFont="1" applyFill="1" applyBorder="1" applyAlignment="1">
      <alignment horizontal="center" vertical="top"/>
    </xf>
    <xf numFmtId="49" fontId="30" fillId="7" borderId="21" xfId="0" applyNumberFormat="1" applyFont="1" applyFill="1" applyBorder="1" applyAlignment="1">
      <alignment horizontal="center" vertical="top"/>
    </xf>
    <xf numFmtId="0" fontId="30" fillId="7" borderId="23" xfId="0" applyFont="1" applyFill="1" applyBorder="1" applyAlignment="1">
      <alignment horizontal="center" vertical="top"/>
    </xf>
    <xf numFmtId="165" fontId="30" fillId="7" borderId="21" xfId="0" applyNumberFormat="1" applyFont="1" applyFill="1" applyBorder="1" applyAlignment="1">
      <alignment horizontal="center" vertical="top" wrapText="1"/>
    </xf>
    <xf numFmtId="0" fontId="30" fillId="7" borderId="22" xfId="0" applyFont="1" applyFill="1" applyBorder="1" applyAlignment="1">
      <alignment horizontal="left" vertical="top" wrapText="1"/>
    </xf>
    <xf numFmtId="0" fontId="30" fillId="7" borderId="24" xfId="0" applyFont="1" applyFill="1" applyBorder="1" applyAlignment="1">
      <alignment horizontal="left" vertical="top" wrapText="1"/>
    </xf>
    <xf numFmtId="0" fontId="33" fillId="0" borderId="65"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5" borderId="35" xfId="0" applyFont="1" applyFill="1" applyBorder="1" applyAlignment="1">
      <alignment horizontal="center" vertical="top"/>
    </xf>
    <xf numFmtId="49" fontId="30" fillId="2" borderId="39" xfId="0" applyNumberFormat="1" applyFont="1" applyFill="1" applyBorder="1" applyAlignment="1">
      <alignment horizontal="center" vertical="top"/>
    </xf>
    <xf numFmtId="0" fontId="33" fillId="5" borderId="35" xfId="0" applyFont="1" applyFill="1" applyBorder="1" applyAlignment="1">
      <alignment horizontal="center" vertical="center" wrapText="1"/>
    </xf>
    <xf numFmtId="49" fontId="30" fillId="2" borderId="29" xfId="0" applyNumberFormat="1" applyFont="1" applyFill="1" applyBorder="1" applyAlignment="1">
      <alignment vertical="top"/>
    </xf>
    <xf numFmtId="2" fontId="30" fillId="6" borderId="28" xfId="0" applyNumberFormat="1" applyFont="1" applyFill="1" applyBorder="1" applyAlignment="1">
      <alignment horizontal="center" vertical="top"/>
    </xf>
    <xf numFmtId="0" fontId="14" fillId="0" borderId="6" xfId="0" applyFont="1" applyBorder="1" applyAlignment="1">
      <alignment vertical="top" wrapText="1"/>
    </xf>
    <xf numFmtId="0" fontId="28" fillId="0" borderId="30" xfId="33" applyFont="1" applyBorder="1" applyAlignment="1">
      <alignment vertical="top" wrapText="1"/>
    </xf>
    <xf numFmtId="0" fontId="28" fillId="0" borderId="38" xfId="33" applyFont="1" applyBorder="1" applyAlignment="1">
      <alignment vertical="top" wrapText="1"/>
    </xf>
    <xf numFmtId="0" fontId="12" fillId="0" borderId="0" xfId="0" applyFont="1" applyAlignment="1">
      <alignment vertical="center"/>
    </xf>
    <xf numFmtId="9" fontId="33" fillId="0" borderId="45" xfId="0" applyNumberFormat="1" applyFont="1" applyBorder="1" applyAlignment="1">
      <alignment horizontal="center" vertical="top"/>
    </xf>
    <xf numFmtId="0" fontId="14" fillId="0" borderId="35" xfId="0" applyFont="1" applyBorder="1" applyAlignment="1">
      <alignment horizontal="left" vertical="top" wrapText="1"/>
    </xf>
    <xf numFmtId="0" fontId="14" fillId="0" borderId="35" xfId="0" applyFont="1" applyBorder="1" applyAlignment="1">
      <alignment horizontal="center" vertical="center" wrapText="1"/>
    </xf>
    <xf numFmtId="0" fontId="14" fillId="0" borderId="35" xfId="0" applyFont="1" applyBorder="1" applyAlignment="1">
      <alignment horizontal="center" vertical="top" wrapText="1"/>
    </xf>
    <xf numFmtId="0" fontId="7" fillId="2" borderId="11" xfId="0" applyFont="1" applyFill="1" applyBorder="1" applyAlignment="1">
      <alignment horizontal="left" vertical="top"/>
    </xf>
    <xf numFmtId="0" fontId="7" fillId="8" borderId="11" xfId="0" applyFont="1" applyFill="1" applyBorder="1" applyAlignment="1">
      <alignment horizontal="left" vertical="top"/>
    </xf>
    <xf numFmtId="0" fontId="7" fillId="0" borderId="43" xfId="0" applyFont="1" applyBorder="1" applyAlignment="1">
      <alignment horizontal="left" vertical="top"/>
    </xf>
    <xf numFmtId="0" fontId="31" fillId="0" borderId="22" xfId="0" applyFont="1" applyBorder="1" applyAlignment="1">
      <alignment horizontal="left" vertical="top"/>
    </xf>
    <xf numFmtId="0" fontId="32"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14" fillId="0" borderId="23" xfId="0" applyFont="1" applyBorder="1" applyAlignment="1">
      <alignment vertical="top" wrapText="1"/>
    </xf>
    <xf numFmtId="0" fontId="8" fillId="0" borderId="2" xfId="0" applyFont="1" applyBorder="1" applyAlignment="1">
      <alignment horizontal="center" vertical="top"/>
    </xf>
    <xf numFmtId="165" fontId="8" fillId="10" borderId="59" xfId="0" applyNumberFormat="1" applyFont="1" applyFill="1" applyBorder="1" applyAlignment="1">
      <alignment horizontal="center" vertical="top"/>
    </xf>
    <xf numFmtId="0" fontId="8" fillId="0" borderId="30"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19" fillId="5" borderId="21" xfId="0" applyFont="1" applyFill="1" applyBorder="1" applyAlignment="1">
      <alignment horizontal="center" vertical="top" wrapText="1"/>
    </xf>
    <xf numFmtId="49" fontId="8" fillId="10" borderId="35"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7" fillId="11" borderId="10" xfId="0" applyFont="1" applyFill="1" applyBorder="1" applyAlignment="1">
      <alignment horizontal="center" vertical="top"/>
    </xf>
    <xf numFmtId="165" fontId="7"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center" vertical="top"/>
    </xf>
    <xf numFmtId="2" fontId="8" fillId="0" borderId="30" xfId="0" applyNumberFormat="1" applyFont="1" applyBorder="1" applyAlignment="1">
      <alignment horizontal="center" vertical="top"/>
    </xf>
    <xf numFmtId="0" fontId="7" fillId="7" borderId="21" xfId="0" applyFont="1" applyFill="1" applyBorder="1" applyAlignment="1">
      <alignment horizontal="center" vertical="top"/>
    </xf>
    <xf numFmtId="165" fontId="7" fillId="7" borderId="21" xfId="0" applyNumberFormat="1" applyFont="1" applyFill="1" applyBorder="1" applyAlignment="1">
      <alignment horizontal="center" vertical="top"/>
    </xf>
    <xf numFmtId="49" fontId="15" fillId="7" borderId="11" xfId="0" applyNumberFormat="1" applyFont="1" applyFill="1" applyBorder="1" applyAlignment="1">
      <alignment vertical="top" wrapText="1"/>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0" fontId="8" fillId="0" borderId="37" xfId="0" applyFont="1" applyBorder="1" applyAlignment="1">
      <alignment vertical="top" wrapText="1"/>
    </xf>
    <xf numFmtId="165" fontId="7" fillId="11" borderId="21" xfId="0" applyNumberFormat="1" applyFont="1" applyFill="1" applyBorder="1" applyAlignment="1">
      <alignment horizontal="center" vertical="top"/>
    </xf>
    <xf numFmtId="0" fontId="14" fillId="0" borderId="0" xfId="0" applyFont="1" applyAlignment="1">
      <alignment wrapText="1"/>
    </xf>
    <xf numFmtId="165" fontId="8" fillId="10" borderId="17" xfId="0" applyNumberFormat="1" applyFont="1" applyFill="1" applyBorder="1" applyAlignment="1">
      <alignment horizontal="center" vertical="center"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0" fontId="8" fillId="0" borderId="33" xfId="0" applyFont="1" applyBorder="1" applyAlignment="1">
      <alignment horizontal="left" vertical="top" wrapText="1"/>
    </xf>
    <xf numFmtId="165" fontId="7" fillId="8" borderId="21" xfId="7" applyNumberFormat="1" applyFont="1" applyFill="1" applyBorder="1" applyAlignment="1">
      <alignment horizontal="center" vertical="top"/>
    </xf>
    <xf numFmtId="49" fontId="7" fillId="8" borderId="22" xfId="7" applyNumberFormat="1" applyFont="1" applyFill="1" applyBorder="1" applyAlignment="1">
      <alignment vertical="top"/>
    </xf>
    <xf numFmtId="49" fontId="7" fillId="8" borderId="24" xfId="7" applyNumberFormat="1" applyFont="1" applyFill="1" applyBorder="1" applyAlignment="1">
      <alignment vertical="top"/>
    </xf>
    <xf numFmtId="0" fontId="14" fillId="7" borderId="11" xfId="0" applyFont="1" applyFill="1" applyBorder="1" applyAlignment="1">
      <alignment vertical="top" wrapText="1"/>
    </xf>
    <xf numFmtId="0" fontId="14" fillId="0" borderId="65" xfId="0" applyFont="1" applyBorder="1" applyAlignment="1">
      <alignment horizontal="center" vertical="top" wrapText="1"/>
    </xf>
    <xf numFmtId="0" fontId="14" fillId="0" borderId="66" xfId="0" applyFont="1" applyBorder="1" applyAlignment="1">
      <alignment horizontal="center" vertical="top" wrapText="1"/>
    </xf>
    <xf numFmtId="0" fontId="12" fillId="8" borderId="11" xfId="0" applyFont="1" applyFill="1" applyBorder="1"/>
    <xf numFmtId="0" fontId="11" fillId="8" borderId="11" xfId="0" applyFont="1" applyFill="1" applyBorder="1"/>
    <xf numFmtId="0" fontId="7" fillId="2" borderId="12" xfId="0" applyFont="1" applyFill="1" applyBorder="1" applyAlignment="1">
      <alignment horizontal="left" vertical="top"/>
    </xf>
    <xf numFmtId="0" fontId="14" fillId="0" borderId="17" xfId="0" applyFont="1" applyBorder="1" applyAlignment="1">
      <alignment horizontal="center" vertical="center"/>
    </xf>
    <xf numFmtId="0" fontId="31" fillId="0" borderId="23" xfId="0" applyFont="1" applyBorder="1" applyAlignment="1">
      <alignment vertical="top"/>
    </xf>
    <xf numFmtId="0" fontId="19" fillId="7" borderId="11" xfId="0" applyFont="1" applyFill="1" applyBorder="1" applyAlignment="1">
      <alignment vertical="top" wrapText="1"/>
    </xf>
    <xf numFmtId="0" fontId="19" fillId="7" borderId="12" xfId="0" applyFont="1" applyFill="1" applyBorder="1" applyAlignment="1">
      <alignment vertical="top" wrapText="1"/>
    </xf>
    <xf numFmtId="0" fontId="14" fillId="0" borderId="65" xfId="0" applyFont="1" applyBorder="1" applyAlignment="1">
      <alignment horizontal="center" vertical="center"/>
    </xf>
    <xf numFmtId="0" fontId="14" fillId="0" borderId="51" xfId="0" applyFont="1" applyBorder="1" applyAlignment="1">
      <alignment horizontal="center" vertical="top" wrapText="1"/>
    </xf>
    <xf numFmtId="49" fontId="8" fillId="10" borderId="42" xfId="0" applyNumberFormat="1" applyFont="1" applyFill="1" applyBorder="1" applyAlignment="1">
      <alignment horizontal="center" vertical="center" wrapText="1"/>
    </xf>
    <xf numFmtId="49" fontId="8" fillId="10" borderId="17" xfId="0" applyNumberFormat="1" applyFont="1" applyFill="1" applyBorder="1" applyAlignment="1">
      <alignment horizontal="center" vertical="center" wrapText="1"/>
    </xf>
    <xf numFmtId="0" fontId="7" fillId="11" borderId="21" xfId="0" applyFont="1" applyFill="1" applyBorder="1" applyAlignment="1">
      <alignment horizontal="center" vertical="top"/>
    </xf>
    <xf numFmtId="0" fontId="14" fillId="0" borderId="53" xfId="0" applyFont="1" applyBorder="1" applyAlignment="1">
      <alignment horizontal="center" vertical="top"/>
    </xf>
    <xf numFmtId="165" fontId="14" fillId="10" borderId="35" xfId="0" applyNumberFormat="1" applyFont="1" applyFill="1" applyBorder="1" applyAlignment="1">
      <alignment horizontal="center" vertical="center" wrapText="1"/>
    </xf>
    <xf numFmtId="0" fontId="14" fillId="0" borderId="53" xfId="0" applyFont="1" applyBorder="1" applyAlignment="1">
      <alignment horizontal="left" vertical="top"/>
    </xf>
    <xf numFmtId="0" fontId="14" fillId="0" borderId="35"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55" xfId="0" applyNumberFormat="1" applyFont="1" applyFill="1" applyBorder="1" applyAlignment="1">
      <alignment horizontal="center" vertical="top" wrapText="1"/>
    </xf>
    <xf numFmtId="0" fontId="45" fillId="0" borderId="28" xfId="0" applyFont="1" applyBorder="1" applyAlignment="1">
      <alignment vertical="center" wrapText="1"/>
    </xf>
    <xf numFmtId="0" fontId="45" fillId="0" borderId="15" xfId="0" applyFont="1" applyBorder="1" applyAlignment="1">
      <alignment horizontal="center" vertical="center" wrapText="1"/>
    </xf>
    <xf numFmtId="0" fontId="45" fillId="0" borderId="28" xfId="0" applyFont="1" applyBorder="1" applyAlignment="1">
      <alignment horizontal="center" vertical="center" wrapText="1"/>
    </xf>
    <xf numFmtId="165" fontId="14" fillId="10" borderId="17" xfId="0" applyNumberFormat="1" applyFont="1" applyFill="1" applyBorder="1" applyAlignment="1">
      <alignment horizontal="center" vertical="center" wrapText="1"/>
    </xf>
    <xf numFmtId="0" fontId="14" fillId="0" borderId="31" xfId="0" applyFont="1" applyBorder="1" applyAlignment="1">
      <alignment horizontal="left" vertical="top" wrapText="1"/>
    </xf>
    <xf numFmtId="0" fontId="31" fillId="0" borderId="15" xfId="0" applyFont="1" applyBorder="1" applyAlignment="1">
      <alignment vertical="top"/>
    </xf>
    <xf numFmtId="49" fontId="7" fillId="5" borderId="40" xfId="0" applyNumberFormat="1" applyFont="1" applyFill="1" applyBorder="1" applyAlignment="1">
      <alignment vertical="top" wrapText="1"/>
    </xf>
    <xf numFmtId="49" fontId="7" fillId="5" borderId="0" xfId="0" applyNumberFormat="1" applyFont="1" applyFill="1" applyAlignment="1">
      <alignment vertical="top" wrapText="1"/>
    </xf>
    <xf numFmtId="0" fontId="29" fillId="0" borderId="65" xfId="0" applyFont="1" applyBorder="1" applyAlignment="1">
      <alignment horizontal="center" vertical="top" wrapText="1"/>
    </xf>
    <xf numFmtId="165" fontId="8" fillId="0" borderId="3" xfId="0" applyNumberFormat="1" applyFont="1" applyBorder="1" applyAlignment="1">
      <alignment horizontal="center" vertical="top"/>
    </xf>
    <xf numFmtId="2" fontId="22" fillId="4" borderId="15" xfId="0" applyNumberFormat="1" applyFont="1" applyFill="1" applyBorder="1" applyAlignment="1">
      <alignment horizontal="center" vertical="top" wrapText="1"/>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31" fillId="8" borderId="15" xfId="0" applyFont="1" applyFill="1" applyBorder="1" applyAlignment="1">
      <alignment vertical="top"/>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2" fillId="2" borderId="11" xfId="0" applyFont="1" applyFill="1" applyBorder="1" applyAlignment="1">
      <alignment horizontal="left" vertical="top"/>
    </xf>
    <xf numFmtId="0" fontId="14" fillId="0" borderId="31" xfId="0" applyFont="1" applyBorder="1" applyAlignment="1">
      <alignment vertical="top" wrapText="1"/>
    </xf>
    <xf numFmtId="0" fontId="14" fillId="0" borderId="5" xfId="0" applyFont="1" applyBorder="1" applyAlignment="1">
      <alignment horizontal="center" vertical="center" wrapText="1"/>
    </xf>
    <xf numFmtId="0" fontId="14" fillId="0" borderId="51" xfId="0" applyFont="1" applyBorder="1" applyAlignment="1">
      <alignment horizontal="center" vertical="center" wrapText="1"/>
    </xf>
    <xf numFmtId="0" fontId="47" fillId="7" borderId="0" xfId="0" applyFont="1" applyFill="1" applyAlignment="1">
      <alignment vertical="top"/>
    </xf>
    <xf numFmtId="49" fontId="15" fillId="7" borderId="40" xfId="0" applyNumberFormat="1" applyFont="1" applyFill="1" applyBorder="1" applyAlignment="1">
      <alignment vertical="top" wrapText="1"/>
    </xf>
    <xf numFmtId="0" fontId="19" fillId="7" borderId="40" xfId="0" applyFont="1" applyFill="1" applyBorder="1" applyAlignment="1">
      <alignment vertical="top" wrapText="1"/>
    </xf>
    <xf numFmtId="0" fontId="19" fillId="7" borderId="22" xfId="0" applyFont="1" applyFill="1" applyBorder="1" applyAlignment="1">
      <alignment vertical="top" wrapText="1"/>
    </xf>
    <xf numFmtId="49" fontId="7" fillId="7" borderId="36" xfId="0" applyNumberFormat="1" applyFont="1" applyFill="1" applyBorder="1" applyAlignment="1">
      <alignment horizontal="center" vertical="top"/>
    </xf>
    <xf numFmtId="0" fontId="15" fillId="0" borderId="39" xfId="0" applyFont="1" applyBorder="1" applyAlignment="1">
      <alignment vertical="center"/>
    </xf>
    <xf numFmtId="49" fontId="15" fillId="0" borderId="40" xfId="0" applyNumberFormat="1" applyFont="1" applyBorder="1" applyAlignment="1">
      <alignment vertical="top" wrapText="1"/>
    </xf>
    <xf numFmtId="0" fontId="19" fillId="0" borderId="40" xfId="0" applyFont="1" applyBorder="1" applyAlignment="1">
      <alignment vertical="top" wrapText="1"/>
    </xf>
    <xf numFmtId="0" fontId="19" fillId="0" borderId="43" xfId="0" applyFont="1" applyBorder="1" applyAlignment="1">
      <alignment vertical="top" wrapText="1"/>
    </xf>
    <xf numFmtId="0" fontId="14" fillId="0" borderId="6" xfId="0" applyFont="1" applyBorder="1" applyAlignment="1">
      <alignment horizontal="justify" vertical="center"/>
    </xf>
    <xf numFmtId="0" fontId="15" fillId="0" borderId="36" xfId="0" applyFont="1" applyBorder="1" applyAlignment="1">
      <alignment vertical="center"/>
    </xf>
    <xf numFmtId="49" fontId="15" fillId="0" borderId="0" xfId="0" applyNumberFormat="1" applyFont="1" applyAlignment="1">
      <alignment vertical="top" wrapText="1"/>
    </xf>
    <xf numFmtId="0" fontId="19" fillId="0" borderId="0" xfId="0" applyFont="1" applyAlignment="1">
      <alignment vertical="top" wrapText="1"/>
    </xf>
    <xf numFmtId="0" fontId="19" fillId="0" borderId="26" xfId="0" applyFont="1" applyBorder="1" applyAlignment="1">
      <alignment vertical="top" wrapText="1"/>
    </xf>
    <xf numFmtId="0" fontId="14" fillId="0" borderId="37" xfId="0" applyFont="1" applyBorder="1" applyAlignment="1">
      <alignment horizontal="left" vertical="top" wrapText="1"/>
    </xf>
    <xf numFmtId="0" fontId="14" fillId="0" borderId="37" xfId="0" applyFont="1" applyBorder="1" applyAlignment="1">
      <alignment horizontal="justify" vertical="center"/>
    </xf>
    <xf numFmtId="0" fontId="14" fillId="0" borderId="0" xfId="0" applyFont="1" applyAlignment="1">
      <alignment horizontal="left" vertical="top" wrapText="1"/>
    </xf>
    <xf numFmtId="0" fontId="14" fillId="0" borderId="37" xfId="0" applyFont="1" applyBorder="1" applyAlignment="1">
      <alignment vertical="center" wrapText="1"/>
    </xf>
    <xf numFmtId="0" fontId="15" fillId="0" borderId="23" xfId="0" applyFont="1" applyBorder="1" applyAlignment="1">
      <alignment vertical="center"/>
    </xf>
    <xf numFmtId="49" fontId="15" fillId="0" borderId="22" xfId="0" applyNumberFormat="1" applyFont="1" applyBorder="1" applyAlignment="1">
      <alignment vertical="top" wrapText="1"/>
    </xf>
    <xf numFmtId="0" fontId="19" fillId="0" borderId="22" xfId="0" applyFont="1" applyBorder="1" applyAlignment="1">
      <alignment vertical="top" wrapText="1"/>
    </xf>
    <xf numFmtId="0" fontId="19" fillId="0" borderId="24" xfId="0" applyFont="1" applyBorder="1" applyAlignment="1">
      <alignment vertical="top" wrapText="1"/>
    </xf>
    <xf numFmtId="0" fontId="14" fillId="0" borderId="0" xfId="0" applyFont="1" applyAlignment="1">
      <alignment horizontal="justify" vertical="center"/>
    </xf>
    <xf numFmtId="165" fontId="8" fillId="0" borderId="25" xfId="0" applyNumberFormat="1" applyFont="1" applyBorder="1" applyAlignment="1">
      <alignment horizontal="center" vertical="top"/>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8" fillId="0" borderId="37" xfId="0" applyFont="1" applyBorder="1" applyAlignment="1">
      <alignment horizontal="left" vertical="top" wrapText="1"/>
    </xf>
    <xf numFmtId="0" fontId="14" fillId="0" borderId="61" xfId="0" applyFont="1" applyBorder="1" applyAlignment="1">
      <alignment horizontal="center" vertical="top"/>
    </xf>
    <xf numFmtId="165" fontId="8" fillId="0" borderId="60" xfId="0" applyNumberFormat="1" applyFont="1" applyBorder="1" applyAlignment="1">
      <alignment horizontal="center" vertical="top"/>
    </xf>
    <xf numFmtId="0" fontId="8" fillId="0" borderId="13" xfId="0" applyFont="1" applyBorder="1" applyAlignment="1">
      <alignment horizontal="left" vertical="top" wrapText="1"/>
    </xf>
    <xf numFmtId="0" fontId="14" fillId="0" borderId="13" xfId="0" applyFont="1" applyBorder="1" applyAlignment="1">
      <alignment horizontal="center" vertical="top"/>
    </xf>
    <xf numFmtId="165" fontId="26" fillId="0" borderId="60" xfId="0" applyNumberFormat="1" applyFont="1" applyBorder="1" applyAlignment="1">
      <alignment horizontal="center" vertical="top"/>
    </xf>
    <xf numFmtId="0" fontId="8" fillId="0" borderId="20" xfId="0" applyFont="1" applyBorder="1" applyAlignment="1">
      <alignment horizontal="left" vertical="top" wrapText="1"/>
    </xf>
    <xf numFmtId="0" fontId="14" fillId="0" borderId="20" xfId="0" applyFont="1" applyBorder="1" applyAlignment="1">
      <alignment horizontal="center" vertical="top"/>
    </xf>
    <xf numFmtId="0" fontId="8" fillId="0" borderId="61" xfId="0" applyFont="1" applyBorder="1" applyAlignment="1">
      <alignment horizontal="center" vertical="top"/>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17" xfId="0" applyFont="1" applyBorder="1" applyAlignment="1">
      <alignment horizontal="center" vertical="top" wrapText="1"/>
    </xf>
    <xf numFmtId="0" fontId="14" fillId="0" borderId="71" xfId="0" applyFont="1" applyBorder="1" applyAlignment="1">
      <alignment vertical="center" wrapText="1"/>
    </xf>
    <xf numFmtId="165" fontId="8" fillId="10" borderId="9" xfId="0" applyNumberFormat="1" applyFont="1" applyFill="1" applyBorder="1" applyAlignment="1">
      <alignment horizontal="center" vertical="top"/>
    </xf>
    <xf numFmtId="165" fontId="8" fillId="0" borderId="26" xfId="0" applyNumberFormat="1" applyFont="1" applyBorder="1" applyAlignment="1">
      <alignment horizontal="center" vertical="top"/>
    </xf>
    <xf numFmtId="0" fontId="14" fillId="0" borderId="6" xfId="0" applyFont="1" applyBorder="1" applyAlignment="1">
      <alignment vertical="center" wrapText="1"/>
    </xf>
    <xf numFmtId="0" fontId="14" fillId="0" borderId="33" xfId="0" applyFont="1" applyBorder="1" applyAlignment="1">
      <alignment vertical="top" wrapText="1"/>
    </xf>
    <xf numFmtId="0" fontId="8" fillId="0" borderId="53" xfId="0" applyFont="1" applyBorder="1" applyAlignment="1">
      <alignment horizontal="left" vertical="top" wrapText="1"/>
    </xf>
    <xf numFmtId="0" fontId="29" fillId="0" borderId="35" xfId="0" applyFont="1" applyBorder="1" applyAlignment="1">
      <alignment horizontal="center" vertical="top" wrapText="1"/>
    </xf>
    <xf numFmtId="0" fontId="14" fillId="0" borderId="26" xfId="0" applyFont="1" applyBorder="1" applyAlignment="1">
      <alignment horizontal="left" vertical="top" wrapText="1"/>
    </xf>
    <xf numFmtId="0" fontId="8" fillId="0" borderId="70" xfId="0" applyFont="1" applyBorder="1" applyAlignment="1">
      <alignment horizontal="center" vertical="top"/>
    </xf>
    <xf numFmtId="0" fontId="14" fillId="0" borderId="38" xfId="0" applyFont="1" applyBorder="1" applyAlignment="1">
      <alignment vertical="center" wrapText="1"/>
    </xf>
    <xf numFmtId="0" fontId="14" fillId="0" borderId="24" xfId="0" applyFont="1" applyBorder="1" applyAlignment="1">
      <alignment vertical="top" wrapText="1"/>
    </xf>
    <xf numFmtId="0" fontId="48" fillId="0" borderId="32" xfId="0" applyFont="1" applyBorder="1" applyAlignment="1">
      <alignment horizontal="left" vertical="top" wrapText="1"/>
    </xf>
    <xf numFmtId="0" fontId="8" fillId="0" borderId="1" xfId="0" applyFont="1" applyBorder="1" applyAlignment="1">
      <alignment horizontal="center" vertical="top"/>
    </xf>
    <xf numFmtId="0" fontId="19" fillId="7" borderId="1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7" fillId="7" borderId="28" xfId="0" applyFont="1" applyFill="1" applyBorder="1" applyAlignment="1">
      <alignment horizontal="center" vertical="top"/>
    </xf>
    <xf numFmtId="165" fontId="7" fillId="7" borderId="28" xfId="0" applyNumberFormat="1" applyFont="1" applyFill="1" applyBorder="1" applyAlignment="1">
      <alignment horizontal="center" vertical="top"/>
    </xf>
    <xf numFmtId="0" fontId="8" fillId="7" borderId="15" xfId="0" applyFont="1" applyFill="1" applyBorder="1" applyAlignment="1">
      <alignment horizontal="left" vertical="top"/>
    </xf>
    <xf numFmtId="0" fontId="8" fillId="7" borderId="11" xfId="0" applyFont="1" applyFill="1" applyBorder="1" applyAlignment="1">
      <alignment horizontal="left" vertical="top"/>
    </xf>
    <xf numFmtId="0" fontId="47" fillId="7" borderId="15" xfId="0" applyFont="1" applyFill="1" applyBorder="1" applyAlignment="1">
      <alignment vertical="top"/>
    </xf>
    <xf numFmtId="0" fontId="16" fillId="7" borderId="11" xfId="0" applyFont="1" applyFill="1" applyBorder="1" applyAlignment="1">
      <alignment vertical="top"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4" fillId="0" borderId="69" xfId="0" applyFont="1" applyBorder="1" applyAlignment="1">
      <alignment wrapText="1"/>
    </xf>
    <xf numFmtId="0" fontId="15" fillId="0" borderId="11" xfId="0" applyFont="1" applyBorder="1" applyAlignment="1">
      <alignment vertical="top"/>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35" xfId="0" applyFont="1" applyBorder="1" applyAlignment="1">
      <alignment horizontal="center" vertical="top"/>
    </xf>
    <xf numFmtId="0" fontId="8" fillId="0" borderId="35" xfId="0" applyFont="1" applyBorder="1" applyAlignment="1">
      <alignment horizontal="center" vertical="top" wrapText="1"/>
    </xf>
    <xf numFmtId="0" fontId="7" fillId="11" borderId="32" xfId="0" applyFont="1" applyFill="1" applyBorder="1" applyAlignment="1">
      <alignment horizontal="center" vertical="top"/>
    </xf>
    <xf numFmtId="0" fontId="8" fillId="0" borderId="6" xfId="0" applyFont="1" applyBorder="1" applyAlignment="1">
      <alignment vertical="top" wrapText="1"/>
    </xf>
    <xf numFmtId="0" fontId="8" fillId="0" borderId="5" xfId="0" applyFont="1" applyBorder="1" applyAlignment="1">
      <alignment horizontal="center" vertical="center"/>
    </xf>
    <xf numFmtId="0" fontId="14" fillId="0" borderId="52" xfId="0" applyFont="1" applyBorder="1" applyAlignment="1">
      <alignment vertical="top" wrapText="1"/>
    </xf>
    <xf numFmtId="0" fontId="15" fillId="0" borderId="36" xfId="0" applyFont="1" applyBorder="1"/>
    <xf numFmtId="0" fontId="16" fillId="0" borderId="0" xfId="0" applyFont="1" applyAlignment="1">
      <alignment vertical="top" wrapText="1"/>
    </xf>
    <xf numFmtId="0" fontId="16" fillId="0" borderId="26" xfId="0" applyFont="1" applyBorder="1" applyAlignment="1">
      <alignment vertical="top" wrapText="1"/>
    </xf>
    <xf numFmtId="0" fontId="14" fillId="0" borderId="33" xfId="0" applyFont="1" applyBorder="1" applyAlignment="1">
      <alignment wrapText="1"/>
    </xf>
    <xf numFmtId="0" fontId="15" fillId="0" borderId="23" xfId="0" applyFont="1" applyBorder="1"/>
    <xf numFmtId="0" fontId="16" fillId="0" borderId="22" xfId="0" applyFont="1" applyBorder="1" applyAlignment="1">
      <alignment vertical="top" wrapText="1"/>
    </xf>
    <xf numFmtId="0" fontId="16" fillId="0" borderId="24" xfId="0" applyFont="1" applyBorder="1" applyAlignment="1">
      <alignment vertical="top" wrapText="1"/>
    </xf>
    <xf numFmtId="0" fontId="14" fillId="0" borderId="23" xfId="0" applyFont="1" applyBorder="1" applyAlignment="1">
      <alignment vertical="center" wrapText="1"/>
    </xf>
    <xf numFmtId="49" fontId="7" fillId="5" borderId="29" xfId="0" applyNumberFormat="1" applyFont="1" applyFill="1" applyBorder="1" applyAlignment="1">
      <alignment vertical="top" wrapText="1"/>
    </xf>
    <xf numFmtId="0" fontId="14" fillId="0" borderId="71" xfId="0" applyFont="1" applyBorder="1" applyAlignment="1">
      <alignment horizontal="left" vertical="top" wrapText="1"/>
    </xf>
    <xf numFmtId="0" fontId="29" fillId="0" borderId="17" xfId="0" applyFont="1" applyBorder="1" applyAlignment="1">
      <alignment horizontal="center" vertical="top" wrapText="1"/>
    </xf>
    <xf numFmtId="49" fontId="7" fillId="5" borderId="9" xfId="0" applyNumberFormat="1" applyFont="1" applyFill="1" applyBorder="1" applyAlignment="1">
      <alignment vertical="top" wrapText="1"/>
    </xf>
    <xf numFmtId="165" fontId="8" fillId="10" borderId="33" xfId="0" applyNumberFormat="1" applyFont="1" applyFill="1" applyBorder="1" applyAlignment="1">
      <alignment horizontal="left" vertical="top" wrapText="1"/>
    </xf>
    <xf numFmtId="0" fontId="19" fillId="0" borderId="35" xfId="0" applyFont="1" applyBorder="1" applyAlignment="1">
      <alignment horizontal="center" vertical="top" wrapText="1"/>
    </xf>
    <xf numFmtId="2" fontId="8" fillId="0" borderId="3" xfId="0" applyNumberFormat="1" applyFont="1" applyBorder="1" applyAlignment="1">
      <alignment horizontal="center" vertical="top"/>
    </xf>
    <xf numFmtId="165" fontId="8" fillId="0" borderId="68" xfId="0" applyNumberFormat="1" applyFont="1" applyBorder="1" applyAlignment="1">
      <alignment horizontal="center" vertical="top"/>
    </xf>
    <xf numFmtId="0" fontId="14" fillId="0" borderId="73" xfId="0" applyFont="1" applyBorder="1" applyAlignment="1">
      <alignment horizontal="left" vertical="top" wrapText="1"/>
    </xf>
    <xf numFmtId="0" fontId="29" fillId="0" borderId="64" xfId="0" applyFont="1" applyBorder="1" applyAlignment="1">
      <alignment horizontal="center" vertical="top" wrapText="1"/>
    </xf>
    <xf numFmtId="0" fontId="10" fillId="0" borderId="35" xfId="0" applyFont="1" applyBorder="1" applyAlignment="1">
      <alignment horizontal="left" vertical="top" wrapText="1"/>
    </xf>
    <xf numFmtId="0" fontId="7" fillId="5" borderId="33" xfId="0" applyFont="1" applyFill="1" applyBorder="1" applyAlignment="1">
      <alignment horizontal="center" vertical="top"/>
    </xf>
    <xf numFmtId="165" fontId="7" fillId="5" borderId="30" xfId="0" applyNumberFormat="1" applyFont="1" applyFill="1" applyBorder="1" applyAlignment="1">
      <alignment horizontal="center" vertical="top"/>
    </xf>
    <xf numFmtId="165" fontId="7" fillId="5" borderId="41" xfId="0" applyNumberFormat="1" applyFont="1" applyFill="1" applyBorder="1" applyAlignment="1">
      <alignment horizontal="center" vertical="top"/>
    </xf>
    <xf numFmtId="0" fontId="8" fillId="5" borderId="33" xfId="0" applyFont="1" applyFill="1" applyBorder="1" applyAlignment="1">
      <alignment horizontal="left" vertical="top" wrapText="1"/>
    </xf>
    <xf numFmtId="0" fontId="10" fillId="0" borderId="72" xfId="0" applyFont="1" applyBorder="1" applyAlignment="1">
      <alignment horizontal="left" vertical="top" wrapText="1"/>
    </xf>
    <xf numFmtId="49" fontId="7" fillId="5" borderId="21" xfId="0" applyNumberFormat="1" applyFont="1" applyFill="1" applyBorder="1" applyAlignment="1">
      <alignment vertical="top" wrapText="1"/>
    </xf>
    <xf numFmtId="0" fontId="7" fillId="11" borderId="22" xfId="0" applyFont="1" applyFill="1" applyBorder="1" applyAlignment="1">
      <alignment horizontal="center" vertical="top"/>
    </xf>
    <xf numFmtId="0" fontId="8" fillId="5" borderId="23" xfId="0" applyFont="1" applyFill="1" applyBorder="1" applyAlignment="1">
      <alignment horizontal="left" vertical="top" wrapText="1"/>
    </xf>
    <xf numFmtId="0" fontId="10" fillId="0" borderId="19" xfId="0" applyFont="1" applyBorder="1" applyAlignment="1">
      <alignment horizontal="left" vertical="top" wrapText="1"/>
    </xf>
    <xf numFmtId="49" fontId="9" fillId="2" borderId="28" xfId="0" applyNumberFormat="1" applyFont="1" applyFill="1" applyBorder="1" applyAlignment="1">
      <alignment horizontal="center" vertical="top" wrapText="1"/>
    </xf>
    <xf numFmtId="49" fontId="7" fillId="8" borderId="23" xfId="7" applyNumberFormat="1" applyFont="1" applyFill="1" applyBorder="1" applyAlignment="1">
      <alignment vertical="top"/>
    </xf>
    <xf numFmtId="49" fontId="9" fillId="8" borderId="15" xfId="0" applyNumberFormat="1" applyFont="1" applyFill="1" applyBorder="1" applyAlignment="1">
      <alignment horizontal="center" vertical="top"/>
    </xf>
    <xf numFmtId="0" fontId="15" fillId="8" borderId="15" xfId="0" applyFont="1" applyFill="1" applyBorder="1" applyAlignment="1">
      <alignment vertical="top"/>
    </xf>
    <xf numFmtId="0" fontId="38" fillId="8" borderId="11" xfId="0" applyFont="1" applyFill="1" applyBorder="1" applyAlignment="1">
      <alignment vertical="top"/>
    </xf>
    <xf numFmtId="0" fontId="15" fillId="8" borderId="11" xfId="0" applyFont="1" applyFill="1" applyBorder="1" applyAlignment="1">
      <alignment vertical="top"/>
    </xf>
    <xf numFmtId="0" fontId="30" fillId="8" borderId="11" xfId="0" applyFont="1" applyFill="1" applyBorder="1" applyAlignment="1">
      <alignment vertical="top"/>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4" fillId="0" borderId="0" xfId="0" applyFont="1" applyAlignment="1">
      <alignment vertical="top" wrapText="1"/>
    </xf>
    <xf numFmtId="0" fontId="14" fillId="0" borderId="56" xfId="0" applyFont="1" applyBorder="1" applyAlignment="1">
      <alignment horizontal="center" vertical="center"/>
    </xf>
    <xf numFmtId="49" fontId="9" fillId="7" borderId="23" xfId="0" applyNumberFormat="1" applyFont="1" applyFill="1" applyBorder="1" applyAlignment="1">
      <alignment horizontal="center" vertical="top"/>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69" xfId="0" applyFont="1" applyBorder="1" applyAlignment="1">
      <alignment vertical="top" wrapText="1"/>
    </xf>
    <xf numFmtId="0" fontId="29" fillId="0" borderId="65" xfId="0" applyFont="1" applyBorder="1" applyAlignment="1">
      <alignment vertical="center" wrapText="1"/>
    </xf>
    <xf numFmtId="49" fontId="7" fillId="5" borderId="16" xfId="0" applyNumberFormat="1" applyFont="1" applyFill="1" applyBorder="1" applyAlignment="1">
      <alignment horizontal="center" vertical="top" wrapText="1"/>
    </xf>
    <xf numFmtId="0" fontId="14" fillId="0" borderId="71" xfId="0" applyFont="1" applyBorder="1" applyAlignment="1">
      <alignment vertical="top" wrapText="1"/>
    </xf>
    <xf numFmtId="0" fontId="19" fillId="5" borderId="19" xfId="0" applyFont="1" applyFill="1" applyBorder="1" applyAlignment="1">
      <alignment horizontal="center" vertical="top" wrapText="1"/>
    </xf>
    <xf numFmtId="165" fontId="7" fillId="11" borderId="27" xfId="0" applyNumberFormat="1" applyFont="1" applyFill="1" applyBorder="1" applyAlignment="1">
      <alignment horizontal="center" vertical="top"/>
    </xf>
    <xf numFmtId="0" fontId="34" fillId="0" borderId="52" xfId="0" applyFont="1" applyBorder="1" applyAlignment="1">
      <alignment horizontal="left" vertical="top" wrapText="1"/>
    </xf>
    <xf numFmtId="0" fontId="34" fillId="0" borderId="53" xfId="0" applyFont="1" applyBorder="1" applyAlignment="1">
      <alignment horizontal="center" vertical="top" wrapText="1"/>
    </xf>
    <xf numFmtId="0" fontId="26" fillId="0" borderId="9" xfId="0" applyFont="1" applyBorder="1" applyAlignment="1">
      <alignment vertical="top" wrapText="1"/>
    </xf>
    <xf numFmtId="0" fontId="15" fillId="0" borderId="21" xfId="0" applyFont="1" applyBorder="1" applyAlignment="1">
      <alignment vertical="top" wrapText="1"/>
    </xf>
    <xf numFmtId="49" fontId="42" fillId="8" borderId="22" xfId="7" applyNumberFormat="1" applyFont="1" applyFill="1" applyBorder="1" applyAlignment="1">
      <alignment vertical="top"/>
    </xf>
    <xf numFmtId="49" fontId="26" fillId="0" borderId="0" xfId="0" applyNumberFormat="1" applyFont="1" applyAlignment="1">
      <alignment horizontal="right" vertical="top"/>
    </xf>
    <xf numFmtId="2" fontId="11" fillId="0" borderId="0" xfId="0" applyNumberFormat="1" applyFont="1" applyAlignment="1">
      <alignment horizontal="center"/>
    </xf>
    <xf numFmtId="2" fontId="6" fillId="0" borderId="0" xfId="0" applyNumberFormat="1" applyFont="1" applyAlignment="1">
      <alignment vertical="top"/>
    </xf>
    <xf numFmtId="0" fontId="8" fillId="0" borderId="73" xfId="0"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61" xfId="0" applyFont="1" applyBorder="1" applyAlignment="1">
      <alignment horizontal="center" vertical="center"/>
    </xf>
    <xf numFmtId="0" fontId="8" fillId="0" borderId="58" xfId="0" applyFont="1" applyBorder="1" applyAlignment="1">
      <alignment vertical="center" wrapText="1"/>
    </xf>
    <xf numFmtId="0" fontId="8" fillId="0" borderId="17" xfId="0" applyFont="1" applyBorder="1" applyAlignment="1">
      <alignment horizontal="center" vertical="top" wrapText="1"/>
    </xf>
    <xf numFmtId="0" fontId="14" fillId="0" borderId="47" xfId="0" applyFont="1" applyBorder="1" applyAlignment="1">
      <alignment vertical="top" wrapText="1"/>
    </xf>
    <xf numFmtId="2" fontId="12" fillId="0" borderId="0" xfId="0" applyNumberFormat="1" applyFont="1" applyAlignment="1">
      <alignment vertical="top" wrapText="1"/>
    </xf>
    <xf numFmtId="2" fontId="13" fillId="0" borderId="0" xfId="0" applyNumberFormat="1" applyFont="1" applyAlignment="1">
      <alignment vertical="top"/>
    </xf>
    <xf numFmtId="2" fontId="33" fillId="0" borderId="1" xfId="0" applyNumberFormat="1" applyFont="1" applyBorder="1" applyAlignment="1">
      <alignment horizontal="center" vertical="center" textRotation="90"/>
    </xf>
    <xf numFmtId="2" fontId="33" fillId="0" borderId="45" xfId="0" applyNumberFormat="1" applyFont="1" applyBorder="1" applyAlignment="1">
      <alignment horizontal="center" vertical="center" textRotation="90"/>
    </xf>
    <xf numFmtId="2" fontId="7" fillId="2" borderId="40" xfId="0" applyNumberFormat="1" applyFont="1" applyFill="1" applyBorder="1" applyAlignment="1">
      <alignment horizontal="left" vertical="top"/>
    </xf>
    <xf numFmtId="2" fontId="7" fillId="8" borderId="40" xfId="0" applyNumberFormat="1" applyFont="1" applyFill="1" applyBorder="1" applyAlignment="1">
      <alignment horizontal="left" vertical="top"/>
    </xf>
    <xf numFmtId="2" fontId="7" fillId="2" borderId="43" xfId="0" applyNumberFormat="1" applyFont="1" applyFill="1" applyBorder="1" applyAlignment="1">
      <alignment horizontal="left" vertical="top"/>
    </xf>
    <xf numFmtId="2" fontId="14" fillId="0" borderId="5" xfId="0" applyNumberFormat="1" applyFont="1" applyBorder="1" applyAlignment="1">
      <alignment horizontal="left" vertical="top"/>
    </xf>
    <xf numFmtId="2" fontId="14" fillId="0" borderId="7" xfId="0" applyNumberFormat="1" applyFont="1" applyBorder="1" applyAlignment="1">
      <alignment horizontal="left" vertical="top"/>
    </xf>
    <xf numFmtId="2" fontId="14" fillId="0" borderId="1" xfId="0" applyNumberFormat="1" applyFont="1" applyBorder="1" applyAlignment="1">
      <alignment horizontal="left" vertical="top"/>
    </xf>
    <xf numFmtId="2" fontId="14" fillId="0" borderId="24" xfId="0" applyNumberFormat="1" applyFont="1" applyBorder="1" applyAlignment="1">
      <alignment horizontal="left" vertical="top"/>
    </xf>
    <xf numFmtId="2" fontId="19" fillId="7" borderId="22" xfId="0" applyNumberFormat="1" applyFont="1" applyFill="1" applyBorder="1" applyAlignment="1">
      <alignment vertical="top" wrapText="1"/>
    </xf>
    <xf numFmtId="2" fontId="19" fillId="7" borderId="24" xfId="0" applyNumberFormat="1" applyFont="1" applyFill="1" applyBorder="1" applyAlignment="1">
      <alignment vertical="top" wrapText="1"/>
    </xf>
    <xf numFmtId="2" fontId="14" fillId="0" borderId="5" xfId="0" applyNumberFormat="1" applyFont="1" applyBorder="1" applyAlignment="1">
      <alignment horizontal="center" vertical="top" wrapText="1"/>
    </xf>
    <xf numFmtId="2" fontId="14" fillId="0" borderId="7" xfId="0" applyNumberFormat="1" applyFont="1" applyBorder="1" applyAlignment="1">
      <alignment horizontal="center" vertical="top" wrapText="1"/>
    </xf>
    <xf numFmtId="2" fontId="37" fillId="0" borderId="35" xfId="0" applyNumberFormat="1" applyFont="1" applyBorder="1" applyAlignment="1">
      <alignment vertical="top" wrapText="1"/>
    </xf>
    <xf numFmtId="2" fontId="14" fillId="0" borderId="35" xfId="0" applyNumberFormat="1" applyFont="1" applyBorder="1" applyAlignment="1">
      <alignment horizontal="center" vertical="top" wrapText="1"/>
    </xf>
    <xf numFmtId="2" fontId="14" fillId="0" borderId="34" xfId="0" applyNumberFormat="1" applyFont="1" applyBorder="1" applyAlignment="1">
      <alignment horizontal="center" vertical="top" wrapText="1"/>
    </xf>
    <xf numFmtId="2" fontId="14" fillId="0" borderId="56" xfId="0" applyNumberFormat="1" applyFont="1" applyBorder="1" applyAlignment="1">
      <alignment horizontal="center" vertical="top" wrapText="1"/>
    </xf>
    <xf numFmtId="2" fontId="14" fillId="0" borderId="57" xfId="0" applyNumberFormat="1" applyFont="1" applyBorder="1" applyAlignment="1">
      <alignment horizontal="center" vertical="top" wrapText="1"/>
    </xf>
    <xf numFmtId="2" fontId="8" fillId="10" borderId="35" xfId="0" applyNumberFormat="1" applyFont="1" applyFill="1" applyBorder="1" applyAlignment="1">
      <alignment vertical="center" wrapText="1"/>
    </xf>
    <xf numFmtId="2" fontId="8" fillId="10" borderId="34" xfId="0" applyNumberFormat="1" applyFont="1" applyFill="1" applyBorder="1" applyAlignment="1">
      <alignment vertical="center" wrapText="1"/>
    </xf>
    <xf numFmtId="2" fontId="8" fillId="10" borderId="17" xfId="0" applyNumberFormat="1" applyFont="1" applyFill="1" applyBorder="1" applyAlignment="1">
      <alignment vertical="center" wrapText="1"/>
    </xf>
    <xf numFmtId="2" fontId="8" fillId="10" borderId="42" xfId="0" applyNumberFormat="1" applyFont="1" applyFill="1" applyBorder="1" applyAlignment="1">
      <alignment vertical="center" wrapText="1"/>
    </xf>
    <xf numFmtId="2" fontId="8" fillId="10" borderId="51" xfId="0" applyNumberFormat="1" applyFont="1" applyFill="1" applyBorder="1" applyAlignment="1">
      <alignment vertical="center" wrapText="1"/>
    </xf>
    <xf numFmtId="2" fontId="8" fillId="10" borderId="14" xfId="0" applyNumberFormat="1" applyFont="1" applyFill="1" applyBorder="1" applyAlignment="1">
      <alignment vertical="center" wrapText="1"/>
    </xf>
    <xf numFmtId="2" fontId="14" fillId="10" borderId="51" xfId="0" applyNumberFormat="1" applyFont="1" applyFill="1" applyBorder="1" applyAlignment="1">
      <alignment vertical="center" wrapText="1"/>
    </xf>
    <xf numFmtId="2" fontId="14" fillId="10" borderId="14"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2" fontId="8" fillId="0" borderId="17" xfId="0" applyNumberFormat="1" applyFont="1" applyBorder="1" applyAlignment="1">
      <alignment horizontal="left" vertical="top" wrapText="1"/>
    </xf>
    <xf numFmtId="2" fontId="8" fillId="0" borderId="42" xfId="0" applyNumberFormat="1" applyFont="1" applyBorder="1" applyAlignment="1">
      <alignment horizontal="left" vertical="top" wrapText="1"/>
    </xf>
    <xf numFmtId="2" fontId="8" fillId="0" borderId="35" xfId="0" applyNumberFormat="1" applyFont="1" applyBorder="1" applyAlignment="1">
      <alignment horizontal="left" vertical="top" wrapText="1"/>
    </xf>
    <xf numFmtId="2" fontId="8" fillId="0" borderId="34" xfId="0" applyNumberFormat="1" applyFont="1" applyBorder="1" applyAlignment="1">
      <alignment horizontal="left" vertical="top" wrapText="1"/>
    </xf>
    <xf numFmtId="2" fontId="8" fillId="0" borderId="1" xfId="0" applyNumberFormat="1" applyFont="1" applyBorder="1" applyAlignment="1">
      <alignment horizontal="center" vertical="top"/>
    </xf>
    <xf numFmtId="2" fontId="8" fillId="0" borderId="45" xfId="0" applyNumberFormat="1" applyFont="1" applyBorder="1" applyAlignment="1">
      <alignment horizontal="center" vertical="top"/>
    </xf>
    <xf numFmtId="2" fontId="8" fillId="0" borderId="35" xfId="0" applyNumberFormat="1" applyFont="1" applyBorder="1" applyAlignment="1">
      <alignment horizontal="center" vertical="top"/>
    </xf>
    <xf numFmtId="2" fontId="8" fillId="0" borderId="34" xfId="0" applyNumberFormat="1" applyFont="1" applyBorder="1" applyAlignment="1">
      <alignment horizontal="center" vertical="top" wrapText="1"/>
    </xf>
    <xf numFmtId="2" fontId="8" fillId="0" borderId="17" xfId="0" applyNumberFormat="1" applyFont="1" applyBorder="1" applyAlignment="1">
      <alignment horizontal="center" vertical="top"/>
    </xf>
    <xf numFmtId="2" fontId="8" fillId="0" borderId="42"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2" fontId="8" fillId="7" borderId="11" xfId="0" applyNumberFormat="1" applyFont="1" applyFill="1" applyBorder="1" applyAlignment="1">
      <alignment horizontal="center" vertical="top"/>
    </xf>
    <xf numFmtId="2" fontId="8" fillId="7" borderId="12" xfId="0" applyNumberFormat="1" applyFont="1" applyFill="1" applyBorder="1" applyAlignment="1">
      <alignment horizontal="center"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1" fillId="0" borderId="65" xfId="0" applyNumberFormat="1" applyFont="1" applyBorder="1" applyAlignment="1">
      <alignment horizontal="center" vertical="top" wrapText="1"/>
    </xf>
    <xf numFmtId="2" fontId="11" fillId="0" borderId="66" xfId="0" applyNumberFormat="1" applyFont="1" applyBorder="1" applyAlignment="1">
      <alignment horizontal="center" vertical="top" wrapText="1"/>
    </xf>
    <xf numFmtId="2" fontId="8" fillId="0" borderId="5" xfId="0" applyNumberFormat="1" applyFont="1" applyBorder="1" applyAlignment="1">
      <alignment horizontal="center" vertical="top"/>
    </xf>
    <xf numFmtId="2" fontId="8" fillId="0" borderId="7" xfId="0" applyNumberFormat="1" applyFont="1" applyBorder="1" applyAlignment="1">
      <alignment horizontal="center" vertical="top"/>
    </xf>
    <xf numFmtId="2" fontId="8" fillId="0" borderId="34" xfId="0" applyNumberFormat="1" applyFont="1" applyBorder="1" applyAlignment="1">
      <alignment horizontal="center" vertical="top"/>
    </xf>
    <xf numFmtId="2" fontId="14" fillId="0" borderId="35" xfId="0" applyNumberFormat="1" applyFont="1" applyBorder="1" applyAlignment="1">
      <alignment horizontal="center" vertical="top"/>
    </xf>
    <xf numFmtId="2" fontId="14" fillId="0" borderId="34" xfId="0" applyNumberFormat="1" applyFont="1" applyBorder="1" applyAlignment="1">
      <alignment horizontal="center" vertical="top"/>
    </xf>
    <xf numFmtId="2" fontId="14" fillId="0" borderId="64" xfId="0" applyNumberFormat="1" applyFont="1" applyBorder="1" applyAlignment="1">
      <alignment horizontal="center" vertical="top"/>
    </xf>
    <xf numFmtId="2" fontId="14" fillId="0" borderId="63" xfId="0" applyNumberFormat="1" applyFont="1" applyBorder="1" applyAlignment="1">
      <alignment horizontal="center" vertical="top"/>
    </xf>
    <xf numFmtId="2" fontId="8" fillId="10" borderId="35" xfId="0" applyNumberFormat="1" applyFont="1" applyFill="1" applyBorder="1" applyAlignment="1">
      <alignment horizontal="center" vertical="center" wrapText="1"/>
    </xf>
    <xf numFmtId="2" fontId="8" fillId="10" borderId="34" xfId="0" applyNumberFormat="1" applyFont="1" applyFill="1" applyBorder="1" applyAlignment="1">
      <alignment horizontal="center" vertical="center" wrapText="1"/>
    </xf>
    <xf numFmtId="2" fontId="8" fillId="10" borderId="1" xfId="0" applyNumberFormat="1" applyFont="1" applyFill="1" applyBorder="1" applyAlignment="1">
      <alignment vertical="center" wrapText="1"/>
    </xf>
    <xf numFmtId="2" fontId="8" fillId="10" borderId="45" xfId="0" applyNumberFormat="1" applyFont="1" applyFill="1" applyBorder="1" applyAlignment="1">
      <alignment vertical="center" wrapText="1"/>
    </xf>
    <xf numFmtId="2" fontId="14" fillId="0" borderId="35" xfId="0" applyNumberFormat="1" applyFont="1" applyBorder="1" applyAlignment="1">
      <alignment vertical="top" wrapText="1"/>
    </xf>
    <xf numFmtId="2" fontId="14" fillId="0" borderId="34" xfId="0" applyNumberFormat="1" applyFont="1" applyBorder="1" applyAlignment="1">
      <alignment vertical="top" wrapText="1"/>
    </xf>
    <xf numFmtId="2" fontId="14" fillId="0" borderId="51" xfId="0" applyNumberFormat="1" applyFont="1" applyBorder="1" applyAlignment="1">
      <alignment vertical="top" wrapText="1"/>
    </xf>
    <xf numFmtId="2" fontId="14" fillId="0" borderId="14" xfId="0" applyNumberFormat="1" applyFont="1" applyBorder="1" applyAlignment="1">
      <alignment vertical="top" wrapText="1"/>
    </xf>
    <xf numFmtId="2" fontId="14" fillId="0" borderId="63" xfId="0" applyNumberFormat="1" applyFont="1" applyBorder="1" applyAlignment="1">
      <alignment horizontal="center" vertical="top" wrapText="1"/>
    </xf>
    <xf numFmtId="2" fontId="14" fillId="0" borderId="72" xfId="0" applyNumberFormat="1" applyFont="1" applyBorder="1" applyAlignment="1">
      <alignment horizontal="center" vertical="top"/>
    </xf>
    <xf numFmtId="2" fontId="14" fillId="0" borderId="19" xfId="0" applyNumberFormat="1" applyFont="1" applyBorder="1" applyAlignment="1">
      <alignment horizontal="center" vertical="top"/>
    </xf>
    <xf numFmtId="2" fontId="14" fillId="0" borderId="14" xfId="0" applyNumberFormat="1" applyFont="1" applyBorder="1" applyAlignment="1">
      <alignment horizontal="center" vertical="top" wrapText="1"/>
    </xf>
    <xf numFmtId="2" fontId="7" fillId="8" borderId="22" xfId="7" applyNumberFormat="1" applyFont="1" applyFill="1" applyBorder="1" applyAlignment="1">
      <alignment vertical="top"/>
    </xf>
    <xf numFmtId="2" fontId="7" fillId="8" borderId="24" xfId="7" applyNumberFormat="1" applyFont="1" applyFill="1" applyBorder="1" applyAlignment="1">
      <alignment vertical="top"/>
    </xf>
    <xf numFmtId="2" fontId="30" fillId="8" borderId="11" xfId="0" applyNumberFormat="1" applyFont="1" applyFill="1" applyBorder="1" applyAlignment="1">
      <alignment vertical="top"/>
    </xf>
    <xf numFmtId="2" fontId="30" fillId="8" borderId="12" xfId="0" applyNumberFormat="1" applyFont="1" applyFill="1" applyBorder="1" applyAlignment="1">
      <alignment vertical="top"/>
    </xf>
    <xf numFmtId="2" fontId="14" fillId="0" borderId="56" xfId="0" applyNumberFormat="1" applyFont="1" applyBorder="1" applyAlignment="1">
      <alignment horizontal="left" vertical="top"/>
    </xf>
    <xf numFmtId="2" fontId="14" fillId="0" borderId="57" xfId="0" applyNumberFormat="1" applyFont="1" applyBorder="1" applyAlignment="1">
      <alignment horizontal="left" vertical="top"/>
    </xf>
    <xf numFmtId="2" fontId="15" fillId="7" borderId="11" xfId="0" applyNumberFormat="1" applyFont="1" applyFill="1" applyBorder="1" applyAlignment="1">
      <alignment vertical="top" wrapText="1"/>
    </xf>
    <xf numFmtId="2" fontId="15" fillId="7" borderId="12" xfId="0" applyNumberFormat="1" applyFont="1" applyFill="1" applyBorder="1" applyAlignment="1">
      <alignment vertical="top" wrapText="1"/>
    </xf>
    <xf numFmtId="2" fontId="14" fillId="0" borderId="65" xfId="0" applyNumberFormat="1" applyFont="1" applyBorder="1" applyAlignment="1">
      <alignment horizontal="center" vertical="top" wrapText="1"/>
    </xf>
    <xf numFmtId="2" fontId="14" fillId="0" borderId="66" xfId="0" applyNumberFormat="1" applyFont="1" applyBorder="1" applyAlignment="1">
      <alignment horizontal="center" vertical="top" wrapText="1"/>
    </xf>
    <xf numFmtId="2" fontId="14" fillId="0" borderId="17" xfId="0" applyNumberFormat="1" applyFont="1" applyBorder="1" applyAlignment="1">
      <alignment horizontal="center" vertical="top" wrapText="1"/>
    </xf>
    <xf numFmtId="2" fontId="34" fillId="0" borderId="1" xfId="0" applyNumberFormat="1" applyFont="1" applyBorder="1" applyAlignment="1">
      <alignment horizontal="center" vertical="top" wrapText="1"/>
    </xf>
    <xf numFmtId="2" fontId="34" fillId="0" borderId="45" xfId="0" applyNumberFormat="1" applyFont="1" applyBorder="1" applyAlignment="1">
      <alignment horizontal="center" vertical="top" wrapText="1"/>
    </xf>
    <xf numFmtId="2" fontId="42" fillId="8" borderId="22" xfId="7" applyNumberFormat="1" applyFont="1" applyFill="1" applyBorder="1" applyAlignment="1">
      <alignment vertical="top"/>
    </xf>
    <xf numFmtId="2" fontId="42" fillId="8" borderId="24" xfId="7" applyNumberFormat="1" applyFont="1" applyFill="1" applyBorder="1" applyAlignment="1">
      <alignment vertical="top"/>
    </xf>
    <xf numFmtId="2" fontId="26" fillId="0" borderId="0" xfId="0" applyNumberFormat="1" applyFont="1" applyAlignment="1">
      <alignment horizontal="center" vertical="top"/>
    </xf>
    <xf numFmtId="2" fontId="27" fillId="0" borderId="0" xfId="0" applyNumberFormat="1" applyFont="1" applyAlignment="1">
      <alignment vertical="top"/>
    </xf>
    <xf numFmtId="2" fontId="24" fillId="0" borderId="0" xfId="0" applyNumberFormat="1" applyFont="1" applyAlignment="1">
      <alignment vertical="top"/>
    </xf>
    <xf numFmtId="2" fontId="9" fillId="0" borderId="0" xfId="0" applyNumberFormat="1" applyFont="1" applyAlignment="1">
      <alignment horizontal="right" vertical="top" wrapText="1"/>
    </xf>
    <xf numFmtId="0" fontId="8" fillId="10" borderId="5" xfId="0" applyNumberFormat="1" applyFont="1" applyFill="1" applyBorder="1" applyAlignment="1">
      <alignment horizontal="center" vertical="center" wrapText="1"/>
    </xf>
    <xf numFmtId="2" fontId="8" fillId="10" borderId="5" xfId="0" applyNumberFormat="1" applyFont="1" applyFill="1" applyBorder="1" applyAlignment="1">
      <alignment horizontal="center" vertical="center" wrapText="1"/>
    </xf>
    <xf numFmtId="2" fontId="8" fillId="10" borderId="7" xfId="0" applyNumberFormat="1" applyFont="1" applyFill="1" applyBorder="1" applyAlignment="1">
      <alignment horizontal="center" vertical="center" wrapText="1"/>
    </xf>
    <xf numFmtId="2" fontId="14" fillId="10" borderId="5" xfId="0" applyNumberFormat="1" applyFont="1" applyFill="1" applyBorder="1" applyAlignment="1">
      <alignment horizontal="center" vertical="center" wrapText="1"/>
    </xf>
    <xf numFmtId="0" fontId="14" fillId="10" borderId="7" xfId="0" applyNumberFormat="1" applyFont="1" applyFill="1" applyBorder="1" applyAlignment="1">
      <alignment horizontal="center" vertical="center" wrapText="1"/>
    </xf>
    <xf numFmtId="0" fontId="8" fillId="10" borderId="35"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2" fontId="8" fillId="10" borderId="56" xfId="0" applyNumberFormat="1" applyFont="1" applyFill="1" applyBorder="1" applyAlignment="1">
      <alignment horizontal="center" vertical="center" wrapText="1"/>
    </xf>
    <xf numFmtId="2" fontId="8" fillId="10" borderId="57" xfId="0" applyNumberFormat="1" applyFont="1" applyFill="1" applyBorder="1" applyAlignment="1">
      <alignment horizontal="center" vertical="center" wrapText="1"/>
    </xf>
    <xf numFmtId="0" fontId="8" fillId="10" borderId="17" xfId="0" applyNumberFormat="1" applyFont="1" applyFill="1" applyBorder="1" applyAlignment="1">
      <alignment horizontal="center" vertical="center" wrapText="1"/>
    </xf>
    <xf numFmtId="2" fontId="8" fillId="10" borderId="17" xfId="0" applyNumberFormat="1" applyFont="1" applyFill="1" applyBorder="1" applyAlignment="1">
      <alignment horizontal="center" vertical="center" wrapText="1"/>
    </xf>
    <xf numFmtId="2" fontId="8" fillId="10" borderId="42" xfId="0" applyNumberFormat="1" applyFont="1" applyFill="1" applyBorder="1" applyAlignment="1">
      <alignment horizontal="center" vertical="center" wrapText="1"/>
    </xf>
    <xf numFmtId="2" fontId="8" fillId="10" borderId="5" xfId="0" applyNumberFormat="1" applyFont="1" applyFill="1" applyBorder="1" applyAlignment="1" applyProtection="1">
      <alignment horizontal="center" vertical="center" wrapText="1"/>
      <protection locked="0"/>
    </xf>
    <xf numFmtId="0" fontId="7" fillId="3" borderId="28" xfId="0" applyNumberFormat="1" applyFont="1" applyFill="1" applyBorder="1" applyAlignment="1">
      <alignment horizontal="center" vertical="top"/>
    </xf>
    <xf numFmtId="0" fontId="8" fillId="10" borderId="5" xfId="0" applyNumberFormat="1" applyFont="1" applyFill="1" applyBorder="1" applyAlignment="1" applyProtection="1">
      <alignment horizontal="center" vertical="center" wrapText="1"/>
      <protection locked="0"/>
    </xf>
    <xf numFmtId="0" fontId="8" fillId="10" borderId="34" xfId="0" applyNumberFormat="1" applyFont="1" applyFill="1" applyBorder="1" applyAlignment="1">
      <alignment horizontal="center" vertical="center" wrapText="1"/>
    </xf>
    <xf numFmtId="0" fontId="8" fillId="10" borderId="7" xfId="0" applyNumberFormat="1" applyFont="1" applyFill="1" applyBorder="1" applyAlignment="1" applyProtection="1">
      <alignment horizontal="center" vertical="center" wrapText="1"/>
      <protection locked="0"/>
    </xf>
    <xf numFmtId="2" fontId="8" fillId="0" borderId="5"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2" fontId="8" fillId="0" borderId="35" xfId="0" applyNumberFormat="1" applyFont="1" applyBorder="1" applyAlignment="1">
      <alignment horizontal="center" vertical="top" wrapText="1"/>
    </xf>
    <xf numFmtId="0" fontId="33" fillId="5" borderId="17" xfId="0" applyFont="1" applyFill="1" applyBorder="1" applyAlignment="1">
      <alignment horizontal="center" vertical="center" wrapText="1"/>
    </xf>
    <xf numFmtId="0" fontId="30" fillId="0" borderId="40" xfId="0" applyFont="1" applyBorder="1" applyAlignment="1">
      <alignment horizontal="left" vertical="top"/>
    </xf>
    <xf numFmtId="0" fontId="33" fillId="0" borderId="40" xfId="0" applyFont="1" applyBorder="1" applyAlignment="1">
      <alignment horizontal="left" vertical="top"/>
    </xf>
    <xf numFmtId="0" fontId="33" fillId="5" borderId="35" xfId="0" applyFont="1" applyFill="1" applyBorder="1" applyAlignment="1">
      <alignment horizontal="center" vertical="top" wrapText="1"/>
    </xf>
    <xf numFmtId="49" fontId="30" fillId="2" borderId="21" xfId="0" applyNumberFormat="1" applyFont="1" applyFill="1" applyBorder="1" applyAlignment="1">
      <alignment vertical="top"/>
    </xf>
    <xf numFmtId="0" fontId="33" fillId="0" borderId="0" xfId="0" applyFont="1" applyAlignment="1">
      <alignment vertical="top" wrapText="1"/>
    </xf>
    <xf numFmtId="49" fontId="30" fillId="5" borderId="16" xfId="0" applyNumberFormat="1" applyFont="1" applyFill="1" applyBorder="1" applyAlignment="1">
      <alignment horizontal="center" vertical="top" wrapText="1"/>
    </xf>
    <xf numFmtId="0" fontId="33" fillId="0" borderId="6" xfId="0" applyFont="1" applyBorder="1" applyAlignment="1">
      <alignment vertical="center" wrapText="1"/>
    </xf>
    <xf numFmtId="49" fontId="30" fillId="5" borderId="44" xfId="0" applyNumberFormat="1" applyFont="1" applyFill="1" applyBorder="1" applyAlignment="1">
      <alignment horizontal="center" vertical="top" wrapText="1"/>
    </xf>
    <xf numFmtId="0" fontId="35" fillId="5" borderId="19" xfId="0" applyFont="1" applyFill="1" applyBorder="1" applyAlignment="1">
      <alignment horizontal="center" vertical="top" wrapText="1"/>
    </xf>
    <xf numFmtId="0" fontId="30" fillId="12" borderId="21" xfId="0" applyFont="1" applyFill="1" applyBorder="1" applyAlignment="1">
      <alignment horizontal="center" vertical="top"/>
    </xf>
    <xf numFmtId="165" fontId="30" fillId="12" borderId="21" xfId="0" applyNumberFormat="1" applyFont="1" applyFill="1" applyBorder="1" applyAlignment="1">
      <alignment horizontal="center" vertical="top"/>
    </xf>
    <xf numFmtId="0" fontId="39" fillId="12" borderId="22" xfId="0" applyFont="1" applyFill="1" applyBorder="1" applyAlignment="1">
      <alignment horizontal="center" vertical="top"/>
    </xf>
    <xf numFmtId="0" fontId="39" fillId="12" borderId="24" xfId="0" applyFont="1" applyFill="1" applyBorder="1" applyAlignment="1">
      <alignment horizontal="center" vertical="top"/>
    </xf>
    <xf numFmtId="49" fontId="7" fillId="5" borderId="9" xfId="0" applyNumberFormat="1" applyFont="1" applyFill="1" applyBorder="1" applyAlignment="1">
      <alignment horizontal="center" vertical="top" wrapText="1"/>
    </xf>
    <xf numFmtId="0" fontId="30" fillId="8" borderId="0" xfId="0" applyFont="1" applyFill="1"/>
    <xf numFmtId="0" fontId="13" fillId="2" borderId="40" xfId="0" applyFont="1" applyFill="1" applyBorder="1" applyAlignment="1">
      <alignment horizontal="left" vertical="top"/>
    </xf>
    <xf numFmtId="0" fontId="13" fillId="8" borderId="40" xfId="0" applyFont="1" applyFill="1" applyBorder="1" applyAlignment="1">
      <alignment horizontal="left" vertical="top"/>
    </xf>
    <xf numFmtId="0" fontId="49" fillId="0" borderId="0" xfId="0" applyFont="1" applyAlignment="1">
      <alignment horizontal="justify" vertical="center"/>
    </xf>
    <xf numFmtId="0" fontId="14" fillId="5" borderId="1" xfId="0" applyFont="1" applyFill="1" applyBorder="1" applyAlignment="1">
      <alignment horizontal="center" vertical="top"/>
    </xf>
    <xf numFmtId="0" fontId="14" fillId="5" borderId="45" xfId="0" applyFont="1" applyFill="1" applyBorder="1" applyAlignment="1">
      <alignment horizontal="center" vertical="top"/>
    </xf>
    <xf numFmtId="0" fontId="14" fillId="5" borderId="14" xfId="0" applyFont="1" applyFill="1" applyBorder="1" applyAlignment="1">
      <alignment horizontal="center" vertical="top" wrapText="1"/>
    </xf>
    <xf numFmtId="0" fontId="8" fillId="0" borderId="4" xfId="0" applyFont="1" applyBorder="1" applyAlignment="1">
      <alignment horizontal="center" vertical="top"/>
    </xf>
    <xf numFmtId="165" fontId="8" fillId="0" borderId="21" xfId="0" applyNumberFormat="1" applyFont="1" applyBorder="1" applyAlignment="1">
      <alignment horizontal="center" vertical="top"/>
    </xf>
    <xf numFmtId="0" fontId="8" fillId="0" borderId="31" xfId="0" applyFont="1" applyBorder="1" applyAlignment="1">
      <alignment horizontal="center" vertical="top"/>
    </xf>
    <xf numFmtId="165" fontId="14" fillId="0" borderId="2" xfId="0" applyNumberFormat="1" applyFont="1" applyBorder="1" applyAlignment="1">
      <alignment horizontal="center" vertical="top"/>
    </xf>
    <xf numFmtId="0" fontId="8" fillId="0" borderId="58" xfId="0" applyFont="1" applyBorder="1" applyAlignment="1">
      <alignment horizontal="center" vertical="top"/>
    </xf>
    <xf numFmtId="0" fontId="8" fillId="0" borderId="33" xfId="0" applyFont="1" applyBorder="1" applyAlignment="1">
      <alignment horizontal="center" vertical="top"/>
    </xf>
    <xf numFmtId="165" fontId="14" fillId="0" borderId="30" xfId="0" applyNumberFormat="1" applyFont="1" applyBorder="1" applyAlignment="1">
      <alignment horizontal="center" vertical="top"/>
    </xf>
    <xf numFmtId="0" fontId="8" fillId="0" borderId="32" xfId="0" applyFont="1" applyBorder="1" applyAlignment="1">
      <alignment horizontal="center" vertical="top"/>
    </xf>
    <xf numFmtId="165" fontId="14" fillId="10" borderId="59" xfId="0" applyNumberFormat="1" applyFont="1" applyFill="1" applyBorder="1" applyAlignment="1">
      <alignment horizontal="center" vertical="top"/>
    </xf>
    <xf numFmtId="0" fontId="8" fillId="0" borderId="22" xfId="0" applyFont="1" applyBorder="1" applyAlignment="1">
      <alignment horizontal="center" vertical="top"/>
    </xf>
    <xf numFmtId="0" fontId="14" fillId="0" borderId="71" xfId="0" applyFont="1" applyBorder="1" applyAlignment="1">
      <alignment horizontal="justify" vertical="center"/>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165" fontId="15" fillId="11" borderId="4" xfId="0" applyNumberFormat="1" applyFont="1" applyFill="1" applyBorder="1" applyAlignment="1">
      <alignment horizontal="center" vertical="top"/>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49" fontId="7" fillId="5" borderId="22" xfId="0" applyNumberFormat="1" applyFont="1" applyFill="1" applyBorder="1" applyAlignment="1">
      <alignment vertical="top" wrapText="1"/>
    </xf>
    <xf numFmtId="165" fontId="15" fillId="7" borderId="28" xfId="0" applyNumberFormat="1" applyFont="1" applyFill="1" applyBorder="1" applyAlignment="1">
      <alignment horizontal="center" vertical="top"/>
    </xf>
    <xf numFmtId="9" fontId="8" fillId="7" borderId="11" xfId="0" applyNumberFormat="1" applyFont="1" applyFill="1" applyBorder="1" applyAlignment="1">
      <alignment horizontal="center" vertical="top"/>
    </xf>
    <xf numFmtId="9" fontId="8" fillId="7" borderId="12" xfId="0" applyNumberFormat="1" applyFont="1" applyFill="1" applyBorder="1" applyAlignment="1">
      <alignment horizontal="center" vertical="top"/>
    </xf>
    <xf numFmtId="0" fontId="16" fillId="7" borderId="12" xfId="0" applyFont="1" applyFill="1" applyBorder="1" applyAlignment="1">
      <alignment vertical="top" wrapText="1"/>
    </xf>
    <xf numFmtId="0" fontId="14" fillId="0" borderId="69" xfId="0" applyFont="1" applyBorder="1" applyAlignment="1">
      <alignment horizontal="justify" vertical="center"/>
    </xf>
    <xf numFmtId="0" fontId="8" fillId="0" borderId="7" xfId="0" applyFont="1" applyBorder="1" applyAlignment="1">
      <alignment horizontal="center"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13" borderId="4" xfId="0" applyNumberFormat="1" applyFont="1" applyFill="1" applyBorder="1" applyAlignment="1">
      <alignment horizontal="center" vertical="top"/>
    </xf>
    <xf numFmtId="165" fontId="15" fillId="7" borderId="12"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NumberFormat="1" applyFont="1" applyFill="1" applyBorder="1" applyAlignment="1">
      <alignment horizontal="center" vertical="center" wrapText="1"/>
    </xf>
    <xf numFmtId="49" fontId="30" fillId="2" borderId="36" xfId="0" applyNumberFormat="1" applyFont="1" applyFill="1" applyBorder="1" applyAlignment="1">
      <alignment horizontal="center" vertical="top"/>
    </xf>
    <xf numFmtId="0" fontId="33" fillId="5" borderId="29" xfId="0" applyFont="1" applyFill="1" applyBorder="1" applyAlignment="1">
      <alignment horizontal="left" vertical="top" wrapText="1"/>
    </xf>
    <xf numFmtId="49" fontId="30" fillId="2" borderId="21" xfId="0" applyNumberFormat="1" applyFont="1" applyFill="1" applyBorder="1" applyAlignment="1">
      <alignment horizontal="center" vertical="top"/>
    </xf>
    <xf numFmtId="0" fontId="11" fillId="0" borderId="0" xfId="7"/>
    <xf numFmtId="2" fontId="54" fillId="9" borderId="12" xfId="7" applyNumberFormat="1" applyFont="1" applyFill="1" applyBorder="1" applyAlignment="1">
      <alignment vertical="top" wrapText="1"/>
    </xf>
    <xf numFmtId="2" fontId="54" fillId="9" borderId="28" xfId="7" applyNumberFormat="1" applyFont="1" applyFill="1" applyBorder="1" applyAlignment="1">
      <alignment vertical="top" wrapText="1"/>
    </xf>
    <xf numFmtId="2" fontId="33" fillId="0" borderId="25" xfId="7" applyNumberFormat="1" applyFont="1" applyBorder="1" applyAlignment="1">
      <alignment vertical="top" wrapText="1"/>
    </xf>
    <xf numFmtId="2" fontId="33" fillId="0" borderId="2" xfId="7" applyNumberFormat="1" applyFont="1" applyBorder="1" applyAlignment="1">
      <alignment vertical="top" wrapText="1"/>
    </xf>
    <xf numFmtId="2" fontId="30" fillId="4" borderId="12" xfId="7" applyNumberFormat="1" applyFont="1" applyFill="1" applyBorder="1" applyAlignment="1">
      <alignment vertical="top" wrapText="1"/>
    </xf>
    <xf numFmtId="2" fontId="30" fillId="4" borderId="28" xfId="7" applyNumberFormat="1" applyFont="1" applyFill="1" applyBorder="1" applyAlignment="1">
      <alignment vertical="top" wrapText="1"/>
    </xf>
    <xf numFmtId="165" fontId="33" fillId="0" borderId="4" xfId="7" applyNumberFormat="1" applyFont="1" applyBorder="1" applyAlignment="1">
      <alignment vertical="top" wrapText="1"/>
    </xf>
    <xf numFmtId="165" fontId="33" fillId="0" borderId="3" xfId="7" applyNumberFormat="1" applyFont="1" applyBorder="1" applyAlignment="1">
      <alignment vertical="top" wrapText="1"/>
    </xf>
    <xf numFmtId="2" fontId="33" fillId="0" borderId="3" xfId="7" applyNumberFormat="1" applyFont="1" applyBorder="1" applyAlignment="1">
      <alignment vertical="top" wrapText="1"/>
    </xf>
    <xf numFmtId="2" fontId="33" fillId="0" borderId="47" xfId="7" applyNumberFormat="1" applyFont="1" applyBorder="1" applyAlignment="1">
      <alignment vertical="top" wrapText="1"/>
    </xf>
    <xf numFmtId="2" fontId="33" fillId="0" borderId="30" xfId="7" applyNumberFormat="1" applyFont="1" applyBorder="1" applyAlignment="1">
      <alignment vertical="top" wrapText="1"/>
    </xf>
    <xf numFmtId="2" fontId="33" fillId="0" borderId="38" xfId="7" applyNumberFormat="1" applyFont="1" applyBorder="1" applyAlignment="1">
      <alignment vertical="top" wrapText="1"/>
    </xf>
    <xf numFmtId="0" fontId="33" fillId="0" borderId="26" xfId="7" applyFont="1" applyBorder="1"/>
    <xf numFmtId="0" fontId="33" fillId="0" borderId="0" xfId="7" applyFont="1"/>
    <xf numFmtId="0" fontId="33" fillId="0" borderId="36" xfId="7" applyFont="1" applyBorder="1"/>
    <xf numFmtId="165" fontId="33" fillId="0" borderId="2" xfId="7" applyNumberFormat="1" applyFont="1" applyBorder="1" applyAlignment="1">
      <alignment vertical="top" wrapText="1"/>
    </xf>
    <xf numFmtId="165" fontId="33" fillId="0" borderId="8" xfId="7" applyNumberFormat="1" applyFont="1" applyBorder="1" applyAlignment="1">
      <alignment vertical="top" wrapText="1"/>
    </xf>
    <xf numFmtId="0" fontId="45" fillId="0" borderId="28" xfId="7" applyFont="1" applyBorder="1" applyAlignment="1">
      <alignment horizontal="center" vertical="center" wrapText="1"/>
    </xf>
    <xf numFmtId="0" fontId="45" fillId="0" borderId="15" xfId="7" applyFont="1" applyBorder="1" applyAlignment="1">
      <alignment horizontal="center" vertical="center" wrapText="1"/>
    </xf>
    <xf numFmtId="0" fontId="45" fillId="0" borderId="28" xfId="7" applyFont="1" applyBorder="1" applyAlignment="1">
      <alignment vertical="center" wrapText="1"/>
    </xf>
    <xf numFmtId="0" fontId="31" fillId="0" borderId="11" xfId="7" applyFont="1" applyBorder="1" applyAlignment="1">
      <alignment vertical="center" wrapText="1"/>
    </xf>
    <xf numFmtId="0" fontId="31" fillId="0" borderId="15" xfId="7" applyFont="1" applyBorder="1" applyAlignment="1">
      <alignment vertical="center" wrapText="1"/>
    </xf>
    <xf numFmtId="0" fontId="40" fillId="0" borderId="0" xfId="7" applyFont="1"/>
    <xf numFmtId="0" fontId="55" fillId="0" borderId="0" xfId="7" applyFont="1"/>
    <xf numFmtId="0" fontId="15" fillId="0" borderId="0" xfId="7" applyFont="1" applyAlignment="1">
      <alignment vertical="top"/>
    </xf>
    <xf numFmtId="0" fontId="14" fillId="0" borderId="0" xfId="7" applyFont="1"/>
    <xf numFmtId="0" fontId="57" fillId="0" borderId="0" xfId="7" applyFont="1"/>
    <xf numFmtId="165" fontId="14" fillId="0" borderId="0" xfId="7" applyNumberFormat="1" applyFont="1"/>
    <xf numFmtId="49" fontId="33" fillId="0" borderId="40" xfId="7" applyNumberFormat="1" applyFont="1" applyBorder="1" applyAlignment="1">
      <alignment vertical="top"/>
    </xf>
    <xf numFmtId="0" fontId="30" fillId="14" borderId="24" xfId="7" applyFont="1" applyFill="1" applyBorder="1" applyAlignment="1">
      <alignment horizontal="left" vertical="top" wrapText="1"/>
    </xf>
    <xf numFmtId="0" fontId="30" fillId="14" borderId="22" xfId="7" applyFont="1" applyFill="1" applyBorder="1" applyAlignment="1">
      <alignment horizontal="left" vertical="top" wrapText="1"/>
    </xf>
    <xf numFmtId="165" fontId="30" fillId="14" borderId="21" xfId="7" applyNumberFormat="1" applyFont="1" applyFill="1" applyBorder="1" applyAlignment="1">
      <alignment horizontal="center" vertical="top" wrapText="1"/>
    </xf>
    <xf numFmtId="0" fontId="30" fillId="14" borderId="23" xfId="7" applyFont="1" applyFill="1" applyBorder="1" applyAlignment="1">
      <alignment horizontal="center" vertical="top"/>
    </xf>
    <xf numFmtId="49" fontId="30" fillId="14" borderId="21" xfId="7" applyNumberFormat="1" applyFont="1" applyFill="1" applyBorder="1" applyAlignment="1">
      <alignment horizontal="center" vertical="top"/>
    </xf>
    <xf numFmtId="0" fontId="30" fillId="15" borderId="24" xfId="7" applyFont="1" applyFill="1" applyBorder="1" applyAlignment="1">
      <alignment horizontal="left" vertical="top" wrapText="1"/>
    </xf>
    <xf numFmtId="0" fontId="30" fillId="15" borderId="22" xfId="7" applyFont="1" applyFill="1" applyBorder="1" applyAlignment="1">
      <alignment horizontal="left" vertical="top" wrapText="1"/>
    </xf>
    <xf numFmtId="165" fontId="30" fillId="15" borderId="21" xfId="7" applyNumberFormat="1" applyFont="1" applyFill="1" applyBorder="1" applyAlignment="1">
      <alignment horizontal="center" vertical="top" wrapText="1"/>
    </xf>
    <xf numFmtId="0" fontId="30" fillId="15" borderId="23" xfId="7" applyFont="1" applyFill="1" applyBorder="1" applyAlignment="1">
      <alignment horizontal="center" vertical="top"/>
    </xf>
    <xf numFmtId="49" fontId="30" fillId="15" borderId="21" xfId="7" applyNumberFormat="1" applyFont="1" applyFill="1" applyBorder="1" applyAlignment="1">
      <alignment horizontal="center" vertical="top"/>
    </xf>
    <xf numFmtId="0" fontId="30" fillId="7" borderId="24" xfId="7" applyFont="1" applyFill="1" applyBorder="1" applyAlignment="1">
      <alignment horizontal="left" vertical="top" wrapText="1"/>
    </xf>
    <xf numFmtId="0" fontId="30" fillId="7" borderId="22" xfId="7" applyFont="1" applyFill="1" applyBorder="1" applyAlignment="1">
      <alignment horizontal="left" vertical="top" wrapText="1"/>
    </xf>
    <xf numFmtId="165" fontId="30" fillId="7" borderId="21" xfId="7" applyNumberFormat="1" applyFont="1" applyFill="1" applyBorder="1" applyAlignment="1">
      <alignment horizontal="center" vertical="top" wrapText="1"/>
    </xf>
    <xf numFmtId="0" fontId="30" fillId="7" borderId="23" xfId="7" applyFont="1" applyFill="1" applyBorder="1" applyAlignment="1">
      <alignment horizontal="center" vertical="top"/>
    </xf>
    <xf numFmtId="49" fontId="30" fillId="7" borderId="21" xfId="7" applyNumberFormat="1" applyFont="1" applyFill="1" applyBorder="1" applyAlignment="1">
      <alignment horizontal="center" vertical="top"/>
    </xf>
    <xf numFmtId="9" fontId="39" fillId="16" borderId="66" xfId="7" applyNumberFormat="1" applyFont="1" applyFill="1" applyBorder="1" applyAlignment="1">
      <alignment horizontal="center" vertical="top"/>
    </xf>
    <xf numFmtId="9" fontId="39" fillId="16" borderId="65" xfId="7" applyNumberFormat="1" applyFont="1" applyFill="1" applyBorder="1" applyAlignment="1">
      <alignment horizontal="center" vertical="top"/>
    </xf>
    <xf numFmtId="0" fontId="39" fillId="16" borderId="74" xfId="7" applyFont="1" applyFill="1" applyBorder="1" applyAlignment="1">
      <alignment horizontal="center" vertical="center"/>
    </xf>
    <xf numFmtId="0" fontId="39" fillId="16" borderId="69" xfId="7" applyFont="1" applyFill="1" applyBorder="1" applyAlignment="1">
      <alignment horizontal="left" vertical="top"/>
    </xf>
    <xf numFmtId="165" fontId="30" fillId="16" borderId="28" xfId="7" applyNumberFormat="1" applyFont="1" applyFill="1" applyBorder="1" applyAlignment="1">
      <alignment horizontal="center" vertical="top"/>
    </xf>
    <xf numFmtId="0" fontId="30" fillId="16" borderId="15" xfId="7" applyFont="1" applyFill="1" applyBorder="1" applyAlignment="1">
      <alignment horizontal="center" vertical="top"/>
    </xf>
    <xf numFmtId="0" fontId="39" fillId="0" borderId="57" xfId="7" applyFont="1" applyBorder="1" applyAlignment="1">
      <alignment horizontal="center" vertical="top"/>
    </xf>
    <xf numFmtId="0" fontId="39" fillId="5" borderId="56" xfId="7" applyFont="1" applyFill="1" applyBorder="1" applyAlignment="1">
      <alignment horizontal="center" vertical="top"/>
    </xf>
    <xf numFmtId="0" fontId="33" fillId="5" borderId="13" xfId="7" applyFont="1" applyFill="1" applyBorder="1" applyAlignment="1">
      <alignment horizontal="center" vertical="center" wrapText="1"/>
    </xf>
    <xf numFmtId="165" fontId="33" fillId="5" borderId="26" xfId="7" applyNumberFormat="1" applyFont="1" applyFill="1" applyBorder="1" applyAlignment="1">
      <alignment horizontal="center" vertical="top"/>
    </xf>
    <xf numFmtId="165" fontId="33" fillId="5" borderId="9" xfId="7" applyNumberFormat="1" applyFont="1" applyFill="1" applyBorder="1" applyAlignment="1">
      <alignment horizontal="center" vertical="top"/>
    </xf>
    <xf numFmtId="0" fontId="33" fillId="5" borderId="3" xfId="7" applyFont="1" applyFill="1" applyBorder="1" applyAlignment="1">
      <alignment horizontal="center" vertical="top"/>
    </xf>
    <xf numFmtId="0" fontId="33" fillId="5" borderId="17" xfId="7" applyFont="1" applyFill="1" applyBorder="1" applyAlignment="1">
      <alignment horizontal="center" vertical="top"/>
    </xf>
    <xf numFmtId="0" fontId="39"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9" fillId="0" borderId="7" xfId="7" applyFont="1" applyBorder="1" applyAlignment="1">
      <alignment horizontal="center" vertical="top"/>
    </xf>
    <xf numFmtId="0" fontId="39" fillId="5" borderId="5" xfId="7" applyFont="1" applyFill="1" applyBorder="1" applyAlignment="1">
      <alignment horizontal="center" vertical="top"/>
    </xf>
    <xf numFmtId="0" fontId="60"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0" fontId="59" fillId="5" borderId="21" xfId="7" applyFont="1" applyFill="1" applyBorder="1" applyAlignment="1">
      <alignment vertical="top" wrapText="1"/>
    </xf>
    <xf numFmtId="0" fontId="33" fillId="5" borderId="56" xfId="7" applyFont="1" applyFill="1" applyBorder="1" applyAlignment="1">
      <alignment horizontal="center" vertical="top"/>
    </xf>
    <xf numFmtId="0" fontId="33" fillId="5" borderId="36" xfId="7" applyFont="1" applyFill="1" applyBorder="1" applyAlignment="1">
      <alignment wrapText="1"/>
    </xf>
    <xf numFmtId="0" fontId="33" fillId="5" borderId="36" xfId="7" applyFont="1" applyFill="1" applyBorder="1" applyAlignment="1">
      <alignment horizontal="center" vertical="top"/>
    </xf>
    <xf numFmtId="0" fontId="39" fillId="5" borderId="21" xfId="7" applyFont="1" applyFill="1" applyBorder="1" applyAlignment="1">
      <alignment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9" fillId="5" borderId="9" xfId="7" applyFont="1" applyFill="1" applyBorder="1" applyAlignment="1">
      <alignment vertical="top" wrapText="1"/>
    </xf>
    <xf numFmtId="0" fontId="33" fillId="5" borderId="62" xfId="7" applyFont="1" applyFill="1" applyBorder="1" applyAlignment="1">
      <alignment horizontal="center" vertical="center" wrapText="1"/>
    </xf>
    <xf numFmtId="0" fontId="33" fillId="0" borderId="7" xfId="7" applyFont="1" applyBorder="1" applyAlignment="1">
      <alignment horizontal="center" vertical="top"/>
    </xf>
    <xf numFmtId="0" fontId="33" fillId="5" borderId="5" xfId="7" applyFont="1" applyFill="1" applyBorder="1" applyAlignment="1">
      <alignment horizontal="center" vertical="top"/>
    </xf>
    <xf numFmtId="9" fontId="39" fillId="17" borderId="66" xfId="7" applyNumberFormat="1" applyFont="1" applyFill="1" applyBorder="1" applyAlignment="1">
      <alignment horizontal="center" vertical="top"/>
    </xf>
    <xf numFmtId="9" fontId="39" fillId="17" borderId="65" xfId="7" applyNumberFormat="1" applyFont="1" applyFill="1" applyBorder="1" applyAlignment="1">
      <alignment horizontal="center" vertical="top"/>
    </xf>
    <xf numFmtId="0" fontId="39" fillId="17" borderId="74" xfId="7" applyFont="1" applyFill="1" applyBorder="1" applyAlignment="1">
      <alignment horizontal="center" vertical="center"/>
    </xf>
    <xf numFmtId="0" fontId="39" fillId="17" borderId="69" xfId="7" applyFont="1" applyFill="1" applyBorder="1" applyAlignment="1">
      <alignment horizontal="left" vertical="top"/>
    </xf>
    <xf numFmtId="165" fontId="30" fillId="17" borderId="28" xfId="7" applyNumberFormat="1" applyFont="1" applyFill="1" applyBorder="1" applyAlignment="1">
      <alignment horizontal="center" vertical="top"/>
    </xf>
    <xf numFmtId="0" fontId="30" fillId="17" borderId="15" xfId="7" applyFont="1" applyFill="1" applyBorder="1" applyAlignment="1">
      <alignment horizontal="center" vertical="top"/>
    </xf>
    <xf numFmtId="0" fontId="30" fillId="5" borderId="21" xfId="7" applyFont="1" applyFill="1" applyBorder="1" applyAlignment="1">
      <alignment vertical="top" wrapText="1"/>
    </xf>
    <xf numFmtId="0" fontId="30" fillId="5" borderId="3" xfId="7" applyFont="1" applyFill="1" applyBorder="1" applyAlignment="1">
      <alignment horizontal="center" vertical="top"/>
    </xf>
    <xf numFmtId="0" fontId="30" fillId="5" borderId="30" xfId="7" applyFont="1" applyFill="1" applyBorder="1" applyAlignment="1">
      <alignment horizontal="center" vertical="top"/>
    </xf>
    <xf numFmtId="0" fontId="39" fillId="5" borderId="71" xfId="7" applyFont="1" applyFill="1" applyBorder="1" applyAlignment="1">
      <alignment horizontal="left" vertical="top" wrapText="1"/>
    </xf>
    <xf numFmtId="0" fontId="30" fillId="5" borderId="2" xfId="7" applyFont="1" applyFill="1" applyBorder="1" applyAlignment="1">
      <alignment horizontal="center" vertical="top"/>
    </xf>
    <xf numFmtId="0" fontId="33" fillId="0" borderId="66" xfId="7" applyFont="1" applyBorder="1" applyAlignment="1">
      <alignment horizontal="left" vertical="top"/>
    </xf>
    <xf numFmtId="0" fontId="33" fillId="0" borderId="65" xfId="7" applyFont="1" applyBorder="1" applyAlignment="1">
      <alignment horizontal="left" vertical="top"/>
    </xf>
    <xf numFmtId="0" fontId="33" fillId="0" borderId="65" xfId="7" applyFont="1" applyBorder="1" applyAlignment="1">
      <alignment horizontal="center" vertical="center"/>
    </xf>
    <xf numFmtId="0" fontId="33" fillId="0" borderId="65" xfId="7" applyFont="1" applyBorder="1" applyAlignment="1">
      <alignment horizontal="center" vertical="center" wrapText="1"/>
    </xf>
    <xf numFmtId="0" fontId="33" fillId="0" borderId="65" xfId="7" applyFont="1" applyBorder="1" applyAlignment="1">
      <alignment vertical="center" wrapText="1"/>
    </xf>
    <xf numFmtId="0" fontId="30" fillId="5" borderId="22" xfId="7" applyFont="1" applyFill="1" applyBorder="1" applyAlignment="1">
      <alignment horizontal="left" vertical="top"/>
    </xf>
    <xf numFmtId="49" fontId="30" fillId="7"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0" fontId="30" fillId="18" borderId="11" xfId="7" applyFont="1" applyFill="1" applyBorder="1" applyAlignment="1">
      <alignment vertical="top"/>
    </xf>
    <xf numFmtId="0" fontId="30" fillId="18" borderId="15" xfId="7" applyFont="1" applyFill="1" applyBorder="1" applyAlignment="1">
      <alignment vertical="top"/>
    </xf>
    <xf numFmtId="49" fontId="30" fillId="18" borderId="28" xfId="7" applyNumberFormat="1" applyFont="1" applyFill="1" applyBorder="1" applyAlignment="1">
      <alignment horizontal="center" vertical="top"/>
    </xf>
    <xf numFmtId="49" fontId="30"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34" fillId="0" borderId="65" xfId="7" applyFont="1" applyBorder="1" applyAlignment="1">
      <alignment horizontal="left" vertical="top"/>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31" fillId="0" borderId="11" xfId="7" applyFont="1" applyBorder="1" applyAlignment="1">
      <alignment horizontal="left" vertical="top"/>
    </xf>
    <xf numFmtId="0" fontId="32" fillId="0" borderId="11" xfId="7" applyFont="1" applyBorder="1" applyAlignment="1">
      <alignment horizontal="left" vertical="top"/>
    </xf>
    <xf numFmtId="0" fontId="31" fillId="0" borderId="15" xfId="7" applyFont="1" applyBorder="1" applyAlignment="1">
      <alignment vertical="top"/>
    </xf>
    <xf numFmtId="49" fontId="7" fillId="8" borderId="15" xfId="7" applyNumberFormat="1" applyFont="1" applyFill="1" applyBorder="1" applyAlignment="1">
      <alignment horizontal="center" vertical="top" wrapText="1"/>
    </xf>
    <xf numFmtId="0" fontId="30" fillId="2" borderId="43" xfId="7" applyFont="1" applyFill="1" applyBorder="1" applyAlignment="1">
      <alignment horizontal="left" vertical="top"/>
    </xf>
    <xf numFmtId="0" fontId="30" fillId="8" borderId="40" xfId="7" applyFont="1" applyFill="1" applyBorder="1" applyAlignment="1">
      <alignment horizontal="left" vertical="top"/>
    </xf>
    <xf numFmtId="0" fontId="30" fillId="2" borderId="40" xfId="7" applyFont="1" applyFill="1" applyBorder="1" applyAlignment="1">
      <alignment horizontal="left" vertical="top"/>
    </xf>
    <xf numFmtId="0" fontId="35" fillId="8" borderId="40" xfId="7" applyFont="1" applyFill="1" applyBorder="1"/>
    <xf numFmtId="0" fontId="33" fillId="2" borderId="40" xfId="7" applyFont="1" applyFill="1" applyBorder="1" applyAlignment="1">
      <alignment horizontal="left" vertical="top"/>
    </xf>
    <xf numFmtId="0" fontId="30" fillId="8" borderId="0" xfId="7" applyFont="1" applyFill="1" applyAlignment="1">
      <alignment vertical="top"/>
    </xf>
    <xf numFmtId="49" fontId="30" fillId="15" borderId="28" xfId="7" applyNumberFormat="1" applyFont="1" applyFill="1" applyBorder="1" applyAlignment="1">
      <alignment horizontal="center" vertical="top" wrapText="1"/>
    </xf>
    <xf numFmtId="49" fontId="33" fillId="5" borderId="9" xfId="7" applyNumberFormat="1" applyFont="1" applyFill="1" applyBorder="1" applyAlignment="1">
      <alignment vertical="top"/>
    </xf>
    <xf numFmtId="0" fontId="33" fillId="0" borderId="57" xfId="7" applyFont="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0" fontId="33" fillId="0" borderId="42" xfId="7" applyFont="1" applyBorder="1" applyAlignment="1">
      <alignment horizontal="center" vertical="top"/>
    </xf>
    <xf numFmtId="0" fontId="60" fillId="5" borderId="17" xfId="7" applyFont="1" applyFill="1" applyBorder="1" applyAlignment="1">
      <alignment horizontal="center" vertical="top"/>
    </xf>
    <xf numFmtId="0" fontId="35" fillId="5" borderId="23" xfId="7" applyFont="1" applyFill="1" applyBorder="1" applyAlignment="1">
      <alignment horizontal="center" vertical="top" wrapText="1"/>
    </xf>
    <xf numFmtId="0" fontId="30" fillId="5" borderId="36" xfId="7" applyFont="1" applyFill="1" applyBorder="1" applyAlignment="1">
      <alignment horizontal="center" vertical="top"/>
    </xf>
    <xf numFmtId="49" fontId="30" fillId="5" borderId="0" xfId="7" applyNumberFormat="1" applyFont="1" applyFill="1" applyAlignment="1">
      <alignment vertical="top" wrapText="1"/>
    </xf>
    <xf numFmtId="49" fontId="30" fillId="2" borderId="9" xfId="7" applyNumberFormat="1" applyFont="1" applyFill="1" applyBorder="1" applyAlignment="1">
      <alignment vertical="top"/>
    </xf>
    <xf numFmtId="49" fontId="30" fillId="5" borderId="40" xfId="7" applyNumberFormat="1" applyFont="1" applyFill="1" applyBorder="1" applyAlignment="1">
      <alignment vertical="top" wrapText="1"/>
    </xf>
    <xf numFmtId="49" fontId="30" fillId="2" borderId="29" xfId="7" applyNumberFormat="1" applyFont="1" applyFill="1" applyBorder="1" applyAlignment="1">
      <alignment vertical="top"/>
    </xf>
    <xf numFmtId="0" fontId="33" fillId="0" borderId="66" xfId="7" applyFont="1" applyBorder="1" applyAlignment="1">
      <alignment horizontal="center" vertical="center"/>
    </xf>
    <xf numFmtId="0" fontId="55" fillId="18" borderId="11" xfId="7" applyFont="1" applyFill="1" applyBorder="1" applyAlignment="1">
      <alignment vertical="top"/>
    </xf>
    <xf numFmtId="0" fontId="55" fillId="18" borderId="15" xfId="7" applyFont="1" applyFill="1" applyBorder="1" applyAlignment="1">
      <alignment vertical="top"/>
    </xf>
    <xf numFmtId="49" fontId="30" fillId="18" borderId="39" xfId="7" applyNumberFormat="1" applyFont="1" applyFill="1" applyBorder="1" applyAlignment="1">
      <alignment horizontal="center" vertical="top"/>
    </xf>
    <xf numFmtId="0" fontId="33" fillId="5" borderId="65" xfId="7" applyFont="1" applyFill="1" applyBorder="1" applyAlignment="1">
      <alignment vertical="center" wrapText="1"/>
    </xf>
    <xf numFmtId="0" fontId="30" fillId="0" borderId="11" xfId="7" applyFont="1" applyBorder="1" applyAlignment="1">
      <alignment horizontal="left" vertical="top"/>
    </xf>
    <xf numFmtId="0" fontId="33" fillId="0" borderId="11" xfId="7" applyFont="1" applyBorder="1" applyAlignment="1">
      <alignment horizontal="left" vertical="top"/>
    </xf>
    <xf numFmtId="0" fontId="30" fillId="0" borderId="15" xfId="7" applyFont="1" applyBorder="1" applyAlignment="1">
      <alignment vertical="top"/>
    </xf>
    <xf numFmtId="49" fontId="30" fillId="8" borderId="15" xfId="7" applyNumberFormat="1" applyFont="1" applyFill="1" applyBorder="1" applyAlignment="1">
      <alignment horizontal="center" vertical="top" wrapText="1"/>
    </xf>
    <xf numFmtId="0" fontId="30" fillId="15" borderId="43" xfId="7" applyFont="1" applyFill="1" applyBorder="1" applyAlignment="1">
      <alignment horizontal="left" vertical="top"/>
    </xf>
    <xf numFmtId="0" fontId="30" fillId="15" borderId="40" xfId="7" applyFont="1" applyFill="1" applyBorder="1" applyAlignment="1">
      <alignment horizontal="left" vertical="top"/>
    </xf>
    <xf numFmtId="0" fontId="35" fillId="15" borderId="40" xfId="7" applyFont="1" applyFill="1" applyBorder="1"/>
    <xf numFmtId="0" fontId="60" fillId="15" borderId="40" xfId="7" applyFont="1" applyFill="1" applyBorder="1" applyAlignment="1">
      <alignment horizontal="left" vertical="top"/>
    </xf>
    <xf numFmtId="0" fontId="55" fillId="15" borderId="40" xfId="7" applyFont="1" applyFill="1" applyBorder="1" applyAlignment="1">
      <alignment horizontal="left" vertical="top"/>
    </xf>
    <xf numFmtId="0" fontId="30" fillId="15" borderId="0" xfId="7" applyFont="1" applyFill="1" applyAlignment="1">
      <alignment vertical="top"/>
    </xf>
    <xf numFmtId="0" fontId="15" fillId="15" borderId="24" xfId="7" applyFont="1" applyFill="1" applyBorder="1" applyAlignment="1">
      <alignment horizontal="left" vertical="top" wrapText="1"/>
    </xf>
    <xf numFmtId="0" fontId="15" fillId="15" borderId="22" xfId="7" applyFont="1" applyFill="1" applyBorder="1" applyAlignment="1">
      <alignment horizontal="left" vertical="top" wrapText="1"/>
    </xf>
    <xf numFmtId="165" fontId="15" fillId="15" borderId="21" xfId="7" applyNumberFormat="1" applyFont="1" applyFill="1" applyBorder="1" applyAlignment="1">
      <alignment horizontal="center" vertical="top" wrapText="1"/>
    </xf>
    <xf numFmtId="0" fontId="7" fillId="15" borderId="23" xfId="7" applyFont="1" applyFill="1" applyBorder="1" applyAlignment="1">
      <alignment horizontal="center" vertical="top"/>
    </xf>
    <xf numFmtId="49" fontId="9" fillId="15"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6" fillId="16" borderId="66" xfId="7" applyNumberFormat="1" applyFont="1" applyFill="1" applyBorder="1" applyAlignment="1">
      <alignment horizontal="center" vertical="top"/>
    </xf>
    <xf numFmtId="9" fontId="26" fillId="16" borderId="65" xfId="7" applyNumberFormat="1" applyFont="1" applyFill="1" applyBorder="1" applyAlignment="1">
      <alignment horizontal="center" vertical="top"/>
    </xf>
    <xf numFmtId="0" fontId="26" fillId="16" borderId="74" xfId="7" applyFont="1" applyFill="1" applyBorder="1" applyAlignment="1">
      <alignment horizontal="center" vertical="center"/>
    </xf>
    <xf numFmtId="0" fontId="26" fillId="16" borderId="69" xfId="7" applyFont="1" applyFill="1" applyBorder="1" applyAlignment="1">
      <alignment horizontal="left" vertical="top"/>
    </xf>
    <xf numFmtId="165" fontId="7" fillId="16" borderId="28" xfId="7" applyNumberFormat="1" applyFont="1" applyFill="1" applyBorder="1" applyAlignment="1">
      <alignment horizontal="center" vertical="top"/>
    </xf>
    <xf numFmtId="0" fontId="7"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42" fillId="3" borderId="21" xfId="7" applyNumberFormat="1" applyFont="1" applyFill="1" applyBorder="1" applyAlignment="1">
      <alignment horizontal="center" vertical="top"/>
    </xf>
    <xf numFmtId="49" fontId="61"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68" xfId="7" applyNumberFormat="1"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3" xfId="7"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42" fillId="3" borderId="9" xfId="7" applyNumberFormat="1" applyFont="1" applyFill="1" applyBorder="1" applyAlignment="1">
      <alignment horizontal="center" vertical="top"/>
    </xf>
    <xf numFmtId="49" fontId="61" fillId="2" borderId="9" xfId="7" applyNumberFormat="1" applyFont="1" applyFill="1" applyBorder="1" applyAlignment="1">
      <alignment horizontal="center" vertical="top"/>
    </xf>
    <xf numFmtId="0" fontId="26" fillId="0" borderId="42" xfId="7" applyFont="1" applyBorder="1" applyAlignment="1">
      <alignment horizontal="center" vertical="top"/>
    </xf>
    <xf numFmtId="0" fontId="26"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60" xfId="7" applyNumberFormat="1"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30" xfId="7" applyFont="1" applyFill="1" applyBorder="1" applyAlignment="1">
      <alignment horizontal="center" vertical="top"/>
    </xf>
    <xf numFmtId="0" fontId="8" fillId="5" borderId="17" xfId="7" applyFont="1" applyFill="1" applyBorder="1" applyAlignment="1">
      <alignment horizontal="center" vertical="top"/>
    </xf>
    <xf numFmtId="0" fontId="32" fillId="5" borderId="17" xfId="7" applyFont="1" applyFill="1" applyBorder="1" applyAlignment="1">
      <alignment horizontal="center" vertical="top"/>
    </xf>
    <xf numFmtId="0" fontId="32" fillId="5" borderId="35" xfId="7" applyFont="1" applyFill="1" applyBorder="1" applyAlignment="1">
      <alignment horizontal="center" vertical="center" wrapText="1"/>
    </xf>
    <xf numFmtId="0" fontId="32" fillId="5" borderId="33" xfId="7" applyFont="1" applyFill="1" applyBorder="1" applyAlignment="1">
      <alignment wrapText="1"/>
    </xf>
    <xf numFmtId="0" fontId="26" fillId="0" borderId="7" xfId="7" applyFont="1" applyBorder="1" applyAlignment="1">
      <alignment horizontal="center" vertical="top"/>
    </xf>
    <xf numFmtId="0" fontId="26" fillId="5" borderId="5" xfId="7" applyFont="1" applyFill="1" applyBorder="1" applyAlignment="1">
      <alignment horizontal="center" vertical="top"/>
    </xf>
    <xf numFmtId="0" fontId="32" fillId="5" borderId="5" xfId="7" applyFont="1" applyFill="1" applyBorder="1" applyAlignment="1">
      <alignment horizontal="center" vertical="top"/>
    </xf>
    <xf numFmtId="0" fontId="32" fillId="5" borderId="49" xfId="7" applyFont="1" applyFill="1" applyBorder="1" applyAlignment="1">
      <alignment horizontal="center" vertical="top" wrapText="1"/>
    </xf>
    <xf numFmtId="0" fontId="32" fillId="5" borderId="6" xfId="7" applyFont="1" applyFill="1" applyBorder="1" applyAlignment="1">
      <alignment horizontal="left" vertical="top" wrapText="1"/>
    </xf>
    <xf numFmtId="165" fontId="8" fillId="5" borderId="25" xfId="7" applyNumberFormat="1"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2" xfId="7"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42" fillId="3" borderId="29" xfId="7" applyNumberFormat="1" applyFont="1" applyFill="1" applyBorder="1" applyAlignment="1">
      <alignment horizontal="center" vertical="top"/>
    </xf>
    <xf numFmtId="49" fontId="61"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32"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33" fillId="0" borderId="65" xfId="7" applyFont="1" applyBorder="1" applyAlignment="1">
      <alignment horizontal="center" vertical="top"/>
    </xf>
    <xf numFmtId="0" fontId="60" fillId="0" borderId="7" xfId="7" applyFont="1" applyBorder="1" applyAlignment="1">
      <alignment horizontal="center" vertical="top"/>
    </xf>
    <xf numFmtId="49" fontId="33" fillId="5" borderId="29" xfId="7" applyNumberFormat="1" applyFont="1" applyFill="1" applyBorder="1" applyAlignment="1">
      <alignment vertical="top"/>
    </xf>
    <xf numFmtId="0" fontId="59" fillId="5" borderId="9" xfId="7" applyFont="1" applyFill="1" applyBorder="1" applyAlignment="1">
      <alignment vertical="top" wrapText="1"/>
    </xf>
    <xf numFmtId="9" fontId="33" fillId="16" borderId="65" xfId="7" applyNumberFormat="1" applyFont="1" applyFill="1" applyBorder="1" applyAlignment="1">
      <alignment horizontal="center" vertical="top"/>
    </xf>
    <xf numFmtId="0" fontId="60" fillId="0" borderId="42" xfId="7" applyFont="1" applyBorder="1" applyAlignment="1">
      <alignment horizontal="center" vertical="top"/>
    </xf>
    <xf numFmtId="0" fontId="33" fillId="5" borderId="49" xfId="7" applyFont="1" applyFill="1" applyBorder="1" applyAlignment="1">
      <alignment horizontal="center" vertical="center" wrapText="1"/>
    </xf>
    <xf numFmtId="0" fontId="33" fillId="5" borderId="9" xfId="7" applyFont="1" applyFill="1" applyBorder="1" applyAlignment="1">
      <alignment vertical="top" wrapText="1"/>
    </xf>
    <xf numFmtId="0" fontId="30" fillId="5" borderId="11" xfId="7" applyFont="1" applyFill="1" applyBorder="1" applyAlignment="1">
      <alignment horizontal="left" vertical="top"/>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9" fontId="62" fillId="16" borderId="66" xfId="7" applyNumberFormat="1" applyFont="1" applyFill="1" applyBorder="1" applyAlignment="1">
      <alignment horizontal="center" vertical="top"/>
    </xf>
    <xf numFmtId="9" fontId="62" fillId="16" borderId="65" xfId="7" applyNumberFormat="1" applyFont="1" applyFill="1" applyBorder="1" applyAlignment="1">
      <alignment horizontal="center" vertical="top"/>
    </xf>
    <xf numFmtId="0" fontId="62" fillId="16" borderId="74" xfId="7" applyFont="1" applyFill="1" applyBorder="1" applyAlignment="1">
      <alignment horizontal="center" vertical="center"/>
    </xf>
    <xf numFmtId="0" fontId="62"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63" fillId="5" borderId="22" xfId="7" applyFont="1" applyFill="1" applyBorder="1" applyAlignment="1">
      <alignment horizontal="center" vertical="top" wrapText="1"/>
    </xf>
    <xf numFmtId="0" fontId="32" fillId="0" borderId="63" xfId="7" applyFont="1" applyBorder="1" applyAlignment="1">
      <alignment horizontal="center" vertical="top"/>
    </xf>
    <xf numFmtId="0" fontId="32" fillId="5" borderId="64" xfId="7" applyFont="1" applyFill="1" applyBorder="1" applyAlignment="1">
      <alignment horizontal="center" vertical="top"/>
    </xf>
    <xf numFmtId="0" fontId="32" fillId="5" borderId="75" xfId="7" applyFont="1" applyFill="1" applyBorder="1" applyAlignment="1">
      <alignment horizontal="center" vertical="center" wrapText="1"/>
    </xf>
    <xf numFmtId="165" fontId="32" fillId="5" borderId="68" xfId="7" applyNumberFormat="1"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3" xfId="7" applyFont="1" applyFill="1" applyBorder="1" applyAlignment="1">
      <alignment horizontal="center" vertical="top"/>
    </xf>
    <xf numFmtId="49" fontId="31" fillId="5" borderId="0" xfId="7" applyNumberFormat="1" applyFont="1" applyFill="1" applyAlignment="1">
      <alignment horizontal="center" vertical="top" wrapText="1"/>
    </xf>
    <xf numFmtId="0" fontId="62" fillId="0" borderId="42" xfId="7" applyFont="1" applyBorder="1" applyAlignment="1">
      <alignment horizontal="center" vertical="top"/>
    </xf>
    <xf numFmtId="165" fontId="32" fillId="5" borderId="60" xfId="7" applyNumberFormat="1"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30" xfId="7" applyFont="1" applyFill="1" applyBorder="1" applyAlignment="1">
      <alignment horizontal="center" vertical="top"/>
    </xf>
    <xf numFmtId="0" fontId="62" fillId="0" borderId="34" xfId="7" applyFont="1" applyBorder="1" applyAlignment="1">
      <alignment horizontal="center" vertical="top"/>
    </xf>
    <xf numFmtId="0" fontId="32" fillId="5" borderId="35" xfId="7" applyFont="1" applyFill="1" applyBorder="1" applyAlignment="1">
      <alignment horizontal="center" vertical="top"/>
    </xf>
    <xf numFmtId="165" fontId="32" fillId="5" borderId="41" xfId="7" applyNumberFormat="1" applyFont="1" applyFill="1" applyBorder="1" applyAlignment="1">
      <alignment horizontal="center" vertical="top"/>
    </xf>
    <xf numFmtId="165" fontId="32" fillId="5" borderId="30" xfId="7" applyNumberFormat="1" applyFont="1" applyFill="1" applyBorder="1" applyAlignment="1">
      <alignment horizontal="center" vertical="top"/>
    </xf>
    <xf numFmtId="165" fontId="32" fillId="5" borderId="25" xfId="7" applyNumberFormat="1"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2" xfId="7" applyFont="1" applyFill="1" applyBorder="1" applyAlignment="1">
      <alignment horizontal="center" vertical="top"/>
    </xf>
    <xf numFmtId="49" fontId="31" fillId="5" borderId="40" xfId="7" applyNumberFormat="1" applyFont="1" applyFill="1" applyBorder="1" applyAlignment="1">
      <alignment horizontal="center" vertical="top" wrapText="1"/>
    </xf>
    <xf numFmtId="9" fontId="62" fillId="17" borderId="66" xfId="7" applyNumberFormat="1" applyFont="1" applyFill="1" applyBorder="1" applyAlignment="1">
      <alignment horizontal="center" vertical="top"/>
    </xf>
    <xf numFmtId="9" fontId="62" fillId="17" borderId="76" xfId="7" applyNumberFormat="1" applyFont="1" applyFill="1" applyBorder="1" applyAlignment="1">
      <alignment horizontal="center" vertical="top"/>
    </xf>
    <xf numFmtId="9" fontId="62" fillId="17" borderId="65" xfId="7" applyNumberFormat="1" applyFont="1" applyFill="1" applyBorder="1" applyAlignment="1">
      <alignment horizontal="center" vertical="top"/>
    </xf>
    <xf numFmtId="0" fontId="62" fillId="17" borderId="74" xfId="7" applyFont="1" applyFill="1" applyBorder="1" applyAlignment="1">
      <alignment horizontal="center" vertical="center"/>
    </xf>
    <xf numFmtId="0" fontId="62"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62" fillId="5" borderId="17" xfId="7" applyFont="1" applyFill="1" applyBorder="1" applyAlignment="1">
      <alignment horizontal="center" vertical="top"/>
    </xf>
    <xf numFmtId="0" fontId="32" fillId="5" borderId="17" xfId="7" applyFont="1" applyFill="1" applyBorder="1" applyAlignment="1">
      <alignment horizontal="center" vertical="center"/>
    </xf>
    <xf numFmtId="0" fontId="65" fillId="0" borderId="7" xfId="7" applyFont="1" applyBorder="1" applyAlignment="1">
      <alignment horizontal="center"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33" fillId="5" borderId="71" xfId="7" applyFont="1" applyFill="1" applyBorder="1" applyAlignment="1">
      <alignment vertical="top" wrapText="1"/>
    </xf>
    <xf numFmtId="0" fontId="33" fillId="5" borderId="37" xfId="7" applyFont="1" applyFill="1" applyBorder="1" applyAlignment="1">
      <alignment vertical="top" wrapText="1"/>
    </xf>
    <xf numFmtId="0" fontId="29" fillId="0" borderId="65" xfId="7" applyFont="1" applyBorder="1" applyAlignment="1">
      <alignment horizontal="center" vertical="top" wrapText="1"/>
    </xf>
    <xf numFmtId="0" fontId="14" fillId="0" borderId="65" xfId="7" applyFont="1" applyBorder="1" applyAlignment="1">
      <alignment horizontal="left" vertical="top"/>
    </xf>
    <xf numFmtId="0" fontId="60" fillId="2" borderId="40" xfId="7" applyFont="1" applyFill="1" applyBorder="1" applyAlignment="1">
      <alignment horizontal="left" vertical="top"/>
    </xf>
    <xf numFmtId="0" fontId="55" fillId="8" borderId="40" xfId="7" applyFont="1" applyFill="1" applyBorder="1" applyAlignment="1">
      <alignment horizontal="left" vertical="top"/>
    </xf>
    <xf numFmtId="0" fontId="8" fillId="5" borderId="35" xfId="7" applyFont="1" applyFill="1" applyBorder="1" applyAlignment="1">
      <alignment horizontal="center" vertical="center" wrapText="1"/>
    </xf>
    <xf numFmtId="0" fontId="14" fillId="5" borderId="33" xfId="7" applyFont="1" applyFill="1" applyBorder="1" applyAlignment="1">
      <alignment wrapText="1"/>
    </xf>
    <xf numFmtId="0" fontId="8" fillId="5" borderId="5" xfId="7" applyFont="1" applyFill="1" applyBorder="1" applyAlignment="1">
      <alignment horizontal="center" vertical="top"/>
    </xf>
    <xf numFmtId="0" fontId="8" fillId="5" borderId="49" xfId="7" applyFont="1" applyFill="1" applyBorder="1" applyAlignment="1">
      <alignment horizontal="center" vertical="top" wrapText="1"/>
    </xf>
    <xf numFmtId="0" fontId="8" fillId="5" borderId="6" xfId="7" applyFont="1" applyFill="1" applyBorder="1" applyAlignment="1">
      <alignment horizontal="left"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56" fillId="18" borderId="11" xfId="7" applyFont="1" applyFill="1" applyBorder="1" applyAlignment="1">
      <alignment vertical="top"/>
    </xf>
    <xf numFmtId="0" fontId="56" fillId="18" borderId="15" xfId="7" applyFont="1" applyFill="1" applyBorder="1" applyAlignment="1">
      <alignment vertical="top"/>
    </xf>
    <xf numFmtId="49" fontId="9" fillId="18" borderId="39" xfId="7" applyNumberFormat="1" applyFont="1" applyFill="1" applyBorder="1" applyAlignment="1">
      <alignment horizontal="center" vertical="top"/>
    </xf>
    <xf numFmtId="49" fontId="31" fillId="5" borderId="21" xfId="7" applyNumberFormat="1" applyFont="1" applyFill="1" applyBorder="1" applyAlignment="1">
      <alignment horizontal="center" vertical="top" wrapText="1"/>
    </xf>
    <xf numFmtId="49" fontId="64" fillId="3" borderId="21" xfId="7" applyNumberFormat="1" applyFont="1" applyFill="1" applyBorder="1" applyAlignment="1">
      <alignment horizontal="center" vertical="top"/>
    </xf>
    <xf numFmtId="49" fontId="64" fillId="2" borderId="21" xfId="7" applyNumberFormat="1" applyFont="1" applyFill="1" applyBorder="1" applyAlignment="1">
      <alignment horizontal="center" vertical="top"/>
    </xf>
    <xf numFmtId="49" fontId="64" fillId="2" borderId="9" xfId="7" applyNumberFormat="1" applyFont="1" applyFill="1" applyBorder="1" applyAlignment="1">
      <alignment horizontal="center" vertical="top"/>
    </xf>
    <xf numFmtId="0" fontId="62" fillId="0" borderId="7" xfId="7" applyFont="1" applyBorder="1" applyAlignment="1">
      <alignment horizontal="center" vertical="top"/>
    </xf>
    <xf numFmtId="0" fontId="62" fillId="5" borderId="5" xfId="7" applyFont="1" applyFill="1" applyBorder="1" applyAlignment="1">
      <alignment horizontal="center" vertical="top"/>
    </xf>
    <xf numFmtId="49" fontId="64" fillId="3" borderId="29" xfId="7" applyNumberFormat="1" applyFont="1" applyFill="1" applyBorder="1" applyAlignment="1">
      <alignment horizontal="center" vertical="top"/>
    </xf>
    <xf numFmtId="49" fontId="64" fillId="2" borderId="29" xfId="7" applyNumberFormat="1" applyFont="1" applyFill="1" applyBorder="1" applyAlignment="1">
      <alignment horizontal="center" vertical="top"/>
    </xf>
    <xf numFmtId="0" fontId="63" fillId="5" borderId="23" xfId="7" applyFont="1" applyFill="1" applyBorder="1" applyAlignment="1">
      <alignment horizontal="center" vertical="top" wrapText="1"/>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7" fillId="0" borderId="65" xfId="7" applyFont="1" applyBorder="1" applyAlignment="1">
      <alignment horizontal="center" vertical="center" wrapText="1"/>
    </xf>
    <xf numFmtId="9" fontId="33" fillId="16" borderId="66" xfId="7" applyNumberFormat="1" applyFont="1" applyFill="1" applyBorder="1" applyAlignment="1">
      <alignment horizontal="center" vertical="top"/>
    </xf>
    <xf numFmtId="0" fontId="33" fillId="16" borderId="74" xfId="7" applyFont="1" applyFill="1" applyBorder="1" applyAlignment="1">
      <alignment horizontal="center" vertical="center"/>
    </xf>
    <xf numFmtId="0" fontId="33" fillId="16" borderId="69" xfId="7" applyFont="1" applyFill="1" applyBorder="1" applyAlignment="1">
      <alignment horizontal="left" vertical="top"/>
    </xf>
    <xf numFmtId="0" fontId="39"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31" fillId="2" borderId="40" xfId="7" applyFont="1" applyFill="1" applyBorder="1" applyAlignment="1">
      <alignment horizontal="left" vertical="top"/>
    </xf>
    <xf numFmtId="0" fontId="65" fillId="2" borderId="40" xfId="7" applyFont="1" applyFill="1" applyBorder="1" applyAlignment="1">
      <alignment horizontal="left" vertical="top"/>
    </xf>
    <xf numFmtId="0" fontId="66" fillId="8" borderId="40" xfId="7" applyFont="1" applyFill="1" applyBorder="1" applyAlignment="1">
      <alignment horizontal="left" vertical="top"/>
    </xf>
    <xf numFmtId="0" fontId="7" fillId="8" borderId="0" xfId="7" applyFont="1" applyFill="1" applyAlignment="1">
      <alignment vertical="top"/>
    </xf>
    <xf numFmtId="49" fontId="7" fillId="15" borderId="28" xfId="7" applyNumberFormat="1" applyFont="1" applyFill="1" applyBorder="1" applyAlignment="1">
      <alignment horizontal="center" vertical="top" wrapText="1"/>
    </xf>
    <xf numFmtId="9" fontId="39" fillId="16" borderId="45" xfId="7" applyNumberFormat="1" applyFont="1" applyFill="1" applyBorder="1" applyAlignment="1">
      <alignment horizontal="center" vertical="top"/>
    </xf>
    <xf numFmtId="9" fontId="39" fillId="16" borderId="1" xfId="7" applyNumberFormat="1" applyFont="1" applyFill="1" applyBorder="1" applyAlignment="1">
      <alignment horizontal="center" vertical="top"/>
    </xf>
    <xf numFmtId="0" fontId="39" fillId="16" borderId="53" xfId="7" applyFont="1" applyFill="1" applyBorder="1" applyAlignment="1">
      <alignment horizontal="center" vertical="center"/>
    </xf>
    <xf numFmtId="0" fontId="39" fillId="16" borderId="52" xfId="7" applyFont="1" applyFill="1" applyBorder="1" applyAlignment="1">
      <alignment horizontal="left" vertical="top"/>
    </xf>
    <xf numFmtId="165" fontId="30" fillId="16" borderId="4" xfId="7" applyNumberFormat="1" applyFont="1" applyFill="1" applyBorder="1" applyAlignment="1">
      <alignment horizontal="center" vertical="top"/>
    </xf>
    <xf numFmtId="0" fontId="30" fillId="16" borderId="10" xfId="7" applyFont="1" applyFill="1" applyBorder="1" applyAlignment="1">
      <alignment horizontal="center" vertical="top"/>
    </xf>
    <xf numFmtId="0" fontId="33" fillId="0" borderId="34" xfId="7" applyFont="1" applyBorder="1" applyAlignment="1">
      <alignment horizontal="center" vertical="top"/>
    </xf>
    <xf numFmtId="0" fontId="33" fillId="5" borderId="35" xfId="7" applyFont="1" applyFill="1" applyBorder="1" applyAlignment="1">
      <alignment horizontal="center" vertical="top"/>
    </xf>
    <xf numFmtId="0" fontId="33" fillId="5" borderId="61" xfId="7" applyFont="1" applyFill="1" applyBorder="1" applyAlignment="1">
      <alignment horizontal="center" vertical="center" wrapText="1"/>
    </xf>
    <xf numFmtId="0" fontId="33" fillId="5" borderId="37" xfId="7" applyFont="1" applyFill="1" applyBorder="1" applyAlignment="1">
      <alignment horizontal="left" vertical="top" wrapText="1"/>
    </xf>
    <xf numFmtId="9" fontId="39" fillId="16" borderId="27" xfId="7" applyNumberFormat="1" applyFont="1" applyFill="1" applyBorder="1" applyAlignment="1">
      <alignment horizontal="center" vertical="top"/>
    </xf>
    <xf numFmtId="0" fontId="33" fillId="0" borderId="65" xfId="7" applyFont="1" applyBorder="1" applyAlignment="1">
      <alignment horizontal="center" vertical="top" wrapText="1"/>
    </xf>
    <xf numFmtId="0" fontId="33" fillId="0" borderId="65" xfId="7" applyFont="1" applyBorder="1" applyAlignment="1">
      <alignment horizontal="center" wrapText="1"/>
    </xf>
    <xf numFmtId="0" fontId="33" fillId="0" borderId="65" xfId="7" applyFont="1" applyBorder="1" applyAlignment="1">
      <alignment horizontal="left" vertical="top" wrapText="1"/>
    </xf>
    <xf numFmtId="0" fontId="33" fillId="0" borderId="66" xfId="7" applyFont="1" applyBorder="1" applyAlignment="1">
      <alignment horizontal="center" vertical="top"/>
    </xf>
    <xf numFmtId="0" fontId="33" fillId="5" borderId="71" xfId="7" applyFont="1" applyFill="1" applyBorder="1" applyAlignment="1">
      <alignment horizontal="left" vertical="center" wrapText="1"/>
    </xf>
    <xf numFmtId="0" fontId="33" fillId="5" borderId="37" xfId="7" applyFont="1" applyFill="1" applyBorder="1" applyAlignment="1">
      <alignment horizontal="left" vertical="center" wrapText="1"/>
    </xf>
    <xf numFmtId="0" fontId="33" fillId="5" borderId="62" xfId="7" applyFont="1" applyFill="1" applyBorder="1" applyAlignment="1">
      <alignment horizontal="center" vertical="top" wrapText="1"/>
    </xf>
    <xf numFmtId="0" fontId="33" fillId="5" borderId="17" xfId="7" applyFont="1" applyFill="1" applyBorder="1" applyAlignment="1">
      <alignment horizontal="left" vertical="top" wrapText="1"/>
    </xf>
    <xf numFmtId="9" fontId="39" fillId="16" borderId="12" xfId="7" applyNumberFormat="1" applyFont="1" applyFill="1" applyBorder="1" applyAlignment="1">
      <alignment horizontal="center" vertical="top"/>
    </xf>
    <xf numFmtId="0" fontId="33" fillId="5" borderId="37" xfId="7" applyFont="1" applyFill="1" applyBorder="1" applyAlignment="1">
      <alignment wrapText="1"/>
    </xf>
    <xf numFmtId="0" fontId="60" fillId="0" borderId="42" xfId="7" applyFont="1" applyBorder="1" applyAlignment="1">
      <alignment vertical="top"/>
    </xf>
    <xf numFmtId="0" fontId="33" fillId="5" borderId="17" xfId="7" applyFont="1" applyFill="1" applyBorder="1" applyAlignment="1">
      <alignment vertical="top"/>
    </xf>
    <xf numFmtId="0" fontId="39" fillId="5" borderId="17" xfId="7" applyFont="1" applyFill="1" applyBorder="1" applyAlignment="1">
      <alignment vertical="top"/>
    </xf>
    <xf numFmtId="0" fontId="33" fillId="5" borderId="17" xfId="7" applyFont="1" applyFill="1" applyBorder="1" applyAlignment="1">
      <alignment vertical="center" wrapText="1"/>
    </xf>
    <xf numFmtId="0" fontId="33" fillId="5" borderId="71" xfId="7" applyFont="1" applyFill="1" applyBorder="1" applyAlignment="1">
      <alignment wrapText="1"/>
    </xf>
    <xf numFmtId="0" fontId="33" fillId="5" borderId="34" xfId="7" applyFont="1" applyFill="1" applyBorder="1" applyAlignment="1">
      <alignment horizontal="center" vertical="center"/>
    </xf>
    <xf numFmtId="0" fontId="33" fillId="5" borderId="35" xfId="7" applyFont="1" applyFill="1" applyBorder="1" applyAlignment="1">
      <alignment vertical="top"/>
    </xf>
    <xf numFmtId="0" fontId="39" fillId="5" borderId="35" xfId="7" applyFont="1" applyFill="1" applyBorder="1" applyAlignment="1">
      <alignment vertical="top"/>
    </xf>
    <xf numFmtId="0" fontId="33" fillId="5" borderId="7" xfId="7" applyFont="1" applyFill="1" applyBorder="1" applyAlignment="1">
      <alignment horizontal="center" vertical="center"/>
    </xf>
    <xf numFmtId="0" fontId="33" fillId="5" borderId="6" xfId="7" applyFont="1" applyFill="1" applyBorder="1" applyAlignment="1">
      <alignment vertical="top" wrapText="1"/>
    </xf>
    <xf numFmtId="0" fontId="33" fillId="5" borderId="66" xfId="7" applyFont="1" applyFill="1" applyBorder="1" applyAlignment="1">
      <alignment horizontal="center" vertical="center"/>
    </xf>
    <xf numFmtId="0" fontId="33" fillId="5" borderId="65" xfId="7" applyFont="1" applyFill="1" applyBorder="1" applyAlignment="1">
      <alignment horizontal="center" vertical="center"/>
    </xf>
    <xf numFmtId="0" fontId="33" fillId="0" borderId="45" xfId="7" applyFont="1" applyBorder="1" applyAlignment="1">
      <alignment horizontal="center" vertical="center" textRotation="90"/>
    </xf>
    <xf numFmtId="0" fontId="33"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8" fillId="0" borderId="0" xfId="7" applyFont="1" applyAlignment="1">
      <alignment horizontal="right" vertical="top" wrapText="1"/>
    </xf>
    <xf numFmtId="0" fontId="13" fillId="0" borderId="0" xfId="7" applyFont="1" applyAlignment="1">
      <alignment horizontal="right" vertical="top" wrapText="1"/>
    </xf>
    <xf numFmtId="0" fontId="39" fillId="5" borderId="6" xfId="7" applyFont="1" applyFill="1" applyBorder="1" applyAlignment="1">
      <alignment horizontal="left" vertical="top" wrapText="1"/>
    </xf>
    <xf numFmtId="0" fontId="39" fillId="5" borderId="49" xfId="7" applyFont="1" applyFill="1" applyBorder="1" applyAlignment="1">
      <alignment horizontal="center" vertical="top" wrapText="1"/>
    </xf>
    <xf numFmtId="0" fontId="69" fillId="0" borderId="0" xfId="7" applyFont="1"/>
    <xf numFmtId="165" fontId="30" fillId="16" borderId="21" xfId="7" applyNumberFormat="1" applyFont="1" applyFill="1" applyBorder="1" applyAlignment="1">
      <alignment horizontal="center" vertical="top"/>
    </xf>
    <xf numFmtId="0" fontId="39" fillId="16" borderId="22" xfId="7" applyFont="1" applyFill="1" applyBorder="1" applyAlignment="1">
      <alignment horizontal="left" vertical="top"/>
    </xf>
    <xf numFmtId="9" fontId="39" fillId="16" borderId="22" xfId="7" applyNumberFormat="1" applyFont="1" applyFill="1" applyBorder="1" applyAlignment="1">
      <alignment horizontal="center" vertical="top"/>
    </xf>
    <xf numFmtId="9" fontId="39" fillId="16" borderId="24" xfId="7" applyNumberFormat="1" applyFont="1" applyFill="1" applyBorder="1" applyAlignment="1">
      <alignment horizontal="center" vertical="top"/>
    </xf>
    <xf numFmtId="9" fontId="39" fillId="16" borderId="74" xfId="7" applyNumberFormat="1" applyFont="1" applyFill="1" applyBorder="1" applyAlignment="1">
      <alignment horizontal="center" vertical="top"/>
    </xf>
    <xf numFmtId="0" fontId="39" fillId="16" borderId="65" xfId="7" applyFont="1" applyFill="1" applyBorder="1" applyAlignment="1">
      <alignment horizontal="center" vertical="center"/>
    </xf>
    <xf numFmtId="0" fontId="39" fillId="16" borderId="28" xfId="7" applyFont="1" applyFill="1" applyBorder="1" applyAlignment="1">
      <alignment horizontal="center" vertical="center"/>
    </xf>
    <xf numFmtId="9" fontId="39" fillId="16" borderId="28" xfId="7" applyNumberFormat="1" applyFont="1" applyFill="1" applyBorder="1" applyAlignment="1">
      <alignment horizontal="center" vertical="top"/>
    </xf>
    <xf numFmtId="0" fontId="35" fillId="0" borderId="0" xfId="0" applyFont="1"/>
    <xf numFmtId="2" fontId="36" fillId="9" borderId="12" xfId="0" applyNumberFormat="1" applyFont="1" applyFill="1" applyBorder="1" applyAlignment="1">
      <alignment vertical="top" wrapText="1"/>
    </xf>
    <xf numFmtId="2" fontId="36" fillId="9" borderId="28" xfId="0" applyNumberFormat="1" applyFont="1" applyFill="1" applyBorder="1" applyAlignment="1">
      <alignment vertical="top" wrapText="1"/>
    </xf>
    <xf numFmtId="2" fontId="35" fillId="0" borderId="25" xfId="0" applyNumberFormat="1" applyFont="1" applyBorder="1" applyAlignment="1">
      <alignment vertical="top" wrapText="1"/>
    </xf>
    <xf numFmtId="2" fontId="35" fillId="0" borderId="2" xfId="0" applyNumberFormat="1" applyFont="1" applyBorder="1" applyAlignment="1">
      <alignment vertical="top" wrapText="1"/>
    </xf>
    <xf numFmtId="0" fontId="33" fillId="0" borderId="0" xfId="0" applyFont="1" applyBorder="1" applyAlignment="1">
      <alignment vertical="top"/>
    </xf>
    <xf numFmtId="2" fontId="36" fillId="4" borderId="12" xfId="0" applyNumberFormat="1" applyFont="1" applyFill="1" applyBorder="1" applyAlignment="1">
      <alignment vertical="top" wrapText="1"/>
    </xf>
    <xf numFmtId="2" fontId="36" fillId="4" borderId="28" xfId="0" applyNumberFormat="1" applyFont="1" applyFill="1" applyBorder="1" applyAlignment="1">
      <alignment vertical="top" wrapText="1"/>
    </xf>
    <xf numFmtId="2" fontId="35" fillId="0" borderId="4" xfId="0" applyNumberFormat="1" applyFont="1" applyBorder="1" applyAlignment="1">
      <alignment horizontal="center" vertical="top" wrapText="1"/>
    </xf>
    <xf numFmtId="2" fontId="35" fillId="0" borderId="10" xfId="0" applyNumberFormat="1" applyFont="1" applyBorder="1" applyAlignment="1">
      <alignment horizontal="center" vertical="top" wrapText="1"/>
    </xf>
    <xf numFmtId="0" fontId="39" fillId="0" borderId="0" xfId="0" applyFont="1" applyAlignment="1">
      <alignment vertical="top"/>
    </xf>
    <xf numFmtId="2" fontId="35" fillId="0" borderId="3" xfId="0" applyNumberFormat="1" applyFont="1" applyBorder="1" applyAlignment="1">
      <alignment horizontal="center" vertical="top" wrapText="1"/>
    </xf>
    <xf numFmtId="2" fontId="35" fillId="0" borderId="47" xfId="0" applyNumberFormat="1" applyFont="1" applyBorder="1" applyAlignment="1">
      <alignment horizontal="center" vertical="top" wrapText="1"/>
    </xf>
    <xf numFmtId="0" fontId="33" fillId="0" borderId="0" xfId="0" applyFont="1" applyAlignment="1">
      <alignment vertical="top"/>
    </xf>
    <xf numFmtId="0" fontId="9" fillId="0" borderId="0" xfId="0" applyFont="1" applyFill="1" applyBorder="1" applyAlignment="1">
      <alignment horizontal="right" vertical="top" wrapText="1"/>
    </xf>
    <xf numFmtId="0" fontId="30" fillId="0" borderId="0" xfId="0" applyFont="1" applyFill="1" applyBorder="1" applyAlignment="1">
      <alignment horizontal="right" vertical="top" wrapText="1"/>
    </xf>
    <xf numFmtId="0" fontId="33" fillId="0" borderId="26" xfId="0" applyFont="1" applyBorder="1"/>
    <xf numFmtId="0" fontId="33" fillId="0" borderId="0" xfId="0" applyFont="1" applyBorder="1"/>
    <xf numFmtId="0" fontId="33" fillId="0" borderId="36" xfId="0" applyFont="1" applyBorder="1"/>
    <xf numFmtId="0" fontId="39" fillId="0" borderId="30" xfId="33" applyFont="1" applyBorder="1" applyAlignment="1">
      <alignment horizontal="center" vertical="top" wrapText="1"/>
    </xf>
    <xf numFmtId="0" fontId="39" fillId="0" borderId="38" xfId="33" applyFont="1" applyBorder="1" applyAlignment="1">
      <alignment horizontal="center" vertical="top" wrapText="1"/>
    </xf>
    <xf numFmtId="165" fontId="33" fillId="0" borderId="0" xfId="0" applyNumberFormat="1" applyFont="1" applyBorder="1" applyAlignment="1">
      <alignment vertical="top"/>
    </xf>
    <xf numFmtId="2" fontId="36"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49" fontId="30" fillId="0" borderId="0" xfId="0" applyNumberFormat="1" applyFont="1" applyAlignment="1">
      <alignment vertical="top" wrapText="1"/>
    </xf>
    <xf numFmtId="0" fontId="39" fillId="0" borderId="0" xfId="0" applyFont="1" applyAlignment="1">
      <alignment horizontal="center" vertical="top"/>
    </xf>
    <xf numFmtId="49" fontId="33" fillId="0" borderId="0" xfId="0" applyNumberFormat="1" applyFont="1" applyAlignment="1">
      <alignment vertical="top"/>
    </xf>
    <xf numFmtId="49" fontId="33" fillId="0" borderId="0" xfId="0" applyNumberFormat="1" applyFont="1" applyBorder="1" applyAlignment="1">
      <alignment vertical="top"/>
    </xf>
    <xf numFmtId="49" fontId="33" fillId="0" borderId="40" xfId="0" applyNumberFormat="1" applyFont="1" applyBorder="1" applyAlignment="1">
      <alignment vertical="top"/>
    </xf>
    <xf numFmtId="9" fontId="39" fillId="0" borderId="45" xfId="0" applyNumberFormat="1" applyFont="1" applyBorder="1" applyAlignment="1">
      <alignment horizontal="center" vertical="top"/>
    </xf>
    <xf numFmtId="9" fontId="39" fillId="5" borderId="1" xfId="0" applyNumberFormat="1" applyFont="1" applyFill="1" applyBorder="1" applyAlignment="1">
      <alignment horizontal="center" vertical="top"/>
    </xf>
    <xf numFmtId="0" fontId="39" fillId="5" borderId="53" xfId="0" applyFont="1" applyFill="1" applyBorder="1" applyAlignment="1">
      <alignment horizontal="center" vertical="center"/>
    </xf>
    <xf numFmtId="0" fontId="39" fillId="5" borderId="52" xfId="0" applyFont="1" applyFill="1" applyBorder="1" applyAlignment="1">
      <alignment horizontal="left" vertical="top" wrapText="1"/>
    </xf>
    <xf numFmtId="165" fontId="30" fillId="5" borderId="4" xfId="0" applyNumberFormat="1" applyFont="1" applyFill="1" applyBorder="1" applyAlignment="1">
      <alignment horizontal="center" vertical="top"/>
    </xf>
    <xf numFmtId="0" fontId="30" fillId="5" borderId="10" xfId="0" applyFont="1" applyFill="1" applyBorder="1" applyAlignment="1">
      <alignment horizontal="center" vertical="top"/>
    </xf>
    <xf numFmtId="0" fontId="39" fillId="0" borderId="7" xfId="0" applyFont="1" applyBorder="1" applyAlignment="1">
      <alignment horizontal="center" vertical="top"/>
    </xf>
    <xf numFmtId="0" fontId="39" fillId="5" borderId="5" xfId="0" applyFont="1" applyFill="1" applyBorder="1" applyAlignment="1">
      <alignment horizontal="center" vertical="top"/>
    </xf>
    <xf numFmtId="0" fontId="33" fillId="5" borderId="49" xfId="0" applyFont="1" applyFill="1" applyBorder="1" applyAlignment="1">
      <alignment horizontal="center" vertical="top" wrapText="1"/>
    </xf>
    <xf numFmtId="0" fontId="33" fillId="5" borderId="6" xfId="0" applyFont="1" applyFill="1" applyBorder="1" applyAlignment="1">
      <alignment horizontal="left" vertical="top" wrapText="1"/>
    </xf>
    <xf numFmtId="165" fontId="33" fillId="5" borderId="25" xfId="0" applyNumberFormat="1" applyFont="1" applyFill="1" applyBorder="1" applyAlignment="1">
      <alignment horizontal="center" vertical="top"/>
    </xf>
    <xf numFmtId="165" fontId="33" fillId="5" borderId="2" xfId="0" applyNumberFormat="1" applyFont="1" applyFill="1" applyBorder="1" applyAlignment="1">
      <alignment horizontal="center" vertical="top"/>
    </xf>
    <xf numFmtId="0" fontId="33" fillId="5" borderId="2" xfId="0" applyFont="1" applyFill="1" applyBorder="1" applyAlignment="1">
      <alignment horizontal="center" vertical="top"/>
    </xf>
    <xf numFmtId="165" fontId="33" fillId="0" borderId="42" xfId="0" applyNumberFormat="1" applyFont="1" applyBorder="1" applyAlignment="1">
      <alignment horizontal="center" vertical="top"/>
    </xf>
    <xf numFmtId="165" fontId="33" fillId="5" borderId="17" xfId="0" applyNumberFormat="1" applyFont="1" applyFill="1" applyBorder="1" applyAlignment="1">
      <alignment horizontal="center" vertical="top"/>
    </xf>
    <xf numFmtId="0" fontId="33" fillId="5" borderId="20" xfId="0" applyFont="1" applyFill="1" applyBorder="1" applyAlignment="1">
      <alignment horizontal="center" vertical="center"/>
    </xf>
    <xf numFmtId="0" fontId="33" fillId="5" borderId="18" xfId="0" applyFont="1" applyFill="1" applyBorder="1" applyAlignment="1">
      <alignment vertical="top" wrapText="1"/>
    </xf>
    <xf numFmtId="165" fontId="33" fillId="0" borderId="7" xfId="0" applyNumberFormat="1" applyFont="1" applyBorder="1" applyAlignment="1">
      <alignment horizontal="center" vertical="top"/>
    </xf>
    <xf numFmtId="165" fontId="33" fillId="5" borderId="5" xfId="0" applyNumberFormat="1" applyFont="1" applyFill="1" applyBorder="1" applyAlignment="1">
      <alignment horizontal="center" vertical="top"/>
    </xf>
    <xf numFmtId="0" fontId="33" fillId="5" borderId="5" xfId="0" applyFont="1" applyFill="1" applyBorder="1" applyAlignment="1">
      <alignment horizontal="center" vertical="top" wrapText="1"/>
    </xf>
    <xf numFmtId="0" fontId="33" fillId="5" borderId="6" xfId="0" applyFont="1" applyFill="1" applyBorder="1" applyAlignment="1">
      <alignment vertical="top" wrapText="1"/>
    </xf>
    <xf numFmtId="0" fontId="33" fillId="0" borderId="7" xfId="0" applyFont="1" applyBorder="1" applyAlignment="1">
      <alignment horizontal="center" vertical="top"/>
    </xf>
    <xf numFmtId="9" fontId="33" fillId="5" borderId="1" xfId="0" applyNumberFormat="1" applyFont="1" applyFill="1" applyBorder="1" applyAlignment="1">
      <alignment horizontal="center" vertical="top"/>
    </xf>
    <xf numFmtId="0" fontId="30" fillId="5" borderId="21" xfId="0" applyFont="1" applyFill="1" applyBorder="1" applyAlignment="1">
      <alignment vertical="top" wrapText="1"/>
    </xf>
    <xf numFmtId="0" fontId="69" fillId="0" borderId="0" xfId="0" applyFont="1"/>
    <xf numFmtId="0" fontId="30" fillId="19" borderId="12" xfId="0" applyFont="1" applyFill="1" applyBorder="1" applyAlignment="1">
      <alignment vertical="top" wrapText="1"/>
    </xf>
    <xf numFmtId="49" fontId="30" fillId="7" borderId="15" xfId="0" applyNumberFormat="1" applyFont="1" applyFill="1" applyBorder="1" applyAlignment="1">
      <alignment horizontal="center" vertical="top"/>
    </xf>
    <xf numFmtId="49"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0" fontId="33" fillId="0" borderId="6" xfId="0" applyFont="1" applyBorder="1" applyAlignment="1">
      <alignment horizontal="left" vertical="top" wrapText="1"/>
    </xf>
    <xf numFmtId="49" fontId="33" fillId="0" borderId="57" xfId="0" applyNumberFormat="1" applyFont="1" applyBorder="1" applyAlignment="1">
      <alignment horizontal="center" vertical="top"/>
    </xf>
    <xf numFmtId="49" fontId="33" fillId="5" borderId="56" xfId="0" applyNumberFormat="1" applyFont="1" applyFill="1" applyBorder="1" applyAlignment="1">
      <alignment horizontal="center" vertical="top"/>
    </xf>
    <xf numFmtId="0" fontId="33" fillId="5" borderId="56" xfId="0" applyFont="1" applyFill="1" applyBorder="1" applyAlignment="1">
      <alignment horizontal="center" vertical="top" wrapText="1"/>
    </xf>
    <xf numFmtId="165" fontId="33" fillId="10" borderId="37" xfId="0" applyNumberFormat="1" applyFont="1" applyFill="1" applyBorder="1" applyAlignment="1">
      <alignment horizontal="left" vertical="center" wrapText="1"/>
    </xf>
    <xf numFmtId="0" fontId="33" fillId="0" borderId="57" xfId="0" applyFont="1" applyBorder="1" applyAlignment="1">
      <alignment horizontal="center" vertical="top"/>
    </xf>
    <xf numFmtId="0" fontId="33" fillId="5" borderId="56" xfId="0" applyFont="1" applyFill="1" applyBorder="1" applyAlignment="1">
      <alignment horizontal="center" vertical="top"/>
    </xf>
    <xf numFmtId="0" fontId="33" fillId="5" borderId="51" xfId="0" applyFont="1" applyFill="1" applyBorder="1" applyAlignment="1">
      <alignment horizontal="center" vertical="center"/>
    </xf>
    <xf numFmtId="0" fontId="33" fillId="0" borderId="42" xfId="0" applyFont="1" applyBorder="1" applyAlignment="1">
      <alignment horizontal="center" vertical="top"/>
    </xf>
    <xf numFmtId="0" fontId="33" fillId="5" borderId="17" xfId="0" applyFont="1" applyFill="1" applyBorder="1" applyAlignment="1">
      <alignment horizontal="center" vertical="top"/>
    </xf>
    <xf numFmtId="49" fontId="33" fillId="5" borderId="17" xfId="0" applyNumberFormat="1" applyFont="1" applyFill="1" applyBorder="1" applyAlignment="1">
      <alignment horizontal="center" vertical="top"/>
    </xf>
    <xf numFmtId="165" fontId="33" fillId="10" borderId="58" xfId="0" applyNumberFormat="1" applyFont="1" applyFill="1" applyBorder="1" applyAlignment="1">
      <alignment horizontal="left" vertical="center" wrapText="1"/>
    </xf>
    <xf numFmtId="165" fontId="33" fillId="5" borderId="26" xfId="0" applyNumberFormat="1" applyFont="1" applyFill="1" applyBorder="1" applyAlignment="1">
      <alignment horizontal="center" vertical="top"/>
    </xf>
    <xf numFmtId="165" fontId="33" fillId="5" borderId="9"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0" borderId="34" xfId="0" applyFont="1" applyBorder="1" applyAlignment="1">
      <alignment horizontal="center" vertical="top"/>
    </xf>
    <xf numFmtId="0" fontId="33" fillId="5" borderId="35" xfId="0" applyFont="1" applyFill="1" applyBorder="1" applyAlignment="1">
      <alignment horizontal="center" vertical="center"/>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30" xfId="0" applyFont="1" applyFill="1" applyBorder="1" applyAlignment="1">
      <alignment horizontal="center" vertical="top"/>
    </xf>
    <xf numFmtId="165" fontId="33" fillId="10" borderId="31" xfId="0" applyNumberFormat="1" applyFont="1" applyFill="1" applyBorder="1" applyAlignment="1">
      <alignment horizontal="left" vertical="center" wrapText="1"/>
    </xf>
    <xf numFmtId="0" fontId="39" fillId="5" borderId="1" xfId="0" applyFont="1" applyFill="1" applyBorder="1" applyAlignment="1">
      <alignment horizontal="center" vertical="center"/>
    </xf>
    <xf numFmtId="0" fontId="39" fillId="5" borderId="32" xfId="0" applyFont="1" applyFill="1" applyBorder="1" applyAlignment="1">
      <alignment horizontal="left" vertical="top"/>
    </xf>
    <xf numFmtId="0" fontId="33" fillId="5" borderId="36" xfId="0" applyFont="1" applyFill="1" applyBorder="1" applyAlignment="1">
      <alignment horizontal="left" vertical="top" wrapText="1"/>
    </xf>
    <xf numFmtId="165" fontId="33" fillId="0" borderId="33" xfId="0" applyNumberFormat="1" applyFont="1" applyBorder="1" applyAlignment="1">
      <alignment horizontal="left" vertical="center" wrapText="1"/>
    </xf>
    <xf numFmtId="0" fontId="33" fillId="5" borderId="33" xfId="0" applyFont="1" applyFill="1" applyBorder="1" applyAlignment="1">
      <alignment horizontal="center" vertical="top"/>
    </xf>
    <xf numFmtId="165" fontId="33" fillId="10" borderId="33" xfId="0" applyNumberFormat="1" applyFont="1" applyFill="1" applyBorder="1" applyAlignment="1">
      <alignment horizontal="left" vertical="center" wrapText="1"/>
    </xf>
    <xf numFmtId="165" fontId="33" fillId="10" borderId="36" xfId="0" applyNumberFormat="1" applyFont="1" applyFill="1" applyBorder="1" applyAlignment="1">
      <alignment horizontal="left" vertical="center" wrapText="1"/>
    </xf>
    <xf numFmtId="0" fontId="33" fillId="0" borderId="14" xfId="0" applyFont="1" applyFill="1" applyBorder="1" applyAlignment="1">
      <alignment horizontal="left" vertical="top"/>
    </xf>
    <xf numFmtId="0" fontId="33" fillId="0" borderId="51" xfId="0" applyFont="1" applyFill="1" applyBorder="1" applyAlignment="1">
      <alignment horizontal="left" vertical="top"/>
    </xf>
    <xf numFmtId="0" fontId="33" fillId="0" borderId="51" xfId="0" applyFont="1" applyFill="1" applyBorder="1" applyAlignment="1">
      <alignment horizontal="center" vertical="center" wrapText="1"/>
    </xf>
    <xf numFmtId="0" fontId="33" fillId="0" borderId="51" xfId="0" applyFont="1" applyBorder="1" applyAlignment="1">
      <alignment vertical="center" wrapText="1"/>
    </xf>
    <xf numFmtId="0" fontId="30" fillId="5" borderId="22" xfId="0" applyFont="1" applyFill="1" applyBorder="1" applyAlignment="1">
      <alignment horizontal="left" vertical="top"/>
    </xf>
    <xf numFmtId="49" fontId="30" fillId="7" borderId="28" xfId="0" applyNumberFormat="1" applyFont="1" applyFill="1" applyBorder="1" applyAlignment="1">
      <alignment horizontal="center" vertical="top"/>
    </xf>
    <xf numFmtId="0" fontId="30" fillId="5" borderId="12" xfId="0" applyFont="1" applyFill="1" applyBorder="1" applyAlignment="1">
      <alignment vertical="top" wrapText="1"/>
    </xf>
    <xf numFmtId="0" fontId="69" fillId="0" borderId="0" xfId="0" applyFont="1" applyAlignment="1">
      <alignment horizontal="center" vertical="center"/>
    </xf>
    <xf numFmtId="0" fontId="14" fillId="0" borderId="54" xfId="0" applyFont="1" applyFill="1" applyBorder="1" applyAlignment="1">
      <alignment horizontal="left" vertical="top"/>
    </xf>
    <xf numFmtId="0" fontId="14" fillId="0" borderId="50" xfId="0" applyFont="1" applyFill="1" applyBorder="1" applyAlignment="1">
      <alignment horizontal="left" vertical="top"/>
    </xf>
    <xf numFmtId="0" fontId="14" fillId="0" borderId="50" xfId="0" applyFont="1" applyFill="1" applyBorder="1" applyAlignment="1">
      <alignment horizontal="center" vertical="center" wrapText="1"/>
    </xf>
    <xf numFmtId="0" fontId="33" fillId="0" borderId="50" xfId="0" applyFont="1" applyBorder="1" applyAlignment="1">
      <alignment vertical="center" wrapText="1"/>
    </xf>
    <xf numFmtId="0" fontId="30" fillId="0" borderId="40" xfId="0" applyFont="1" applyFill="1" applyBorder="1" applyAlignment="1">
      <alignment horizontal="left" vertical="top"/>
    </xf>
    <xf numFmtId="0" fontId="33" fillId="0" borderId="40" xfId="0" applyFont="1" applyFill="1" applyBorder="1" applyAlignment="1">
      <alignment horizontal="left" vertical="top"/>
    </xf>
    <xf numFmtId="0" fontId="30" fillId="0" borderId="39" xfId="0" applyFont="1" applyFill="1" applyBorder="1" applyAlignment="1">
      <alignment vertical="top"/>
    </xf>
    <xf numFmtId="49" fontId="30"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31" fillId="2" borderId="40" xfId="0" applyFont="1" applyFill="1" applyBorder="1" applyAlignment="1">
      <alignment horizontal="left" vertical="top"/>
    </xf>
    <xf numFmtId="0" fontId="32" fillId="2" borderId="40" xfId="0" applyFont="1" applyFill="1" applyBorder="1" applyAlignment="1">
      <alignment horizontal="left" vertical="top"/>
    </xf>
    <xf numFmtId="0" fontId="31" fillId="8" borderId="40" xfId="0" applyFont="1" applyFill="1" applyBorder="1" applyAlignment="1">
      <alignment horizontal="left" vertical="top"/>
    </xf>
    <xf numFmtId="0" fontId="31" fillId="8" borderId="0" xfId="0" applyFont="1" applyFill="1" applyAlignment="1">
      <alignment vertical="top"/>
    </xf>
    <xf numFmtId="0" fontId="12" fillId="0" borderId="0" xfId="0" applyFont="1" applyAlignment="1">
      <alignment vertical="top" wrapText="1"/>
    </xf>
    <xf numFmtId="0" fontId="33" fillId="0" borderId="0" xfId="0" applyFont="1"/>
    <xf numFmtId="2" fontId="30" fillId="4" borderId="28" xfId="0" applyNumberFormat="1" applyFont="1" applyFill="1" applyBorder="1" applyAlignment="1">
      <alignmen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8" xfId="0" applyNumberFormat="1" applyFont="1" applyBorder="1" applyAlignment="1">
      <alignment horizontal="center" vertical="top" wrapText="1"/>
    </xf>
    <xf numFmtId="2" fontId="30" fillId="4" borderId="28" xfId="0" applyNumberFormat="1" applyFont="1" applyFill="1" applyBorder="1" applyAlignment="1">
      <alignment horizontal="center" vertical="top" wrapText="1"/>
    </xf>
    <xf numFmtId="0" fontId="33" fillId="0" borderId="14" xfId="0" applyFont="1" applyBorder="1" applyAlignment="1">
      <alignment horizontal="center" vertical="top"/>
    </xf>
    <xf numFmtId="0" fontId="33" fillId="0" borderId="51" xfId="0" applyFont="1" applyBorder="1" applyAlignment="1">
      <alignment horizontal="center" vertical="top"/>
    </xf>
    <xf numFmtId="0" fontId="33" fillId="5" borderId="0" xfId="0" applyFont="1" applyFill="1" applyAlignment="1">
      <alignment horizontal="center" vertical="top"/>
    </xf>
    <xf numFmtId="0" fontId="30" fillId="7" borderId="12" xfId="0" applyFont="1" applyFill="1" applyBorder="1" applyAlignment="1">
      <alignment horizontal="left" vertical="top" wrapText="1"/>
    </xf>
    <xf numFmtId="0" fontId="30" fillId="7" borderId="11" xfId="0" applyFont="1" applyFill="1" applyBorder="1" applyAlignment="1">
      <alignment horizontal="left" vertical="top" wrapText="1"/>
    </xf>
    <xf numFmtId="0" fontId="14" fillId="0" borderId="51" xfId="0" applyFont="1" applyBorder="1" applyAlignment="1">
      <alignment horizontal="center" vertical="top"/>
    </xf>
    <xf numFmtId="0" fontId="33" fillId="0" borderId="65" xfId="0" applyFont="1" applyBorder="1" applyAlignment="1">
      <alignment vertical="center" wrapText="1"/>
    </xf>
    <xf numFmtId="165" fontId="33" fillId="5" borderId="28" xfId="0" applyNumberFormat="1" applyFont="1" applyFill="1" applyBorder="1" applyAlignment="1">
      <alignment horizontal="center" vertical="top"/>
    </xf>
    <xf numFmtId="0" fontId="33" fillId="5" borderId="53" xfId="0" applyFont="1" applyFill="1" applyBorder="1" applyAlignment="1">
      <alignment horizontal="center" vertical="center"/>
    </xf>
    <xf numFmtId="0" fontId="33" fillId="5" borderId="52" xfId="0" applyFont="1" applyFill="1" applyBorder="1" applyAlignment="1">
      <alignment horizontal="left" vertical="top" wrapText="1"/>
    </xf>
    <xf numFmtId="49" fontId="30" fillId="7" borderId="29" xfId="0" applyNumberFormat="1" applyFont="1" applyFill="1" applyBorder="1" applyAlignment="1">
      <alignment horizontal="center" vertical="top"/>
    </xf>
    <xf numFmtId="0" fontId="33" fillId="0" borderId="51" xfId="0" applyFont="1" applyBorder="1" applyAlignment="1">
      <alignment horizontal="left" vertical="top"/>
    </xf>
    <xf numFmtId="0" fontId="33" fillId="0" borderId="50" xfId="0" applyFont="1" applyBorder="1" applyAlignment="1">
      <alignment horizontal="left" vertical="top"/>
    </xf>
    <xf numFmtId="49" fontId="7" fillId="7" borderId="28" xfId="0" applyNumberFormat="1" applyFont="1" applyFill="1" applyBorder="1" applyAlignment="1">
      <alignment horizontal="center" vertical="top"/>
    </xf>
    <xf numFmtId="0" fontId="13" fillId="8" borderId="0" xfId="0" applyFont="1" applyFill="1"/>
    <xf numFmtId="165" fontId="0" fillId="0" borderId="0" xfId="0" applyNumberFormat="1"/>
    <xf numFmtId="49" fontId="33" fillId="0" borderId="0" xfId="7" applyNumberFormat="1" applyFont="1" applyAlignment="1">
      <alignment vertical="top"/>
    </xf>
    <xf numFmtId="165" fontId="33" fillId="0" borderId="30" xfId="7" applyNumberFormat="1" applyFont="1" applyBorder="1" applyAlignment="1">
      <alignment horizontal="center" vertical="top"/>
    </xf>
    <xf numFmtId="165" fontId="33" fillId="0" borderId="2" xfId="7" applyNumberFormat="1" applyFont="1" applyBorder="1" applyAlignment="1">
      <alignment horizontal="center" vertical="top"/>
    </xf>
    <xf numFmtId="0" fontId="33" fillId="0" borderId="35" xfId="7" applyFont="1" applyBorder="1" applyAlignment="1">
      <alignment horizontal="center" vertical="center"/>
    </xf>
    <xf numFmtId="2" fontId="8" fillId="0" borderId="0" xfId="0" applyNumberFormat="1" applyFont="1" applyFill="1" applyBorder="1" applyAlignment="1">
      <alignment horizontal="left" vertical="top" wrapText="1"/>
    </xf>
    <xf numFmtId="49" fontId="33" fillId="5" borderId="22" xfId="0" applyNumberFormat="1" applyFont="1" applyFill="1" applyBorder="1" applyAlignment="1">
      <alignment horizontal="center" vertical="top"/>
    </xf>
    <xf numFmtId="165" fontId="30" fillId="5" borderId="21" xfId="0" applyNumberFormat="1" applyFont="1" applyFill="1" applyBorder="1" applyAlignment="1">
      <alignment horizontal="center" vertical="top"/>
    </xf>
    <xf numFmtId="165" fontId="33" fillId="10" borderId="22" xfId="0" applyNumberFormat="1" applyFont="1" applyFill="1" applyBorder="1" applyAlignment="1">
      <alignment horizontal="left" vertical="center" wrapText="1"/>
    </xf>
    <xf numFmtId="49" fontId="33" fillId="0" borderId="24" xfId="0" applyNumberFormat="1" applyFont="1" applyBorder="1" applyAlignment="1">
      <alignment horizontal="center" vertical="top"/>
    </xf>
    <xf numFmtId="49" fontId="30" fillId="5" borderId="48" xfId="0" applyNumberFormat="1" applyFont="1" applyFill="1" applyBorder="1" applyAlignment="1">
      <alignment vertical="top" wrapText="1"/>
    </xf>
    <xf numFmtId="0" fontId="51" fillId="0" borderId="0" xfId="0" applyFont="1"/>
    <xf numFmtId="0" fontId="35" fillId="5" borderId="13" xfId="0" applyFont="1" applyFill="1" applyBorder="1" applyAlignment="1">
      <alignment vertical="top" wrapText="1"/>
    </xf>
    <xf numFmtId="0" fontId="35" fillId="5" borderId="44" xfId="0" applyFont="1" applyFill="1" applyBorder="1" applyAlignment="1">
      <alignment horizontal="center" vertical="top" wrapText="1"/>
    </xf>
    <xf numFmtId="0" fontId="30" fillId="5" borderId="47"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3" fillId="10" borderId="67" xfId="0" applyNumberFormat="1" applyFont="1" applyFill="1" applyBorder="1" applyAlignment="1">
      <alignment horizontal="left" vertical="center" wrapText="1"/>
    </xf>
    <xf numFmtId="49" fontId="33" fillId="0" borderId="25" xfId="0" applyNumberFormat="1" applyFont="1" applyBorder="1" applyAlignment="1">
      <alignment horizontal="center" vertical="top"/>
    </xf>
    <xf numFmtId="0" fontId="8" fillId="0" borderId="5" xfId="2" applyFont="1" applyBorder="1" applyAlignment="1">
      <alignment horizontal="center" vertical="top"/>
    </xf>
    <xf numFmtId="49" fontId="33" fillId="5" borderId="49" xfId="0" applyNumberFormat="1" applyFont="1" applyFill="1" applyBorder="1" applyAlignment="1">
      <alignment horizontal="center" vertical="top"/>
    </xf>
    <xf numFmtId="1" fontId="8" fillId="0" borderId="5" xfId="2" applyNumberFormat="1" applyFont="1" applyBorder="1" applyAlignment="1">
      <alignment horizontal="center" vertical="top"/>
    </xf>
    <xf numFmtId="0" fontId="11" fillId="0" borderId="0" xfId="0" applyFont="1" applyAlignment="1">
      <alignment horizontal="right"/>
    </xf>
    <xf numFmtId="165" fontId="39" fillId="0" borderId="0" xfId="0" applyNumberFormat="1" applyFont="1" applyAlignment="1">
      <alignment vertical="top"/>
    </xf>
    <xf numFmtId="0" fontId="0" fillId="0" borderId="0" xfId="0" applyFill="1"/>
    <xf numFmtId="0" fontId="11" fillId="0" borderId="0" xfId="0" applyFont="1" applyFill="1" applyAlignment="1">
      <alignment horizontal="center"/>
    </xf>
    <xf numFmtId="0" fontId="11" fillId="0" borderId="0" xfId="0" applyFont="1" applyFill="1" applyAlignment="1">
      <alignment horizontal="right" vertical="top"/>
    </xf>
    <xf numFmtId="0" fontId="0" fillId="0" borderId="0" xfId="0" applyFill="1" applyAlignment="1">
      <alignment vertical="top"/>
    </xf>
    <xf numFmtId="0" fontId="69" fillId="0" borderId="0" xfId="0" applyFont="1" applyFill="1" applyAlignment="1">
      <alignment vertical="top"/>
    </xf>
    <xf numFmtId="0" fontId="8" fillId="0" borderId="33" xfId="0" applyFont="1" applyBorder="1" applyAlignment="1">
      <alignment vertical="top" wrapText="1"/>
    </xf>
    <xf numFmtId="165" fontId="30" fillId="0" borderId="2" xfId="7" applyNumberFormat="1" applyFont="1" applyBorder="1" applyAlignment="1">
      <alignment horizontal="center" vertical="top"/>
    </xf>
    <xf numFmtId="0" fontId="33" fillId="5" borderId="31" xfId="7" applyFont="1" applyFill="1" applyBorder="1" applyAlignment="1">
      <alignment horizontal="left" vertical="top" wrapText="1"/>
    </xf>
    <xf numFmtId="0" fontId="33" fillId="5" borderId="5" xfId="7" applyFont="1" applyFill="1" applyBorder="1" applyAlignment="1">
      <alignment horizontal="center" vertical="top" wrapText="1"/>
    </xf>
    <xf numFmtId="9" fontId="33" fillId="0" borderId="77" xfId="7" applyNumberFormat="1" applyFont="1" applyBorder="1" applyAlignment="1">
      <alignment horizontal="center" vertical="top"/>
    </xf>
    <xf numFmtId="9" fontId="33" fillId="0" borderId="5" xfId="7" applyNumberFormat="1" applyFont="1" applyBorder="1" applyAlignment="1">
      <alignment horizontal="center" vertical="top"/>
    </xf>
    <xf numFmtId="1" fontId="33" fillId="0" borderId="7" xfId="7" applyNumberFormat="1" applyFont="1" applyBorder="1" applyAlignment="1">
      <alignment horizontal="center" vertical="top"/>
    </xf>
    <xf numFmtId="0" fontId="73" fillId="0" borderId="0" xfId="7" applyFont="1"/>
    <xf numFmtId="165" fontId="30" fillId="0" borderId="30" xfId="7" applyNumberFormat="1" applyFont="1" applyBorder="1" applyAlignment="1">
      <alignment horizontal="center" vertical="top"/>
    </xf>
    <xf numFmtId="0" fontId="33" fillId="0" borderId="33" xfId="7" applyFont="1" applyBorder="1" applyAlignment="1">
      <alignment horizontal="left" vertical="top"/>
    </xf>
    <xf numFmtId="9" fontId="33" fillId="0" borderId="38" xfId="7" applyNumberFormat="1" applyFont="1" applyBorder="1" applyAlignment="1">
      <alignment horizontal="center" vertical="top"/>
    </xf>
    <xf numFmtId="9" fontId="33" fillId="0" borderId="35" xfId="7" applyNumberFormat="1" applyFont="1" applyBorder="1" applyAlignment="1">
      <alignment horizontal="center" vertical="top"/>
    </xf>
    <xf numFmtId="1" fontId="33" fillId="0" borderId="60" xfId="7" applyNumberFormat="1" applyFont="1" applyBorder="1" applyAlignment="1">
      <alignment horizontal="center" vertical="top"/>
    </xf>
    <xf numFmtId="9" fontId="33" fillId="0" borderId="41" xfId="7" applyNumberFormat="1" applyFont="1" applyBorder="1" applyAlignment="1">
      <alignment horizontal="center" vertical="top"/>
    </xf>
    <xf numFmtId="165" fontId="33" fillId="0" borderId="21" xfId="7" applyNumberFormat="1" applyFont="1" applyBorder="1" applyAlignment="1">
      <alignment horizontal="center" vertical="top"/>
    </xf>
    <xf numFmtId="0" fontId="39" fillId="0" borderId="22" xfId="7" applyFont="1" applyBorder="1" applyAlignment="1">
      <alignment horizontal="left" vertical="top"/>
    </xf>
    <xf numFmtId="0" fontId="39" fillId="0" borderId="51" xfId="7" applyFont="1" applyBorder="1" applyAlignment="1">
      <alignment horizontal="center" vertical="center"/>
    </xf>
    <xf numFmtId="9" fontId="39" fillId="0" borderId="22" xfId="7" applyNumberFormat="1" applyFont="1" applyBorder="1" applyAlignment="1">
      <alignment horizontal="center" vertical="top"/>
    </xf>
    <xf numFmtId="9" fontId="39" fillId="0" borderId="51" xfId="7" applyNumberFormat="1" applyFont="1" applyBorder="1" applyAlignment="1">
      <alignment horizontal="center" vertical="top"/>
    </xf>
    <xf numFmtId="9" fontId="39" fillId="0" borderId="24" xfId="7" applyNumberFormat="1" applyFont="1" applyBorder="1" applyAlignment="1">
      <alignment horizontal="center" vertical="top"/>
    </xf>
    <xf numFmtId="0" fontId="39" fillId="0" borderId="5" xfId="7" applyFont="1" applyBorder="1" applyAlignment="1">
      <alignment horizontal="center" vertical="top"/>
    </xf>
    <xf numFmtId="9" fontId="39" fillId="0" borderId="5" xfId="7" applyNumberFormat="1" applyFont="1" applyBorder="1" applyAlignment="1">
      <alignment horizontal="center" vertical="top"/>
    </xf>
    <xf numFmtId="9" fontId="39" fillId="0" borderId="7" xfId="7" applyNumberFormat="1" applyFont="1" applyBorder="1" applyAlignment="1">
      <alignment horizontal="center" vertical="top"/>
    </xf>
    <xf numFmtId="0" fontId="39" fillId="0" borderId="46" xfId="7" applyFont="1" applyBorder="1" applyAlignment="1">
      <alignment horizontal="left" vertical="top"/>
    </xf>
    <xf numFmtId="0" fontId="39" fillId="0" borderId="13" xfId="7" applyFont="1" applyBorder="1" applyAlignment="1">
      <alignment horizontal="center" vertical="center"/>
    </xf>
    <xf numFmtId="9" fontId="39" fillId="0" borderId="56" xfId="7" applyNumberFormat="1" applyFont="1" applyBorder="1" applyAlignment="1">
      <alignment horizontal="center" vertical="top"/>
    </xf>
    <xf numFmtId="9" fontId="39" fillId="0" borderId="57" xfId="7" applyNumberFormat="1" applyFont="1" applyBorder="1" applyAlignment="1">
      <alignment horizontal="center" vertical="top"/>
    </xf>
    <xf numFmtId="165" fontId="30" fillId="0" borderId="9" xfId="7" applyNumberFormat="1" applyFont="1" applyBorder="1" applyAlignment="1">
      <alignment horizontal="center" vertical="top"/>
    </xf>
    <xf numFmtId="0" fontId="11" fillId="8" borderId="40" xfId="7" applyFill="1" applyBorder="1"/>
    <xf numFmtId="0" fontId="74" fillId="0" borderId="0" xfId="7" applyFont="1"/>
    <xf numFmtId="0" fontId="73" fillId="0" borderId="0" xfId="7" applyFont="1" applyAlignment="1">
      <alignment horizontal="left"/>
    </xf>
    <xf numFmtId="0" fontId="75" fillId="0" borderId="0" xfId="7" applyFont="1"/>
    <xf numFmtId="0" fontId="76" fillId="0" borderId="0" xfId="7" applyFont="1"/>
    <xf numFmtId="0" fontId="77" fillId="0" borderId="0" xfId="7" applyFont="1"/>
    <xf numFmtId="0" fontId="78" fillId="0" borderId="0" xfId="7" applyFont="1"/>
    <xf numFmtId="0" fontId="59" fillId="0" borderId="9" xfId="7" applyFont="1" applyBorder="1" applyAlignment="1">
      <alignment vertical="top" wrapText="1"/>
    </xf>
    <xf numFmtId="0" fontId="30" fillId="0" borderId="21" xfId="7" applyFont="1" applyBorder="1" applyAlignment="1">
      <alignment vertical="top" wrapText="1"/>
    </xf>
    <xf numFmtId="0" fontId="39" fillId="0" borderId="8" xfId="7" applyFont="1" applyBorder="1" applyAlignment="1">
      <alignment horizontal="center" vertical="top"/>
    </xf>
    <xf numFmtId="9" fontId="39" fillId="0" borderId="25" xfId="7" applyNumberFormat="1" applyFont="1" applyBorder="1" applyAlignment="1">
      <alignment horizontal="center" vertical="top"/>
    </xf>
    <xf numFmtId="0" fontId="39" fillId="0" borderId="35" xfId="7" applyFont="1" applyBorder="1" applyAlignment="1">
      <alignment horizontal="center" vertical="center"/>
    </xf>
    <xf numFmtId="9" fontId="39" fillId="0" borderId="38" xfId="7" applyNumberFormat="1" applyFont="1" applyBorder="1" applyAlignment="1">
      <alignment horizontal="center" vertical="top"/>
    </xf>
    <xf numFmtId="9" fontId="39" fillId="0" borderId="35" xfId="7" applyNumberFormat="1" applyFont="1" applyBorder="1" applyAlignment="1">
      <alignment horizontal="center" vertical="top"/>
    </xf>
    <xf numFmtId="9" fontId="39"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2" fontId="33" fillId="5" borderId="59" xfId="7" applyNumberFormat="1" applyFont="1" applyFill="1" applyBorder="1" applyAlignment="1">
      <alignment horizontal="center" vertical="top"/>
    </xf>
    <xf numFmtId="0" fontId="79" fillId="0" borderId="0" xfId="7" applyFont="1"/>
    <xf numFmtId="0" fontId="33" fillId="0" borderId="33" xfId="0" applyFont="1" applyBorder="1" applyAlignment="1">
      <alignment horizontal="left" vertical="top" wrapText="1"/>
    </xf>
    <xf numFmtId="0" fontId="33" fillId="0" borderId="32" xfId="0" applyFont="1" applyBorder="1" applyAlignment="1">
      <alignment horizontal="left" vertical="top" wrapText="1"/>
    </xf>
    <xf numFmtId="49" fontId="30" fillId="2" borderId="21" xfId="0" applyNumberFormat="1" applyFont="1" applyFill="1" applyBorder="1" applyAlignment="1">
      <alignment horizontal="center"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81"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0" fontId="12" fillId="0" borderId="56" xfId="0" applyFont="1" applyBorder="1" applyAlignment="1">
      <alignment vertical="center" wrapText="1"/>
    </xf>
    <xf numFmtId="0" fontId="12" fillId="0" borderId="0" xfId="0" applyFont="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81" fillId="7" borderId="11" xfId="0" applyFont="1" applyFill="1" applyBorder="1" applyAlignment="1">
      <alignment vertical="top" wrapText="1"/>
    </xf>
    <xf numFmtId="0" fontId="81" fillId="5" borderId="11" xfId="0" applyFont="1" applyFill="1" applyBorder="1" applyAlignment="1">
      <alignment horizontal="center" vertical="top" wrapText="1"/>
    </xf>
    <xf numFmtId="0" fontId="81" fillId="5" borderId="12" xfId="0" applyFont="1" applyFill="1" applyBorder="1" applyAlignment="1">
      <alignment horizontal="center" vertical="top" wrapText="1"/>
    </xf>
    <xf numFmtId="49" fontId="13" fillId="2" borderId="39" xfId="0" applyNumberFormat="1" applyFont="1" applyFill="1" applyBorder="1" applyAlignment="1">
      <alignment horizontal="center" vertical="top"/>
    </xf>
    <xf numFmtId="49" fontId="13" fillId="7" borderId="9"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81" fillId="0" borderId="40" xfId="0" applyFont="1" applyBorder="1" applyAlignment="1">
      <alignment vertical="top" wrapText="1"/>
    </xf>
    <xf numFmtId="0" fontId="12" fillId="0" borderId="50" xfId="0" applyFont="1" applyBorder="1" applyAlignment="1">
      <alignment vertical="center" wrapText="1"/>
    </xf>
    <xf numFmtId="0" fontId="12" fillId="0" borderId="50" xfId="0" applyFont="1" applyBorder="1" applyAlignment="1">
      <alignment horizontal="center" vertical="center"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0" fontId="12" fillId="0" borderId="6" xfId="0" applyFont="1" applyBorder="1" applyAlignment="1">
      <alignment vertical="top" wrapText="1"/>
    </xf>
    <xf numFmtId="165" fontId="12" fillId="10" borderId="5" xfId="0" applyNumberFormat="1" applyFont="1" applyFill="1" applyBorder="1" applyAlignment="1">
      <alignment horizontal="center" vertical="center" wrapText="1"/>
    </xf>
    <xf numFmtId="49" fontId="12" fillId="10" borderId="5" xfId="0" applyNumberFormat="1" applyFont="1" applyFill="1" applyBorder="1" applyAlignment="1">
      <alignment vertical="center" wrapText="1"/>
    </xf>
    <xf numFmtId="2" fontId="12" fillId="10" borderId="5" xfId="0" applyNumberFormat="1" applyFont="1" applyFill="1" applyBorder="1" applyAlignment="1">
      <alignment vertical="center" wrapText="1"/>
    </xf>
    <xf numFmtId="2" fontId="12" fillId="10" borderId="7" xfId="0" applyNumberFormat="1" applyFont="1" applyFill="1" applyBorder="1" applyAlignment="1">
      <alignment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61" xfId="0" applyNumberFormat="1" applyFont="1" applyFill="1" applyBorder="1" applyAlignment="1">
      <alignment horizontal="center" vertical="center" wrapText="1"/>
    </xf>
    <xf numFmtId="49" fontId="12" fillId="10" borderId="17" xfId="0" applyNumberFormat="1" applyFont="1" applyFill="1" applyBorder="1" applyAlignment="1">
      <alignment vertical="center" wrapText="1"/>
    </xf>
    <xf numFmtId="49" fontId="12" fillId="10" borderId="42" xfId="0" applyNumberFormat="1"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0" fontId="81"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0" fontId="83" fillId="5" borderId="30" xfId="0" applyFont="1" applyFill="1" applyBorder="1" applyAlignment="1">
      <alignment horizontal="center" vertical="top"/>
    </xf>
    <xf numFmtId="2" fontId="83" fillId="5" borderId="3" xfId="0" applyNumberFormat="1" applyFont="1" applyFill="1" applyBorder="1" applyAlignment="1">
      <alignment horizontal="center" vertical="top"/>
    </xf>
    <xf numFmtId="165" fontId="83" fillId="5" borderId="3" xfId="0" applyNumberFormat="1" applyFont="1" applyFill="1" applyBorder="1" applyAlignment="1">
      <alignment horizontal="center" vertical="top"/>
    </xf>
    <xf numFmtId="165" fontId="83" fillId="5" borderId="47" xfId="0" applyNumberFormat="1" applyFont="1" applyFill="1" applyBorder="1" applyAlignment="1">
      <alignment horizontal="center" vertical="top"/>
    </xf>
    <xf numFmtId="0" fontId="83" fillId="5" borderId="55" xfId="0" applyFont="1" applyFill="1" applyBorder="1" applyAlignment="1">
      <alignment vertical="top" wrapText="1"/>
    </xf>
    <xf numFmtId="165" fontId="83" fillId="5" borderId="50" xfId="0" applyNumberFormat="1" applyFont="1" applyFill="1" applyBorder="1" applyAlignment="1">
      <alignment horizontal="center" vertical="top" wrapText="1"/>
    </xf>
    <xf numFmtId="0" fontId="83" fillId="5" borderId="50" xfId="0" applyFont="1" applyFill="1" applyBorder="1" applyAlignment="1">
      <alignment horizontal="center" vertical="top" wrapText="1"/>
    </xf>
    <xf numFmtId="0" fontId="83" fillId="5" borderId="54" xfId="0" applyFont="1" applyFill="1" applyBorder="1" applyAlignment="1">
      <alignment horizontal="center" vertical="top" wrapText="1"/>
    </xf>
    <xf numFmtId="0" fontId="83" fillId="5" borderId="37" xfId="0" applyFont="1" applyFill="1" applyBorder="1" applyAlignment="1">
      <alignment vertical="top" wrapText="1"/>
    </xf>
    <xf numFmtId="165" fontId="83" fillId="5" borderId="35" xfId="0" applyNumberFormat="1" applyFont="1" applyFill="1" applyBorder="1" applyAlignment="1">
      <alignment horizontal="center" vertical="top" wrapText="1"/>
    </xf>
    <xf numFmtId="0" fontId="83" fillId="5" borderId="35" xfId="0" applyFont="1" applyFill="1" applyBorder="1" applyAlignment="1">
      <alignment horizontal="center" vertical="top"/>
    </xf>
    <xf numFmtId="0" fontId="83" fillId="5" borderId="35" xfId="0" applyFont="1" applyFill="1" applyBorder="1" applyAlignment="1">
      <alignment horizontal="center" vertical="top" wrapText="1"/>
    </xf>
    <xf numFmtId="0" fontId="83" fillId="5" borderId="34" xfId="0" applyFont="1" applyFill="1" applyBorder="1" applyAlignment="1">
      <alignment horizontal="center" vertical="top" wrapText="1"/>
    </xf>
    <xf numFmtId="2" fontId="85" fillId="5" borderId="3" xfId="0" applyNumberFormat="1" applyFont="1" applyFill="1" applyBorder="1" applyAlignment="1">
      <alignment horizontal="center" vertical="top"/>
    </xf>
    <xf numFmtId="165" fontId="85" fillId="5" borderId="3" xfId="0" applyNumberFormat="1" applyFont="1" applyFill="1" applyBorder="1" applyAlignment="1">
      <alignment horizontal="center" vertical="top"/>
    </xf>
    <xf numFmtId="0" fontId="83" fillId="5" borderId="63" xfId="0" applyFont="1" applyFill="1" applyBorder="1" applyAlignment="1">
      <alignment horizontal="center" vertical="top" wrapText="1"/>
    </xf>
    <xf numFmtId="0" fontId="83" fillId="5" borderId="64" xfId="0" applyFont="1" applyFill="1" applyBorder="1" applyAlignment="1">
      <alignment horizontal="center" vertical="top"/>
    </xf>
    <xf numFmtId="0" fontId="83" fillId="5" borderId="35" xfId="0" applyFont="1" applyFill="1" applyBorder="1" applyAlignment="1">
      <alignment vertical="center" wrapText="1"/>
    </xf>
    <xf numFmtId="165" fontId="85" fillId="5" borderId="47" xfId="0" applyNumberFormat="1" applyFont="1" applyFill="1" applyBorder="1" applyAlignment="1">
      <alignment horizontal="center" vertical="top"/>
    </xf>
    <xf numFmtId="0" fontId="83" fillId="5" borderId="30" xfId="0" applyFont="1" applyFill="1" applyBorder="1" applyAlignment="1">
      <alignment vertical="center" wrapText="1"/>
    </xf>
    <xf numFmtId="0" fontId="83" fillId="5" borderId="64" xfId="0" applyFont="1" applyFill="1" applyBorder="1" applyAlignment="1">
      <alignment vertical="center" wrapText="1"/>
    </xf>
    <xf numFmtId="0" fontId="83" fillId="5" borderId="3" xfId="0" applyFont="1" applyFill="1" applyBorder="1" applyAlignment="1">
      <alignment horizontal="center" vertical="top"/>
    </xf>
    <xf numFmtId="0" fontId="83" fillId="5" borderId="63" xfId="0" applyFont="1" applyFill="1" applyBorder="1" applyAlignment="1">
      <alignment horizontal="center" vertical="top"/>
    </xf>
    <xf numFmtId="49" fontId="21" fillId="2" borderId="28"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0" fontId="81" fillId="7" borderId="15" xfId="0" applyFont="1" applyFill="1" applyBorder="1" applyAlignment="1">
      <alignment horizontal="center" vertical="top" wrapText="1"/>
    </xf>
    <xf numFmtId="0" fontId="81"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3" borderId="28"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87" fillId="7" borderId="40" xfId="0" applyFont="1" applyFill="1" applyBorder="1" applyAlignment="1">
      <alignment vertical="top" wrapText="1"/>
    </xf>
    <xf numFmtId="0" fontId="87" fillId="7" borderId="43"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87" fillId="0" borderId="11" xfId="0" applyFont="1" applyBorder="1" applyAlignment="1">
      <alignment vertical="top" wrapText="1"/>
    </xf>
    <xf numFmtId="0" fontId="12" fillId="0" borderId="65" xfId="0" applyFont="1" applyBorder="1" applyAlignment="1">
      <alignment horizontal="justify" vertical="center"/>
    </xf>
    <xf numFmtId="0" fontId="12" fillId="0" borderId="65" xfId="0" applyFont="1" applyBorder="1" applyAlignment="1">
      <alignment horizontal="center" vertical="top" wrapText="1"/>
    </xf>
    <xf numFmtId="0" fontId="33" fillId="0" borderId="65" xfId="0" applyFont="1" applyBorder="1" applyAlignment="1">
      <alignment horizontal="center" vertical="top" wrapText="1"/>
    </xf>
    <xf numFmtId="0" fontId="33" fillId="0" borderId="66" xfId="0" applyFont="1" applyBorder="1" applyAlignment="1">
      <alignment horizontal="center" vertical="top" wrapText="1"/>
    </xf>
    <xf numFmtId="49" fontId="13" fillId="5" borderId="39" xfId="0" applyNumberFormat="1" applyFont="1" applyFill="1" applyBorder="1" applyAlignment="1">
      <alignment horizontal="center" vertical="top" wrapText="1"/>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165" fontId="12" fillId="5" borderId="8" xfId="0" applyNumberFormat="1" applyFont="1" applyFill="1" applyBorder="1" applyAlignment="1">
      <alignment horizontal="center" vertical="top"/>
    </xf>
    <xf numFmtId="49" fontId="13" fillId="5" borderId="36" xfId="0" applyNumberFormat="1" applyFont="1" applyFill="1" applyBorder="1" applyAlignment="1">
      <alignment horizontal="center" vertical="top" wrapText="1"/>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12" fillId="5" borderId="30" xfId="0" applyFont="1" applyFill="1" applyBorder="1" applyAlignment="1">
      <alignment vertical="top" wrapText="1"/>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2" fillId="0" borderId="37" xfId="0" applyFont="1" applyBorder="1" applyAlignment="1">
      <alignment vertical="center" wrapText="1"/>
    </xf>
    <xf numFmtId="0" fontId="12" fillId="0" borderId="35" xfId="0" applyFont="1" applyBorder="1" applyAlignment="1">
      <alignment horizontal="center" vertical="center" wrapText="1"/>
    </xf>
    <xf numFmtId="0" fontId="12" fillId="0" borderId="64" xfId="0" applyFont="1" applyBorder="1" applyAlignment="1">
      <alignment horizontal="center" vertical="top"/>
    </xf>
    <xf numFmtId="0" fontId="12" fillId="0" borderId="64"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61" xfId="0" applyFont="1" applyBorder="1" applyAlignment="1">
      <alignment vertical="center" wrapText="1"/>
    </xf>
    <xf numFmtId="0" fontId="12" fillId="5" borderId="3" xfId="0" applyFont="1" applyFill="1" applyBorder="1" applyAlignment="1">
      <alignment vertical="top" wrapText="1"/>
    </xf>
    <xf numFmtId="0" fontId="12" fillId="0" borderId="35" xfId="0" applyFont="1" applyBorder="1" applyAlignment="1">
      <alignment horizontal="center" vertical="top"/>
    </xf>
    <xf numFmtId="0" fontId="12" fillId="0" borderId="34" xfId="0" applyFont="1" applyBorder="1" applyAlignment="1">
      <alignment horizontal="center" vertical="top" wrapText="1"/>
    </xf>
    <xf numFmtId="0" fontId="12" fillId="5" borderId="62" xfId="36" applyFont="1" applyFill="1" applyBorder="1" applyAlignment="1">
      <alignment vertical="top" wrapText="1"/>
    </xf>
    <xf numFmtId="0" fontId="33" fillId="5" borderId="17" xfId="36" applyFont="1" applyFill="1" applyBorder="1" applyAlignment="1">
      <alignment horizontal="center" vertical="top" wrapText="1"/>
    </xf>
    <xf numFmtId="0" fontId="33" fillId="5" borderId="17" xfId="36" applyFont="1" applyFill="1" applyBorder="1" applyAlignment="1">
      <alignment horizontal="center" vertical="top"/>
    </xf>
    <xf numFmtId="0" fontId="70" fillId="5" borderId="42" xfId="36" applyFont="1" applyFill="1" applyBorder="1" applyAlignment="1">
      <alignment horizontal="center" vertical="top"/>
    </xf>
    <xf numFmtId="0" fontId="12" fillId="0" borderId="17" xfId="0" applyFont="1" applyBorder="1" applyAlignment="1">
      <alignment horizontal="left" vertical="top" wrapText="1"/>
    </xf>
    <xf numFmtId="0" fontId="12" fillId="0" borderId="42" xfId="0" applyFont="1" applyBorder="1" applyAlignment="1">
      <alignment horizontal="left" vertical="top" wrapText="1"/>
    </xf>
    <xf numFmtId="165" fontId="12" fillId="0" borderId="4" xfId="0" applyNumberFormat="1" applyFont="1" applyBorder="1" applyAlignment="1">
      <alignment horizontal="center" vertical="top"/>
    </xf>
    <xf numFmtId="165" fontId="12" fillId="10" borderId="61" xfId="0" applyNumberFormat="1" applyFont="1" applyFill="1" applyBorder="1" applyAlignment="1">
      <alignment horizontal="left" vertical="center" wrapText="1"/>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49" fontId="13" fillId="5" borderId="23" xfId="0" applyNumberFormat="1" applyFont="1" applyFill="1" applyBorder="1" applyAlignment="1">
      <alignment horizontal="center"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52"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xf>
    <xf numFmtId="0" fontId="12" fillId="0" borderId="45" xfId="0" applyFont="1" applyBorder="1" applyAlignment="1">
      <alignment horizontal="center" vertical="center" wrapText="1"/>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0" fontId="12" fillId="0" borderId="33" xfId="0" applyFont="1" applyBorder="1" applyAlignment="1">
      <alignment horizontal="justify" vertical="center"/>
    </xf>
    <xf numFmtId="0" fontId="88" fillId="5" borderId="9" xfId="0" applyFont="1" applyFill="1" applyBorder="1" applyAlignment="1">
      <alignment vertical="top" wrapText="1"/>
    </xf>
    <xf numFmtId="2" fontId="12" fillId="0" borderId="30" xfId="0" applyNumberFormat="1" applyFont="1" applyBorder="1" applyAlignment="1">
      <alignment horizontal="center" vertical="top"/>
    </xf>
    <xf numFmtId="0" fontId="12" fillId="0" borderId="58" xfId="0" applyFont="1" applyBorder="1" applyAlignment="1">
      <alignment horizontal="left" vertical="top"/>
    </xf>
    <xf numFmtId="0" fontId="12" fillId="0" borderId="17" xfId="0" applyFont="1" applyBorder="1" applyAlignment="1">
      <alignment horizontal="center" vertical="top"/>
    </xf>
    <xf numFmtId="0" fontId="12" fillId="0" borderId="42" xfId="0" applyFont="1" applyBorder="1" applyAlignment="1">
      <alignment horizontal="center" vertical="top" wrapText="1"/>
    </xf>
    <xf numFmtId="0" fontId="81"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87" fillId="5" borderId="65" xfId="0" applyFont="1" applyFill="1" applyBorder="1" applyAlignment="1">
      <alignment vertical="top" wrapText="1"/>
    </xf>
    <xf numFmtId="0" fontId="81"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49" fontId="13" fillId="7" borderId="12" xfId="0" applyNumberFormat="1" applyFont="1" applyFill="1" applyBorder="1" applyAlignment="1">
      <alignment vertical="top" wrapText="1"/>
    </xf>
    <xf numFmtId="0" fontId="12" fillId="0" borderId="49" xfId="0" applyFont="1" applyBorder="1" applyAlignment="1">
      <alignment horizontal="left" vertical="top" wrapText="1"/>
    </xf>
    <xf numFmtId="49" fontId="33" fillId="5" borderId="5" xfId="0" applyNumberFormat="1" applyFont="1" applyFill="1" applyBorder="1" applyAlignment="1">
      <alignment horizontal="center" vertical="top" wrapText="1"/>
    </xf>
    <xf numFmtId="49" fontId="33" fillId="5" borderId="7" xfId="0" applyNumberFormat="1" applyFont="1" applyFill="1" applyBorder="1" applyAlignment="1">
      <alignment horizontal="center" vertical="top" wrapText="1"/>
    </xf>
    <xf numFmtId="0" fontId="12" fillId="0" borderId="61" xfId="0" applyFont="1" applyBorder="1" applyAlignment="1">
      <alignment horizontal="left" vertical="top" wrapText="1"/>
    </xf>
    <xf numFmtId="49" fontId="12" fillId="0" borderId="35" xfId="0" applyNumberFormat="1" applyFont="1" applyBorder="1" applyAlignment="1">
      <alignment horizontal="center" vertical="center" wrapText="1"/>
    </xf>
    <xf numFmtId="49" fontId="33" fillId="5" borderId="35" xfId="0" applyNumberFormat="1" applyFont="1" applyFill="1" applyBorder="1" applyAlignment="1">
      <alignment horizontal="center" vertical="top" wrapText="1"/>
    </xf>
    <xf numFmtId="49" fontId="33" fillId="5" borderId="34" xfId="0" applyNumberFormat="1" applyFont="1" applyFill="1" applyBorder="1" applyAlignment="1">
      <alignment horizontal="center" vertical="top" wrapText="1"/>
    </xf>
    <xf numFmtId="0" fontId="12" fillId="0" borderId="53"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top" wrapText="1"/>
    </xf>
    <xf numFmtId="49" fontId="33" fillId="5" borderId="45" xfId="0" applyNumberFormat="1" applyFont="1" applyFill="1" applyBorder="1" applyAlignment="1">
      <alignment horizontal="center" vertical="top" wrapText="1"/>
    </xf>
    <xf numFmtId="0" fontId="12" fillId="0" borderId="31" xfId="0" applyFont="1" applyBorder="1" applyAlignment="1">
      <alignment horizontal="left" vertical="top"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165" fontId="89" fillId="0" borderId="41" xfId="0" applyNumberFormat="1" applyFont="1" applyBorder="1" applyAlignment="1">
      <alignment horizontal="center" vertical="top"/>
    </xf>
    <xf numFmtId="0" fontId="12" fillId="0" borderId="33" xfId="0" applyFont="1" applyBorder="1" applyAlignment="1">
      <alignment vertical="top" wrapText="1"/>
    </xf>
    <xf numFmtId="0" fontId="12" fillId="0" borderId="3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0" fontId="13" fillId="7" borderId="15" xfId="0" applyFont="1" applyFill="1" applyBorder="1" applyAlignment="1">
      <alignment vertical="top"/>
    </xf>
    <xf numFmtId="0" fontId="12" fillId="0" borderId="74" xfId="0" applyFont="1" applyBorder="1" applyAlignment="1">
      <alignment wrapText="1"/>
    </xf>
    <xf numFmtId="49" fontId="12" fillId="5" borderId="65" xfId="0" applyNumberFormat="1" applyFont="1" applyFill="1" applyBorder="1" applyAlignment="1">
      <alignment horizontal="center" vertical="top" wrapText="1"/>
    </xf>
    <xf numFmtId="49" fontId="12" fillId="5" borderId="66" xfId="0" applyNumberFormat="1" applyFont="1" applyFill="1" applyBorder="1" applyAlignment="1">
      <alignment horizontal="center" vertical="top" wrapText="1"/>
    </xf>
    <xf numFmtId="0" fontId="12" fillId="0" borderId="74" xfId="0" applyFont="1" applyBorder="1" applyAlignment="1">
      <alignment horizontal="left" vertical="top" wrapText="1"/>
    </xf>
    <xf numFmtId="165" fontId="12" fillId="10" borderId="65" xfId="0" applyNumberFormat="1" applyFont="1" applyFill="1" applyBorder="1" applyAlignment="1">
      <alignment horizontal="center" vertical="center" wrapText="1"/>
    </xf>
    <xf numFmtId="0" fontId="12" fillId="5" borderId="65" xfId="0" applyFont="1" applyFill="1" applyBorder="1" applyAlignment="1">
      <alignment horizontal="center" vertical="top"/>
    </xf>
    <xf numFmtId="0" fontId="12" fillId="5" borderId="66" xfId="0" applyFont="1" applyFill="1" applyBorder="1" applyAlignment="1">
      <alignment horizontal="center" vertical="top"/>
    </xf>
    <xf numFmtId="0" fontId="12" fillId="0" borderId="40" xfId="0" applyFont="1" applyBorder="1" applyAlignment="1">
      <alignmen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40" xfId="0" applyFont="1" applyBorder="1"/>
    <xf numFmtId="165" fontId="13" fillId="11" borderId="27" xfId="0" applyNumberFormat="1" applyFont="1" applyFill="1" applyBorder="1" applyAlignment="1">
      <alignment horizontal="center" vertical="top"/>
    </xf>
    <xf numFmtId="165" fontId="87" fillId="7" borderId="11" xfId="0" applyNumberFormat="1" applyFont="1" applyFill="1" applyBorder="1" applyAlignment="1">
      <alignment horizontal="left" vertical="top" wrapText="1"/>
    </xf>
    <xf numFmtId="165" fontId="87" fillId="7" borderId="28" xfId="0" applyNumberFormat="1" applyFont="1" applyFill="1" applyBorder="1" applyAlignment="1">
      <alignment horizontal="left" vertical="top" wrapText="1"/>
    </xf>
    <xf numFmtId="165" fontId="87" fillId="7" borderId="28" xfId="0" applyNumberFormat="1" applyFont="1" applyFill="1" applyBorder="1" applyAlignment="1">
      <alignment horizontal="center" vertical="top" wrapText="1"/>
    </xf>
    <xf numFmtId="0" fontId="87" fillId="7" borderId="11" xfId="0" applyFont="1" applyFill="1" applyBorder="1" applyAlignment="1">
      <alignment horizontal="left" vertical="top" wrapText="1"/>
    </xf>
    <xf numFmtId="0" fontId="87"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90" fillId="0" borderId="13" xfId="0" applyFont="1" applyBorder="1" applyAlignment="1">
      <alignment vertical="top"/>
    </xf>
    <xf numFmtId="0" fontId="12" fillId="0" borderId="56" xfId="0" applyFont="1" applyBorder="1" applyAlignment="1">
      <alignment horizontal="center" vertical="center"/>
    </xf>
    <xf numFmtId="0" fontId="12" fillId="5" borderId="56" xfId="0" applyFont="1" applyFill="1" applyBorder="1" applyAlignment="1">
      <alignment horizontal="left" vertical="top"/>
    </xf>
    <xf numFmtId="0" fontId="12" fillId="5" borderId="57" xfId="0" applyFont="1" applyFill="1" applyBorder="1" applyAlignment="1">
      <alignment horizontal="left" vertical="top"/>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12" fillId="0" borderId="11" xfId="0" applyFont="1" applyBorder="1" applyAlignment="1">
      <alignment vertical="top" wrapText="1"/>
    </xf>
    <xf numFmtId="0" fontId="12" fillId="0" borderId="69" xfId="0" applyFont="1" applyBorder="1" applyAlignment="1">
      <alignment horizontal="left" vertical="top" wrapText="1"/>
    </xf>
    <xf numFmtId="0" fontId="13" fillId="5" borderId="65" xfId="0" applyFont="1" applyFill="1" applyBorder="1" applyAlignment="1">
      <alignmen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89" fillId="0" borderId="17" xfId="0" applyFont="1" applyBorder="1" applyAlignment="1">
      <alignment horizontal="center" vertical="top"/>
    </xf>
    <xf numFmtId="0" fontId="89" fillId="0" borderId="42" xfId="0" applyFont="1" applyBorder="1" applyAlignment="1">
      <alignment horizontal="center" vertical="top"/>
    </xf>
    <xf numFmtId="0" fontId="13" fillId="20" borderId="10" xfId="0" applyFont="1" applyFill="1" applyBorder="1" applyAlignment="1">
      <alignment horizontal="center" vertical="top"/>
    </xf>
    <xf numFmtId="165" fontId="13" fillId="20" borderId="4" xfId="0" applyNumberFormat="1" applyFont="1" applyFill="1" applyBorder="1" applyAlignment="1">
      <alignment horizontal="center" vertical="top"/>
    </xf>
    <xf numFmtId="0" fontId="89" fillId="0" borderId="52" xfId="0" applyFont="1" applyBorder="1" applyAlignment="1">
      <alignment horizontal="left" vertical="top"/>
    </xf>
    <xf numFmtId="0" fontId="89" fillId="0" borderId="53" xfId="0" applyFont="1" applyBorder="1" applyAlignment="1">
      <alignment horizontal="center" vertical="center"/>
    </xf>
    <xf numFmtId="9" fontId="89" fillId="0" borderId="1" xfId="0" applyNumberFormat="1" applyFont="1" applyBorder="1" applyAlignment="1">
      <alignment horizontal="center" vertical="top"/>
    </xf>
    <xf numFmtId="9" fontId="89"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81"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40" xfId="0" applyFont="1" applyBorder="1" applyAlignment="1">
      <alignment wrapText="1"/>
    </xf>
    <xf numFmtId="0" fontId="12" fillId="0" borderId="5" xfId="0" applyFont="1" applyBorder="1" applyAlignment="1">
      <alignment horizontal="center" vertical="center"/>
    </xf>
    <xf numFmtId="0" fontId="88" fillId="0" borderId="5" xfId="0" applyFont="1" applyBorder="1" applyAlignment="1">
      <alignment horizontal="center" vertical="center"/>
    </xf>
    <xf numFmtId="0" fontId="88" fillId="0" borderId="7"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20" borderId="4" xfId="0" applyNumberFormat="1" applyFont="1" applyFill="1" applyBorder="1" applyAlignment="1">
      <alignment horizontal="center" vertical="top"/>
    </xf>
    <xf numFmtId="0" fontId="12" fillId="0" borderId="40" xfId="0" applyFont="1" applyBorder="1" applyAlignment="1">
      <alignment horizontal="justify" vertical="center"/>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81" fillId="5" borderId="16" xfId="0" applyFont="1" applyFill="1" applyBorder="1" applyAlignment="1">
      <alignment horizontal="center" vertical="top" wrapText="1"/>
    </xf>
    <xf numFmtId="0" fontId="12" fillId="0" borderId="5" xfId="0" applyFont="1" applyBorder="1" applyAlignment="1">
      <alignment horizontal="center" vertical="top"/>
    </xf>
    <xf numFmtId="9" fontId="12" fillId="0" borderId="7" xfId="0" applyNumberFormat="1" applyFont="1" applyBorder="1" applyAlignment="1">
      <alignment horizontal="center" vertical="top"/>
    </xf>
    <xf numFmtId="9" fontId="12" fillId="0" borderId="24" xfId="0" applyNumberFormat="1" applyFont="1" applyBorder="1" applyAlignment="1">
      <alignment horizontal="center" vertical="top"/>
    </xf>
    <xf numFmtId="0" fontId="13" fillId="0" borderId="39" xfId="0" applyFont="1" applyBorder="1" applyAlignment="1">
      <alignment vertical="top"/>
    </xf>
    <xf numFmtId="0" fontId="13" fillId="0" borderId="40" xfId="0" applyFont="1" applyBorder="1" applyAlignment="1">
      <alignment vertical="top" wrapText="1"/>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3" fillId="0" borderId="23" xfId="0" applyFont="1" applyBorder="1" applyAlignment="1">
      <alignment vertical="top"/>
    </xf>
    <xf numFmtId="0" fontId="13" fillId="0" borderId="22" xfId="0" applyFont="1" applyBorder="1" applyAlignment="1">
      <alignment vertical="top" wrapText="1"/>
    </xf>
    <xf numFmtId="0" fontId="12" fillId="0" borderId="52" xfId="0" applyFont="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49" fontId="91" fillId="5" borderId="16" xfId="0" applyNumberFormat="1" applyFont="1" applyFill="1" applyBorder="1" applyAlignment="1">
      <alignment horizontal="center" vertical="top" wrapText="1"/>
    </xf>
    <xf numFmtId="165" fontId="12" fillId="10" borderId="6" xfId="0" applyNumberFormat="1" applyFont="1" applyFill="1" applyBorder="1" applyAlignment="1">
      <alignment horizontal="left" vertical="center" wrapText="1"/>
    </xf>
    <xf numFmtId="165" fontId="12" fillId="10" borderId="49" xfId="0" applyNumberFormat="1" applyFont="1" applyFill="1" applyBorder="1" applyAlignment="1">
      <alignment horizontal="center" vertical="center" wrapText="1"/>
    </xf>
    <xf numFmtId="49" fontId="91" fillId="5" borderId="44" xfId="0" applyNumberFormat="1" applyFont="1" applyFill="1" applyBorder="1" applyAlignment="1">
      <alignment horizontal="center" vertical="top" wrapText="1"/>
    </xf>
    <xf numFmtId="165" fontId="88" fillId="0" borderId="41" xfId="0" applyNumberFormat="1" applyFont="1" applyBorder="1" applyAlignment="1">
      <alignment horizontal="center" vertical="top"/>
    </xf>
    <xf numFmtId="0" fontId="12" fillId="0" borderId="35" xfId="0" applyFont="1" applyBorder="1" applyAlignment="1">
      <alignment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93" fillId="0" borderId="30" xfId="0" applyFont="1" applyBorder="1" applyAlignment="1">
      <alignment horizontal="center" vertical="top"/>
    </xf>
    <xf numFmtId="165" fontId="91" fillId="0" borderId="30" xfId="0" applyNumberFormat="1" applyFont="1" applyBorder="1" applyAlignment="1">
      <alignment horizontal="center" vertical="top"/>
    </xf>
    <xf numFmtId="165" fontId="91" fillId="10" borderId="30" xfId="0" applyNumberFormat="1" applyFont="1" applyFill="1" applyBorder="1" applyAlignment="1">
      <alignment horizontal="center" vertical="top"/>
    </xf>
    <xf numFmtId="165" fontId="91" fillId="0" borderId="41" xfId="0" applyNumberFormat="1" applyFont="1" applyBorder="1" applyAlignment="1">
      <alignment horizontal="center" vertical="top"/>
    </xf>
    <xf numFmtId="0" fontId="12" fillId="0" borderId="35" xfId="0" applyFont="1" applyBorder="1" applyAlignment="1">
      <alignment horizontal="left" vertical="top"/>
    </xf>
    <xf numFmtId="0" fontId="91" fillId="0" borderId="30" xfId="0" applyFont="1" applyBorder="1" applyAlignment="1">
      <alignment horizontal="center" vertical="top"/>
    </xf>
    <xf numFmtId="2" fontId="91" fillId="0" borderId="30" xfId="0" applyNumberFormat="1" applyFont="1" applyBorder="1" applyAlignment="1">
      <alignment horizontal="center" vertical="top"/>
    </xf>
    <xf numFmtId="0" fontId="81" fillId="5" borderId="20" xfId="0" applyFont="1" applyFill="1" applyBorder="1" applyAlignment="1">
      <alignment vertical="top" wrapText="1"/>
    </xf>
    <xf numFmtId="0" fontId="91" fillId="0" borderId="2" xfId="0" applyFont="1" applyBorder="1" applyAlignment="1">
      <alignment horizontal="center" vertical="top"/>
    </xf>
    <xf numFmtId="165" fontId="91" fillId="0" borderId="2" xfId="0" applyNumberFormat="1" applyFont="1" applyBorder="1" applyAlignment="1">
      <alignment horizontal="center" vertical="top"/>
    </xf>
    <xf numFmtId="165" fontId="91" fillId="10" borderId="2" xfId="0" applyNumberFormat="1" applyFont="1" applyFill="1" applyBorder="1" applyAlignment="1">
      <alignment horizontal="center" vertical="top"/>
    </xf>
    <xf numFmtId="165" fontId="91" fillId="0" borderId="8" xfId="0" applyNumberFormat="1" applyFont="1" applyBorder="1" applyAlignment="1">
      <alignment horizontal="center" vertical="top"/>
    </xf>
    <xf numFmtId="0" fontId="12" fillId="0" borderId="6" xfId="0" applyFont="1" applyBorder="1" applyAlignment="1">
      <alignment horizontal="left" vertical="top"/>
    </xf>
    <xf numFmtId="165" fontId="91" fillId="0" borderId="38" xfId="0" applyNumberFormat="1" applyFont="1" applyBorder="1" applyAlignment="1">
      <alignment horizontal="center" vertical="top"/>
    </xf>
    <xf numFmtId="165" fontId="12" fillId="10" borderId="52" xfId="0" applyNumberFormat="1" applyFont="1" applyFill="1" applyBorder="1" applyAlignment="1">
      <alignment vertical="top" wrapText="1"/>
    </xf>
    <xf numFmtId="49" fontId="94" fillId="2" borderId="36" xfId="0" applyNumberFormat="1" applyFont="1" applyFill="1" applyBorder="1" applyAlignment="1">
      <alignment horizontal="center" vertical="top"/>
    </xf>
    <xf numFmtId="49" fontId="95" fillId="5" borderId="16" xfId="0" applyNumberFormat="1" applyFont="1" applyFill="1" applyBorder="1" applyAlignment="1">
      <alignment horizontal="center" vertical="top" wrapText="1"/>
    </xf>
    <xf numFmtId="0" fontId="91" fillId="5" borderId="2" xfId="0" applyFont="1" applyFill="1" applyBorder="1" applyAlignment="1">
      <alignment horizontal="center" vertical="top"/>
    </xf>
    <xf numFmtId="165" fontId="91" fillId="5" borderId="29" xfId="0" applyNumberFormat="1" applyFont="1" applyFill="1" applyBorder="1" applyAlignment="1">
      <alignment horizontal="center" vertical="top"/>
    </xf>
    <xf numFmtId="165" fontId="91" fillId="5" borderId="39" xfId="0" applyNumberFormat="1" applyFont="1" applyFill="1" applyBorder="1" applyAlignment="1">
      <alignment horizontal="center" vertical="top"/>
    </xf>
    <xf numFmtId="0" fontId="12" fillId="0" borderId="46"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49" fontId="95" fillId="5" borderId="44" xfId="0" applyNumberFormat="1" applyFont="1" applyFill="1" applyBorder="1" applyAlignment="1">
      <alignment horizontal="center" vertical="top" wrapText="1"/>
    </xf>
    <xf numFmtId="0" fontId="91" fillId="0" borderId="59" xfId="0" applyFont="1" applyBorder="1" applyAlignment="1">
      <alignment horizontal="center" vertical="top"/>
    </xf>
    <xf numFmtId="165" fontId="91" fillId="0" borderId="33" xfId="0" applyNumberFormat="1" applyFont="1" applyBorder="1" applyAlignment="1">
      <alignment horizontal="center" vertical="top"/>
    </xf>
    <xf numFmtId="0" fontId="12" fillId="0" borderId="69" xfId="0" applyFont="1" applyBorder="1" applyAlignment="1">
      <alignment vertical="top"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49" fontId="94" fillId="2" borderId="31" xfId="0" applyNumberFormat="1" applyFont="1" applyFill="1" applyBorder="1" applyAlignment="1">
      <alignment horizontal="center" vertical="top"/>
    </xf>
    <xf numFmtId="49" fontId="91" fillId="0" borderId="2" xfId="0" applyNumberFormat="1" applyFont="1" applyBorder="1" applyAlignment="1">
      <alignment vertical="top"/>
    </xf>
    <xf numFmtId="165" fontId="12" fillId="10" borderId="69" xfId="0" applyNumberFormat="1" applyFont="1" applyFill="1" applyBorder="1" applyAlignment="1">
      <alignment vertical="top" wrapText="1"/>
    </xf>
    <xf numFmtId="49" fontId="96" fillId="5" borderId="16" xfId="0" applyNumberFormat="1" applyFont="1" applyFill="1" applyBorder="1" applyAlignment="1">
      <alignment horizontal="center" vertical="top" wrapText="1"/>
    </xf>
    <xf numFmtId="0" fontId="93" fillId="0" borderId="2" xfId="0" applyFont="1" applyBorder="1" applyAlignment="1">
      <alignment horizontal="center" vertical="top"/>
    </xf>
    <xf numFmtId="165" fontId="93" fillId="0" borderId="2" xfId="0" applyNumberFormat="1" applyFont="1" applyBorder="1" applyAlignment="1">
      <alignment horizontal="center" vertical="top"/>
    </xf>
    <xf numFmtId="165" fontId="93" fillId="10" borderId="2" xfId="0" applyNumberFormat="1" applyFont="1" applyFill="1" applyBorder="1" applyAlignment="1">
      <alignment horizontal="center" vertical="top"/>
    </xf>
    <xf numFmtId="165" fontId="93" fillId="0" borderId="8" xfId="0" applyNumberFormat="1" applyFont="1" applyBorder="1" applyAlignment="1">
      <alignment horizontal="center" vertical="top"/>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49" fontId="96" fillId="5" borderId="44" xfId="0" applyNumberFormat="1" applyFont="1" applyFill="1" applyBorder="1" applyAlignment="1">
      <alignment horizontal="center" vertical="top" wrapText="1"/>
    </xf>
    <xf numFmtId="165" fontId="93" fillId="0" borderId="30" xfId="0" applyNumberFormat="1" applyFont="1" applyBorder="1" applyAlignment="1">
      <alignment horizontal="center" vertical="top"/>
    </xf>
    <xf numFmtId="165" fontId="93" fillId="10" borderId="30" xfId="0" applyNumberFormat="1" applyFont="1" applyFill="1" applyBorder="1" applyAlignment="1">
      <alignment horizontal="center" vertical="top"/>
    </xf>
    <xf numFmtId="165" fontId="93" fillId="0" borderId="38" xfId="0" applyNumberFormat="1" applyFont="1" applyBorder="1" applyAlignment="1">
      <alignment horizontal="center" vertical="top"/>
    </xf>
    <xf numFmtId="0" fontId="93" fillId="0" borderId="4" xfId="0" applyFont="1" applyBorder="1" applyAlignment="1">
      <alignment horizontal="center" vertical="top"/>
    </xf>
    <xf numFmtId="2" fontId="93" fillId="0" borderId="4" xfId="0" applyNumberFormat="1" applyFont="1" applyBorder="1" applyAlignment="1">
      <alignment horizontal="center" vertical="top"/>
    </xf>
    <xf numFmtId="165" fontId="93" fillId="10" borderId="4" xfId="0" applyNumberFormat="1" applyFont="1" applyFill="1" applyBorder="1" applyAlignment="1">
      <alignment horizontal="center" vertical="top"/>
    </xf>
    <xf numFmtId="165" fontId="93" fillId="0" borderId="10" xfId="0" applyNumberFormat="1" applyFont="1" applyBorder="1" applyAlignment="1">
      <alignment horizontal="center" vertical="top"/>
    </xf>
    <xf numFmtId="0" fontId="81" fillId="0" borderId="35" xfId="0" applyFont="1" applyBorder="1" applyAlignment="1">
      <alignment horizontal="center" vertical="center"/>
    </xf>
    <xf numFmtId="0" fontId="81" fillId="0" borderId="34" xfId="0" applyFont="1" applyBorder="1" applyAlignment="1">
      <alignment horizontal="center" vertical="center"/>
    </xf>
    <xf numFmtId="0" fontId="12" fillId="5" borderId="9" xfId="0" applyFont="1" applyFill="1" applyBorder="1" applyAlignment="1">
      <alignment vertical="top" wrapText="1"/>
    </xf>
    <xf numFmtId="2" fontId="93" fillId="0" borderId="30" xfId="0" applyNumberFormat="1" applyFont="1" applyBorder="1" applyAlignment="1">
      <alignment horizontal="center" vertical="top"/>
    </xf>
    <xf numFmtId="0" fontId="81" fillId="0" borderId="64" xfId="0" applyFont="1" applyBorder="1" applyAlignment="1">
      <alignment horizontal="center" vertical="center" wrapText="1"/>
    </xf>
    <xf numFmtId="49" fontId="9" fillId="2" borderId="28" xfId="0" applyNumberFormat="1" applyFont="1" applyFill="1" applyBorder="1" applyAlignment="1">
      <alignment horizontal="center" vertical="top"/>
    </xf>
    <xf numFmtId="49" fontId="7" fillId="5" borderId="69" xfId="0" applyNumberFormat="1" applyFont="1" applyFill="1" applyBorder="1" applyAlignment="1">
      <alignment horizontal="center" vertical="top" wrapText="1"/>
    </xf>
    <xf numFmtId="49" fontId="96" fillId="5" borderId="66" xfId="0" applyNumberFormat="1" applyFont="1" applyFill="1" applyBorder="1" applyAlignment="1">
      <alignment horizontal="center" vertical="top" wrapText="1"/>
    </xf>
    <xf numFmtId="0" fontId="12" fillId="5" borderId="29" xfId="0" applyFont="1" applyFill="1" applyBorder="1" applyAlignment="1">
      <alignment vertical="top" wrapText="1"/>
    </xf>
    <xf numFmtId="49" fontId="93" fillId="0" borderId="2" xfId="0" applyNumberFormat="1" applyFont="1" applyBorder="1" applyAlignment="1">
      <alignment vertical="top"/>
    </xf>
    <xf numFmtId="165" fontId="12" fillId="10" borderId="69" xfId="0" applyNumberFormat="1" applyFont="1" applyFill="1" applyBorder="1" applyAlignment="1">
      <alignment horizontal="left" vertical="top" wrapText="1"/>
    </xf>
    <xf numFmtId="49" fontId="96" fillId="5" borderId="54" xfId="0" applyNumberFormat="1" applyFont="1" applyFill="1" applyBorder="1" applyAlignment="1">
      <alignment horizontal="center" vertical="top" wrapText="1"/>
    </xf>
    <xf numFmtId="49" fontId="96" fillId="5" borderId="57" xfId="0" applyNumberFormat="1" applyFont="1" applyFill="1" applyBorder="1" applyAlignment="1">
      <alignment horizontal="center" vertical="top" wrapText="1"/>
    </xf>
    <xf numFmtId="165" fontId="93" fillId="0" borderId="4" xfId="0" applyNumberFormat="1" applyFont="1" applyBorder="1" applyAlignment="1">
      <alignment horizontal="center" vertical="top"/>
    </xf>
    <xf numFmtId="0" fontId="81" fillId="0" borderId="1" xfId="0" applyFont="1" applyBorder="1" applyAlignment="1">
      <alignment horizontal="center" vertical="center"/>
    </xf>
    <xf numFmtId="0" fontId="81" fillId="0" borderId="45" xfId="0" applyFont="1" applyBorder="1" applyAlignment="1">
      <alignment horizontal="center" vertical="center"/>
    </xf>
    <xf numFmtId="49" fontId="9" fillId="2" borderId="15" xfId="0" applyNumberFormat="1" applyFont="1" applyFill="1" applyBorder="1" applyAlignment="1">
      <alignment vertical="top"/>
    </xf>
    <xf numFmtId="49" fontId="7" fillId="3" borderId="15" xfId="0" applyNumberFormat="1" applyFont="1" applyFill="1" applyBorder="1" applyAlignment="1">
      <alignment vertical="top"/>
    </xf>
    <xf numFmtId="49" fontId="7" fillId="5" borderId="15" xfId="0" applyNumberFormat="1" applyFont="1" applyFill="1" applyBorder="1" applyAlignment="1">
      <alignment vertical="top" wrapText="1"/>
    </xf>
    <xf numFmtId="49" fontId="7" fillId="5" borderId="66" xfId="0" applyNumberFormat="1" applyFont="1" applyFill="1" applyBorder="1" applyAlignment="1">
      <alignment horizontal="center"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0" fontId="12" fillId="0" borderId="69" xfId="0" applyFont="1" applyBorder="1" applyAlignment="1">
      <alignment horizontal="justify" vertical="center"/>
    </xf>
    <xf numFmtId="0" fontId="12" fillId="0" borderId="65" xfId="0" applyFont="1" applyBorder="1" applyAlignment="1">
      <alignment horizontal="left" vertical="top" wrapText="1"/>
    </xf>
    <xf numFmtId="0" fontId="12" fillId="0" borderId="66" xfId="0" applyFont="1" applyBorder="1" applyAlignment="1">
      <alignment horizontal="left" vertical="top" wrapText="1"/>
    </xf>
    <xf numFmtId="49" fontId="97" fillId="5" borderId="16" xfId="0" applyNumberFormat="1" applyFont="1" applyFill="1" applyBorder="1" applyAlignment="1">
      <alignment horizontal="center" vertical="top" wrapText="1"/>
    </xf>
    <xf numFmtId="49" fontId="98" fillId="0" borderId="9" xfId="0" applyNumberFormat="1" applyFont="1" applyBorder="1" applyAlignment="1">
      <alignment horizontal="center" vertical="top"/>
    </xf>
    <xf numFmtId="49" fontId="98" fillId="0" borderId="59" xfId="0" applyNumberFormat="1" applyFont="1" applyBorder="1" applyAlignment="1">
      <alignment vertical="top"/>
    </xf>
    <xf numFmtId="0" fontId="98" fillId="0" borderId="59" xfId="0" applyFont="1" applyBorder="1" applyAlignment="1">
      <alignment horizontal="center" vertical="top"/>
    </xf>
    <xf numFmtId="165" fontId="98" fillId="0" borderId="59" xfId="0" applyNumberFormat="1" applyFont="1" applyBorder="1" applyAlignment="1">
      <alignment horizontal="center" vertical="top"/>
    </xf>
    <xf numFmtId="165" fontId="98" fillId="10" borderId="59" xfId="0" applyNumberFormat="1" applyFont="1" applyFill="1" applyBorder="1" applyAlignment="1">
      <alignment horizontal="center" vertical="top"/>
    </xf>
    <xf numFmtId="165" fontId="98" fillId="0" borderId="70"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49" fontId="96" fillId="5" borderId="76" xfId="0" applyNumberFormat="1" applyFont="1" applyFill="1" applyBorder="1" applyAlignment="1">
      <alignment horizontal="center" vertical="top" wrapText="1"/>
    </xf>
    <xf numFmtId="0" fontId="83" fillId="5" borderId="28" xfId="0" applyFont="1" applyFill="1" applyBorder="1" applyAlignment="1">
      <alignment vertical="top" wrapText="1"/>
    </xf>
    <xf numFmtId="49" fontId="99" fillId="0" borderId="28" xfId="0" applyNumberFormat="1" applyFont="1" applyBorder="1" applyAlignment="1">
      <alignment horizontal="center" vertical="top"/>
    </xf>
    <xf numFmtId="49" fontId="99" fillId="0" borderId="28" xfId="0" applyNumberFormat="1" applyFont="1" applyBorder="1" applyAlignment="1">
      <alignment vertical="top"/>
    </xf>
    <xf numFmtId="0" fontId="99" fillId="0" borderId="28" xfId="0" applyFont="1" applyBorder="1" applyAlignment="1">
      <alignment horizontal="center" vertical="top"/>
    </xf>
    <xf numFmtId="165" fontId="99" fillId="0" borderId="28" xfId="0" applyNumberFormat="1" applyFont="1" applyBorder="1" applyAlignment="1">
      <alignment horizontal="center" vertical="top"/>
    </xf>
    <xf numFmtId="165" fontId="99" fillId="10" borderId="28" xfId="0" applyNumberFormat="1" applyFont="1" applyFill="1" applyBorder="1" applyAlignment="1">
      <alignment horizontal="center" vertical="top"/>
    </xf>
    <xf numFmtId="165" fontId="99" fillId="0" borderId="11" xfId="0" applyNumberFormat="1" applyFont="1" applyBorder="1" applyAlignment="1">
      <alignment horizontal="center" vertical="top"/>
    </xf>
    <xf numFmtId="165" fontId="14" fillId="10" borderId="65" xfId="0" applyNumberFormat="1" applyFont="1" applyFill="1" applyBorder="1" applyAlignment="1">
      <alignment horizontal="center" vertical="center" wrapText="1"/>
    </xf>
    <xf numFmtId="0" fontId="14" fillId="0" borderId="66" xfId="0" applyFont="1" applyBorder="1" applyAlignment="1">
      <alignment horizontal="center" vertical="center"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2" fontId="12" fillId="0" borderId="59" xfId="0" applyNumberFormat="1" applyFont="1" applyBorder="1" applyAlignment="1">
      <alignment horizontal="center" vertical="top"/>
    </xf>
    <xf numFmtId="0" fontId="81"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20" borderId="22" xfId="0" applyFont="1" applyFill="1" applyBorder="1" applyAlignment="1">
      <alignment horizontal="center" vertical="top"/>
    </xf>
    <xf numFmtId="165" fontId="13" fillId="20" borderId="21" xfId="0" applyNumberFormat="1" applyFont="1" applyFill="1" applyBorder="1" applyAlignment="1">
      <alignment horizontal="center" vertical="top"/>
    </xf>
    <xf numFmtId="165" fontId="13" fillId="20"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12" fillId="0" borderId="45" xfId="0" applyFont="1" applyBorder="1" applyAlignment="1">
      <alignment horizontal="center" vertical="top" wrapText="1"/>
    </xf>
    <xf numFmtId="49" fontId="21" fillId="0" borderId="16" xfId="0" applyNumberFormat="1" applyFont="1" applyBorder="1" applyAlignment="1">
      <alignment horizontal="center" vertical="top" wrapText="1"/>
    </xf>
    <xf numFmtId="0" fontId="83" fillId="0" borderId="2" xfId="0" applyFont="1" applyBorder="1" applyAlignment="1">
      <alignment horizontal="left" vertical="center" wrapText="1"/>
    </xf>
    <xf numFmtId="165" fontId="83" fillId="0" borderId="49" xfId="0" applyNumberFormat="1" applyFont="1" applyBorder="1" applyAlignment="1">
      <alignment horizontal="center" vertical="center" wrapText="1"/>
    </xf>
    <xf numFmtId="0" fontId="83" fillId="0" borderId="5" xfId="0" applyFont="1" applyBorder="1" applyAlignment="1">
      <alignment horizontal="center" vertical="top" wrapText="1"/>
    </xf>
    <xf numFmtId="0" fontId="83" fillId="0" borderId="7" xfId="0" applyFont="1" applyBorder="1" applyAlignment="1">
      <alignment horizontal="center" vertical="top" wrapText="1"/>
    </xf>
    <xf numFmtId="49" fontId="21" fillId="0" borderId="19" xfId="0" applyNumberFormat="1" applyFont="1" applyBorder="1" applyAlignment="1">
      <alignment horizontal="center" vertical="top" wrapText="1"/>
    </xf>
    <xf numFmtId="0" fontId="83" fillId="0" borderId="4" xfId="0" applyFont="1" applyBorder="1" applyAlignment="1">
      <alignment horizontal="left" vertical="center" wrapText="1"/>
    </xf>
    <xf numFmtId="165" fontId="83" fillId="0" borderId="53" xfId="0" applyNumberFormat="1" applyFont="1" applyBorder="1" applyAlignment="1">
      <alignment horizontal="center" vertical="center" wrapText="1"/>
    </xf>
    <xf numFmtId="0" fontId="83" fillId="0" borderId="1" xfId="0" applyFont="1" applyBorder="1" applyAlignment="1">
      <alignment horizontal="center" vertical="top" wrapText="1"/>
    </xf>
    <xf numFmtId="0" fontId="83" fillId="0" borderId="45" xfId="0" applyFont="1" applyBorder="1" applyAlignment="1">
      <alignment horizontal="center" vertical="top" wrapText="1"/>
    </xf>
    <xf numFmtId="49" fontId="9" fillId="8" borderId="9" xfId="0" applyNumberFormat="1" applyFont="1" applyFill="1" applyBorder="1" applyAlignment="1">
      <alignment horizontal="center" vertical="top"/>
    </xf>
    <xf numFmtId="49" fontId="7" fillId="0" borderId="9" xfId="0" applyNumberFormat="1" applyFont="1" applyBorder="1" applyAlignment="1">
      <alignment horizontal="center" vertical="top"/>
    </xf>
    <xf numFmtId="49" fontId="7" fillId="0" borderId="46" xfId="0" applyNumberFormat="1" applyFont="1" applyBorder="1" applyAlignment="1">
      <alignment horizontal="center" vertical="top" wrapText="1"/>
    </xf>
    <xf numFmtId="49" fontId="7" fillId="0" borderId="44" xfId="0" applyNumberFormat="1" applyFont="1" applyBorder="1" applyAlignment="1">
      <alignment horizontal="center" vertical="top" wrapText="1"/>
    </xf>
    <xf numFmtId="49" fontId="83" fillId="0" borderId="28" xfId="0" applyNumberFormat="1" applyFont="1" applyBorder="1" applyAlignment="1">
      <alignment horizontal="center" vertical="top"/>
    </xf>
    <xf numFmtId="0" fontId="83" fillId="0" borderId="28" xfId="0" applyFont="1" applyBorder="1" applyAlignment="1">
      <alignment horizontal="center" vertical="center"/>
    </xf>
    <xf numFmtId="165" fontId="83" fillId="0" borderId="28" xfId="0" applyNumberFormat="1" applyFont="1" applyBorder="1" applyAlignment="1">
      <alignment horizontal="center" vertical="top"/>
    </xf>
    <xf numFmtId="165" fontId="83" fillId="0" borderId="11" xfId="0" applyNumberFormat="1" applyFont="1" applyBorder="1" applyAlignment="1">
      <alignment horizontal="center" vertical="top"/>
    </xf>
    <xf numFmtId="0" fontId="83" fillId="0" borderId="28" xfId="0" applyFont="1" applyBorder="1" applyAlignment="1">
      <alignment horizontal="left" vertical="center" wrapText="1"/>
    </xf>
    <xf numFmtId="165" fontId="83" fillId="0" borderId="74" xfId="0" applyNumberFormat="1" applyFont="1" applyBorder="1" applyAlignment="1">
      <alignment horizontal="center" vertical="center" wrapText="1"/>
    </xf>
    <xf numFmtId="0" fontId="83" fillId="0" borderId="65" xfId="0" applyFont="1" applyBorder="1" applyAlignment="1">
      <alignment horizontal="left" vertical="top" wrapText="1"/>
    </xf>
    <xf numFmtId="0" fontId="83" fillId="0" borderId="66" xfId="0" applyFont="1" applyBorder="1" applyAlignment="1">
      <alignment horizontal="left" vertical="top" wrapText="1"/>
    </xf>
    <xf numFmtId="49" fontId="9" fillId="8" borderId="29" xfId="0" applyNumberFormat="1" applyFont="1" applyFill="1" applyBorder="1" applyAlignment="1">
      <alignment horizontal="center" vertical="top"/>
    </xf>
    <xf numFmtId="49" fontId="7" fillId="0" borderId="29" xfId="0" applyNumberFormat="1" applyFont="1" applyBorder="1" applyAlignment="1">
      <alignment horizontal="center" vertical="top"/>
    </xf>
    <xf numFmtId="49" fontId="7" fillId="0" borderId="55" xfId="0" applyNumberFormat="1" applyFont="1" applyBorder="1" applyAlignment="1">
      <alignment horizontal="center" vertical="top" wrapText="1"/>
    </xf>
    <xf numFmtId="49" fontId="7" fillId="0" borderId="16" xfId="0" applyNumberFormat="1" applyFont="1" applyBorder="1" applyAlignment="1">
      <alignment horizontal="center" vertical="top" wrapText="1"/>
    </xf>
    <xf numFmtId="0" fontId="83" fillId="5" borderId="9" xfId="0" applyFont="1" applyFill="1" applyBorder="1" applyAlignment="1">
      <alignment horizontal="left" vertical="top" wrapText="1"/>
    </xf>
    <xf numFmtId="49" fontId="83" fillId="0" borderId="9" xfId="0" applyNumberFormat="1" applyFont="1" applyBorder="1" applyAlignment="1">
      <alignment horizontal="center" vertical="top"/>
    </xf>
    <xf numFmtId="0" fontId="83" fillId="0" borderId="9" xfId="0" applyFont="1" applyBorder="1" applyAlignment="1">
      <alignment horizontal="center" vertical="center"/>
    </xf>
    <xf numFmtId="165" fontId="83" fillId="0" borderId="59" xfId="0" applyNumberFormat="1" applyFont="1" applyBorder="1" applyAlignment="1">
      <alignment horizontal="center" vertical="top"/>
    </xf>
    <xf numFmtId="165" fontId="83" fillId="0" borderId="70" xfId="0" applyNumberFormat="1" applyFont="1" applyBorder="1" applyAlignment="1">
      <alignment horizontal="center" vertical="top"/>
    </xf>
    <xf numFmtId="0" fontId="83" fillId="0" borderId="59" xfId="0" applyFont="1" applyBorder="1" applyAlignment="1">
      <alignment vertical="top" wrapText="1"/>
    </xf>
    <xf numFmtId="165" fontId="83" fillId="0" borderId="62" xfId="0" applyNumberFormat="1" applyFont="1" applyBorder="1" applyAlignment="1">
      <alignment horizontal="center" vertical="center" wrapText="1"/>
    </xf>
    <xf numFmtId="0" fontId="83" fillId="0" borderId="17" xfId="0" applyFont="1" applyBorder="1" applyAlignment="1">
      <alignment horizontal="left" vertical="top" wrapText="1"/>
    </xf>
    <xf numFmtId="0" fontId="83" fillId="0" borderId="42" xfId="0" applyFont="1" applyBorder="1" applyAlignment="1">
      <alignment horizontal="left" vertical="top" wrapText="1"/>
    </xf>
    <xf numFmtId="165" fontId="83" fillId="0" borderId="2" xfId="0" applyNumberFormat="1" applyFont="1" applyBorder="1" applyAlignment="1">
      <alignment horizontal="center" vertical="top"/>
    </xf>
    <xf numFmtId="165" fontId="83" fillId="0" borderId="8" xfId="0" applyNumberFormat="1" applyFont="1" applyBorder="1" applyAlignment="1">
      <alignment horizontal="center" vertical="top"/>
    </xf>
    <xf numFmtId="0" fontId="83" fillId="0" borderId="28" xfId="0" applyFont="1" applyBorder="1" applyAlignment="1">
      <alignment vertical="top" wrapText="1"/>
    </xf>
    <xf numFmtId="0" fontId="83" fillId="0" borderId="5" xfId="0" applyFont="1" applyBorder="1" applyAlignment="1">
      <alignment horizontal="left" vertical="top" wrapText="1"/>
    </xf>
    <xf numFmtId="0" fontId="83" fillId="0" borderId="7" xfId="0" applyFont="1" applyBorder="1" applyAlignment="1">
      <alignment horizontal="left" vertical="top" wrapText="1"/>
    </xf>
    <xf numFmtId="49" fontId="13" fillId="2" borderId="28" xfId="0" applyNumberFormat="1" applyFont="1" applyFill="1" applyBorder="1" applyAlignment="1">
      <alignment horizontal="center" vertical="top"/>
    </xf>
    <xf numFmtId="0" fontId="89" fillId="7" borderId="11" xfId="0" applyFont="1" applyFill="1" applyBorder="1" applyAlignment="1">
      <alignment horizontal="center" vertical="top"/>
    </xf>
    <xf numFmtId="0" fontId="89" fillId="7" borderId="12" xfId="0"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5" xfId="7" applyNumberFormat="1" applyFont="1" applyBorder="1" applyAlignment="1">
      <alignment horizontal="righ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13" fillId="7" borderId="9" xfId="0" applyNumberFormat="1" applyFont="1" applyFill="1" applyBorder="1" applyAlignment="1">
      <alignment horizontal="center" vertical="top" wrapText="1"/>
    </xf>
    <xf numFmtId="0" fontId="100" fillId="7" borderId="21" xfId="0" applyFont="1" applyFill="1" applyBorder="1"/>
    <xf numFmtId="49" fontId="89" fillId="0" borderId="15" xfId="7" applyNumberFormat="1" applyFont="1" applyBorder="1" applyAlignment="1">
      <alignment vertical="top"/>
    </xf>
    <xf numFmtId="49" fontId="21" fillId="5" borderId="55" xfId="0" applyNumberFormat="1" applyFont="1" applyFill="1" applyBorder="1" applyAlignment="1">
      <alignment vertical="top" wrapText="1"/>
    </xf>
    <xf numFmtId="49" fontId="21" fillId="5" borderId="16" xfId="0" applyNumberFormat="1" applyFont="1" applyFill="1" applyBorder="1" applyAlignment="1">
      <alignment horizontal="center" vertical="top" wrapText="1"/>
    </xf>
    <xf numFmtId="165" fontId="12" fillId="5" borderId="50" xfId="0" applyNumberFormat="1" applyFont="1" applyFill="1" applyBorder="1" applyAlignment="1">
      <alignment vertical="center" wrapText="1"/>
    </xf>
    <xf numFmtId="0" fontId="12" fillId="5" borderId="50" xfId="0" applyFont="1" applyFill="1" applyBorder="1" applyAlignment="1">
      <alignment vertical="center" wrapText="1"/>
    </xf>
    <xf numFmtId="0" fontId="12" fillId="5" borderId="54" xfId="0" applyFont="1" applyFill="1" applyBorder="1" applyAlignment="1">
      <alignment vertical="center" wrapText="1"/>
    </xf>
    <xf numFmtId="49" fontId="21" fillId="5" borderId="46" xfId="0" applyNumberFormat="1" applyFont="1" applyFill="1" applyBorder="1" applyAlignment="1">
      <alignment vertical="top" wrapText="1"/>
    </xf>
    <xf numFmtId="49" fontId="21" fillId="5" borderId="44"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165" fontId="12" fillId="5"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9" fillId="2" borderId="36" xfId="0" applyNumberFormat="1" applyFont="1" applyFill="1" applyBorder="1" applyAlignment="1">
      <alignment vertical="top"/>
    </xf>
    <xf numFmtId="49" fontId="7" fillId="5" borderId="13" xfId="0" applyNumberFormat="1" applyFont="1" applyFill="1" applyBorder="1" applyAlignment="1">
      <alignment vertical="top" wrapText="1"/>
    </xf>
    <xf numFmtId="0" fontId="83" fillId="5" borderId="59" xfId="0" applyFont="1" applyFill="1" applyBorder="1" applyAlignment="1">
      <alignment vertical="center" wrapText="1"/>
    </xf>
    <xf numFmtId="49" fontId="83" fillId="0" borderId="26" xfId="0" applyNumberFormat="1" applyFont="1" applyBorder="1" applyAlignment="1">
      <alignment vertical="top"/>
    </xf>
    <xf numFmtId="49" fontId="83" fillId="0" borderId="9" xfId="0" applyNumberFormat="1" applyFont="1" applyBorder="1" applyAlignment="1">
      <alignment vertical="top"/>
    </xf>
    <xf numFmtId="0" fontId="21" fillId="5" borderId="2" xfId="0" applyFont="1" applyFill="1" applyBorder="1" applyAlignment="1">
      <alignment horizontal="center" vertical="top"/>
    </xf>
    <xf numFmtId="165" fontId="83" fillId="5" borderId="59" xfId="0" applyNumberFormat="1" applyFont="1" applyFill="1" applyBorder="1" applyAlignment="1">
      <alignment horizontal="center" vertical="top"/>
    </xf>
    <xf numFmtId="0" fontId="83" fillId="5" borderId="46" xfId="0" applyFont="1" applyFill="1" applyBorder="1" applyAlignment="1">
      <alignment vertical="center" wrapText="1"/>
    </xf>
    <xf numFmtId="165" fontId="83" fillId="5" borderId="56" xfId="0" applyNumberFormat="1" applyFont="1" applyFill="1" applyBorder="1" applyAlignment="1">
      <alignment horizontal="center" vertical="center" wrapText="1"/>
    </xf>
    <xf numFmtId="0" fontId="83" fillId="5" borderId="56" xfId="0" applyFont="1" applyFill="1" applyBorder="1" applyAlignment="1">
      <alignment vertical="center" wrapText="1"/>
    </xf>
    <xf numFmtId="0" fontId="83" fillId="5" borderId="57" xfId="0" applyFont="1" applyFill="1" applyBorder="1" applyAlignment="1">
      <alignment vertical="center" wrapText="1"/>
    </xf>
    <xf numFmtId="0" fontId="85" fillId="5" borderId="3" xfId="0" applyFont="1" applyFill="1" applyBorder="1" applyAlignment="1">
      <alignment vertical="center" wrapText="1"/>
    </xf>
    <xf numFmtId="0" fontId="83" fillId="5" borderId="59" xfId="0" applyFont="1" applyFill="1" applyBorder="1" applyAlignment="1">
      <alignment horizontal="center" vertical="top"/>
    </xf>
    <xf numFmtId="165" fontId="83" fillId="5" borderId="41" xfId="0" applyNumberFormat="1" applyFont="1" applyFill="1" applyBorder="1" applyAlignment="1">
      <alignment horizontal="center" vertical="top"/>
    </xf>
    <xf numFmtId="165" fontId="83" fillId="5" borderId="30" xfId="0" applyNumberFormat="1" applyFont="1" applyFill="1" applyBorder="1" applyAlignment="1">
      <alignment horizontal="center" vertical="top"/>
    </xf>
    <xf numFmtId="0" fontId="83" fillId="5" borderId="67" xfId="0" applyFont="1" applyFill="1" applyBorder="1" applyAlignment="1">
      <alignment vertical="center" wrapText="1"/>
    </xf>
    <xf numFmtId="165" fontId="83" fillId="5" borderId="64" xfId="0" applyNumberFormat="1" applyFont="1" applyFill="1" applyBorder="1" applyAlignment="1">
      <alignment horizontal="center" vertical="center" wrapText="1"/>
    </xf>
    <xf numFmtId="165" fontId="83" fillId="5" borderId="64" xfId="0" applyNumberFormat="1" applyFont="1" applyFill="1" applyBorder="1" applyAlignment="1">
      <alignment vertical="center" wrapText="1"/>
    </xf>
    <xf numFmtId="0" fontId="83" fillId="5" borderId="63" xfId="0" applyFont="1" applyFill="1" applyBorder="1" applyAlignment="1">
      <alignment vertical="center" wrapText="1"/>
    </xf>
    <xf numFmtId="0" fontId="83" fillId="5" borderId="3" xfId="0" applyFont="1" applyFill="1" applyBorder="1" applyAlignment="1">
      <alignment vertical="center" wrapText="1"/>
    </xf>
    <xf numFmtId="0" fontId="83" fillId="5" borderId="37" xfId="0" applyFont="1" applyFill="1" applyBorder="1" applyAlignment="1">
      <alignment vertical="center" wrapText="1"/>
    </xf>
    <xf numFmtId="165" fontId="83" fillId="5" borderId="35" xfId="0" applyNumberFormat="1" applyFont="1" applyFill="1" applyBorder="1" applyAlignment="1">
      <alignment horizontal="center" vertical="center" wrapText="1"/>
    </xf>
    <xf numFmtId="0" fontId="83" fillId="5" borderId="34" xfId="0" applyFont="1" applyFill="1" applyBorder="1" applyAlignment="1">
      <alignment vertical="center" wrapText="1"/>
    </xf>
    <xf numFmtId="0" fontId="83" fillId="5" borderId="30" xfId="0" applyFont="1" applyFill="1" applyBorder="1" applyAlignment="1">
      <alignment vertical="top" wrapText="1"/>
    </xf>
    <xf numFmtId="0" fontId="83" fillId="5" borderId="71" xfId="0" applyFont="1" applyFill="1" applyBorder="1" applyAlignment="1">
      <alignment horizontal="left" vertical="center" wrapText="1"/>
    </xf>
    <xf numFmtId="165" fontId="83" fillId="5" borderId="62" xfId="0" applyNumberFormat="1" applyFont="1" applyFill="1" applyBorder="1" applyAlignment="1">
      <alignment horizontal="center" vertical="center" wrapText="1"/>
    </xf>
    <xf numFmtId="0" fontId="83" fillId="5" borderId="17" xfId="0" applyFont="1" applyFill="1" applyBorder="1" applyAlignment="1">
      <alignment horizontal="center" vertical="center" wrapText="1"/>
    </xf>
    <xf numFmtId="0" fontId="83" fillId="5" borderId="42" xfId="0" applyFont="1" applyFill="1" applyBorder="1" applyAlignment="1">
      <alignment horizontal="center" vertical="center" wrapText="1"/>
    </xf>
    <xf numFmtId="0" fontId="83" fillId="5" borderId="35" xfId="0" applyFont="1" applyFill="1" applyBorder="1" applyAlignment="1">
      <alignment horizontal="center" vertical="center" wrapText="1"/>
    </xf>
    <xf numFmtId="0" fontId="83" fillId="5" borderId="34" xfId="0" applyFont="1" applyFill="1" applyBorder="1" applyAlignment="1">
      <alignment horizontal="center" vertical="center" wrapText="1"/>
    </xf>
    <xf numFmtId="0" fontId="83" fillId="5" borderId="64" xfId="0" applyFont="1" applyFill="1" applyBorder="1" applyAlignment="1">
      <alignment horizontal="center" vertical="center" wrapText="1"/>
    </xf>
    <xf numFmtId="165" fontId="83" fillId="5" borderId="34" xfId="0" applyNumberFormat="1" applyFont="1" applyFill="1" applyBorder="1" applyAlignment="1">
      <alignment vertical="center" wrapText="1"/>
    </xf>
    <xf numFmtId="0" fontId="83" fillId="5" borderId="30" xfId="0" applyFont="1" applyFill="1" applyBorder="1" applyAlignment="1">
      <alignment horizontal="left" vertical="center" wrapText="1"/>
    </xf>
    <xf numFmtId="165" fontId="83" fillId="5" borderId="17" xfId="0" applyNumberFormat="1" applyFont="1" applyFill="1" applyBorder="1" applyAlignment="1">
      <alignment horizontal="center" vertical="center" wrapText="1"/>
    </xf>
    <xf numFmtId="165" fontId="83" fillId="5" borderId="42" xfId="0" applyNumberFormat="1" applyFont="1" applyFill="1" applyBorder="1" applyAlignment="1">
      <alignment horizontal="center" vertical="center" wrapText="1"/>
    </xf>
    <xf numFmtId="2" fontId="83" fillId="5" borderId="35" xfId="0" applyNumberFormat="1" applyFont="1" applyFill="1" applyBorder="1" applyAlignment="1">
      <alignment horizontal="center" vertical="center" wrapText="1"/>
    </xf>
    <xf numFmtId="165" fontId="83" fillId="5" borderId="34" xfId="0" applyNumberFormat="1" applyFont="1" applyFill="1" applyBorder="1" applyAlignment="1">
      <alignment horizontal="center" vertical="center" wrapText="1"/>
    </xf>
    <xf numFmtId="2" fontId="83" fillId="5" borderId="34" xfId="0" applyNumberFormat="1" applyFont="1" applyFill="1" applyBorder="1" applyAlignment="1">
      <alignment horizontal="center" vertical="center" wrapText="1"/>
    </xf>
    <xf numFmtId="165" fontId="85" fillId="5" borderId="30" xfId="0" applyNumberFormat="1" applyFont="1" applyFill="1" applyBorder="1" applyAlignment="1">
      <alignment horizontal="center" vertical="top"/>
    </xf>
    <xf numFmtId="0" fontId="83" fillId="5" borderId="17" xfId="0" applyFont="1" applyFill="1" applyBorder="1" applyAlignment="1">
      <alignment horizontal="left" vertical="top" wrapText="1"/>
    </xf>
    <xf numFmtId="2" fontId="83" fillId="5" borderId="17" xfId="0" applyNumberFormat="1" applyFont="1" applyFill="1" applyBorder="1" applyAlignment="1">
      <alignment horizontal="center" vertical="center" wrapText="1"/>
    </xf>
    <xf numFmtId="0" fontId="83" fillId="5" borderId="35" xfId="0" applyFont="1" applyFill="1" applyBorder="1" applyAlignment="1">
      <alignment horizontal="left" vertical="center" wrapText="1"/>
    </xf>
    <xf numFmtId="165" fontId="83" fillId="5" borderId="13" xfId="0" applyNumberFormat="1" applyFont="1" applyFill="1" applyBorder="1" applyAlignment="1">
      <alignment horizontal="center" vertical="center" wrapText="1"/>
    </xf>
    <xf numFmtId="1" fontId="83" fillId="5" borderId="35" xfId="0" applyNumberFormat="1" applyFont="1" applyFill="1" applyBorder="1" applyAlignment="1">
      <alignment horizontal="center" vertical="center" wrapText="1"/>
    </xf>
    <xf numFmtId="1" fontId="83" fillId="5" borderId="34" xfId="0" applyNumberFormat="1" applyFont="1" applyFill="1" applyBorder="1" applyAlignment="1">
      <alignment horizontal="center" vertical="center" wrapText="1"/>
    </xf>
    <xf numFmtId="0" fontId="83" fillId="5" borderId="9" xfId="0" applyFont="1" applyFill="1" applyBorder="1" applyAlignment="1">
      <alignment horizontal="left" vertical="center" wrapText="1"/>
    </xf>
    <xf numFmtId="165" fontId="83" fillId="5" borderId="68" xfId="0" applyNumberFormat="1" applyFont="1" applyFill="1" applyBorder="1" applyAlignment="1">
      <alignment horizontal="center" vertical="top"/>
    </xf>
    <xf numFmtId="0" fontId="83" fillId="5" borderId="46" xfId="0" applyFont="1" applyFill="1" applyBorder="1" applyAlignment="1">
      <alignment horizontal="left" vertical="center" wrapText="1"/>
    </xf>
    <xf numFmtId="0" fontId="83" fillId="5" borderId="56" xfId="0" applyFont="1" applyFill="1" applyBorder="1" applyAlignment="1">
      <alignment horizontal="left" vertical="top" wrapText="1"/>
    </xf>
    <xf numFmtId="2" fontId="83" fillId="5" borderId="56" xfId="0" applyNumberFormat="1" applyFont="1" applyFill="1" applyBorder="1" applyAlignment="1">
      <alignment horizontal="center" vertical="center" wrapText="1"/>
    </xf>
    <xf numFmtId="165" fontId="83" fillId="5" borderId="57" xfId="0" applyNumberFormat="1" applyFont="1" applyFill="1" applyBorder="1" applyAlignment="1">
      <alignment horizontal="center" vertical="center" wrapText="1"/>
    </xf>
    <xf numFmtId="0" fontId="12" fillId="0" borderId="15" xfId="0" applyFont="1" applyBorder="1" applyAlignment="1">
      <alignment vertical="top" wrapText="1"/>
    </xf>
    <xf numFmtId="165" fontId="12" fillId="0" borderId="34"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2" fontId="12"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20" borderId="15" xfId="0" applyFont="1" applyFill="1" applyBorder="1" applyAlignment="1">
      <alignment horizontal="center" vertical="top"/>
    </xf>
    <xf numFmtId="165" fontId="13" fillId="20"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01" fillId="5" borderId="21" xfId="0" applyFont="1" applyFill="1" applyBorder="1"/>
    <xf numFmtId="0" fontId="89" fillId="5" borderId="21" xfId="0" applyFont="1" applyFill="1" applyBorder="1" applyAlignment="1">
      <alignment vertical="top"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3" fillId="5" borderId="29" xfId="0" applyFont="1" applyFill="1" applyBorder="1" applyAlignment="1">
      <alignment vertical="top" wrapText="1"/>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0" borderId="35" xfId="0" applyFont="1" applyBorder="1" applyAlignment="1">
      <alignment horizontal="left" vertical="center" wrapText="1"/>
    </xf>
    <xf numFmtId="0" fontId="12" fillId="10" borderId="35" xfId="0" applyFont="1" applyFill="1" applyBorder="1" applyAlignment="1">
      <alignment horizontal="center" vertical="center" wrapText="1"/>
    </xf>
    <xf numFmtId="0" fontId="12" fillId="0" borderId="35" xfId="0" applyFont="1" applyBorder="1" applyAlignment="1">
      <alignment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02" fillId="0" borderId="59" xfId="0" applyFont="1" applyBorder="1" applyAlignment="1">
      <alignment vertical="top"/>
    </xf>
    <xf numFmtId="165" fontId="102" fillId="0" borderId="62" xfId="0" applyNumberFormat="1" applyFont="1" applyBorder="1" applyAlignment="1">
      <alignment horizontal="center" vertical="top"/>
    </xf>
    <xf numFmtId="165" fontId="102" fillId="10" borderId="17" xfId="0" applyNumberFormat="1" applyFont="1" applyFill="1" applyBorder="1" applyAlignment="1">
      <alignment horizontal="center" vertical="top"/>
    </xf>
    <xf numFmtId="165" fontId="102" fillId="0" borderId="42" xfId="0" applyNumberFormat="1" applyFont="1" applyBorder="1" applyAlignment="1">
      <alignment horizontal="center" vertical="top"/>
    </xf>
    <xf numFmtId="0" fontId="12" fillId="0" borderId="62" xfId="0" applyFont="1" applyBorder="1" applyAlignment="1">
      <alignment horizontal="left" vertical="center" wrapText="1"/>
    </xf>
    <xf numFmtId="0" fontId="12" fillId="10" borderId="17" xfId="0" applyFont="1" applyFill="1" applyBorder="1" applyAlignment="1">
      <alignment horizontal="center" vertical="center" wrapText="1"/>
    </xf>
    <xf numFmtId="165" fontId="102" fillId="0" borderId="61" xfId="0" applyNumberFormat="1" applyFont="1" applyBorder="1" applyAlignment="1">
      <alignment horizontal="center" vertical="top"/>
    </xf>
    <xf numFmtId="165" fontId="102" fillId="10" borderId="35" xfId="0" applyNumberFormat="1" applyFont="1" applyFill="1" applyBorder="1" applyAlignment="1">
      <alignment horizontal="center" vertical="top"/>
    </xf>
    <xf numFmtId="165" fontId="102" fillId="0" borderId="34" xfId="0" applyNumberFormat="1" applyFont="1" applyBorder="1" applyAlignment="1">
      <alignment horizontal="center" vertical="top"/>
    </xf>
    <xf numFmtId="0" fontId="12" fillId="0" borderId="61" xfId="0" applyFont="1" applyBorder="1" applyAlignment="1">
      <alignment horizontal="left" vertical="center" wrapText="1"/>
    </xf>
    <xf numFmtId="49" fontId="12" fillId="0" borderId="58" xfId="0" applyNumberFormat="1" applyFont="1" applyBorder="1" applyAlignment="1">
      <alignment vertical="top"/>
    </xf>
    <xf numFmtId="0" fontId="102" fillId="0" borderId="28" xfId="0" applyFont="1" applyBorder="1" applyAlignment="1">
      <alignment horizontal="center" vertical="top"/>
    </xf>
    <xf numFmtId="165" fontId="102" fillId="0" borderId="74" xfId="0" applyNumberFormat="1" applyFont="1" applyBorder="1" applyAlignment="1">
      <alignment horizontal="center" vertical="top"/>
    </xf>
    <xf numFmtId="165" fontId="102" fillId="0" borderId="65" xfId="0" applyNumberFormat="1" applyFont="1" applyBorder="1" applyAlignment="1">
      <alignment horizontal="center" vertical="top"/>
    </xf>
    <xf numFmtId="165" fontId="102" fillId="0" borderId="66" xfId="0" applyNumberFormat="1" applyFont="1" applyBorder="1" applyAlignment="1">
      <alignment horizontal="center" vertical="top"/>
    </xf>
    <xf numFmtId="0" fontId="12" fillId="5" borderId="61" xfId="0" applyFont="1" applyFill="1" applyBorder="1" applyAlignment="1">
      <alignment horizontal="left" vertical="top" wrapText="1"/>
    </xf>
    <xf numFmtId="0" fontId="102" fillId="0" borderId="9" xfId="0" applyFont="1" applyBorder="1" applyAlignment="1">
      <alignment horizontal="center" vertical="top"/>
    </xf>
    <xf numFmtId="165" fontId="102" fillId="0" borderId="13" xfId="0" applyNumberFormat="1" applyFont="1" applyBorder="1" applyAlignment="1">
      <alignment horizontal="center" vertical="top"/>
    </xf>
    <xf numFmtId="165" fontId="102" fillId="0" borderId="56" xfId="0" applyNumberFormat="1" applyFont="1" applyBorder="1" applyAlignment="1">
      <alignment horizontal="center" vertical="top"/>
    </xf>
    <xf numFmtId="165" fontId="102" fillId="0" borderId="57" xfId="0" applyNumberFormat="1" applyFont="1" applyBorder="1" applyAlignment="1">
      <alignment horizontal="center"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2" fillId="0" borderId="15" xfId="7" applyFont="1" applyBorder="1" applyAlignment="1">
      <alignment vertical="top" wrapText="1"/>
    </xf>
    <xf numFmtId="49" fontId="12" fillId="0" borderId="15"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81" fillId="5" borderId="65" xfId="0" applyFont="1" applyFill="1" applyBorder="1"/>
    <xf numFmtId="0" fontId="13" fillId="5" borderId="66" xfId="0" applyFont="1" applyFill="1" applyBorder="1" applyAlignment="1">
      <alignment horizontal="left" vertical="top"/>
    </xf>
    <xf numFmtId="0" fontId="12" fillId="10" borderId="49" xfId="0" applyFont="1" applyFill="1" applyBorder="1" applyAlignment="1">
      <alignment horizontal="center" vertical="center"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02" fillId="0" borderId="37" xfId="0" applyFont="1" applyBorder="1" applyAlignment="1">
      <alignment horizontal="left" vertical="center" wrapText="1"/>
    </xf>
    <xf numFmtId="165" fontId="102" fillId="10" borderId="17" xfId="0" applyNumberFormat="1" applyFont="1" applyFill="1" applyBorder="1" applyAlignment="1">
      <alignment horizontal="center" vertical="center" wrapText="1"/>
    </xf>
    <xf numFmtId="0" fontId="102" fillId="0" borderId="35" xfId="0" applyFont="1" applyBorder="1" applyAlignment="1">
      <alignment horizontal="center" vertical="center" wrapText="1"/>
    </xf>
    <xf numFmtId="0" fontId="102" fillId="0" borderId="34" xfId="0" applyFont="1" applyBorder="1" applyAlignment="1">
      <alignment horizontal="center" vertical="center" wrapText="1"/>
    </xf>
    <xf numFmtId="165" fontId="102" fillId="10" borderId="18" xfId="0" applyNumberFormat="1" applyFont="1" applyFill="1" applyBorder="1" applyAlignment="1">
      <alignment horizontal="left" vertical="center" wrapText="1"/>
    </xf>
    <xf numFmtId="165" fontId="102" fillId="10" borderId="20" xfId="0" applyNumberFormat="1" applyFont="1" applyFill="1" applyBorder="1" applyAlignment="1">
      <alignment horizontal="left" vertical="center" wrapText="1"/>
    </xf>
    <xf numFmtId="0" fontId="102" fillId="0" borderId="51" xfId="0" applyFont="1" applyBorder="1" applyAlignment="1">
      <alignment horizontal="left" vertical="top" wrapText="1"/>
    </xf>
    <xf numFmtId="0" fontId="102" fillId="0" borderId="14" xfId="0" applyFont="1" applyBorder="1" applyAlignment="1">
      <alignment horizontal="left" vertical="top" wrapText="1"/>
    </xf>
    <xf numFmtId="49" fontId="13" fillId="5" borderId="16" xfId="0" applyNumberFormat="1" applyFont="1" applyFill="1" applyBorder="1" applyAlignment="1">
      <alignment vertical="top" wrapText="1"/>
    </xf>
    <xf numFmtId="0" fontId="12" fillId="0" borderId="49" xfId="0" applyFont="1" applyBorder="1" applyAlignment="1">
      <alignment vertical="top" wrapText="1"/>
    </xf>
    <xf numFmtId="165" fontId="12" fillId="10" borderId="49" xfId="0" applyNumberFormat="1" applyFont="1" applyFill="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49" fontId="13" fillId="5" borderId="44" xfId="0" applyNumberFormat="1" applyFont="1" applyFill="1" applyBorder="1" applyAlignment="1">
      <alignment vertical="top" wrapText="1"/>
    </xf>
    <xf numFmtId="165" fontId="102" fillId="0" borderId="59" xfId="0" applyNumberFormat="1" applyFont="1" applyBorder="1" applyAlignment="1">
      <alignment horizontal="center" vertical="top"/>
    </xf>
    <xf numFmtId="0" fontId="12" fillId="0" borderId="61" xfId="0" applyFont="1" applyBorder="1" applyAlignment="1">
      <alignment vertical="top" wrapText="1"/>
    </xf>
    <xf numFmtId="165" fontId="12" fillId="10" borderId="61" xfId="0" applyNumberFormat="1" applyFont="1" applyFill="1" applyBorder="1" applyAlignment="1">
      <alignment horizontal="center" wrapText="1"/>
    </xf>
    <xf numFmtId="0" fontId="12" fillId="0" borderId="35" xfId="0" applyFont="1" applyBorder="1" applyAlignment="1">
      <alignment horizontal="center" wrapText="1"/>
    </xf>
    <xf numFmtId="0" fontId="12" fillId="0" borderId="34" xfId="0" applyFont="1" applyBorder="1" applyAlignment="1">
      <alignment horizontal="center" wrapText="1"/>
    </xf>
    <xf numFmtId="49" fontId="13" fillId="5" borderId="19" xfId="0" applyNumberFormat="1" applyFont="1" applyFill="1" applyBorder="1" applyAlignment="1">
      <alignment vertical="top" wrapText="1"/>
    </xf>
    <xf numFmtId="0" fontId="103" fillId="0" borderId="53" xfId="0" applyFont="1" applyBorder="1" applyAlignment="1">
      <alignment vertical="top" wrapText="1"/>
    </xf>
    <xf numFmtId="0" fontId="81" fillId="0" borderId="53" xfId="0" applyFont="1" applyBorder="1" applyAlignment="1">
      <alignment horizontal="center" wrapText="1"/>
    </xf>
    <xf numFmtId="0" fontId="12" fillId="0" borderId="1" xfId="0" applyFont="1" applyBorder="1" applyAlignment="1">
      <alignment horizontal="center"/>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0" fontId="12" fillId="0" borderId="49" xfId="0" applyFont="1" applyBorder="1" applyAlignment="1">
      <alignment vertical="center" wrapText="1"/>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6" xfId="0" applyNumberFormat="1" applyFont="1" applyFill="1" applyBorder="1" applyAlignment="1">
      <alignment horizontal="center" wrapText="1"/>
    </xf>
    <xf numFmtId="165" fontId="12" fillId="10" borderId="33" xfId="0" applyNumberFormat="1" applyFont="1" applyFill="1" applyBorder="1" applyAlignment="1">
      <alignment horizontal="left" vertical="center" wrapText="1"/>
    </xf>
    <xf numFmtId="165" fontId="12" fillId="10" borderId="71" xfId="0" applyNumberFormat="1" applyFont="1" applyFill="1" applyBorder="1" applyAlignment="1">
      <alignment horizontal="center" wrapText="1"/>
    </xf>
    <xf numFmtId="0" fontId="12" fillId="0" borderId="17" xfId="0" applyFont="1" applyBorder="1" applyAlignment="1">
      <alignment horizontal="center" wrapText="1"/>
    </xf>
    <xf numFmtId="0" fontId="12" fillId="0" borderId="42" xfId="0" applyFont="1" applyBorder="1" applyAlignment="1">
      <alignment horizontal="center" wrapText="1"/>
    </xf>
    <xf numFmtId="0" fontId="81" fillId="0" borderId="33" xfId="0" applyFont="1" applyBorder="1" applyAlignment="1">
      <alignment vertical="center" wrapText="1"/>
    </xf>
    <xf numFmtId="165" fontId="12" fillId="10" borderId="37" xfId="0" applyNumberFormat="1" applyFont="1" applyFill="1" applyBorder="1" applyAlignment="1">
      <alignment horizontal="center" wrapText="1"/>
    </xf>
    <xf numFmtId="165" fontId="102" fillId="10" borderId="37" xfId="0" applyNumberFormat="1" applyFont="1" applyFill="1" applyBorder="1" applyAlignment="1">
      <alignment horizontal="left" vertical="center" wrapText="1"/>
    </xf>
    <xf numFmtId="0" fontId="102" fillId="0" borderId="35" xfId="0" applyFont="1" applyBorder="1" applyAlignment="1">
      <alignment horizontal="left" vertical="top" wrapText="1"/>
    </xf>
    <xf numFmtId="0" fontId="102" fillId="0" borderId="34" xfId="0" applyFont="1" applyBorder="1" applyAlignment="1">
      <alignment horizontal="left" vertical="top"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165" fontId="102" fillId="10" borderId="52" xfId="0" applyNumberFormat="1" applyFont="1" applyFill="1" applyBorder="1" applyAlignment="1">
      <alignment horizontal="left" vertical="center" wrapText="1"/>
    </xf>
    <xf numFmtId="0" fontId="102" fillId="0" borderId="1" xfId="0" applyFont="1" applyBorder="1" applyAlignment="1">
      <alignment horizontal="left" vertical="top" wrapText="1"/>
    </xf>
    <xf numFmtId="0" fontId="102" fillId="0" borderId="45" xfId="0" applyFont="1" applyBorder="1" applyAlignment="1">
      <alignment horizontal="left" vertical="top" wrapText="1"/>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wrapText="1"/>
    </xf>
    <xf numFmtId="165" fontId="12" fillId="10" borderId="74" xfId="0" applyNumberFormat="1" applyFont="1" applyFill="1" applyBorder="1" applyAlignment="1">
      <alignment horizontal="center" vertical="center" wrapText="1"/>
    </xf>
    <xf numFmtId="0" fontId="81" fillId="0" borderId="11" xfId="0" applyFont="1" applyBorder="1"/>
    <xf numFmtId="0" fontId="102" fillId="0" borderId="65" xfId="0" applyFont="1" applyBorder="1" applyAlignment="1">
      <alignment horizontal="center" vertical="top"/>
    </xf>
    <xf numFmtId="165" fontId="102"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9" fontId="12" fillId="0" borderId="66" xfId="0" applyNumberFormat="1" applyFont="1" applyBorder="1" applyAlignment="1">
      <alignment horizontal="center" vertical="top"/>
    </xf>
    <xf numFmtId="9" fontId="12" fillId="0" borderId="65" xfId="0" applyNumberFormat="1" applyFont="1" applyBorder="1" applyAlignment="1">
      <alignment horizontal="center" vertical="top"/>
    </xf>
    <xf numFmtId="49" fontId="12" fillId="0" borderId="36" xfId="0" applyNumberFormat="1" applyFont="1" applyBorder="1" applyAlignment="1">
      <alignment vertical="top"/>
    </xf>
    <xf numFmtId="0" fontId="102" fillId="0" borderId="56" xfId="0" applyFont="1" applyBorder="1" applyAlignment="1">
      <alignment horizontal="center" vertical="top"/>
    </xf>
    <xf numFmtId="165" fontId="102" fillId="0" borderId="44" xfId="0" applyNumberFormat="1" applyFont="1" applyBorder="1" applyAlignment="1">
      <alignment horizontal="center" vertical="top"/>
    </xf>
    <xf numFmtId="0" fontId="12" fillId="0" borderId="3" xfId="0" applyFont="1" applyBorder="1" applyAlignment="1">
      <alignment vertical="center" wrapText="1"/>
    </xf>
    <xf numFmtId="165" fontId="12" fillId="10" borderId="75" xfId="0" applyNumberFormat="1" applyFont="1" applyFill="1" applyBorder="1" applyAlignment="1">
      <alignment horizontal="center" vertical="center" wrapText="1"/>
    </xf>
    <xf numFmtId="0" fontId="12" fillId="0" borderId="64" xfId="0" applyFont="1" applyBorder="1" applyAlignment="1">
      <alignment horizontal="center" vertical="center"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3" fillId="2" borderId="36" xfId="0" applyNumberFormat="1" applyFont="1" applyFill="1" applyBorder="1" applyAlignment="1">
      <alignment vertical="top"/>
    </xf>
    <xf numFmtId="49" fontId="13" fillId="5" borderId="13" xfId="0" applyNumberFormat="1" applyFont="1" applyFill="1" applyBorder="1" applyAlignment="1">
      <alignment vertical="top" wrapText="1"/>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30" fillId="4" borderId="15" xfId="0" applyNumberFormat="1" applyFont="1" applyFill="1" applyBorder="1" applyAlignment="1">
      <alignment horizontal="center" vertical="top" wrapText="1"/>
    </xf>
    <xf numFmtId="2" fontId="30" fillId="4" borderId="29" xfId="0" applyNumberFormat="1" applyFont="1" applyFill="1" applyBorder="1" applyAlignment="1">
      <alignment horizontal="center" vertical="top" wrapText="1"/>
    </xf>
    <xf numFmtId="0" fontId="33" fillId="0" borderId="30" xfId="33" applyFont="1" applyBorder="1" applyAlignment="1">
      <alignment horizontal="center" vertical="top" wrapText="1"/>
    </xf>
    <xf numFmtId="165" fontId="33" fillId="0" borderId="38" xfId="33" applyNumberFormat="1" applyFont="1" applyBorder="1" applyAlignment="1">
      <alignment horizontal="center" vertical="top" wrapText="1"/>
    </xf>
    <xf numFmtId="165" fontId="33" fillId="0" borderId="30" xfId="33" applyNumberFormat="1" applyFont="1" applyBorder="1" applyAlignment="1">
      <alignment horizontal="center" vertical="top" wrapText="1"/>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2" fontId="30"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30" fillId="5" borderId="50" xfId="0" applyNumberFormat="1" applyFont="1" applyFill="1" applyBorder="1" applyAlignment="1">
      <alignment vertical="top" wrapText="1"/>
    </xf>
    <xf numFmtId="49" fontId="30" fillId="5" borderId="51" xfId="0" applyNumberFormat="1" applyFont="1" applyFill="1" applyBorder="1" applyAlignment="1">
      <alignment vertical="top" wrapText="1"/>
    </xf>
    <xf numFmtId="16"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xf>
    <xf numFmtId="165" fontId="46" fillId="5" borderId="59" xfId="7" applyNumberFormat="1" applyFont="1" applyFill="1" applyBorder="1" applyAlignment="1">
      <alignment horizontal="center" vertical="top"/>
    </xf>
    <xf numFmtId="49" fontId="30" fillId="18" borderId="15" xfId="7" applyNumberFormat="1" applyFont="1" applyFill="1" applyBorder="1" applyAlignment="1">
      <alignment horizontal="center" vertical="top"/>
    </xf>
    <xf numFmtId="2" fontId="52" fillId="0" borderId="30" xfId="0" applyNumberFormat="1"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0" xfId="0" applyFont="1" applyFill="1" applyBorder="1" applyAlignment="1">
      <alignment horizontal="center" vertical="center"/>
    </xf>
    <xf numFmtId="0" fontId="8" fillId="5" borderId="0" xfId="0" applyFont="1" applyFill="1" applyBorder="1" applyAlignment="1">
      <alignment horizontal="center" vertical="center" wrapText="1"/>
    </xf>
    <xf numFmtId="165" fontId="104" fillId="0" borderId="0" xfId="7" applyNumberFormat="1" applyFont="1"/>
    <xf numFmtId="165" fontId="12" fillId="0" borderId="25" xfId="0" applyNumberFormat="1" applyFont="1" applyBorder="1" applyAlignment="1">
      <alignment horizontal="center" vertical="center"/>
    </xf>
    <xf numFmtId="49" fontId="9" fillId="2" borderId="29" xfId="0" applyNumberFormat="1" applyFont="1" applyFill="1" applyBorder="1" applyAlignment="1">
      <alignment horizontal="center" vertical="top"/>
    </xf>
    <xf numFmtId="0" fontId="13" fillId="8" borderId="11" xfId="0" applyFont="1" applyFill="1" applyBorder="1" applyAlignment="1">
      <alignment horizontal="left"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 fillId="8" borderId="21" xfId="0" applyNumberFormat="1" applyFont="1" applyFill="1" applyBorder="1" applyAlignment="1">
      <alignment horizontal="center" vertical="top" wrapText="1"/>
    </xf>
    <xf numFmtId="0" fontId="8" fillId="0" borderId="59" xfId="0" applyFont="1" applyBorder="1" applyAlignment="1">
      <alignment horizontal="center" vertical="top"/>
    </xf>
    <xf numFmtId="0" fontId="8" fillId="0" borderId="17" xfId="0"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2" fontId="11" fillId="0" borderId="0" xfId="0" applyNumberFormat="1" applyFont="1"/>
    <xf numFmtId="0" fontId="106" fillId="0" borderId="15" xfId="0" applyFont="1" applyBorder="1" applyAlignment="1">
      <alignment horizontal="center" vertical="center" wrapText="1"/>
    </xf>
    <xf numFmtId="0" fontId="106" fillId="0" borderId="28" xfId="0" applyFont="1" applyBorder="1" applyAlignment="1">
      <alignment horizontal="center" vertical="center" wrapText="1"/>
    </xf>
    <xf numFmtId="0" fontId="37" fillId="0" borderId="0" xfId="0" applyFont="1" applyAlignment="1">
      <alignment vertical="top"/>
    </xf>
    <xf numFmtId="0" fontId="39" fillId="5" borderId="9" xfId="7" applyFont="1" applyFill="1" applyBorder="1" applyAlignment="1">
      <alignment horizontal="left" vertical="top" wrapText="1"/>
    </xf>
    <xf numFmtId="0" fontId="70" fillId="0" borderId="0" xfId="7" applyFont="1" applyAlignment="1">
      <alignment horizontal="center"/>
    </xf>
    <xf numFmtId="165" fontId="15" fillId="0" borderId="0" xfId="7" applyNumberFormat="1" applyFont="1"/>
    <xf numFmtId="165" fontId="33" fillId="0" borderId="30" xfId="7" applyNumberFormat="1" applyFont="1" applyBorder="1" applyAlignment="1">
      <alignment vertical="top" wrapText="1"/>
    </xf>
    <xf numFmtId="165" fontId="33" fillId="0" borderId="38" xfId="33" applyNumberFormat="1" applyFont="1" applyBorder="1" applyAlignment="1">
      <alignment vertical="top" wrapText="1"/>
    </xf>
    <xf numFmtId="0" fontId="33" fillId="0" borderId="30" xfId="33" applyFont="1" applyBorder="1" applyAlignment="1">
      <alignment vertical="top" wrapText="1"/>
    </xf>
    <xf numFmtId="0" fontId="8" fillId="0" borderId="34" xfId="0" applyFont="1" applyBorder="1" applyAlignment="1">
      <alignment horizontal="center" vertical="top" wrapText="1"/>
    </xf>
    <xf numFmtId="0" fontId="8" fillId="0" borderId="52" xfId="0" applyFont="1" applyBorder="1" applyAlignment="1">
      <alignment horizontal="left" vertical="top"/>
    </xf>
    <xf numFmtId="0" fontId="8" fillId="0" borderId="35" xfId="0" applyFont="1" applyBorder="1" applyAlignment="1">
      <alignment horizontal="center" vertical="top"/>
    </xf>
    <xf numFmtId="0" fontId="15" fillId="7" borderId="0" xfId="0" applyFont="1" applyFill="1"/>
    <xf numFmtId="0" fontId="14" fillId="5" borderId="0" xfId="0" applyFont="1" applyFill="1" applyAlignment="1">
      <alignment horizontal="left" vertical="top" wrapText="1"/>
    </xf>
    <xf numFmtId="0" fontId="26" fillId="0" borderId="21" xfId="0" applyFont="1" applyBorder="1" applyAlignment="1">
      <alignment vertical="top" wrapText="1"/>
    </xf>
    <xf numFmtId="0" fontId="7" fillId="11" borderId="10" xfId="0" applyFont="1" applyFill="1" applyBorder="1" applyAlignment="1">
      <alignment horizontal="center" vertical="center"/>
    </xf>
    <xf numFmtId="0" fontId="8" fillId="0" borderId="2" xfId="0" applyFont="1" applyBorder="1" applyAlignment="1">
      <alignment horizontal="center" vertical="center"/>
    </xf>
    <xf numFmtId="165" fontId="8" fillId="0" borderId="59" xfId="0" applyNumberFormat="1" applyFont="1" applyBorder="1" applyAlignment="1">
      <alignment horizontal="center" vertical="center"/>
    </xf>
    <xf numFmtId="165" fontId="8" fillId="0" borderId="30" xfId="0" applyNumberFormat="1" applyFont="1" applyBorder="1" applyAlignment="1">
      <alignment horizontal="center" vertical="center"/>
    </xf>
    <xf numFmtId="2" fontId="8" fillId="0" borderId="30" xfId="0" applyNumberFormat="1" applyFont="1" applyBorder="1" applyAlignment="1">
      <alignment horizontal="center" vertical="center"/>
    </xf>
    <xf numFmtId="165" fontId="7" fillId="11" borderId="4" xfId="0" applyNumberFormat="1" applyFont="1" applyFill="1" applyBorder="1" applyAlignment="1">
      <alignment horizontal="center" vertical="center"/>
    </xf>
    <xf numFmtId="165" fontId="8" fillId="0" borderId="2" xfId="0" applyNumberFormat="1" applyFont="1" applyBorder="1" applyAlignment="1">
      <alignment horizontal="center" vertical="center"/>
    </xf>
    <xf numFmtId="165" fontId="8" fillId="10" borderId="59" xfId="0" applyNumberFormat="1" applyFont="1" applyFill="1" applyBorder="1" applyAlignment="1">
      <alignment horizontal="center" vertical="center"/>
    </xf>
    <xf numFmtId="165" fontId="8" fillId="5" borderId="59" xfId="0" applyNumberFormat="1" applyFont="1" applyFill="1" applyBorder="1" applyAlignment="1">
      <alignment horizontal="center" vertical="center"/>
    </xf>
    <xf numFmtId="165" fontId="8" fillId="10" borderId="30" xfId="0" applyNumberFormat="1" applyFont="1" applyFill="1" applyBorder="1" applyAlignment="1">
      <alignment horizontal="center" vertical="center"/>
    </xf>
    <xf numFmtId="165" fontId="8" fillId="5" borderId="30"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60" xfId="0" applyNumberFormat="1" applyFont="1" applyBorder="1" applyAlignment="1">
      <alignment horizontal="center" vertical="center"/>
    </xf>
    <xf numFmtId="165" fontId="8" fillId="5" borderId="70" xfId="0" applyNumberFormat="1" applyFont="1" applyFill="1" applyBorder="1" applyAlignment="1">
      <alignment horizontal="center" vertical="center"/>
    </xf>
    <xf numFmtId="165" fontId="8" fillId="0" borderId="70" xfId="0" applyNumberFormat="1" applyFont="1" applyBorder="1" applyAlignment="1">
      <alignment horizontal="center" vertical="center"/>
    </xf>
    <xf numFmtId="165" fontId="8" fillId="0" borderId="41" xfId="0" applyNumberFormat="1" applyFont="1" applyBorder="1" applyAlignment="1">
      <alignment horizontal="center" vertical="center"/>
    </xf>
    <xf numFmtId="165" fontId="8" fillId="5" borderId="41" xfId="0" applyNumberFormat="1" applyFont="1" applyFill="1" applyBorder="1" applyAlignment="1">
      <alignment horizontal="center" vertical="center"/>
    </xf>
    <xf numFmtId="165" fontId="8" fillId="0" borderId="25" xfId="0" applyNumberFormat="1" applyFont="1" applyBorder="1" applyAlignment="1">
      <alignment horizontal="center" vertical="center"/>
    </xf>
    <xf numFmtId="0" fontId="8" fillId="0" borderId="0" xfId="0" applyFont="1" applyAlignment="1">
      <alignment vertical="center" wrapText="1"/>
    </xf>
    <xf numFmtId="0" fontId="14" fillId="0" borderId="15" xfId="0" applyFont="1" applyBorder="1" applyAlignment="1">
      <alignment vertical="top"/>
    </xf>
    <xf numFmtId="0" fontId="14" fillId="0" borderId="61" xfId="0" applyFont="1" applyBorder="1" applyAlignment="1">
      <alignment horizontal="left" vertical="top" wrapText="1"/>
    </xf>
    <xf numFmtId="0" fontId="14" fillId="0" borderId="61" xfId="0" applyFont="1" applyBorder="1" applyAlignment="1">
      <alignment vertical="center" wrapText="1"/>
    </xf>
    <xf numFmtId="0" fontId="19" fillId="0" borderId="61" xfId="0" applyFont="1" applyBorder="1" applyAlignment="1">
      <alignment vertical="top" wrapText="1"/>
    </xf>
    <xf numFmtId="0" fontId="14" fillId="0" borderId="11" xfId="0" applyFont="1" applyBorder="1" applyAlignment="1">
      <alignment wrapText="1"/>
    </xf>
    <xf numFmtId="0" fontId="11" fillId="0" borderId="22" xfId="0" applyFont="1" applyBorder="1" applyAlignment="1">
      <alignment horizontal="left" vertical="top" wrapText="1"/>
    </xf>
    <xf numFmtId="0" fontId="14" fillId="5" borderId="31" xfId="0" applyFont="1" applyFill="1" applyBorder="1" applyAlignment="1">
      <alignment horizontal="left" vertical="top" wrapText="1"/>
    </xf>
    <xf numFmtId="0" fontId="14" fillId="0" borderId="65" xfId="0" applyFont="1" applyBorder="1" applyAlignment="1">
      <alignment vertical="top"/>
    </xf>
    <xf numFmtId="165" fontId="29" fillId="10" borderId="17" xfId="0" applyNumberFormat="1" applyFont="1" applyFill="1" applyBorder="1" applyAlignment="1">
      <alignment horizontal="center" vertical="center" wrapText="1"/>
    </xf>
    <xf numFmtId="0" fontId="14" fillId="0" borderId="17" xfId="0" applyFont="1" applyBorder="1" applyAlignment="1">
      <alignment vertical="top"/>
    </xf>
    <xf numFmtId="0" fontId="14" fillId="0" borderId="5" xfId="0" applyFont="1" applyBorder="1" applyAlignment="1">
      <alignment vertical="top"/>
    </xf>
    <xf numFmtId="0" fontId="0" fillId="0" borderId="1" xfId="0" applyBorder="1"/>
    <xf numFmtId="0" fontId="8" fillId="0" borderId="53" xfId="0" applyFont="1" applyBorder="1" applyAlignment="1">
      <alignment horizontal="center" vertical="top"/>
    </xf>
    <xf numFmtId="0" fontId="14"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35" xfId="0" applyFont="1" applyBorder="1" applyAlignment="1">
      <alignment horizontal="left" vertical="top" wrapText="1"/>
    </xf>
    <xf numFmtId="49" fontId="8" fillId="10" borderId="35" xfId="0" applyNumberFormat="1" applyFont="1" applyFill="1" applyBorder="1" applyAlignment="1">
      <alignment vertical="center" wrapText="1"/>
    </xf>
    <xf numFmtId="9" fontId="8" fillId="0" borderId="1" xfId="0" applyNumberFormat="1" applyFont="1" applyBorder="1" applyAlignment="1">
      <alignment horizontal="left" vertical="top"/>
    </xf>
    <xf numFmtId="0" fontId="14" fillId="5" borderId="65" xfId="0" applyFont="1" applyFill="1" applyBorder="1" applyAlignment="1">
      <alignment horizontal="center" vertical="center" wrapText="1"/>
    </xf>
    <xf numFmtId="0" fontId="11" fillId="0" borderId="1" xfId="0" applyFont="1" applyBorder="1"/>
    <xf numFmtId="0" fontId="14" fillId="0" borderId="45" xfId="0" applyFont="1" applyBorder="1" applyAlignment="1">
      <alignment horizontal="center" vertical="center"/>
    </xf>
    <xf numFmtId="0" fontId="8" fillId="0" borderId="42" xfId="0" applyFont="1" applyBorder="1" applyAlignment="1">
      <alignment horizontal="center" vertical="center" wrapText="1"/>
    </xf>
    <xf numFmtId="0" fontId="8" fillId="0" borderId="34" xfId="0" applyFont="1" applyBorder="1" applyAlignment="1">
      <alignment horizontal="left" vertical="top" wrapText="1"/>
    </xf>
    <xf numFmtId="49" fontId="8" fillId="10" borderId="34" xfId="0" applyNumberFormat="1" applyFont="1" applyFill="1" applyBorder="1" applyAlignment="1">
      <alignment vertical="center" wrapText="1"/>
    </xf>
    <xf numFmtId="9" fontId="8" fillId="0" borderId="45" xfId="0" applyNumberFormat="1" applyFont="1" applyBorder="1" applyAlignment="1">
      <alignment horizontal="left" vertical="top"/>
    </xf>
    <xf numFmtId="0" fontId="14" fillId="5" borderId="66" xfId="0" applyFont="1" applyFill="1" applyBorder="1" applyAlignment="1">
      <alignment horizontal="center" vertical="center" wrapText="1"/>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12" fillId="10" borderId="56" xfId="0" applyNumberFormat="1" applyFont="1" applyFill="1" applyBorder="1" applyAlignment="1">
      <alignment horizontal="center" vertical="center" wrapText="1"/>
    </xf>
    <xf numFmtId="0" fontId="12" fillId="0" borderId="56" xfId="0" applyFont="1" applyBorder="1" applyAlignment="1">
      <alignment horizontal="left" vertical="top" wrapText="1"/>
    </xf>
    <xf numFmtId="0" fontId="12" fillId="0" borderId="57" xfId="0" applyFont="1" applyBorder="1" applyAlignment="1">
      <alignment horizontal="left" vertical="top" wrapText="1"/>
    </xf>
    <xf numFmtId="165" fontId="69" fillId="0" borderId="0" xfId="0" applyNumberFormat="1" applyFont="1"/>
    <xf numFmtId="2" fontId="69" fillId="0" borderId="0" xfId="0" applyNumberFormat="1" applyFont="1"/>
    <xf numFmtId="165" fontId="69" fillId="5" borderId="0" xfId="0" applyNumberFormat="1" applyFont="1" applyFill="1"/>
    <xf numFmtId="0" fontId="37" fillId="5" borderId="0" xfId="0" applyFont="1" applyFill="1" applyAlignment="1">
      <alignment vertical="top"/>
    </xf>
    <xf numFmtId="0" fontId="0" fillId="5" borderId="0" xfId="0" applyFill="1"/>
    <xf numFmtId="2" fontId="69" fillId="5" borderId="0" xfId="0" applyNumberFormat="1" applyFont="1" applyFill="1"/>
    <xf numFmtId="0" fontId="13" fillId="7" borderId="40" xfId="0" applyFont="1" applyFill="1" applyBorder="1"/>
    <xf numFmtId="49" fontId="12" fillId="0" borderId="39" xfId="0" applyNumberFormat="1" applyFont="1" applyBorder="1" applyAlignment="1">
      <alignment vertical="top"/>
    </xf>
    <xf numFmtId="0" fontId="12" fillId="0" borderId="75" xfId="0" applyFont="1" applyBorder="1" applyAlignment="1">
      <alignment vertical="center" wrapText="1"/>
    </xf>
    <xf numFmtId="165" fontId="12" fillId="10" borderId="64" xfId="0" applyNumberFormat="1" applyFont="1" applyFill="1" applyBorder="1" applyAlignment="1">
      <alignment horizontal="center" vertical="center" wrapText="1"/>
    </xf>
    <xf numFmtId="0" fontId="102" fillId="0" borderId="74" xfId="0" applyFont="1" applyBorder="1" applyAlignment="1">
      <alignment horizontal="left" vertical="top"/>
    </xf>
    <xf numFmtId="9" fontId="102" fillId="0" borderId="65" xfId="0" applyNumberFormat="1" applyFont="1" applyBorder="1" applyAlignment="1">
      <alignment horizontal="center" vertical="top"/>
    </xf>
    <xf numFmtId="9" fontId="102" fillId="0" borderId="66" xfId="0" applyNumberFormat="1" applyFont="1" applyBorder="1" applyAlignment="1">
      <alignment horizontal="center" vertical="top"/>
    </xf>
    <xf numFmtId="0" fontId="33" fillId="5" borderId="51" xfId="0" applyFont="1" applyFill="1" applyBorder="1" applyAlignment="1">
      <alignment horizontal="center" vertical="top" wrapText="1"/>
    </xf>
    <xf numFmtId="165" fontId="33" fillId="10" borderId="52" xfId="0" applyNumberFormat="1" applyFont="1" applyFill="1" applyBorder="1" applyAlignment="1">
      <alignment horizontal="left" vertical="center" wrapText="1"/>
    </xf>
    <xf numFmtId="49" fontId="33" fillId="0" borderId="14" xfId="0" applyNumberFormat="1" applyFont="1" applyBorder="1" applyAlignment="1">
      <alignment horizontal="center" vertical="top"/>
    </xf>
    <xf numFmtId="0" fontId="32" fillId="0" borderId="31" xfId="2" applyFont="1" applyBorder="1" applyAlignment="1">
      <alignment horizontal="left" vertical="top" wrapText="1"/>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30" fillId="8" borderId="40" xfId="7" applyFont="1" applyFill="1" applyBorder="1" applyAlignment="1">
      <alignment vertical="top"/>
    </xf>
    <xf numFmtId="0" fontId="8" fillId="0" borderId="6" xfId="0" applyFont="1" applyBorder="1" applyAlignment="1">
      <alignment vertical="center" wrapText="1"/>
    </xf>
    <xf numFmtId="0" fontId="8" fillId="0" borderId="33" xfId="0" applyFont="1" applyBorder="1" applyAlignment="1">
      <alignment vertical="center" wrapText="1"/>
    </xf>
    <xf numFmtId="0" fontId="8" fillId="0" borderId="70" xfId="0" applyFont="1" applyBorder="1" applyAlignment="1">
      <alignment vertical="center" wrapText="1"/>
    </xf>
    <xf numFmtId="0" fontId="8" fillId="0" borderId="38" xfId="0" applyFont="1" applyBorder="1" applyAlignment="1">
      <alignment vertical="center" wrapText="1"/>
    </xf>
    <xf numFmtId="49" fontId="25"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71" fillId="4" borderId="28"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8" xfId="0" applyNumberFormat="1" applyFont="1" applyBorder="1" applyAlignment="1">
      <alignment horizontal="center" vertical="top" wrapText="1"/>
    </xf>
    <xf numFmtId="2" fontId="72" fillId="0" borderId="30" xfId="0" applyNumberFormat="1" applyFont="1" applyBorder="1" applyAlignment="1">
      <alignment horizontal="center" vertical="top" wrapText="1"/>
    </xf>
    <xf numFmtId="2" fontId="72" fillId="0" borderId="38" xfId="0" applyNumberFormat="1" applyFont="1" applyBorder="1" applyAlignment="1">
      <alignment horizontal="center" vertical="top" wrapText="1"/>
    </xf>
    <xf numFmtId="0" fontId="29" fillId="0" borderId="30" xfId="33" applyFont="1" applyBorder="1" applyAlignment="1">
      <alignment horizontal="center" vertical="top" wrapText="1"/>
    </xf>
    <xf numFmtId="0" fontId="29" fillId="0" borderId="38" xfId="33" applyFont="1" applyBorder="1" applyAlignment="1">
      <alignment horizontal="center" vertical="top" wrapText="1"/>
    </xf>
    <xf numFmtId="2" fontId="72" fillId="0" borderId="3" xfId="0" applyNumberFormat="1" applyFont="1" applyBorder="1" applyAlignment="1">
      <alignment horizontal="center" vertical="top" wrapText="1"/>
    </xf>
    <xf numFmtId="2" fontId="72" fillId="0" borderId="47" xfId="0" applyNumberFormat="1" applyFont="1" applyBorder="1" applyAlignment="1">
      <alignment horizontal="center" vertical="top" wrapText="1"/>
    </xf>
    <xf numFmtId="2" fontId="72" fillId="0" borderId="4" xfId="0" applyNumberFormat="1" applyFont="1" applyBorder="1" applyAlignment="1">
      <alignment horizontal="center" vertical="top" wrapText="1"/>
    </xf>
    <xf numFmtId="2" fontId="72"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0" fontId="32" fillId="16" borderId="69" xfId="7" applyFont="1" applyFill="1" applyBorder="1" applyAlignment="1">
      <alignment horizontal="left" vertical="top"/>
    </xf>
    <xf numFmtId="165" fontId="31" fillId="7" borderId="21" xfId="7" applyNumberFormat="1" applyFont="1" applyFill="1" applyBorder="1" applyAlignment="1">
      <alignment horizontal="center" vertical="top" wrapText="1"/>
    </xf>
    <xf numFmtId="0" fontId="31" fillId="7" borderId="22" xfId="7" applyFont="1" applyFill="1" applyBorder="1" applyAlignment="1">
      <alignment horizontal="left" vertical="top" wrapText="1"/>
    </xf>
    <xf numFmtId="0" fontId="31" fillId="18" borderId="11" xfId="7" applyFont="1" applyFill="1" applyBorder="1" applyAlignment="1">
      <alignment vertical="top"/>
    </xf>
    <xf numFmtId="0" fontId="31" fillId="5" borderId="22" xfId="7" applyFont="1" applyFill="1" applyBorder="1" applyAlignment="1">
      <alignment horizontal="left" vertical="top"/>
    </xf>
    <xf numFmtId="0" fontId="32" fillId="5" borderId="65" xfId="7" applyFont="1" applyFill="1" applyBorder="1" applyAlignment="1">
      <alignment vertical="center" wrapText="1"/>
    </xf>
    <xf numFmtId="0" fontId="31" fillId="5" borderId="2" xfId="7" applyFont="1" applyFill="1" applyBorder="1" applyAlignment="1">
      <alignment horizontal="center" vertical="top"/>
    </xf>
    <xf numFmtId="0" fontId="33" fillId="16" borderId="15" xfId="7" applyFont="1" applyFill="1" applyBorder="1" applyAlignment="1">
      <alignment horizontal="left" vertical="top"/>
    </xf>
    <xf numFmtId="0" fontId="33" fillId="0" borderId="38" xfId="7" applyFont="1" applyBorder="1" applyAlignment="1">
      <alignment horizontal="left" vertical="top"/>
    </xf>
    <xf numFmtId="0" fontId="33" fillId="0" borderId="22" xfId="7" applyFont="1" applyBorder="1" applyAlignment="1">
      <alignment horizontal="left" vertical="top"/>
    </xf>
    <xf numFmtId="2" fontId="14" fillId="0" borderId="0" xfId="7" applyNumberFormat="1" applyFont="1"/>
    <xf numFmtId="165" fontId="36" fillId="4" borderId="28" xfId="7" applyNumberFormat="1" applyFont="1" applyFill="1" applyBorder="1" applyAlignment="1">
      <alignment horizontal="right" vertical="top" wrapText="1"/>
    </xf>
    <xf numFmtId="0" fontId="72" fillId="0" borderId="0" xfId="7" applyFont="1"/>
    <xf numFmtId="165" fontId="33" fillId="0" borderId="47" xfId="7" applyNumberFormat="1" applyFont="1" applyBorder="1" applyAlignment="1">
      <alignment vertical="top" wrapText="1"/>
    </xf>
    <xf numFmtId="165" fontId="33" fillId="0" borderId="10" xfId="7" applyNumberFormat="1" applyFont="1" applyBorder="1" applyAlignment="1">
      <alignment vertical="top" wrapText="1"/>
    </xf>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06" fillId="0" borderId="28" xfId="0" applyFont="1" applyBorder="1" applyAlignment="1">
      <alignment vertical="center" wrapText="1"/>
    </xf>
    <xf numFmtId="165" fontId="8" fillId="5" borderId="30" xfId="0" applyNumberFormat="1" applyFont="1" applyFill="1" applyBorder="1" applyAlignment="1">
      <alignment horizontal="center" vertical="top"/>
    </xf>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165" fontId="52" fillId="0" borderId="2" xfId="0" applyNumberFormat="1" applyFont="1" applyBorder="1" applyAlignment="1">
      <alignment horizontal="center" vertical="top"/>
    </xf>
    <xf numFmtId="165" fontId="52" fillId="0" borderId="30" xfId="0" applyNumberFormat="1" applyFont="1" applyBorder="1" applyAlignment="1">
      <alignment horizontal="center" vertical="top"/>
    </xf>
    <xf numFmtId="0" fontId="52" fillId="0" borderId="30" xfId="0" applyFont="1" applyBorder="1" applyAlignment="1">
      <alignment horizontal="center" vertical="top"/>
    </xf>
    <xf numFmtId="2" fontId="108" fillId="0" borderId="30" xfId="0" applyNumberFormat="1" applyFont="1" applyBorder="1" applyAlignment="1">
      <alignment horizontal="center" vertical="top" wrapText="1"/>
    </xf>
    <xf numFmtId="0" fontId="12" fillId="0" borderId="0" xfId="0" applyFont="1" applyAlignment="1">
      <alignment horizontal="justify" vertical="center" wrapText="1"/>
    </xf>
    <xf numFmtId="0" fontId="12" fillId="0" borderId="0" xfId="0" applyFont="1" applyAlignment="1">
      <alignment vertical="center" wrapText="1"/>
    </xf>
    <xf numFmtId="0" fontId="13" fillId="0" borderId="0" xfId="0" applyFont="1" applyAlignment="1">
      <alignment horizontal="center" vertical="center"/>
    </xf>
    <xf numFmtId="0" fontId="14" fillId="5" borderId="35" xfId="0" applyFont="1" applyFill="1" applyBorder="1" applyAlignment="1">
      <alignment horizontal="center"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5" fillId="2" borderId="15" xfId="0" applyNumberFormat="1" applyFont="1" applyFill="1" applyBorder="1" applyAlignment="1">
      <alignment horizontal="center" vertical="top"/>
    </xf>
    <xf numFmtId="0" fontId="29" fillId="0" borderId="50" xfId="0" applyFont="1" applyBorder="1" applyAlignment="1">
      <alignment horizontal="center" vertical="center" wrapText="1"/>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8" fillId="7" borderId="11" xfId="0" applyFont="1" applyFill="1" applyBorder="1" applyAlignment="1">
      <alignment vertical="top" wrapText="1"/>
    </xf>
    <xf numFmtId="0" fontId="38" fillId="7" borderId="12" xfId="0" applyFont="1" applyFill="1" applyBorder="1" applyAlignment="1">
      <alignment vertical="top" wrapText="1"/>
    </xf>
    <xf numFmtId="49" fontId="25" fillId="2" borderId="39" xfId="0" applyNumberFormat="1" applyFont="1" applyFill="1" applyBorder="1" applyAlignment="1">
      <alignment horizontal="center" vertical="top"/>
    </xf>
    <xf numFmtId="0" fontId="38" fillId="0" borderId="11" xfId="0" applyFont="1" applyBorder="1" applyAlignment="1">
      <alignment vertical="top" wrapText="1"/>
    </xf>
    <xf numFmtId="0" fontId="38" fillId="0" borderId="12" xfId="0" applyFont="1" applyBorder="1" applyAlignment="1">
      <alignment vertical="top" wrapText="1"/>
    </xf>
    <xf numFmtId="0" fontId="14" fillId="0" borderId="7" xfId="0" applyFont="1" applyBorder="1" applyAlignment="1">
      <alignment horizontal="center" vertical="center"/>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0" fontId="14" fillId="0" borderId="59" xfId="0" applyFont="1" applyBorder="1" applyAlignment="1">
      <alignment horizontal="center" vertical="top"/>
    </xf>
    <xf numFmtId="49" fontId="15" fillId="7" borderId="23" xfId="0" applyNumberFormat="1" applyFont="1" applyFill="1" applyBorder="1" applyAlignment="1">
      <alignment horizontal="center" vertical="top"/>
    </xf>
    <xf numFmtId="165" fontId="15" fillId="7" borderId="21" xfId="0" applyNumberFormat="1" applyFont="1" applyFill="1" applyBorder="1" applyAlignment="1">
      <alignment horizontal="center" vertical="top"/>
    </xf>
    <xf numFmtId="165" fontId="15" fillId="7" borderId="24" xfId="0" applyNumberFormat="1" applyFont="1" applyFill="1" applyBorder="1" applyAlignment="1">
      <alignment horizontal="center" vertical="top"/>
    </xf>
    <xf numFmtId="0" fontId="14" fillId="7" borderId="22" xfId="0" applyFont="1" applyFill="1" applyBorder="1" applyAlignment="1">
      <alignment horizontal="center" vertical="top"/>
    </xf>
    <xf numFmtId="0" fontId="14" fillId="7" borderId="24" xfId="0"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7" fillId="0" borderId="0" xfId="0" applyNumberFormat="1" applyFont="1" applyAlignment="1">
      <alignment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0" fontId="33" fillId="5" borderId="18" xfId="0" applyFont="1" applyFill="1" applyBorder="1" applyAlignment="1">
      <alignment horizontal="left" vertical="top" wrapText="1"/>
    </xf>
    <xf numFmtId="49" fontId="30" fillId="2" borderId="36"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1" xfId="0" applyFont="1" applyBorder="1" applyAlignment="1">
      <alignment horizontal="center" vertical="center" wrapText="1"/>
    </xf>
    <xf numFmtId="0" fontId="30" fillId="5" borderId="0" xfId="0" applyFont="1" applyFill="1" applyAlignment="1">
      <alignment horizontal="left" vertical="top"/>
    </xf>
    <xf numFmtId="0" fontId="33" fillId="0" borderId="13" xfId="0" applyFont="1" applyBorder="1" applyAlignment="1">
      <alignment horizontal="center" vertical="center" wrapText="1"/>
    </xf>
    <xf numFmtId="0" fontId="33" fillId="0" borderId="56" xfId="0" applyFont="1" applyBorder="1" applyAlignment="1">
      <alignment horizontal="center" vertical="top"/>
    </xf>
    <xf numFmtId="0" fontId="33" fillId="5" borderId="61" xfId="0" applyFont="1" applyFill="1" applyBorder="1" applyAlignment="1">
      <alignment horizontal="center" vertical="top" wrapText="1"/>
    </xf>
    <xf numFmtId="0" fontId="33" fillId="5" borderId="1" xfId="0" applyFont="1" applyFill="1" applyBorder="1" applyAlignment="1">
      <alignment horizontal="center" vertical="top"/>
    </xf>
    <xf numFmtId="0" fontId="33" fillId="0" borderId="45" xfId="0" applyFont="1" applyBorder="1" applyAlignment="1">
      <alignment horizontal="center" vertical="top"/>
    </xf>
    <xf numFmtId="0" fontId="33" fillId="0" borderId="5" xfId="0" applyFont="1" applyBorder="1" applyAlignment="1">
      <alignment horizontal="center" vertical="center" wrapText="1"/>
    </xf>
    <xf numFmtId="0" fontId="109" fillId="5" borderId="18" xfId="0" applyFont="1" applyFill="1" applyBorder="1" applyAlignment="1">
      <alignment horizontal="left" vertical="top" wrapText="1"/>
    </xf>
    <xf numFmtId="0" fontId="109" fillId="5" borderId="20" xfId="0" applyFont="1" applyFill="1" applyBorder="1" applyAlignment="1">
      <alignment horizontal="center" vertical="center"/>
    </xf>
    <xf numFmtId="0" fontId="30" fillId="7" borderId="15" xfId="0" applyFont="1" applyFill="1" applyBorder="1" applyAlignment="1">
      <alignment horizontal="left" vertical="top" wrapText="1"/>
    </xf>
    <xf numFmtId="2" fontId="23" fillId="0" borderId="30" xfId="0" applyNumberFormat="1" applyFont="1" applyBorder="1" applyAlignment="1">
      <alignment vertical="top" wrapText="1"/>
    </xf>
    <xf numFmtId="2" fontId="23" fillId="0" borderId="38" xfId="0" applyNumberFormat="1" applyFont="1" applyBorder="1" applyAlignment="1">
      <alignment vertical="top" wrapText="1"/>
    </xf>
    <xf numFmtId="2" fontId="23" fillId="0" borderId="3" xfId="0" applyNumberFormat="1" applyFont="1" applyBorder="1" applyAlignment="1">
      <alignment vertical="top" wrapText="1"/>
    </xf>
    <xf numFmtId="2" fontId="23" fillId="0" borderId="47" xfId="0" applyNumberFormat="1" applyFont="1" applyBorder="1" applyAlignment="1">
      <alignment vertical="top" wrapText="1"/>
    </xf>
    <xf numFmtId="2" fontId="23" fillId="0" borderId="4" xfId="0" applyNumberFormat="1" applyFont="1" applyBorder="1" applyAlignment="1">
      <alignment vertical="top" wrapText="1"/>
    </xf>
    <xf numFmtId="2" fontId="23" fillId="0" borderId="10" xfId="0" applyNumberFormat="1" applyFont="1" applyBorder="1" applyAlignment="1">
      <alignment vertical="top" wrapText="1"/>
    </xf>
    <xf numFmtId="0" fontId="12" fillId="0" borderId="0" xfId="7" applyFont="1" applyAlignment="1">
      <alignment horizontal="left" vertical="top" wrapText="1"/>
    </xf>
    <xf numFmtId="49" fontId="30" fillId="2" borderId="21" xfId="7" applyNumberFormat="1" applyFont="1" applyFill="1" applyBorder="1" applyAlignment="1">
      <alignment horizontal="center" vertical="top"/>
    </xf>
    <xf numFmtId="165" fontId="46" fillId="5" borderId="2" xfId="0" applyNumberFormat="1" applyFont="1" applyFill="1" applyBorder="1" applyAlignment="1">
      <alignment horizontal="center" vertical="top"/>
    </xf>
    <xf numFmtId="2" fontId="107" fillId="0" borderId="2" xfId="0" applyNumberFormat="1" applyFont="1" applyBorder="1" applyAlignment="1">
      <alignment horizontal="center" vertical="top" wrapText="1"/>
    </xf>
    <xf numFmtId="0" fontId="33" fillId="0" borderId="32" xfId="0" applyFont="1" applyBorder="1" applyAlignment="1">
      <alignment horizontal="left" vertical="top" wrapText="1"/>
    </xf>
    <xf numFmtId="0" fontId="33" fillId="0" borderId="33" xfId="0" applyFont="1" applyBorder="1" applyAlignment="1">
      <alignment horizontal="left" vertical="top" wrapText="1"/>
    </xf>
    <xf numFmtId="0" fontId="33" fillId="0" borderId="17" xfId="0" applyFont="1" applyBorder="1" applyAlignment="1">
      <alignment horizontal="center" vertical="center"/>
    </xf>
    <xf numFmtId="0" fontId="33" fillId="0" borderId="42" xfId="0" applyFont="1" applyBorder="1" applyAlignment="1">
      <alignment horizontal="center" vertical="center"/>
    </xf>
    <xf numFmtId="49" fontId="30" fillId="2" borderId="21"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0" fontId="13" fillId="0" borderId="0" xfId="0" applyFont="1" applyAlignment="1">
      <alignment horizontal="center" vertical="center"/>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2" fontId="37" fillId="0" borderId="0" xfId="0" applyNumberFormat="1" applyFont="1" applyAlignment="1">
      <alignment vertical="top"/>
    </xf>
    <xf numFmtId="165" fontId="52" fillId="0" borderId="30" xfId="0" applyNumberFormat="1" applyFont="1" applyBorder="1" applyAlignment="1">
      <alignment horizontal="center" vertical="center"/>
    </xf>
    <xf numFmtId="0" fontId="110" fillId="8" borderId="11" xfId="0" applyFont="1" applyFill="1" applyBorder="1" applyAlignment="1">
      <alignment vertical="center"/>
    </xf>
    <xf numFmtId="0" fontId="30" fillId="8" borderId="11" xfId="0" applyFont="1" applyFill="1" applyBorder="1" applyAlignment="1">
      <alignment horizontal="left" vertical="top"/>
    </xf>
    <xf numFmtId="0" fontId="30" fillId="2" borderId="11" xfId="0" applyFont="1" applyFill="1" applyBorder="1" applyAlignment="1">
      <alignment horizontal="left" vertical="top"/>
    </xf>
    <xf numFmtId="0" fontId="35" fillId="8" borderId="11" xfId="0" applyFont="1" applyFill="1" applyBorder="1"/>
    <xf numFmtId="0" fontId="30" fillId="2" borderId="12" xfId="0" applyFont="1" applyFill="1" applyBorder="1" applyAlignment="1">
      <alignment horizontal="left" vertical="top"/>
    </xf>
    <xf numFmtId="0" fontId="30" fillId="0" borderId="43" xfId="0" applyFont="1" applyBorder="1" applyAlignment="1">
      <alignment horizontal="left" vertical="top"/>
    </xf>
    <xf numFmtId="0" fontId="33" fillId="0" borderId="62" xfId="0" applyFont="1" applyBorder="1" applyAlignment="1">
      <alignment vertical="top" wrapText="1"/>
    </xf>
    <xf numFmtId="0" fontId="30" fillId="0" borderId="23" xfId="0" applyFont="1" applyBorder="1" applyAlignment="1">
      <alignment vertical="top"/>
    </xf>
    <xf numFmtId="0" fontId="30" fillId="0" borderId="22" xfId="0" applyFont="1" applyBorder="1" applyAlignment="1">
      <alignment horizontal="left" vertical="top"/>
    </xf>
    <xf numFmtId="0" fontId="33" fillId="0" borderId="22" xfId="0" applyFont="1" applyBorder="1" applyAlignment="1">
      <alignment horizontal="left" vertical="top"/>
    </xf>
    <xf numFmtId="0" fontId="30" fillId="0" borderId="24" xfId="0" applyFont="1" applyBorder="1" applyAlignment="1">
      <alignment horizontal="left" vertical="top"/>
    </xf>
    <xf numFmtId="0" fontId="33" fillId="0" borderId="53" xfId="0" applyFont="1" applyBorder="1" applyAlignment="1">
      <alignment vertical="top" wrapText="1"/>
    </xf>
    <xf numFmtId="0" fontId="14"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xf>
    <xf numFmtId="0" fontId="30" fillId="7" borderId="15" xfId="0" applyFont="1" applyFill="1" applyBorder="1" applyAlignment="1">
      <alignment vertical="center"/>
    </xf>
    <xf numFmtId="49" fontId="30" fillId="7" borderId="11" xfId="0" applyNumberFormat="1" applyFont="1" applyFill="1" applyBorder="1" applyAlignment="1">
      <alignment vertical="top" wrapText="1"/>
    </xf>
    <xf numFmtId="0" fontId="33" fillId="7" borderId="11" xfId="0" applyFont="1" applyFill="1" applyBorder="1" applyAlignment="1">
      <alignment vertical="top" wrapText="1"/>
    </xf>
    <xf numFmtId="0" fontId="35" fillId="7" borderId="11" xfId="0" applyFont="1" applyFill="1" applyBorder="1" applyAlignment="1">
      <alignment vertical="top" wrapText="1"/>
    </xf>
    <xf numFmtId="0" fontId="11" fillId="7" borderId="11" xfId="0" applyFont="1" applyFill="1" applyBorder="1" applyAlignment="1">
      <alignment vertical="top" wrapText="1"/>
    </xf>
    <xf numFmtId="0" fontId="11" fillId="7" borderId="12" xfId="0" applyFont="1" applyFill="1" applyBorder="1" applyAlignment="1">
      <alignment vertical="top" wrapText="1"/>
    </xf>
    <xf numFmtId="49" fontId="30" fillId="7" borderId="9" xfId="0" applyNumberFormat="1" applyFont="1" applyFill="1" applyBorder="1" applyAlignment="1">
      <alignment horizontal="center" vertical="top"/>
    </xf>
    <xf numFmtId="0" fontId="30" fillId="0" borderId="39" xfId="0" applyFont="1" applyBorder="1" applyAlignment="1">
      <alignment vertical="center"/>
    </xf>
    <xf numFmtId="49" fontId="30" fillId="0" borderId="40" xfId="0" applyNumberFormat="1" applyFont="1" applyBorder="1" applyAlignment="1">
      <alignment vertical="top" wrapText="1"/>
    </xf>
    <xf numFmtId="0" fontId="35" fillId="0" borderId="40" xfId="0" applyFont="1" applyBorder="1" applyAlignment="1">
      <alignment vertical="top" wrapText="1"/>
    </xf>
    <xf numFmtId="0" fontId="35" fillId="0" borderId="43" xfId="0" applyFont="1" applyBorder="1" applyAlignment="1">
      <alignment vertical="top" wrapText="1"/>
    </xf>
    <xf numFmtId="0" fontId="33" fillId="0" borderId="15" xfId="0" applyFont="1" applyBorder="1" applyAlignment="1">
      <alignment vertical="top"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49" fontId="30" fillId="5" borderId="29" xfId="0" applyNumberFormat="1" applyFont="1" applyFill="1" applyBorder="1" applyAlignment="1">
      <alignment horizontal="center" vertical="top" wrapText="1"/>
    </xf>
    <xf numFmtId="0" fontId="33" fillId="0" borderId="2" xfId="0" applyFont="1" applyBorder="1" applyAlignment="1">
      <alignment horizontal="center" vertical="top"/>
    </xf>
    <xf numFmtId="165" fontId="33" fillId="0" borderId="2" xfId="0" applyNumberFormat="1" applyFont="1" applyBorder="1" applyAlignment="1">
      <alignment horizontal="center" vertical="top"/>
    </xf>
    <xf numFmtId="165" fontId="33" fillId="10" borderId="2" xfId="0" applyNumberFormat="1" applyFont="1" applyFill="1" applyBorder="1" applyAlignment="1">
      <alignment horizontal="center" vertical="top"/>
    </xf>
    <xf numFmtId="165" fontId="33" fillId="0" borderId="25" xfId="0" applyNumberFormat="1" applyFont="1" applyBorder="1" applyAlignment="1">
      <alignment horizontal="center" vertical="top"/>
    </xf>
    <xf numFmtId="0" fontId="33" fillId="0" borderId="6" xfId="0" applyFont="1" applyBorder="1" applyAlignment="1">
      <alignment wrapText="1"/>
    </xf>
    <xf numFmtId="165" fontId="33" fillId="10" borderId="17" xfId="0" applyNumberFormat="1" applyFont="1" applyFill="1" applyBorder="1" applyAlignment="1">
      <alignment horizontal="center" vertical="center" wrapText="1"/>
    </xf>
    <xf numFmtId="49" fontId="33" fillId="5" borderId="17" xfId="0" applyNumberFormat="1" applyFont="1" applyFill="1" applyBorder="1" applyAlignment="1">
      <alignment horizontal="center" vertical="center" wrapText="1"/>
    </xf>
    <xf numFmtId="49" fontId="33" fillId="5" borderId="42" xfId="0" applyNumberFormat="1" applyFont="1" applyFill="1" applyBorder="1" applyAlignment="1">
      <alignment horizontal="center" vertical="center" wrapText="1"/>
    </xf>
    <xf numFmtId="0" fontId="35" fillId="5" borderId="21" xfId="0" applyFont="1" applyFill="1" applyBorder="1" applyAlignment="1">
      <alignment horizontal="center" vertical="top" wrapText="1"/>
    </xf>
    <xf numFmtId="0" fontId="30" fillId="11" borderId="22" xfId="0" applyFont="1" applyFill="1" applyBorder="1" applyAlignment="1">
      <alignment horizontal="center" vertical="top"/>
    </xf>
    <xf numFmtId="165" fontId="30" fillId="11" borderId="21" xfId="0" applyNumberFormat="1" applyFont="1" applyFill="1" applyBorder="1" applyAlignment="1">
      <alignment horizontal="center" vertical="top"/>
    </xf>
    <xf numFmtId="0" fontId="33" fillId="0" borderId="52" xfId="0" applyFont="1" applyBorder="1" applyAlignment="1">
      <alignment horizontal="left" vertical="top"/>
    </xf>
    <xf numFmtId="0" fontId="33" fillId="0" borderId="53" xfId="0" applyFont="1" applyBorder="1" applyAlignment="1">
      <alignment horizontal="left" vertical="top"/>
    </xf>
    <xf numFmtId="9" fontId="33" fillId="0" borderId="1" xfId="0" applyNumberFormat="1" applyFont="1" applyBorder="1" applyAlignment="1">
      <alignment horizontal="center" vertical="top"/>
    </xf>
    <xf numFmtId="0" fontId="33" fillId="0" borderId="49" xfId="0" applyFont="1" applyBorder="1" applyAlignment="1">
      <alignment horizontal="left" vertical="top" wrapText="1"/>
    </xf>
    <xf numFmtId="165" fontId="33" fillId="10" borderId="5" xfId="0" applyNumberFormat="1" applyFont="1" applyFill="1" applyBorder="1" applyAlignment="1">
      <alignment horizontal="center" vertical="center" wrapText="1"/>
    </xf>
    <xf numFmtId="49" fontId="33" fillId="10" borderId="5" xfId="0" applyNumberFormat="1" applyFont="1" applyFill="1" applyBorder="1" applyAlignment="1">
      <alignment horizontal="center" vertical="center" wrapText="1"/>
    </xf>
    <xf numFmtId="49" fontId="33" fillId="10" borderId="7" xfId="0" applyNumberFormat="1" applyFont="1" applyFill="1" applyBorder="1" applyAlignment="1">
      <alignment horizontal="center" vertical="center" wrapText="1"/>
    </xf>
    <xf numFmtId="0" fontId="33" fillId="0" borderId="49" xfId="0" applyFont="1" applyBorder="1" applyAlignment="1">
      <alignment vertical="center" wrapText="1"/>
    </xf>
    <xf numFmtId="49" fontId="33" fillId="5" borderId="5" xfId="0" applyNumberFormat="1" applyFont="1" applyFill="1" applyBorder="1" applyAlignment="1">
      <alignment horizontal="center" vertical="center" wrapText="1"/>
    </xf>
    <xf numFmtId="49" fontId="33" fillId="5" borderId="7" xfId="0" applyNumberFormat="1" applyFont="1" applyFill="1" applyBorder="1" applyAlignment="1">
      <alignment horizontal="center" vertical="center" wrapText="1"/>
    </xf>
    <xf numFmtId="49" fontId="30" fillId="5" borderId="9" xfId="0" applyNumberFormat="1" applyFont="1" applyFill="1" applyBorder="1" applyAlignment="1">
      <alignment horizontal="center" vertical="top" wrapText="1"/>
    </xf>
    <xf numFmtId="0" fontId="33" fillId="0" borderId="30" xfId="0" applyFont="1" applyBorder="1" applyAlignment="1">
      <alignment horizontal="center" vertical="top"/>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165" fontId="33" fillId="0" borderId="60" xfId="0" applyNumberFormat="1" applyFont="1" applyBorder="1" applyAlignment="1">
      <alignment horizontal="center" vertical="top"/>
    </xf>
    <xf numFmtId="0" fontId="33" fillId="0" borderId="61" xfId="0" applyFont="1" applyBorder="1" applyAlignment="1">
      <alignment wrapText="1"/>
    </xf>
    <xf numFmtId="165" fontId="33" fillId="10" borderId="35" xfId="0" applyNumberFormat="1" applyFont="1" applyFill="1" applyBorder="1" applyAlignment="1">
      <alignment horizontal="center" vertical="center" wrapText="1"/>
    </xf>
    <xf numFmtId="49" fontId="33" fillId="5" borderId="35" xfId="0" applyNumberFormat="1" applyFont="1" applyFill="1" applyBorder="1" applyAlignment="1">
      <alignment horizontal="center" vertical="center" wrapText="1"/>
    </xf>
    <xf numFmtId="49" fontId="33" fillId="5" borderId="34" xfId="0" applyNumberFormat="1" applyFont="1" applyFill="1" applyBorder="1" applyAlignment="1">
      <alignment horizontal="center" vertical="center" wrapText="1"/>
    </xf>
    <xf numFmtId="0" fontId="33" fillId="5" borderId="6" xfId="0" applyFont="1" applyFill="1" applyBorder="1" applyAlignment="1">
      <alignment vertical="center" wrapText="1"/>
    </xf>
    <xf numFmtId="165" fontId="33" fillId="5" borderId="5" xfId="0" applyNumberFormat="1" applyFont="1" applyFill="1" applyBorder="1" applyAlignment="1">
      <alignment horizontal="center" vertical="center" wrapText="1"/>
    </xf>
    <xf numFmtId="0" fontId="33" fillId="0" borderId="7" xfId="0" applyFont="1" applyBorder="1" applyAlignment="1">
      <alignment horizontal="center" vertical="center" wrapText="1"/>
    </xf>
    <xf numFmtId="0" fontId="33" fillId="5" borderId="58" xfId="0" applyFont="1" applyFill="1" applyBorder="1" applyAlignment="1">
      <alignment vertical="center" wrapText="1"/>
    </xf>
    <xf numFmtId="165" fontId="29" fillId="5" borderId="35" xfId="0" applyNumberFormat="1"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42" xfId="0" applyFont="1" applyBorder="1" applyAlignment="1">
      <alignment horizontal="center" vertical="center" wrapText="1"/>
    </xf>
    <xf numFmtId="9" fontId="33" fillId="5" borderId="37" xfId="0" applyNumberFormat="1" applyFont="1" applyFill="1" applyBorder="1" applyAlignment="1">
      <alignment vertical="center" wrapText="1"/>
    </xf>
    <xf numFmtId="165" fontId="33" fillId="5" borderId="35" xfId="0" applyNumberFormat="1" applyFont="1" applyFill="1" applyBorder="1" applyAlignment="1">
      <alignment horizontal="center" vertical="center" wrapText="1"/>
    </xf>
    <xf numFmtId="0" fontId="33" fillId="0" borderId="59" xfId="0" applyFont="1" applyBorder="1" applyAlignment="1">
      <alignment horizontal="center" vertical="top"/>
    </xf>
    <xf numFmtId="9" fontId="33" fillId="5" borderId="46" xfId="0" applyNumberFormat="1" applyFont="1" applyFill="1" applyBorder="1" applyAlignment="1">
      <alignment vertical="center" wrapText="1"/>
    </xf>
    <xf numFmtId="0" fontId="33" fillId="5" borderId="37" xfId="0" applyFont="1" applyFill="1" applyBorder="1" applyAlignment="1">
      <alignment wrapText="1"/>
    </xf>
    <xf numFmtId="165" fontId="33" fillId="0" borderId="30" xfId="0" applyNumberFormat="1" applyFont="1" applyBorder="1" applyAlignment="1">
      <alignment horizontal="center" vertical="top"/>
    </xf>
    <xf numFmtId="165" fontId="33" fillId="10" borderId="30" xfId="0" applyNumberFormat="1" applyFont="1" applyFill="1" applyBorder="1" applyAlignment="1">
      <alignment horizontal="center" vertical="top"/>
    </xf>
    <xf numFmtId="165" fontId="33" fillId="0" borderId="41" xfId="0" applyNumberFormat="1" applyFont="1" applyBorder="1" applyAlignment="1">
      <alignment horizontal="center" vertical="top"/>
    </xf>
    <xf numFmtId="49" fontId="33" fillId="5" borderId="37" xfId="0" applyNumberFormat="1" applyFont="1" applyFill="1" applyBorder="1" applyAlignment="1">
      <alignment vertical="top" wrapText="1"/>
    </xf>
    <xf numFmtId="165" fontId="14" fillId="5" borderId="35" xfId="0" applyNumberFormat="1" applyFont="1" applyFill="1" applyBorder="1" applyAlignment="1">
      <alignment horizontal="center" vertical="center" wrapText="1"/>
    </xf>
    <xf numFmtId="0" fontId="29" fillId="0" borderId="35" xfId="0" applyFont="1" applyBorder="1" applyAlignment="1">
      <alignment horizontal="left" vertical="top" wrapText="1"/>
    </xf>
    <xf numFmtId="0" fontId="29" fillId="0" borderId="34" xfId="0" applyFont="1" applyBorder="1" applyAlignment="1">
      <alignment horizontal="left" vertical="top" wrapText="1"/>
    </xf>
    <xf numFmtId="0" fontId="33" fillId="0" borderId="4" xfId="0" applyFont="1" applyBorder="1" applyAlignment="1">
      <alignment horizontal="center" vertical="top"/>
    </xf>
    <xf numFmtId="165" fontId="33" fillId="0" borderId="4" xfId="0" applyNumberFormat="1" applyFont="1" applyBorder="1" applyAlignment="1">
      <alignment horizontal="center" vertical="top"/>
    </xf>
    <xf numFmtId="165" fontId="33" fillId="10" borderId="4" xfId="0" applyNumberFormat="1" applyFont="1" applyFill="1" applyBorder="1" applyAlignment="1">
      <alignment horizontal="center" vertical="top"/>
    </xf>
    <xf numFmtId="165" fontId="33" fillId="0" borderId="27" xfId="0" applyNumberFormat="1" applyFont="1" applyBorder="1" applyAlignment="1">
      <alignment horizontal="center" vertical="top"/>
    </xf>
    <xf numFmtId="0" fontId="33" fillId="5" borderId="32" xfId="0" applyFont="1" applyFill="1" applyBorder="1" applyAlignment="1">
      <alignment wrapText="1"/>
    </xf>
    <xf numFmtId="0" fontId="14" fillId="5" borderId="1" xfId="0" applyFont="1" applyFill="1" applyBorder="1" applyAlignment="1">
      <alignment horizontal="center" vertical="center" wrapText="1"/>
    </xf>
    <xf numFmtId="0" fontId="35" fillId="0" borderId="15" xfId="0" applyFont="1" applyBorder="1"/>
    <xf numFmtId="9" fontId="33" fillId="0" borderId="65" xfId="0" applyNumberFormat="1" applyFont="1" applyBorder="1" applyAlignment="1">
      <alignment horizontal="center" vertical="top"/>
    </xf>
    <xf numFmtId="9" fontId="33" fillId="0" borderId="66" xfId="0" applyNumberFormat="1" applyFont="1" applyBorder="1" applyAlignment="1">
      <alignment horizontal="center" vertical="top"/>
    </xf>
    <xf numFmtId="0" fontId="33" fillId="5" borderId="71" xfId="0" applyFont="1" applyFill="1" applyBorder="1" applyAlignment="1">
      <alignment vertical="top" wrapText="1"/>
    </xf>
    <xf numFmtId="165" fontId="33" fillId="5" borderId="17" xfId="0" applyNumberFormat="1" applyFont="1" applyFill="1" applyBorder="1" applyAlignment="1">
      <alignment horizontal="center" vertical="center" wrapText="1"/>
    </xf>
    <xf numFmtId="9" fontId="33" fillId="5" borderId="37" xfId="0" applyNumberFormat="1" applyFont="1" applyFill="1" applyBorder="1" applyAlignment="1">
      <alignment horizontal="left" vertical="top" wrapText="1"/>
    </xf>
    <xf numFmtId="0" fontId="33" fillId="5" borderId="37" xfId="0" applyFont="1" applyFill="1" applyBorder="1" applyAlignment="1">
      <alignment vertical="top" wrapText="1"/>
    </xf>
    <xf numFmtId="165" fontId="33" fillId="5" borderId="56" xfId="0" applyNumberFormat="1" applyFont="1" applyFill="1" applyBorder="1" applyAlignment="1">
      <alignment horizontal="center" vertical="center" wrapText="1"/>
    </xf>
    <xf numFmtId="165" fontId="33" fillId="5" borderId="35" xfId="0" applyNumberFormat="1" applyFont="1" applyFill="1" applyBorder="1" applyAlignment="1">
      <alignment horizontal="center"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0" fontId="33" fillId="5" borderId="62" xfId="0" applyFont="1" applyFill="1" applyBorder="1" applyAlignment="1">
      <alignment vertical="top" wrapText="1"/>
    </xf>
    <xf numFmtId="0" fontId="33" fillId="5" borderId="17" xfId="0" applyFont="1" applyFill="1" applyBorder="1" applyAlignment="1">
      <alignment horizontal="center" vertical="top" wrapText="1"/>
    </xf>
    <xf numFmtId="0" fontId="30" fillId="11" borderId="10" xfId="0" applyFont="1" applyFill="1" applyBorder="1" applyAlignment="1">
      <alignment horizontal="center" vertical="top"/>
    </xf>
    <xf numFmtId="165" fontId="30" fillId="11" borderId="4" xfId="0" applyNumberFormat="1" applyFont="1" applyFill="1" applyBorder="1" applyAlignment="1">
      <alignment horizontal="center" vertical="top"/>
    </xf>
    <xf numFmtId="0" fontId="35" fillId="0" borderId="32" xfId="0" applyFont="1" applyBorder="1"/>
    <xf numFmtId="0" fontId="35" fillId="0" borderId="10" xfId="0" applyFont="1" applyBorder="1"/>
    <xf numFmtId="49" fontId="33" fillId="5" borderId="6" xfId="0" applyNumberFormat="1" applyFont="1" applyFill="1" applyBorder="1" applyAlignment="1">
      <alignment vertical="top" wrapText="1"/>
    </xf>
    <xf numFmtId="49" fontId="33" fillId="5" borderId="35" xfId="0" applyNumberFormat="1" applyFont="1" applyFill="1" applyBorder="1" applyAlignment="1">
      <alignment vertical="top" wrapText="1"/>
    </xf>
    <xf numFmtId="0" fontId="33" fillId="5" borderId="35" xfId="0" applyFont="1" applyFill="1" applyBorder="1" applyAlignment="1">
      <alignment wrapText="1"/>
    </xf>
    <xf numFmtId="0" fontId="35" fillId="0" borderId="41" xfId="0" applyFont="1" applyBorder="1"/>
    <xf numFmtId="0" fontId="33" fillId="5" borderId="35" xfId="0" applyFont="1" applyFill="1" applyBorder="1" applyAlignment="1">
      <alignment vertical="top" wrapText="1"/>
    </xf>
    <xf numFmtId="165" fontId="33" fillId="0" borderId="3"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0" fontId="33" fillId="5" borderId="62" xfId="0" applyFont="1" applyFill="1" applyBorder="1" applyAlignment="1">
      <alignment wrapText="1"/>
    </xf>
    <xf numFmtId="0" fontId="35" fillId="0" borderId="1" xfId="0" applyFont="1" applyBorder="1"/>
    <xf numFmtId="49" fontId="33" fillId="5" borderId="55" xfId="9" applyNumberFormat="1" applyFont="1" applyFill="1" applyBorder="1" applyAlignment="1">
      <alignment horizontal="left" vertical="top" wrapText="1"/>
    </xf>
    <xf numFmtId="165" fontId="33" fillId="5" borderId="33" xfId="0" applyNumberFormat="1" applyFont="1" applyFill="1" applyBorder="1" applyAlignment="1">
      <alignment horizontal="left" vertical="top" wrapText="1"/>
    </xf>
    <xf numFmtId="0" fontId="35" fillId="0" borderId="41" xfId="0" applyFont="1" applyBorder="1" applyAlignment="1">
      <alignment horizontal="center" vertical="top"/>
    </xf>
    <xf numFmtId="0" fontId="33" fillId="5" borderId="37" xfId="0" applyFont="1" applyFill="1" applyBorder="1" applyAlignment="1">
      <alignment vertical="center" wrapText="1"/>
    </xf>
    <xf numFmtId="0" fontId="33" fillId="0" borderId="30" xfId="0" applyFont="1" applyBorder="1" applyAlignment="1">
      <alignment vertical="top"/>
    </xf>
    <xf numFmtId="165" fontId="33" fillId="0" borderId="30" xfId="0" applyNumberFormat="1" applyFont="1" applyBorder="1" applyAlignment="1">
      <alignment vertical="top"/>
    </xf>
    <xf numFmtId="165" fontId="33" fillId="10" borderId="30" xfId="0" applyNumberFormat="1" applyFont="1" applyFill="1" applyBorder="1" applyAlignment="1">
      <alignment vertical="top"/>
    </xf>
    <xf numFmtId="0" fontId="33" fillId="0" borderId="59" xfId="0" applyFont="1" applyBorder="1" applyAlignment="1">
      <alignment vertical="top"/>
    </xf>
    <xf numFmtId="165" fontId="33" fillId="0" borderId="59" xfId="0" applyNumberFormat="1" applyFont="1" applyBorder="1" applyAlignment="1">
      <alignment vertical="top"/>
    </xf>
    <xf numFmtId="165" fontId="33" fillId="10" borderId="59" xfId="0" applyNumberFormat="1" applyFont="1" applyFill="1" applyBorder="1" applyAlignment="1">
      <alignment vertical="top"/>
    </xf>
    <xf numFmtId="0" fontId="33" fillId="5" borderId="71" xfId="0" applyFont="1" applyFill="1" applyBorder="1" applyAlignment="1">
      <alignment horizontal="left" vertical="top" wrapText="1"/>
    </xf>
    <xf numFmtId="49" fontId="33" fillId="5" borderId="37" xfId="0" applyNumberFormat="1" applyFont="1" applyFill="1" applyBorder="1" applyAlignment="1">
      <alignment horizontal="left" vertical="top" wrapText="1"/>
    </xf>
    <xf numFmtId="49" fontId="33" fillId="0" borderId="21" xfId="0" applyNumberFormat="1" applyFont="1" applyBorder="1" applyAlignment="1">
      <alignment vertical="top"/>
    </xf>
    <xf numFmtId="49" fontId="33" fillId="0" borderId="4" xfId="0" applyNumberFormat="1" applyFont="1" applyBorder="1" applyAlignment="1">
      <alignment vertical="top"/>
    </xf>
    <xf numFmtId="0" fontId="35" fillId="0" borderId="52" xfId="0" applyFont="1" applyBorder="1"/>
    <xf numFmtId="0" fontId="35" fillId="0" borderId="22" xfId="0" applyFont="1" applyBorder="1"/>
    <xf numFmtId="9" fontId="33" fillId="0" borderId="51" xfId="0" applyNumberFormat="1" applyFont="1" applyBorder="1" applyAlignment="1">
      <alignment horizontal="center" vertical="top"/>
    </xf>
    <xf numFmtId="9" fontId="33" fillId="0" borderId="14" xfId="0" applyNumberFormat="1" applyFont="1" applyBorder="1" applyAlignment="1">
      <alignment horizontal="center" vertical="top"/>
    </xf>
    <xf numFmtId="165" fontId="46" fillId="0" borderId="2" xfId="0" applyNumberFormat="1" applyFont="1" applyBorder="1" applyAlignment="1">
      <alignment horizontal="center" vertical="top"/>
    </xf>
    <xf numFmtId="165" fontId="33" fillId="5" borderId="38" xfId="0" applyNumberFormat="1" applyFont="1" applyFill="1" applyBorder="1" applyAlignment="1">
      <alignment horizontal="left" vertical="center" wrapText="1"/>
    </xf>
    <xf numFmtId="0" fontId="33" fillId="5" borderId="42" xfId="0" applyFont="1" applyFill="1" applyBorder="1" applyAlignment="1">
      <alignment horizontal="center" vertical="center" wrapText="1"/>
    </xf>
    <xf numFmtId="0" fontId="33" fillId="5" borderId="61" xfId="0" applyFont="1" applyFill="1" applyBorder="1" applyAlignment="1">
      <alignment vertical="center" wrapText="1"/>
    </xf>
    <xf numFmtId="0" fontId="33" fillId="5" borderId="61" xfId="0" applyFont="1" applyFill="1" applyBorder="1" applyAlignment="1">
      <alignment vertical="top" wrapText="1"/>
    </xf>
    <xf numFmtId="0" fontId="33" fillId="5" borderId="62" xfId="0" applyFont="1" applyFill="1" applyBorder="1" applyAlignment="1">
      <alignment horizontal="left" vertical="top" wrapText="1"/>
    </xf>
    <xf numFmtId="0" fontId="29" fillId="5" borderId="35" xfId="0" applyFont="1" applyFill="1" applyBorder="1" applyAlignment="1">
      <alignment horizontal="center" vertical="top" wrapText="1"/>
    </xf>
    <xf numFmtId="165" fontId="29" fillId="5" borderId="35" xfId="0" applyNumberFormat="1" applyFont="1" applyFill="1" applyBorder="1" applyAlignment="1">
      <alignment horizontal="center" vertical="top" wrapText="1"/>
    </xf>
    <xf numFmtId="49" fontId="30" fillId="3" borderId="21" xfId="0" applyNumberFormat="1" applyFont="1" applyFill="1" applyBorder="1" applyAlignment="1">
      <alignment vertical="top"/>
    </xf>
    <xf numFmtId="49" fontId="30" fillId="5" borderId="21" xfId="0" applyNumberFormat="1" applyFont="1" applyFill="1" applyBorder="1" applyAlignment="1">
      <alignment vertical="top" wrapText="1"/>
    </xf>
    <xf numFmtId="49" fontId="29" fillId="0" borderId="21" xfId="0" applyNumberFormat="1" applyFont="1" applyBorder="1" applyAlignment="1">
      <alignment vertical="top"/>
    </xf>
    <xf numFmtId="49" fontId="33" fillId="0" borderId="6" xfId="0" applyNumberFormat="1" applyFont="1" applyBorder="1" applyAlignment="1">
      <alignment vertical="top" wrapText="1"/>
    </xf>
    <xf numFmtId="165" fontId="33" fillId="0" borderId="5" xfId="0" applyNumberFormat="1" applyFont="1" applyBorder="1" applyAlignment="1">
      <alignment horizontal="center" vertical="center" wrapText="1"/>
    </xf>
    <xf numFmtId="0" fontId="40" fillId="5" borderId="5" xfId="0" applyFont="1" applyFill="1" applyBorder="1" applyAlignment="1">
      <alignment horizontal="center" vertical="center" wrapText="1"/>
    </xf>
    <xf numFmtId="0" fontId="40" fillId="5" borderId="7" xfId="0" applyFont="1" applyFill="1" applyBorder="1" applyAlignment="1">
      <alignment horizontal="center" vertical="center" wrapText="1"/>
    </xf>
    <xf numFmtId="49" fontId="33" fillId="0" borderId="37" xfId="0" applyNumberFormat="1" applyFont="1" applyBorder="1" applyAlignment="1">
      <alignment vertical="top" wrapText="1"/>
    </xf>
    <xf numFmtId="165" fontId="33" fillId="0" borderId="35" xfId="0" applyNumberFormat="1" applyFont="1" applyBorder="1" applyAlignment="1">
      <alignment horizontal="center" vertical="center" wrapText="1"/>
    </xf>
    <xf numFmtId="0" fontId="40" fillId="5" borderId="17" xfId="0" applyFont="1" applyFill="1" applyBorder="1" applyAlignment="1">
      <alignment horizontal="center" vertical="center" wrapText="1"/>
    </xf>
    <xf numFmtId="0" fontId="40" fillId="5" borderId="42" xfId="0" applyFont="1" applyFill="1" applyBorder="1" applyAlignment="1">
      <alignment horizontal="center" vertical="center" wrapText="1"/>
    </xf>
    <xf numFmtId="49" fontId="33" fillId="0" borderId="46" xfId="0" applyNumberFormat="1" applyFont="1" applyBorder="1" applyAlignment="1">
      <alignment vertical="top" wrapText="1"/>
    </xf>
    <xf numFmtId="0" fontId="33" fillId="0" borderId="35" xfId="0" applyFont="1" applyBorder="1" applyAlignment="1">
      <alignment vertical="center" wrapText="1"/>
    </xf>
    <xf numFmtId="0" fontId="33" fillId="0" borderId="61" xfId="0" applyFont="1" applyBorder="1" applyAlignment="1">
      <alignment vertical="center" wrapText="1"/>
    </xf>
    <xf numFmtId="0" fontId="33" fillId="0" borderId="35" xfId="0" applyFont="1" applyBorder="1" applyAlignment="1">
      <alignment horizontal="left" vertical="top" wrapText="1"/>
    </xf>
    <xf numFmtId="165" fontId="33" fillId="0" borderId="17" xfId="0" applyNumberFormat="1" applyFont="1" applyBorder="1" applyAlignment="1">
      <alignment horizontal="center" vertical="center" wrapText="1"/>
    </xf>
    <xf numFmtId="0" fontId="33" fillId="0" borderId="37" xfId="0" applyFont="1" applyBorder="1" applyAlignment="1">
      <alignment horizontal="left" vertical="top" wrapText="1"/>
    </xf>
    <xf numFmtId="165" fontId="33" fillId="0" borderId="56" xfId="0" applyNumberFormat="1" applyFont="1" applyBorder="1" applyAlignment="1">
      <alignment horizontal="center" vertical="center" wrapText="1"/>
    </xf>
    <xf numFmtId="165" fontId="14" fillId="0" borderId="35" xfId="0" applyNumberFormat="1" applyFont="1" applyBorder="1" applyAlignment="1">
      <alignment horizontal="center" vertical="top" wrapText="1"/>
    </xf>
    <xf numFmtId="0" fontId="35" fillId="5" borderId="21" xfId="0" applyFont="1" applyFill="1" applyBorder="1" applyAlignment="1">
      <alignment vertical="top" wrapText="1"/>
    </xf>
    <xf numFmtId="49" fontId="30" fillId="2" borderId="23" xfId="0" applyNumberFormat="1" applyFont="1" applyFill="1" applyBorder="1" applyAlignment="1">
      <alignment horizontal="center" vertical="top"/>
    </xf>
    <xf numFmtId="0" fontId="35" fillId="7" borderId="23" xfId="0" applyFont="1" applyFill="1" applyBorder="1" applyAlignment="1">
      <alignment horizontal="center" vertical="top" wrapText="1"/>
    </xf>
    <xf numFmtId="0" fontId="35" fillId="7" borderId="22" xfId="0" applyFont="1" applyFill="1" applyBorder="1" applyAlignment="1">
      <alignment horizontal="center" vertical="top" wrapText="1"/>
    </xf>
    <xf numFmtId="0" fontId="30" fillId="7" borderId="21" xfId="0" applyFont="1" applyFill="1" applyBorder="1" applyAlignment="1">
      <alignment horizontal="center" vertical="top"/>
    </xf>
    <xf numFmtId="165" fontId="30" fillId="7" borderId="21" xfId="0" applyNumberFormat="1" applyFont="1" applyFill="1" applyBorder="1" applyAlignment="1">
      <alignment horizontal="center" vertical="top"/>
    </xf>
    <xf numFmtId="0" fontId="33" fillId="7" borderId="23" xfId="0" applyFont="1" applyFill="1" applyBorder="1" applyAlignment="1">
      <alignment horizontal="left" vertical="top"/>
    </xf>
    <xf numFmtId="0" fontId="33" fillId="7" borderId="22" xfId="0" applyFont="1" applyFill="1" applyBorder="1" applyAlignment="1">
      <alignment horizontal="left" vertical="top"/>
    </xf>
    <xf numFmtId="9" fontId="33" fillId="7" borderId="22" xfId="0" applyNumberFormat="1" applyFont="1" applyFill="1" applyBorder="1" applyAlignment="1">
      <alignment horizontal="center" vertical="top"/>
    </xf>
    <xf numFmtId="9" fontId="33" fillId="7" borderId="24" xfId="0" applyNumberFormat="1" applyFont="1" applyFill="1" applyBorder="1" applyAlignment="1">
      <alignment horizontal="center" vertical="top"/>
    </xf>
    <xf numFmtId="49" fontId="30" fillId="3" borderId="28" xfId="0" applyNumberFormat="1" applyFont="1" applyFill="1" applyBorder="1" applyAlignment="1">
      <alignment horizontal="center" vertical="top"/>
    </xf>
    <xf numFmtId="0" fontId="110" fillId="7" borderId="15" xfId="0" applyFont="1" applyFill="1" applyBorder="1" applyAlignment="1">
      <alignment vertical="top"/>
    </xf>
    <xf numFmtId="0" fontId="36" fillId="7" borderId="11" xfId="0" applyFont="1" applyFill="1" applyBorder="1" applyAlignment="1">
      <alignment vertical="top" wrapText="1"/>
    </xf>
    <xf numFmtId="0" fontId="36" fillId="7" borderId="40" xfId="0" applyFont="1" applyFill="1" applyBorder="1" applyAlignment="1">
      <alignment vertical="top" wrapText="1"/>
    </xf>
    <xf numFmtId="0" fontId="36" fillId="7" borderId="43" xfId="0" applyFont="1" applyFill="1" applyBorder="1" applyAlignment="1">
      <alignment vertical="top" wrapText="1"/>
    </xf>
    <xf numFmtId="0" fontId="30" fillId="0" borderId="15" xfId="0" applyFont="1" applyBorder="1" applyAlignment="1">
      <alignment vertical="top"/>
    </xf>
    <xf numFmtId="49" fontId="30" fillId="0" borderId="11" xfId="0" applyNumberFormat="1" applyFont="1" applyBorder="1" applyAlignment="1">
      <alignment vertical="top" wrapText="1"/>
    </xf>
    <xf numFmtId="0" fontId="36" fillId="0" borderId="11" xfId="0" applyFont="1" applyBorder="1" applyAlignment="1">
      <alignment vertical="top" wrapText="1"/>
    </xf>
    <xf numFmtId="0" fontId="36" fillId="0" borderId="12" xfId="0" applyFont="1" applyBorder="1" applyAlignment="1">
      <alignment vertical="top" wrapText="1"/>
    </xf>
    <xf numFmtId="0" fontId="33" fillId="0" borderId="15" xfId="0" applyFont="1" applyBorder="1" applyAlignment="1">
      <alignment wrapText="1"/>
    </xf>
    <xf numFmtId="0" fontId="33" fillId="0" borderId="65" xfId="0" applyFont="1" applyBorder="1" applyAlignment="1">
      <alignment horizontal="center" vertical="center"/>
    </xf>
    <xf numFmtId="0" fontId="33" fillId="0" borderId="66" xfId="0" applyFont="1" applyBorder="1" applyAlignment="1">
      <alignment horizontal="center" vertical="center" wrapText="1"/>
    </xf>
    <xf numFmtId="0" fontId="33" fillId="0" borderId="35" xfId="0" applyFont="1" applyBorder="1" applyAlignment="1">
      <alignment horizontal="center" vertical="center" wrapText="1"/>
    </xf>
    <xf numFmtId="0" fontId="33" fillId="5" borderId="7" xfId="0" applyFont="1" applyFill="1" applyBorder="1" applyAlignment="1">
      <alignment horizontal="center" vertical="top"/>
    </xf>
    <xf numFmtId="0" fontId="33" fillId="5" borderId="34" xfId="0" applyFont="1" applyFill="1" applyBorder="1" applyAlignment="1">
      <alignment horizontal="center" vertical="top"/>
    </xf>
    <xf numFmtId="0" fontId="33" fillId="0" borderId="71" xfId="0" applyFont="1" applyBorder="1" applyAlignment="1">
      <alignment horizontal="left" vertical="top" wrapText="1"/>
    </xf>
    <xf numFmtId="0" fontId="30" fillId="11" borderId="32" xfId="0" applyFont="1" applyFill="1" applyBorder="1" applyAlignment="1">
      <alignment horizontal="center" vertical="top"/>
    </xf>
    <xf numFmtId="0" fontId="33" fillId="0" borderId="1" xfId="0" applyFont="1" applyBorder="1" applyAlignment="1">
      <alignment horizontal="center" vertical="center" wrapText="1"/>
    </xf>
    <xf numFmtId="0" fontId="33" fillId="5" borderId="7" xfId="0" applyFont="1" applyFill="1" applyBorder="1" applyAlignment="1">
      <alignment horizontal="center" vertical="center" wrapText="1"/>
    </xf>
    <xf numFmtId="0" fontId="33" fillId="0" borderId="53" xfId="0" applyFont="1" applyBorder="1" applyAlignment="1">
      <alignment horizontal="center" vertical="top"/>
    </xf>
    <xf numFmtId="49" fontId="33" fillId="5" borderId="6" xfId="0" applyNumberFormat="1" applyFont="1" applyFill="1" applyBorder="1" applyAlignment="1">
      <alignment vertical="top"/>
    </xf>
    <xf numFmtId="165" fontId="33" fillId="5" borderId="5" xfId="0" applyNumberFormat="1" applyFont="1" applyFill="1" applyBorder="1" applyAlignment="1">
      <alignment horizontal="center" vertical="top" wrapText="1"/>
    </xf>
    <xf numFmtId="0" fontId="33" fillId="5" borderId="37" xfId="0" applyFont="1" applyFill="1" applyBorder="1"/>
    <xf numFmtId="165" fontId="14" fillId="5" borderId="35" xfId="0" applyNumberFormat="1" applyFont="1" applyFill="1" applyBorder="1" applyAlignment="1">
      <alignment horizontal="center" vertical="top" wrapText="1"/>
    </xf>
    <xf numFmtId="0" fontId="33" fillId="5" borderId="35" xfId="0" applyFont="1" applyFill="1" applyBorder="1" applyAlignment="1">
      <alignment horizontal="left" vertical="top" wrapText="1"/>
    </xf>
    <xf numFmtId="0" fontId="35" fillId="0" borderId="30" xfId="0" applyFont="1" applyBorder="1"/>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5" fillId="0" borderId="53" xfId="0" applyFont="1" applyBorder="1"/>
    <xf numFmtId="49" fontId="33" fillId="5" borderId="6" xfId="0" applyNumberFormat="1" applyFont="1" applyFill="1" applyBorder="1" applyAlignment="1">
      <alignment horizontal="left" vertical="top"/>
    </xf>
    <xf numFmtId="0" fontId="33" fillId="5" borderId="37" xfId="0" applyFont="1" applyFill="1" applyBorder="1" applyAlignment="1">
      <alignment horizontal="left"/>
    </xf>
    <xf numFmtId="49" fontId="33" fillId="5" borderId="37" xfId="0" applyNumberFormat="1" applyFont="1" applyFill="1" applyBorder="1" applyAlignment="1">
      <alignment horizontal="left" vertical="top"/>
    </xf>
    <xf numFmtId="0" fontId="33" fillId="0" borderId="59" xfId="0" applyFont="1" applyBorder="1" applyAlignment="1">
      <alignment horizontal="center" vertical="top"/>
    </xf>
    <xf numFmtId="0" fontId="30" fillId="7" borderId="28" xfId="0" applyFont="1" applyFill="1" applyBorder="1" applyAlignment="1">
      <alignment horizontal="center" vertical="top"/>
    </xf>
    <xf numFmtId="165" fontId="30" fillId="7" borderId="28" xfId="0" applyNumberFormat="1" applyFont="1" applyFill="1" applyBorder="1" applyAlignment="1">
      <alignment horizontal="center" vertical="top"/>
    </xf>
    <xf numFmtId="0" fontId="30" fillId="7" borderId="15" xfId="0" applyFont="1" applyFill="1" applyBorder="1"/>
    <xf numFmtId="0" fontId="36" fillId="7" borderId="12" xfId="0" applyFont="1" applyFill="1" applyBorder="1" applyAlignment="1">
      <alignment vertical="top" wrapText="1"/>
    </xf>
    <xf numFmtId="0" fontId="30" fillId="0" borderId="15" xfId="0" applyFont="1" applyBorder="1"/>
    <xf numFmtId="0" fontId="33" fillId="0" borderId="35" xfId="0" applyFont="1" applyBorder="1" applyAlignment="1">
      <alignment wrapText="1"/>
    </xf>
    <xf numFmtId="0" fontId="33" fillId="5" borderId="34" xfId="0" applyFont="1" applyFill="1" applyBorder="1" applyAlignment="1">
      <alignment horizontal="center" vertical="center" wrapText="1"/>
    </xf>
    <xf numFmtId="0" fontId="33" fillId="0" borderId="1" xfId="0" applyFont="1" applyBorder="1" applyAlignment="1">
      <alignment horizontal="left" vertical="top"/>
    </xf>
    <xf numFmtId="0" fontId="33" fillId="0" borderId="0" xfId="0" applyFont="1" applyAlignment="1">
      <alignment wrapText="1"/>
    </xf>
    <xf numFmtId="165" fontId="33" fillId="10" borderId="37" xfId="0" applyNumberFormat="1" applyFont="1" applyFill="1" applyBorder="1" applyAlignment="1">
      <alignment horizontal="left" vertical="top" wrapText="1"/>
    </xf>
    <xf numFmtId="165" fontId="33" fillId="10" borderId="61" xfId="0" applyNumberFormat="1" applyFont="1" applyFill="1" applyBorder="1" applyAlignment="1">
      <alignment horizontal="left" vertical="center" wrapText="1"/>
    </xf>
    <xf numFmtId="0" fontId="33" fillId="0" borderId="34" xfId="0" applyFont="1" applyBorder="1" applyAlignment="1">
      <alignment horizontal="left" vertical="top" wrapText="1"/>
    </xf>
    <xf numFmtId="0" fontId="12" fillId="0" borderId="0" xfId="0" applyFont="1" applyAlignment="1">
      <alignment horizontal="left" vertical="top" wrapText="1"/>
    </xf>
    <xf numFmtId="0" fontId="14" fillId="5" borderId="51" xfId="0" applyFont="1" applyFill="1" applyBorder="1" applyAlignment="1">
      <alignment horizontal="center" vertical="top" wrapText="1"/>
    </xf>
    <xf numFmtId="49" fontId="15" fillId="3" borderId="29"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12" fillId="0" borderId="9"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5" borderId="55" xfId="0" applyNumberFormat="1" applyFont="1" applyFill="1" applyBorder="1" applyAlignment="1">
      <alignment horizontal="center" vertical="top" wrapText="1"/>
    </xf>
    <xf numFmtId="0" fontId="13" fillId="5" borderId="21" xfId="0" applyFont="1" applyFill="1" applyBorder="1" applyAlignment="1">
      <alignment horizontal="left" vertical="top" wrapText="1"/>
    </xf>
    <xf numFmtId="49" fontId="12" fillId="0" borderId="29" xfId="0" applyNumberFormat="1" applyFont="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83" fillId="0" borderId="29" xfId="0" applyFont="1" applyBorder="1" applyAlignment="1">
      <alignment horizontal="center" vertical="center"/>
    </xf>
    <xf numFmtId="165" fontId="12" fillId="5" borderId="56"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3" fillId="7" borderId="11" xfId="0"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2" fillId="5" borderId="29" xfId="0" applyFont="1" applyFill="1" applyBorder="1" applyAlignment="1">
      <alignment horizontal="left" vertical="top" wrapText="1"/>
    </xf>
    <xf numFmtId="49" fontId="93" fillId="0" borderId="29" xfId="0" applyNumberFormat="1" applyFont="1" applyBorder="1" applyAlignment="1">
      <alignment horizontal="center" vertical="top"/>
    </xf>
    <xf numFmtId="0" fontId="81" fillId="5" borderId="20" xfId="0" applyFont="1" applyFill="1" applyBorder="1" applyAlignment="1">
      <alignment horizontal="center" vertical="top" wrapText="1"/>
    </xf>
    <xf numFmtId="49" fontId="13" fillId="2" borderId="21" xfId="0" applyNumberFormat="1" applyFont="1" applyFill="1" applyBorder="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50" xfId="0" applyFont="1" applyFill="1" applyBorder="1" applyAlignment="1">
      <alignment horizontal="center" vertical="top" wrapText="1"/>
    </xf>
    <xf numFmtId="0" fontId="83" fillId="5" borderId="29"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1" fillId="0" borderId="46" xfId="0" applyFont="1" applyBorder="1" applyAlignment="1">
      <alignment vertical="center" wrapText="1"/>
    </xf>
    <xf numFmtId="49" fontId="83" fillId="0" borderId="2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95" fillId="3" borderId="2" xfId="0" applyNumberFormat="1" applyFont="1" applyFill="1" applyBorder="1" applyAlignment="1">
      <alignment horizontal="center" vertical="top"/>
    </xf>
    <xf numFmtId="49" fontId="95" fillId="5" borderId="48" xfId="0" applyNumberFormat="1" applyFont="1" applyFill="1" applyBorder="1" applyAlignment="1">
      <alignment horizontal="center" vertical="top" wrapText="1"/>
    </xf>
    <xf numFmtId="49" fontId="91" fillId="0" borderId="2" xfId="0" applyNumberFormat="1" applyFont="1" applyBorder="1" applyAlignment="1">
      <alignment horizontal="center" vertical="top"/>
    </xf>
    <xf numFmtId="49" fontId="13" fillId="7" borderId="21" xfId="0" applyNumberFormat="1" applyFont="1" applyFill="1" applyBorder="1" applyAlignment="1">
      <alignment horizontal="center" vertical="top"/>
    </xf>
    <xf numFmtId="0" fontId="13" fillId="8" borderId="11" xfId="0" applyFont="1" applyFill="1" applyBorder="1" applyAlignment="1">
      <alignment horizontal="left" vertical="top"/>
    </xf>
    <xf numFmtId="0" fontId="12" fillId="5" borderId="63" xfId="0" applyFont="1" applyFill="1" applyBorder="1" applyAlignment="1">
      <alignment horizontal="center" vertical="center" wrapText="1"/>
    </xf>
    <xf numFmtId="0" fontId="12" fillId="5" borderId="54" xfId="0" applyFont="1" applyFill="1" applyBorder="1" applyAlignment="1">
      <alignment horizontal="center" vertical="top"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21" fillId="2" borderId="36" xfId="0" applyNumberFormat="1" applyFont="1" applyFill="1" applyBorder="1" applyAlignment="1">
      <alignment horizontal="center" vertical="top"/>
    </xf>
    <xf numFmtId="0" fontId="13" fillId="0" borderId="0" xfId="0" applyFont="1" applyAlignment="1">
      <alignment horizontal="center" vertical="center"/>
    </xf>
    <xf numFmtId="49" fontId="7" fillId="5" borderId="21" xfId="0" applyNumberFormat="1" applyFont="1" applyFill="1" applyBorder="1" applyAlignment="1">
      <alignment horizontal="center" vertical="top" wrapText="1"/>
    </xf>
    <xf numFmtId="49" fontId="7" fillId="3" borderId="9" xfId="0" applyNumberFormat="1" applyFont="1" applyFill="1" applyBorder="1" applyAlignment="1">
      <alignment vertical="top"/>
    </xf>
    <xf numFmtId="165" fontId="46" fillId="0" borderId="59" xfId="0" applyNumberFormat="1" applyFont="1" applyBorder="1" applyAlignment="1">
      <alignment horizontal="center" vertical="top"/>
    </xf>
    <xf numFmtId="0" fontId="30" fillId="5" borderId="15" xfId="7" applyFont="1" applyFill="1" applyBorder="1" applyAlignment="1">
      <alignment horizontal="center" vertical="top"/>
    </xf>
    <xf numFmtId="165" fontId="30" fillId="5" borderId="28" xfId="7" applyNumberFormat="1" applyFont="1" applyFill="1" applyBorder="1" applyAlignment="1">
      <alignment horizontal="center" vertical="top"/>
    </xf>
    <xf numFmtId="0" fontId="30" fillId="15" borderId="11" xfId="7" applyFont="1" applyFill="1" applyBorder="1" applyAlignment="1">
      <alignment vertical="top"/>
    </xf>
    <xf numFmtId="0" fontId="55" fillId="15" borderId="11" xfId="7" applyFont="1" applyFill="1" applyBorder="1" applyAlignment="1">
      <alignment horizontal="left" vertical="top"/>
    </xf>
    <xf numFmtId="0" fontId="30" fillId="15" borderId="11" xfId="7" applyFont="1" applyFill="1" applyBorder="1" applyAlignment="1">
      <alignment horizontal="left" vertical="top"/>
    </xf>
    <xf numFmtId="0" fontId="60" fillId="15" borderId="11" xfId="7" applyFont="1" applyFill="1" applyBorder="1" applyAlignment="1">
      <alignment horizontal="left" vertical="top"/>
    </xf>
    <xf numFmtId="0" fontId="35" fillId="15" borderId="11" xfId="7" applyFont="1" applyFill="1" applyBorder="1"/>
    <xf numFmtId="0" fontId="30" fillId="15" borderId="12" xfId="7" applyFont="1" applyFill="1" applyBorder="1" applyAlignment="1">
      <alignment horizontal="left" vertical="top"/>
    </xf>
    <xf numFmtId="165" fontId="46" fillId="5" borderId="30" xfId="0" applyNumberFormat="1" applyFont="1" applyFill="1" applyBorder="1" applyAlignment="1">
      <alignment horizontal="center" vertical="top"/>
    </xf>
    <xf numFmtId="0" fontId="46" fillId="5" borderId="2" xfId="0" applyFont="1" applyFill="1" applyBorder="1" applyAlignment="1">
      <alignment horizontal="center" vertical="top"/>
    </xf>
    <xf numFmtId="165" fontId="46" fillId="0" borderId="2" xfId="0" applyNumberFormat="1" applyFont="1" applyFill="1" applyBorder="1" applyAlignment="1">
      <alignment horizontal="center" vertical="top"/>
    </xf>
    <xf numFmtId="2" fontId="33" fillId="0" borderId="70" xfId="0" applyNumberFormat="1" applyFont="1" applyBorder="1" applyAlignment="1">
      <alignment horizontal="center" vertical="top" wrapText="1"/>
    </xf>
    <xf numFmtId="2" fontId="33" fillId="0" borderId="59" xfId="0" applyNumberFormat="1" applyFont="1" applyBorder="1" applyAlignment="1">
      <alignment horizontal="center" vertical="top" wrapText="1"/>
    </xf>
    <xf numFmtId="2" fontId="46" fillId="0" borderId="30" xfId="0" applyNumberFormat="1" applyFont="1" applyBorder="1" applyAlignment="1">
      <alignment horizontal="center" vertical="top" wrapText="1"/>
    </xf>
    <xf numFmtId="0" fontId="15" fillId="0" borderId="11" xfId="0" applyFont="1" applyBorder="1" applyAlignment="1">
      <alignment horizontal="left" vertical="top"/>
    </xf>
    <xf numFmtId="0" fontId="14" fillId="0" borderId="11" xfId="0" applyFont="1" applyBorder="1" applyAlignment="1">
      <alignment horizontal="left" vertical="top"/>
    </xf>
    <xf numFmtId="0" fontId="15" fillId="0" borderId="12" xfId="0" applyFont="1" applyBorder="1" applyAlignment="1">
      <alignment horizontal="left" vertical="top"/>
    </xf>
    <xf numFmtId="0" fontId="14" fillId="0" borderId="69" xfId="0" applyFont="1" applyBorder="1" applyAlignment="1">
      <alignment vertical="center" wrapText="1"/>
    </xf>
    <xf numFmtId="0" fontId="14" fillId="0" borderId="58" xfId="0" applyFont="1" applyBorder="1" applyAlignment="1">
      <alignment horizontal="justify" vertical="center"/>
    </xf>
    <xf numFmtId="0" fontId="15" fillId="7" borderId="11" xfId="0" applyFont="1" applyFill="1" applyBorder="1" applyAlignment="1">
      <alignment vertical="top"/>
    </xf>
    <xf numFmtId="0" fontId="83" fillId="5" borderId="25" xfId="0" applyFont="1" applyFill="1" applyBorder="1" applyAlignment="1">
      <alignment vertical="center" wrapText="1"/>
    </xf>
    <xf numFmtId="49" fontId="83" fillId="5" borderId="26" xfId="0" applyNumberFormat="1" applyFont="1" applyFill="1" applyBorder="1" applyAlignment="1">
      <alignment vertical="top"/>
    </xf>
    <xf numFmtId="0" fontId="84" fillId="5" borderId="41" xfId="0" applyFont="1" applyFill="1" applyBorder="1" applyAlignment="1">
      <alignment vertical="center" wrapText="1"/>
    </xf>
    <xf numFmtId="0" fontId="84" fillId="5" borderId="61" xfId="0" applyFont="1" applyFill="1" applyBorder="1" applyAlignment="1">
      <alignment vertical="center" wrapText="1"/>
    </xf>
    <xf numFmtId="0" fontId="83" fillId="5" borderId="61" xfId="0" applyFont="1" applyFill="1" applyBorder="1" applyAlignment="1">
      <alignment vertical="center" wrapText="1"/>
    </xf>
    <xf numFmtId="0" fontId="83" fillId="5" borderId="41" xfId="0" applyFont="1" applyFill="1" applyBorder="1" applyAlignment="1">
      <alignment vertical="center" wrapText="1"/>
    </xf>
    <xf numFmtId="0" fontId="83" fillId="5" borderId="75" xfId="0" applyFont="1" applyFill="1" applyBorder="1" applyAlignment="1">
      <alignment vertical="center" wrapText="1"/>
    </xf>
    <xf numFmtId="165" fontId="85" fillId="5" borderId="73" xfId="0" applyNumberFormat="1" applyFont="1" applyFill="1" applyBorder="1" applyAlignment="1">
      <alignment horizontal="center" vertical="top"/>
    </xf>
    <xf numFmtId="0" fontId="83" fillId="5" borderId="67" xfId="0" applyFont="1" applyFill="1" applyBorder="1" applyAlignment="1">
      <alignment vertical="top" wrapText="1"/>
    </xf>
    <xf numFmtId="165" fontId="83" fillId="5" borderId="64" xfId="0" applyNumberFormat="1" applyFont="1" applyFill="1" applyBorder="1" applyAlignment="1">
      <alignment horizontal="center" vertical="top" wrapText="1"/>
    </xf>
    <xf numFmtId="0" fontId="83" fillId="5" borderId="28" xfId="0" applyFont="1" applyFill="1" applyBorder="1" applyAlignment="1">
      <alignment vertical="center" wrapText="1"/>
    </xf>
    <xf numFmtId="49" fontId="6" fillId="5" borderId="21" xfId="0" applyNumberFormat="1" applyFont="1" applyFill="1" applyBorder="1" applyAlignment="1">
      <alignment horizontal="center" vertical="top"/>
    </xf>
    <xf numFmtId="0" fontId="83" fillId="5" borderId="9" xfId="0" applyFont="1" applyFill="1" applyBorder="1" applyAlignment="1">
      <alignment horizontal="center" vertical="top"/>
    </xf>
    <xf numFmtId="2" fontId="83" fillId="5" borderId="9" xfId="0" applyNumberFormat="1" applyFont="1" applyFill="1" applyBorder="1" applyAlignment="1">
      <alignment horizontal="center" vertical="top"/>
    </xf>
    <xf numFmtId="165" fontId="85" fillId="5" borderId="9" xfId="0" applyNumberFormat="1" applyFont="1" applyFill="1" applyBorder="1" applyAlignment="1">
      <alignment horizontal="center" vertical="top"/>
    </xf>
    <xf numFmtId="165" fontId="85" fillId="5" borderId="36" xfId="0" applyNumberFormat="1" applyFont="1" applyFill="1" applyBorder="1" applyAlignment="1">
      <alignment horizontal="center" vertical="top"/>
    </xf>
    <xf numFmtId="165" fontId="12" fillId="0" borderId="0" xfId="0" applyNumberFormat="1" applyFont="1" applyAlignment="1">
      <alignment horizontal="center" vertical="top"/>
    </xf>
    <xf numFmtId="0" fontId="12" fillId="0" borderId="31" xfId="0" applyFont="1" applyBorder="1" applyAlignment="1">
      <alignment wrapText="1"/>
    </xf>
    <xf numFmtId="49" fontId="9" fillId="7" borderId="15" xfId="0" applyNumberFormat="1" applyFont="1" applyFill="1" applyBorder="1" applyAlignment="1">
      <alignment horizontal="center" vertical="top"/>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25" xfId="0" applyNumberFormat="1" applyFont="1" applyFill="1" applyBorder="1" applyAlignment="1">
      <alignment horizontal="center" vertical="top"/>
    </xf>
    <xf numFmtId="0" fontId="8" fillId="5" borderId="5" xfId="0" applyFont="1" applyFill="1" applyBorder="1" applyAlignment="1">
      <alignment horizontal="center" vertical="top"/>
    </xf>
    <xf numFmtId="0" fontId="8" fillId="0" borderId="7" xfId="0" applyFont="1" applyBorder="1" applyAlignment="1">
      <alignment horizontal="center" vertical="top"/>
    </xf>
    <xf numFmtId="0" fontId="8" fillId="0" borderId="34" xfId="0" applyFont="1" applyBorder="1" applyAlignment="1">
      <alignment horizontal="center" vertical="top"/>
    </xf>
    <xf numFmtId="0" fontId="7" fillId="5" borderId="10" xfId="0" applyFont="1" applyFill="1" applyBorder="1" applyAlignment="1">
      <alignment horizontal="center" vertical="top"/>
    </xf>
    <xf numFmtId="165" fontId="7" fillId="5" borderId="4" xfId="0" applyNumberFormat="1" applyFont="1" applyFill="1" applyBorder="1" applyAlignment="1">
      <alignment horizontal="center" vertical="top"/>
    </xf>
    <xf numFmtId="0" fontId="8" fillId="5" borderId="0" xfId="0" applyFont="1" applyFill="1" applyAlignment="1">
      <alignment horizontal="center" vertical="top"/>
    </xf>
    <xf numFmtId="165" fontId="8" fillId="5" borderId="9" xfId="0" applyNumberFormat="1" applyFont="1" applyFill="1" applyBorder="1" applyAlignment="1">
      <alignment horizontal="center" vertical="top"/>
    </xf>
    <xf numFmtId="165" fontId="8" fillId="5" borderId="26"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0" fontId="7" fillId="7" borderId="23" xfId="0" applyFont="1" applyFill="1" applyBorder="1" applyAlignment="1">
      <alignment horizontal="center" vertical="top"/>
    </xf>
    <xf numFmtId="0" fontId="14" fillId="7" borderId="76" xfId="0" applyFont="1" applyFill="1" applyBorder="1" applyAlignment="1">
      <alignment horizontal="center" vertical="top"/>
    </xf>
    <xf numFmtId="0" fontId="14" fillId="7" borderId="66" xfId="0" applyFont="1" applyFill="1" applyBorder="1" applyAlignment="1">
      <alignment horizontal="center" vertical="top" wrapText="1"/>
    </xf>
    <xf numFmtId="0" fontId="7" fillId="12" borderId="21" xfId="0" applyFont="1" applyFill="1" applyBorder="1" applyAlignment="1">
      <alignment horizontal="center" vertical="top"/>
    </xf>
    <xf numFmtId="165" fontId="7" fillId="12" borderId="21" xfId="0" applyNumberFormat="1" applyFont="1" applyFill="1" applyBorder="1" applyAlignment="1">
      <alignment horizontal="center" vertical="top"/>
    </xf>
    <xf numFmtId="0" fontId="26" fillId="12" borderId="22" xfId="0" applyFont="1" applyFill="1" applyBorder="1" applyAlignment="1">
      <alignment horizontal="center" vertical="top"/>
    </xf>
    <xf numFmtId="0" fontId="26" fillId="12" borderId="24" xfId="0" applyFont="1" applyFill="1" applyBorder="1" applyAlignment="1">
      <alignment horizontal="center" vertical="top"/>
    </xf>
    <xf numFmtId="0" fontId="14" fillId="0" borderId="14" xfId="0" applyFont="1" applyBorder="1" applyAlignment="1">
      <alignment horizontal="center" vertical="top"/>
    </xf>
    <xf numFmtId="49" fontId="6" fillId="0" borderId="2" xfId="0" applyNumberFormat="1" applyFont="1" applyBorder="1" applyAlignment="1">
      <alignment horizontal="center" vertical="top"/>
    </xf>
    <xf numFmtId="49" fontId="8" fillId="0" borderId="29" xfId="0" applyNumberFormat="1" applyFont="1" applyBorder="1" applyAlignment="1">
      <alignment horizontal="center" vertical="top"/>
    </xf>
    <xf numFmtId="49" fontId="9" fillId="2" borderId="21" xfId="0" applyNumberFormat="1" applyFont="1" applyFill="1" applyBorder="1" applyAlignment="1">
      <alignment horizontal="center" vertical="top"/>
    </xf>
    <xf numFmtId="0" fontId="14" fillId="8" borderId="76" xfId="0" applyFont="1" applyFill="1" applyBorder="1" applyAlignment="1">
      <alignment horizontal="left" vertical="top" wrapText="1"/>
    </xf>
    <xf numFmtId="0" fontId="14" fillId="8" borderId="76" xfId="0" applyFont="1" applyFill="1" applyBorder="1" applyAlignment="1">
      <alignment horizontal="center" vertical="top"/>
    </xf>
    <xf numFmtId="0" fontId="14" fillId="2" borderId="76" xfId="0" applyFont="1" applyFill="1" applyBorder="1" applyAlignment="1">
      <alignment horizontal="center" vertical="top"/>
    </xf>
    <xf numFmtId="0" fontId="14" fillId="2" borderId="66" xfId="0" applyFont="1" applyFill="1" applyBorder="1" applyAlignment="1">
      <alignment horizontal="center" vertical="top"/>
    </xf>
    <xf numFmtId="0" fontId="14" fillId="7" borderId="76" xfId="0" applyFont="1" applyFill="1" applyBorder="1" applyAlignment="1">
      <alignment vertical="top"/>
    </xf>
    <xf numFmtId="49" fontId="9" fillId="7" borderId="39" xfId="0" applyNumberFormat="1" applyFont="1" applyFill="1" applyBorder="1" applyAlignment="1">
      <alignment horizontal="center" vertical="top"/>
    </xf>
    <xf numFmtId="0" fontId="15" fillId="7" borderId="40" xfId="0" applyFont="1" applyFill="1" applyBorder="1" applyAlignment="1">
      <alignment horizontal="left" vertical="top"/>
    </xf>
    <xf numFmtId="0" fontId="14" fillId="7" borderId="65" xfId="0" applyFont="1" applyFill="1" applyBorder="1" applyAlignment="1">
      <alignment horizontal="left" vertical="top" wrapText="1"/>
    </xf>
    <xf numFmtId="0" fontId="14" fillId="7" borderId="65" xfId="0" applyFont="1" applyFill="1" applyBorder="1" applyAlignment="1">
      <alignment horizontal="left" vertical="top"/>
    </xf>
    <xf numFmtId="0" fontId="14" fillId="7" borderId="65" xfId="0" applyFont="1" applyFill="1" applyBorder="1" applyAlignment="1">
      <alignment horizontal="center" vertical="top"/>
    </xf>
    <xf numFmtId="0" fontId="8" fillId="0" borderId="6" xfId="0" applyFont="1" applyBorder="1" applyAlignment="1">
      <alignment horizontal="left" vertical="top" wrapText="1"/>
    </xf>
    <xf numFmtId="0" fontId="8" fillId="0" borderId="49" xfId="0" applyFont="1" applyBorder="1" applyAlignment="1">
      <alignment horizontal="center" vertical="top" wrapText="1"/>
    </xf>
    <xf numFmtId="0" fontId="8" fillId="0" borderId="5" xfId="0" applyFont="1" applyBorder="1" applyAlignment="1">
      <alignment horizontal="center" vertical="top"/>
    </xf>
    <xf numFmtId="0" fontId="8" fillId="0" borderId="46" xfId="0" applyFont="1" applyBorder="1" applyAlignment="1">
      <alignment horizontal="left"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7" fillId="0" borderId="10" xfId="0" applyFont="1" applyBorder="1" applyAlignment="1">
      <alignment horizontal="center" vertical="top"/>
    </xf>
    <xf numFmtId="165" fontId="7" fillId="0" borderId="4" xfId="0" applyNumberFormat="1" applyFont="1" applyBorder="1" applyAlignment="1">
      <alignment horizontal="center" vertical="top"/>
    </xf>
    <xf numFmtId="0" fontId="8" fillId="0" borderId="53" xfId="0" applyFont="1" applyBorder="1" applyAlignment="1">
      <alignment horizontal="center" vertical="center"/>
    </xf>
    <xf numFmtId="165" fontId="8" fillId="0" borderId="29" xfId="0" applyNumberFormat="1" applyFont="1" applyBorder="1" applyAlignment="1">
      <alignment horizontal="center" vertical="top"/>
    </xf>
    <xf numFmtId="0" fontId="8" fillId="0" borderId="69" xfId="0" applyFont="1" applyBorder="1" applyAlignment="1">
      <alignment horizontal="left" vertical="top" wrapText="1"/>
    </xf>
    <xf numFmtId="0" fontId="8" fillId="0" borderId="74" xfId="0" applyFont="1" applyBorder="1" applyAlignment="1">
      <alignment horizontal="center" vertical="top" wrapText="1"/>
    </xf>
    <xf numFmtId="0" fontId="8" fillId="0" borderId="65" xfId="0" applyFont="1" applyBorder="1" applyAlignment="1">
      <alignment horizontal="center" vertical="top"/>
    </xf>
    <xf numFmtId="0" fontId="8" fillId="0" borderId="66" xfId="0" applyFont="1" applyBorder="1" applyAlignment="1">
      <alignment horizontal="center" vertical="top"/>
    </xf>
    <xf numFmtId="0" fontId="8" fillId="0" borderId="71" xfId="0" applyFont="1" applyBorder="1" applyAlignment="1">
      <alignment horizontal="left" vertical="top" wrapText="1"/>
    </xf>
    <xf numFmtId="0" fontId="8" fillId="0" borderId="62" xfId="0" applyFont="1" applyBorder="1" applyAlignment="1">
      <alignment horizontal="center" vertical="top" wrapText="1"/>
    </xf>
    <xf numFmtId="0" fontId="8" fillId="0" borderId="17" xfId="0" applyFont="1" applyBorder="1" applyAlignment="1">
      <alignment horizontal="center" vertical="top"/>
    </xf>
    <xf numFmtId="0" fontId="8" fillId="0" borderId="42" xfId="0" applyFont="1" applyBorder="1" applyAlignment="1">
      <alignment horizontal="center" vertical="top"/>
    </xf>
    <xf numFmtId="0" fontId="8" fillId="0" borderId="61" xfId="0" applyFont="1" applyBorder="1" applyAlignment="1">
      <alignment horizontal="center" vertical="top" wrapText="1"/>
    </xf>
    <xf numFmtId="0" fontId="8" fillId="5" borderId="37" xfId="0" applyFont="1" applyFill="1" applyBorder="1" applyAlignment="1">
      <alignment horizontal="left" vertical="top" wrapText="1"/>
    </xf>
    <xf numFmtId="0" fontId="26" fillId="0" borderId="18" xfId="0" applyFont="1" applyBorder="1" applyAlignment="1">
      <alignment horizontal="left" vertical="top"/>
    </xf>
    <xf numFmtId="0" fontId="26" fillId="0" borderId="20" xfId="0" applyFont="1" applyBorder="1" applyAlignment="1">
      <alignment horizontal="center" vertical="center"/>
    </xf>
    <xf numFmtId="9" fontId="26" fillId="0" borderId="51" xfId="0" applyNumberFormat="1" applyFont="1" applyBorder="1" applyAlignment="1">
      <alignment horizontal="center" vertical="top"/>
    </xf>
    <xf numFmtId="9" fontId="26" fillId="0" borderId="14" xfId="0" applyNumberFormat="1" applyFont="1" applyBorder="1" applyAlignment="1">
      <alignment horizontal="center" vertical="top"/>
    </xf>
    <xf numFmtId="0" fontId="15" fillId="7" borderId="15" xfId="0" applyFont="1" applyFill="1" applyBorder="1" applyAlignment="1">
      <alignment horizontal="left"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49" fontId="9" fillId="7" borderId="29" xfId="0" applyNumberFormat="1" applyFont="1" applyFill="1" applyBorder="1" applyAlignment="1">
      <alignment horizontal="center" vertical="top"/>
    </xf>
    <xf numFmtId="0" fontId="14" fillId="19" borderId="76" xfId="0" applyFont="1" applyFill="1" applyBorder="1" applyAlignment="1">
      <alignment vertical="top" wrapText="1"/>
    </xf>
    <xf numFmtId="0" fontId="14" fillId="19" borderId="76" xfId="0" applyFont="1" applyFill="1" applyBorder="1" applyAlignment="1">
      <alignment horizontal="center" vertical="top"/>
    </xf>
    <xf numFmtId="0" fontId="14" fillId="19" borderId="66" xfId="0" applyFont="1" applyFill="1" applyBorder="1" applyAlignment="1">
      <alignment horizontal="center" vertical="top"/>
    </xf>
    <xf numFmtId="0" fontId="15" fillId="7" borderId="12" xfId="0" applyFont="1" applyFill="1" applyBorder="1" applyAlignment="1">
      <alignment vertical="top"/>
    </xf>
    <xf numFmtId="49" fontId="9" fillId="8" borderId="31" xfId="0" applyNumberFormat="1" applyFont="1" applyFill="1" applyBorder="1" applyAlignment="1">
      <alignment horizontal="center" vertical="top"/>
    </xf>
    <xf numFmtId="49" fontId="7" fillId="7" borderId="2" xfId="0" applyNumberFormat="1" applyFont="1" applyFill="1" applyBorder="1" applyAlignment="1">
      <alignment horizontal="center" vertical="top"/>
    </xf>
    <xf numFmtId="49" fontId="7" fillId="0" borderId="48" xfId="0" applyNumberFormat="1" applyFont="1" applyBorder="1" applyAlignment="1">
      <alignment horizontal="center" vertical="top" wrapText="1"/>
    </xf>
    <xf numFmtId="49" fontId="7" fillId="0" borderId="54" xfId="0" applyNumberFormat="1" applyFont="1" applyBorder="1" applyAlignment="1">
      <alignment horizontal="center" vertical="top" wrapText="1"/>
    </xf>
    <xf numFmtId="0" fontId="8" fillId="0" borderId="29" xfId="0" applyFont="1" applyBorder="1" applyAlignment="1">
      <alignment vertical="top" wrapText="1"/>
    </xf>
    <xf numFmtId="0" fontId="14" fillId="0" borderId="6" xfId="0" applyFont="1" applyBorder="1" applyAlignment="1">
      <alignment horizontal="left" vertical="top" wrapText="1"/>
    </xf>
    <xf numFmtId="0" fontId="8" fillId="0" borderId="77" xfId="0" applyFont="1" applyBorder="1" applyAlignment="1">
      <alignment horizontal="center" vertical="top"/>
    </xf>
    <xf numFmtId="0" fontId="8" fillId="5" borderId="29" xfId="0" applyFont="1" applyFill="1" applyBorder="1" applyAlignment="1">
      <alignment vertical="top" wrapText="1"/>
    </xf>
    <xf numFmtId="0" fontId="8" fillId="0" borderId="35" xfId="0" applyFont="1" applyBorder="1" applyAlignment="1">
      <alignment horizontal="center" vertical="center" wrapText="1"/>
    </xf>
    <xf numFmtId="0" fontId="8" fillId="0" borderId="72" xfId="0" applyFont="1" applyBorder="1" applyAlignment="1">
      <alignment horizontal="center" vertical="center"/>
    </xf>
    <xf numFmtId="0" fontId="114" fillId="0" borderId="37" xfId="0" applyFont="1" applyBorder="1" applyAlignment="1">
      <alignment vertical="center" wrapText="1"/>
    </xf>
    <xf numFmtId="0" fontId="8" fillId="5" borderId="17" xfId="0" applyFont="1" applyFill="1" applyBorder="1" applyAlignment="1">
      <alignment horizontal="center" vertical="center" wrapText="1"/>
    </xf>
    <xf numFmtId="0" fontId="8" fillId="0" borderId="78" xfId="0" applyFont="1" applyBorder="1" applyAlignment="1">
      <alignment horizontal="center" vertical="center"/>
    </xf>
    <xf numFmtId="0" fontId="8" fillId="0" borderId="42" xfId="0" applyFont="1" applyBorder="1" applyAlignment="1">
      <alignment horizontal="center" vertical="center"/>
    </xf>
    <xf numFmtId="0" fontId="8" fillId="5" borderId="21" xfId="0" applyFont="1" applyFill="1" applyBorder="1" applyAlignment="1">
      <alignment vertical="top" wrapText="1"/>
    </xf>
    <xf numFmtId="0" fontId="115" fillId="5" borderId="23" xfId="0" applyFont="1" applyFill="1" applyBorder="1" applyAlignment="1">
      <alignment horizontal="left" vertical="top" wrapText="1"/>
    </xf>
    <xf numFmtId="0" fontId="115" fillId="5" borderId="51" xfId="0" applyFont="1" applyFill="1" applyBorder="1" applyAlignment="1">
      <alignment horizontal="center" vertical="center"/>
    </xf>
    <xf numFmtId="9" fontId="26" fillId="5" borderId="19" xfId="0" applyNumberFormat="1" applyFont="1" applyFill="1" applyBorder="1" applyAlignment="1">
      <alignment horizontal="center" vertical="top"/>
    </xf>
    <xf numFmtId="1" fontId="14" fillId="0" borderId="19" xfId="0" applyNumberFormat="1" applyFont="1" applyBorder="1" applyAlignment="1">
      <alignment horizontal="center" vertical="top"/>
    </xf>
    <xf numFmtId="1" fontId="14" fillId="0" borderId="14" xfId="0" applyNumberFormat="1" applyFont="1" applyBorder="1" applyAlignment="1">
      <alignment horizontal="center" vertical="top"/>
    </xf>
    <xf numFmtId="0" fontId="15" fillId="7" borderId="76" xfId="0" applyFont="1" applyFill="1" applyBorder="1" applyAlignment="1">
      <alignment vertical="top"/>
    </xf>
    <xf numFmtId="0" fontId="15" fillId="7" borderId="66" xfId="0" applyFont="1" applyFill="1" applyBorder="1" applyAlignment="1">
      <alignment vertical="top"/>
    </xf>
    <xf numFmtId="0" fontId="114" fillId="5" borderId="36" xfId="0" applyFont="1" applyFill="1" applyBorder="1" applyAlignment="1">
      <alignment vertical="top" wrapText="1"/>
    </xf>
    <xf numFmtId="0" fontId="114" fillId="5" borderId="35" xfId="0" applyFont="1" applyFill="1" applyBorder="1" applyAlignment="1">
      <alignment horizontal="center" vertical="center" wrapText="1"/>
    </xf>
    <xf numFmtId="0" fontId="114" fillId="5" borderId="34" xfId="0" applyFont="1" applyFill="1" applyBorder="1" applyAlignment="1">
      <alignment horizontal="center" vertical="center" wrapText="1"/>
    </xf>
    <xf numFmtId="0" fontId="114" fillId="0" borderId="33" xfId="0" applyFont="1" applyBorder="1" applyAlignment="1">
      <alignment vertical="center" wrapText="1"/>
    </xf>
    <xf numFmtId="0" fontId="115" fillId="5" borderId="51" xfId="0" applyFont="1" applyFill="1" applyBorder="1" applyAlignment="1">
      <alignment horizontal="center" vertical="top"/>
    </xf>
    <xf numFmtId="9" fontId="26" fillId="5" borderId="51" xfId="0" applyNumberFormat="1" applyFont="1" applyFill="1" applyBorder="1" applyAlignment="1">
      <alignment horizontal="center" vertical="top"/>
    </xf>
    <xf numFmtId="165" fontId="14" fillId="0" borderId="51" xfId="0" applyNumberFormat="1" applyFont="1" applyBorder="1" applyAlignment="1">
      <alignment horizontal="left" vertical="top"/>
    </xf>
    <xf numFmtId="165" fontId="14" fillId="0" borderId="14" xfId="0" applyNumberFormat="1" applyFont="1" applyBorder="1" applyAlignment="1">
      <alignment horizontal="left" vertical="top"/>
    </xf>
    <xf numFmtId="0" fontId="21" fillId="5" borderId="29" xfId="0" applyFont="1" applyFill="1" applyBorder="1" applyAlignment="1">
      <alignment horizontal="left" vertical="top" wrapText="1"/>
    </xf>
    <xf numFmtId="0" fontId="83" fillId="0" borderId="2" xfId="0" applyFont="1" applyBorder="1" applyAlignment="1">
      <alignment horizontal="center" vertical="top"/>
    </xf>
    <xf numFmtId="165" fontId="83" fillId="5" borderId="2" xfId="0" applyNumberFormat="1" applyFont="1" applyFill="1" applyBorder="1" applyAlignment="1">
      <alignment horizontal="center" vertical="top"/>
    </xf>
    <xf numFmtId="165" fontId="83" fillId="10" borderId="2" xfId="0" applyNumberFormat="1" applyFont="1" applyFill="1" applyBorder="1" applyAlignment="1">
      <alignment horizontal="center" vertical="top"/>
    </xf>
    <xf numFmtId="0" fontId="21" fillId="5" borderId="9" xfId="0" applyFont="1" applyFill="1" applyBorder="1" applyAlignment="1">
      <alignment horizontal="left" vertical="top" wrapText="1"/>
    </xf>
    <xf numFmtId="0" fontId="83" fillId="0" borderId="59" xfId="0" applyFont="1" applyBorder="1" applyAlignment="1">
      <alignment horizontal="center" vertical="top"/>
    </xf>
    <xf numFmtId="165" fontId="83" fillId="10" borderId="59" xfId="0" applyNumberFormat="1" applyFont="1" applyFill="1" applyBorder="1" applyAlignment="1">
      <alignment horizontal="center" vertical="top"/>
    </xf>
    <xf numFmtId="0" fontId="83" fillId="0" borderId="30" xfId="0" applyFont="1" applyBorder="1" applyAlignment="1">
      <alignment horizontal="center" vertical="top"/>
    </xf>
    <xf numFmtId="0" fontId="21" fillId="5" borderId="21" xfId="0" applyFont="1" applyFill="1" applyBorder="1" applyAlignment="1">
      <alignment horizontal="left" vertical="top" wrapText="1"/>
    </xf>
    <xf numFmtId="0" fontId="21" fillId="11" borderId="22" xfId="0" applyFont="1" applyFill="1" applyBorder="1" applyAlignment="1">
      <alignment horizontal="center" vertical="top"/>
    </xf>
    <xf numFmtId="165" fontId="21" fillId="11" borderId="4" xfId="0" applyNumberFormat="1" applyFont="1" applyFill="1" applyBorder="1" applyAlignment="1">
      <alignment horizontal="center" vertical="top"/>
    </xf>
    <xf numFmtId="165" fontId="21" fillId="11" borderId="32" xfId="0" applyNumberFormat="1" applyFont="1" applyFill="1" applyBorder="1" applyAlignment="1">
      <alignment horizontal="center" vertical="top"/>
    </xf>
    <xf numFmtId="2" fontId="12" fillId="5" borderId="59" xfId="0" applyNumberFormat="1" applyFont="1" applyFill="1" applyBorder="1" applyAlignment="1">
      <alignment horizontal="center" vertical="top"/>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0" fontId="7" fillId="5" borderId="2" xfId="7" applyFont="1" applyFill="1" applyBorder="1" applyAlignment="1">
      <alignment horizontal="center" vertical="top"/>
    </xf>
    <xf numFmtId="0" fontId="7" fillId="5" borderId="30" xfId="7" applyFont="1" applyFill="1" applyBorder="1" applyAlignment="1">
      <alignment horizontal="center" vertical="top"/>
    </xf>
    <xf numFmtId="0" fontId="7" fillId="5" borderId="3" xfId="7" applyFont="1" applyFill="1" applyBorder="1" applyAlignment="1">
      <alignment horizontal="center" vertical="top"/>
    </xf>
    <xf numFmtId="2" fontId="36" fillId="4" borderId="28" xfId="7" applyNumberFormat="1" applyFont="1" applyFill="1" applyBorder="1" applyAlignment="1">
      <alignment horizontal="right" vertical="top" wrapText="1"/>
    </xf>
    <xf numFmtId="165" fontId="33" fillId="0" borderId="30" xfId="33" applyNumberFormat="1" applyFont="1" applyBorder="1" applyAlignment="1">
      <alignment vertical="top" wrapText="1"/>
    </xf>
    <xf numFmtId="0" fontId="8" fillId="5" borderId="59" xfId="0" applyFont="1" applyFill="1" applyBorder="1" applyAlignment="1">
      <alignment horizontal="center" vertical="top"/>
    </xf>
    <xf numFmtId="165" fontId="8" fillId="5" borderId="59" xfId="0" applyNumberFormat="1" applyFont="1" applyFill="1" applyBorder="1" applyAlignment="1">
      <alignment horizontal="center" vertical="top"/>
    </xf>
    <xf numFmtId="165" fontId="8" fillId="10" borderId="21" xfId="0" applyNumberFormat="1" applyFont="1" applyFill="1" applyBorder="1" applyAlignment="1">
      <alignment horizontal="center" vertical="top"/>
    </xf>
    <xf numFmtId="0" fontId="25" fillId="0" borderId="0" xfId="0" applyFont="1" applyAlignment="1">
      <alignment horizontal="right" vertical="top" wrapText="1"/>
    </xf>
    <xf numFmtId="0" fontId="116" fillId="5" borderId="47" xfId="0" applyFont="1" applyFill="1" applyBorder="1" applyAlignment="1">
      <alignment horizontal="center" vertical="top"/>
    </xf>
    <xf numFmtId="2" fontId="116" fillId="5" borderId="9" xfId="0" applyNumberFormat="1" applyFont="1" applyFill="1" applyBorder="1" applyAlignment="1">
      <alignment horizontal="center" vertical="top"/>
    </xf>
    <xf numFmtId="2" fontId="117" fillId="0" borderId="0" xfId="0" applyNumberFormat="1" applyFont="1"/>
    <xf numFmtId="0" fontId="46" fillId="0" borderId="30" xfId="33" applyFont="1" applyBorder="1" applyAlignment="1">
      <alignment horizontal="center" vertical="top" wrapText="1"/>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9" xfId="0" applyFont="1" applyBorder="1" applyAlignment="1">
      <alignment horizontal="center" vertical="top"/>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3" fillId="0" borderId="59" xfId="0" applyFont="1" applyBorder="1" applyAlignment="1">
      <alignment horizontal="center" vertical="top"/>
    </xf>
    <xf numFmtId="0" fontId="33" fillId="0" borderId="54" xfId="0" applyFont="1" applyBorder="1" applyAlignment="1">
      <alignment horizontal="left" vertical="top"/>
    </xf>
    <xf numFmtId="0" fontId="33" fillId="0" borderId="50" xfId="0" applyFont="1" applyBorder="1" applyAlignment="1">
      <alignment horizontal="center" vertical="center" wrapText="1"/>
    </xf>
    <xf numFmtId="49" fontId="25" fillId="2" borderId="36" xfId="0" applyNumberFormat="1" applyFont="1" applyFill="1" applyBorder="1" applyAlignment="1">
      <alignment horizontal="center" vertical="top"/>
    </xf>
    <xf numFmtId="0" fontId="14" fillId="5" borderId="29" xfId="0" applyFont="1" applyFill="1" applyBorder="1" applyAlignment="1">
      <alignment horizontal="left" vertical="top" wrapText="1"/>
    </xf>
    <xf numFmtId="49" fontId="9" fillId="2" borderId="36" xfId="0" applyNumberFormat="1" applyFont="1" applyFill="1" applyBorder="1" applyAlignment="1">
      <alignment horizontal="center"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52" fillId="0" borderId="59" xfId="0" applyNumberFormat="1" applyFont="1" applyBorder="1" applyAlignment="1">
      <alignment horizontal="center" vertical="top"/>
    </xf>
    <xf numFmtId="49" fontId="7" fillId="7" borderId="9" xfId="0" applyNumberFormat="1" applyFont="1" applyFill="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49" fontId="9" fillId="2"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14" fillId="0" borderId="51" xfId="0" applyFont="1" applyBorder="1" applyAlignment="1">
      <alignment horizontal="center" vertical="center" wrapText="1"/>
    </xf>
    <xf numFmtId="0" fontId="15" fillId="7" borderId="11" xfId="0" applyFont="1" applyFill="1" applyBorder="1" applyAlignment="1">
      <alignment horizontal="center" vertical="top" wrapText="1"/>
    </xf>
    <xf numFmtId="165" fontId="14" fillId="0" borderId="59" xfId="0" applyNumberFormat="1" applyFont="1" applyBorder="1" applyAlignment="1">
      <alignment horizontal="center" vertical="top"/>
    </xf>
    <xf numFmtId="0" fontId="14" fillId="5" borderId="9" xfId="0" applyFont="1" applyFill="1" applyBorder="1" applyAlignment="1">
      <alignment vertical="top" wrapText="1"/>
    </xf>
    <xf numFmtId="2" fontId="72" fillId="0" borderId="30" xfId="0" applyNumberFormat="1" applyFont="1" applyBorder="1" applyAlignment="1">
      <alignment vertical="top" wrapText="1"/>
    </xf>
    <xf numFmtId="2" fontId="72" fillId="0" borderId="38" xfId="0" applyNumberFormat="1" applyFont="1" applyBorder="1" applyAlignment="1">
      <alignment vertical="top" wrapText="1"/>
    </xf>
    <xf numFmtId="0" fontId="29" fillId="0" borderId="30" xfId="33" applyFont="1" applyBorder="1" applyAlignment="1">
      <alignment vertical="top" wrapText="1"/>
    </xf>
    <xf numFmtId="0" fontId="29" fillId="0" borderId="38" xfId="33" applyFont="1" applyBorder="1" applyAlignment="1">
      <alignment vertical="top" wrapText="1"/>
    </xf>
    <xf numFmtId="0" fontId="29" fillId="0" borderId="59" xfId="33" applyFont="1" applyBorder="1" applyAlignment="1">
      <alignment vertical="top" wrapText="1"/>
    </xf>
    <xf numFmtId="2" fontId="72" fillId="0" borderId="3" xfId="0" applyNumberFormat="1" applyFont="1" applyBorder="1" applyAlignment="1">
      <alignment vertical="top" wrapText="1"/>
    </xf>
    <xf numFmtId="2" fontId="72" fillId="0" borderId="47" xfId="0" applyNumberFormat="1" applyFont="1" applyBorder="1" applyAlignment="1">
      <alignment vertical="top" wrapText="1"/>
    </xf>
    <xf numFmtId="2" fontId="71" fillId="4" borderId="28" xfId="0" applyNumberFormat="1" applyFont="1" applyFill="1" applyBorder="1" applyAlignment="1">
      <alignment vertical="top" wrapText="1"/>
    </xf>
    <xf numFmtId="2" fontId="71" fillId="4" borderId="12" xfId="0" applyNumberFormat="1" applyFont="1" applyFill="1" applyBorder="1" applyAlignment="1">
      <alignment vertical="top" wrapText="1"/>
    </xf>
    <xf numFmtId="0" fontId="14" fillId="0" borderId="38" xfId="0" applyFont="1" applyBorder="1" applyAlignment="1">
      <alignment horizontal="center" vertical="top"/>
    </xf>
    <xf numFmtId="2"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10" borderId="2" xfId="0" applyNumberFormat="1" applyFont="1" applyFill="1" applyBorder="1" applyAlignment="1">
      <alignment horizontal="center" vertical="top"/>
    </xf>
    <xf numFmtId="49" fontId="59" fillId="3" borderId="9"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9" xfId="7" applyFont="1" applyFill="1" applyBorder="1" applyAlignment="1">
      <alignment horizontal="left" vertical="top" wrapText="1"/>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59" fillId="2" borderId="29" xfId="7" applyNumberFormat="1" applyFont="1" applyFill="1" applyBorder="1" applyAlignment="1">
      <alignment horizontal="center" vertical="top"/>
    </xf>
    <xf numFmtId="49" fontId="59" fillId="2" borderId="9" xfId="7" applyNumberFormat="1" applyFont="1" applyFill="1" applyBorder="1" applyAlignment="1">
      <alignment horizontal="center" vertical="top"/>
    </xf>
    <xf numFmtId="49" fontId="59" fillId="2" borderId="21" xfId="7" applyNumberFormat="1" applyFont="1" applyFill="1" applyBorder="1" applyAlignment="1">
      <alignment horizontal="center" vertical="top"/>
    </xf>
    <xf numFmtId="49" fontId="59" fillId="3" borderId="29" xfId="7" applyNumberFormat="1" applyFont="1" applyFill="1" applyBorder="1" applyAlignment="1">
      <alignment horizontal="center" vertical="top"/>
    </xf>
    <xf numFmtId="49" fontId="59"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64" fillId="3" borderId="9"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3" fillId="5" borderId="21" xfId="7" applyFont="1" applyFill="1" applyBorder="1" applyAlignment="1">
      <alignment horizontal="center" vertical="top" wrapText="1"/>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xf>
    <xf numFmtId="0" fontId="39" fillId="0" borderId="42" xfId="7" applyFont="1" applyBorder="1" applyAlignment="1">
      <alignment horizontal="center" vertical="top"/>
    </xf>
    <xf numFmtId="0" fontId="33" fillId="0" borderId="9" xfId="7" applyFont="1" applyBorder="1" applyAlignment="1">
      <alignment horizontal="left" vertical="top" wrapText="1"/>
    </xf>
    <xf numFmtId="49" fontId="30" fillId="5" borderId="21" xfId="7" applyNumberFormat="1" applyFont="1" applyFill="1" applyBorder="1" applyAlignment="1">
      <alignment horizontal="center" vertical="top" wrapText="1"/>
    </xf>
    <xf numFmtId="0" fontId="33" fillId="5" borderId="46" xfId="7" applyFont="1" applyFill="1" applyBorder="1" applyAlignment="1">
      <alignment horizontal="left" vertical="top" wrapText="1"/>
    </xf>
    <xf numFmtId="165" fontId="52" fillId="0" borderId="59" xfId="0" applyNumberFormat="1" applyFont="1" applyBorder="1" applyAlignment="1">
      <alignment horizontal="center" vertical="top"/>
    </xf>
    <xf numFmtId="49" fontId="7" fillId="8" borderId="39" xfId="0" applyNumberFormat="1" applyFont="1" applyFill="1" applyBorder="1" applyAlignment="1">
      <alignment horizontal="center" vertical="top" wrapText="1"/>
    </xf>
    <xf numFmtId="0" fontId="31" fillId="0" borderId="39" xfId="0" applyFont="1" applyBorder="1" applyAlignment="1">
      <alignment vertical="top"/>
    </xf>
    <xf numFmtId="0" fontId="15" fillId="5" borderId="12" xfId="0" applyFont="1" applyFill="1" applyBorder="1" applyAlignment="1">
      <alignment vertical="top" wrapText="1"/>
    </xf>
    <xf numFmtId="0" fontId="15" fillId="5" borderId="22" xfId="0" applyFont="1" applyFill="1" applyBorder="1" applyAlignment="1">
      <alignment horizontal="left" vertical="top"/>
    </xf>
    <xf numFmtId="0" fontId="14" fillId="0" borderId="51" xfId="0" applyFont="1" applyBorder="1" applyAlignment="1">
      <alignment vertical="center" wrapText="1"/>
    </xf>
    <xf numFmtId="0" fontId="14" fillId="0" borderId="51" xfId="0" applyFont="1" applyBorder="1" applyAlignment="1">
      <alignment horizontal="left" vertical="top"/>
    </xf>
    <xf numFmtId="0" fontId="14" fillId="0" borderId="14" xfId="0" applyFont="1" applyBorder="1" applyAlignment="1">
      <alignment horizontal="left" vertical="top"/>
    </xf>
    <xf numFmtId="0" fontId="8" fillId="5" borderId="6" xfId="0" applyFont="1" applyFill="1" applyBorder="1" applyAlignment="1">
      <alignment horizontal="left" vertical="top" wrapText="1"/>
    </xf>
    <xf numFmtId="0" fontId="8" fillId="5" borderId="49" xfId="0" applyFont="1" applyFill="1" applyBorder="1" applyAlignment="1">
      <alignment horizontal="center" vertical="top" wrapText="1"/>
    </xf>
    <xf numFmtId="0" fontId="26" fillId="5" borderId="5" xfId="0" applyFont="1" applyFill="1" applyBorder="1" applyAlignment="1">
      <alignment horizontal="center" vertical="top"/>
    </xf>
    <xf numFmtId="165" fontId="8" fillId="5" borderId="60" xfId="0" applyNumberFormat="1" applyFont="1" applyFill="1" applyBorder="1" applyAlignment="1">
      <alignment horizontal="center" vertical="top"/>
    </xf>
    <xf numFmtId="0" fontId="14" fillId="5" borderId="33" xfId="0" applyFont="1" applyFill="1" applyBorder="1" applyAlignment="1">
      <alignment wrapText="1"/>
    </xf>
    <xf numFmtId="0" fontId="26" fillId="5" borderId="17" xfId="0" applyFont="1" applyFill="1" applyBorder="1" applyAlignment="1">
      <alignment horizontal="center" vertical="top"/>
    </xf>
    <xf numFmtId="0" fontId="8" fillId="5" borderId="17" xfId="0" applyFont="1" applyFill="1" applyBorder="1" applyAlignment="1">
      <alignment horizontal="center" vertical="top"/>
    </xf>
    <xf numFmtId="0" fontId="15" fillId="5" borderId="21" xfId="0" applyFont="1" applyFill="1" applyBorder="1" applyAlignment="1">
      <alignment vertical="top" wrapText="1"/>
    </xf>
    <xf numFmtId="0" fontId="26" fillId="5" borderId="52" xfId="0" applyFont="1" applyFill="1" applyBorder="1" applyAlignment="1">
      <alignment horizontal="left" vertical="top"/>
    </xf>
    <xf numFmtId="0" fontId="26" fillId="5" borderId="53" xfId="0" applyFont="1" applyFill="1" applyBorder="1" applyAlignment="1">
      <alignment horizontal="center" vertical="center"/>
    </xf>
    <xf numFmtId="9" fontId="26" fillId="5" borderId="1" xfId="0" applyNumberFormat="1" applyFont="1" applyFill="1" applyBorder="1" applyAlignment="1">
      <alignment horizontal="center" vertical="top"/>
    </xf>
    <xf numFmtId="9" fontId="26" fillId="0" borderId="45" xfId="0" applyNumberFormat="1" applyFont="1" applyBorder="1" applyAlignment="1">
      <alignment horizontal="center" vertical="top"/>
    </xf>
    <xf numFmtId="165" fontId="52" fillId="5" borderId="2" xfId="0" applyNumberFormat="1" applyFont="1" applyFill="1" applyBorder="1" applyAlignment="1">
      <alignment horizontal="center" vertical="top"/>
    </xf>
    <xf numFmtId="0" fontId="26" fillId="0" borderId="42" xfId="0" applyFont="1" applyBorder="1" applyAlignment="1">
      <alignment horizontal="center" vertical="top"/>
    </xf>
    <xf numFmtId="165" fontId="8" fillId="5" borderId="41" xfId="0" applyNumberFormat="1" applyFont="1" applyFill="1" applyBorder="1" applyAlignment="1">
      <alignment horizontal="center" vertical="top"/>
    </xf>
    <xf numFmtId="0" fontId="14" fillId="5" borderId="37" xfId="0" applyFont="1" applyFill="1" applyBorder="1" applyAlignment="1">
      <alignment horizontal="left" vertical="top" wrapText="1"/>
    </xf>
    <xf numFmtId="0" fontId="8" fillId="5" borderId="61" xfId="0" applyFont="1" applyFill="1" applyBorder="1" applyAlignment="1">
      <alignment horizontal="center" vertical="center" wrapText="1"/>
    </xf>
    <xf numFmtId="0" fontId="8" fillId="5" borderId="35" xfId="0" applyFont="1" applyFill="1" applyBorder="1" applyAlignment="1">
      <alignment horizontal="center" vertical="top"/>
    </xf>
    <xf numFmtId="0" fontId="26" fillId="0" borderId="7" xfId="0" applyFont="1" applyBorder="1" applyAlignment="1">
      <alignment horizontal="center" vertical="top"/>
    </xf>
    <xf numFmtId="0" fontId="7" fillId="12" borderId="28" xfId="0" applyFont="1" applyFill="1" applyBorder="1" applyAlignment="1">
      <alignment horizontal="center" vertical="top"/>
    </xf>
    <xf numFmtId="165" fontId="7" fillId="12" borderId="28" xfId="0" applyNumberFormat="1" applyFont="1" applyFill="1" applyBorder="1" applyAlignment="1">
      <alignment horizontal="center" vertical="top"/>
    </xf>
    <xf numFmtId="0" fontId="26" fillId="12" borderId="11" xfId="0" applyFont="1" applyFill="1" applyBorder="1" applyAlignment="1">
      <alignment horizontal="center" vertical="top"/>
    </xf>
    <xf numFmtId="0" fontId="26" fillId="12" borderId="12" xfId="0" applyFont="1" applyFill="1" applyBorder="1" applyAlignment="1">
      <alignment horizontal="center" vertical="top"/>
    </xf>
    <xf numFmtId="0" fontId="7" fillId="7" borderId="15" xfId="0" applyFont="1" applyFill="1" applyBorder="1" applyAlignment="1">
      <alignment horizontal="center" vertical="top"/>
    </xf>
    <xf numFmtId="165" fontId="15" fillId="7" borderId="28" xfId="0" applyNumberFormat="1" applyFont="1" applyFill="1" applyBorder="1" applyAlignment="1">
      <alignment horizontal="center" vertical="top" wrapText="1"/>
    </xf>
    <xf numFmtId="0" fontId="37" fillId="0" borderId="51" xfId="0" applyFont="1" applyBorder="1" applyAlignment="1">
      <alignment horizontal="center" vertical="center"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0" fontId="15" fillId="5" borderId="11" xfId="0" applyFont="1" applyFill="1" applyBorder="1" applyAlignment="1">
      <alignment vertical="top"/>
    </xf>
    <xf numFmtId="0" fontId="15" fillId="5" borderId="65" xfId="0" applyFont="1" applyFill="1" applyBorder="1" applyAlignment="1">
      <alignment vertical="top"/>
    </xf>
    <xf numFmtId="0" fontId="14" fillId="0" borderId="74" xfId="0" applyFont="1" applyBorder="1" applyAlignment="1">
      <alignment horizontal="center" vertical="center" wrapText="1"/>
    </xf>
    <xf numFmtId="0" fontId="14" fillId="0" borderId="65" xfId="0" applyFont="1" applyBorder="1" applyAlignment="1">
      <alignment horizontal="left" vertical="top"/>
    </xf>
    <xf numFmtId="0" fontId="14" fillId="0" borderId="66" xfId="0" applyFont="1" applyBorder="1" applyAlignment="1">
      <alignment horizontal="left" vertical="top"/>
    </xf>
    <xf numFmtId="0" fontId="33" fillId="0" borderId="76" xfId="0" applyFont="1" applyBorder="1" applyAlignment="1">
      <alignment wrapText="1"/>
    </xf>
    <xf numFmtId="0" fontId="29" fillId="0" borderId="65" xfId="0" applyFont="1" applyBorder="1" applyAlignment="1">
      <alignment horizontal="left" vertical="top"/>
    </xf>
    <xf numFmtId="0" fontId="8" fillId="5" borderId="71" xfId="0" applyFont="1" applyFill="1" applyBorder="1" applyAlignment="1">
      <alignment horizontal="left" vertical="top" wrapText="1"/>
    </xf>
    <xf numFmtId="0" fontId="8" fillId="5" borderId="62" xfId="0" applyFont="1" applyFill="1" applyBorder="1" applyAlignment="1">
      <alignment horizontal="center" vertical="center" wrapText="1"/>
    </xf>
    <xf numFmtId="0" fontId="8" fillId="5" borderId="52" xfId="0" applyFont="1" applyFill="1" applyBorder="1" applyAlignment="1">
      <alignment horizontal="left" vertical="top" wrapText="1"/>
    </xf>
    <xf numFmtId="0" fontId="8" fillId="5" borderId="53" xfId="0" applyFont="1" applyFill="1" applyBorder="1" applyAlignment="1">
      <alignment horizontal="center" vertical="center"/>
    </xf>
    <xf numFmtId="0" fontId="14" fillId="5" borderId="40" xfId="0" applyFont="1" applyFill="1" applyBorder="1" applyAlignment="1">
      <alignment vertical="top" wrapText="1"/>
    </xf>
    <xf numFmtId="0" fontId="14" fillId="5" borderId="31" xfId="0" applyFont="1" applyFill="1" applyBorder="1" applyAlignment="1">
      <alignment vertical="top" wrapText="1"/>
    </xf>
    <xf numFmtId="0" fontId="8" fillId="5" borderId="5" xfId="0" applyFont="1" applyFill="1" applyBorder="1" applyAlignment="1">
      <alignment horizontal="left" vertical="top" wrapText="1"/>
    </xf>
    <xf numFmtId="0" fontId="8" fillId="0" borderId="7" xfId="0" applyFont="1" applyBorder="1" applyAlignment="1">
      <alignment horizontal="left" vertical="top" wrapText="1"/>
    </xf>
    <xf numFmtId="0" fontId="8" fillId="5" borderId="52" xfId="0" applyFont="1" applyFill="1" applyBorder="1" applyAlignment="1">
      <alignment horizontal="left" vertical="top"/>
    </xf>
    <xf numFmtId="9" fontId="8" fillId="5" borderId="1" xfId="0" applyNumberFormat="1" applyFont="1" applyFill="1" applyBorder="1" applyAlignment="1">
      <alignment horizontal="center" vertical="top"/>
    </xf>
    <xf numFmtId="165" fontId="8" fillId="5" borderId="6" xfId="0" applyNumberFormat="1" applyFont="1" applyFill="1" applyBorder="1" applyAlignment="1">
      <alignment horizontal="left" vertical="center" wrapText="1"/>
    </xf>
    <xf numFmtId="0" fontId="8" fillId="5" borderId="5" xfId="0" applyFont="1" applyFill="1" applyBorder="1" applyAlignment="1">
      <alignment horizontal="center" vertical="top" wrapText="1"/>
    </xf>
    <xf numFmtId="0" fontId="8" fillId="0" borderId="7" xfId="0" applyFont="1" applyBorder="1" applyAlignment="1">
      <alignment horizontal="center" vertical="top" wrapText="1"/>
    </xf>
    <xf numFmtId="165" fontId="14" fillId="5" borderId="37" xfId="0" applyNumberFormat="1" applyFont="1" applyFill="1" applyBorder="1" applyAlignment="1">
      <alignment horizontal="left" vertical="center" wrapText="1"/>
    </xf>
    <xf numFmtId="165" fontId="8" fillId="5" borderId="61" xfId="0" applyNumberFormat="1" applyFont="1" applyFill="1" applyBorder="1" applyAlignment="1">
      <alignment horizontal="left" vertical="center" wrapText="1"/>
    </xf>
    <xf numFmtId="0" fontId="8" fillId="5" borderId="35" xfId="0" applyFont="1" applyFill="1" applyBorder="1" applyAlignment="1">
      <alignment horizontal="center" vertical="top" wrapText="1"/>
    </xf>
    <xf numFmtId="0" fontId="8" fillId="5" borderId="47" xfId="0" applyFont="1" applyFill="1" applyBorder="1" applyAlignment="1">
      <alignment horizontal="center" vertical="top"/>
    </xf>
    <xf numFmtId="165" fontId="8" fillId="5" borderId="3" xfId="0" applyNumberFormat="1" applyFont="1" applyFill="1" applyBorder="1" applyAlignment="1">
      <alignment horizontal="center" vertical="top"/>
    </xf>
    <xf numFmtId="165" fontId="8" fillId="5" borderId="68" xfId="0" applyNumberFormat="1" applyFont="1" applyFill="1" applyBorder="1" applyAlignment="1">
      <alignment horizontal="center" vertical="top"/>
    </xf>
    <xf numFmtId="165" fontId="14" fillId="5" borderId="67" xfId="0" applyNumberFormat="1" applyFont="1" applyFill="1" applyBorder="1" applyAlignment="1">
      <alignment horizontal="left" vertical="center" wrapText="1"/>
    </xf>
    <xf numFmtId="165" fontId="8" fillId="5" borderId="75" xfId="0" applyNumberFormat="1" applyFont="1" applyFill="1" applyBorder="1" applyAlignment="1">
      <alignment horizontal="left" vertical="center" wrapText="1"/>
    </xf>
    <xf numFmtId="0" fontId="8" fillId="5" borderId="64" xfId="0" applyFont="1" applyFill="1" applyBorder="1" applyAlignment="1">
      <alignment horizontal="center" vertical="top" wrapText="1"/>
    </xf>
    <xf numFmtId="0" fontId="8" fillId="0" borderId="63" xfId="0" applyFont="1" applyBorder="1" applyAlignment="1">
      <alignment horizontal="center" vertical="top" wrapText="1"/>
    </xf>
    <xf numFmtId="0" fontId="14" fillId="5" borderId="52" xfId="0" applyFont="1" applyFill="1" applyBorder="1" applyAlignment="1">
      <alignment horizontal="left" vertical="top" wrapText="1"/>
    </xf>
    <xf numFmtId="0" fontId="8" fillId="5" borderId="53" xfId="0" applyFont="1" applyFill="1" applyBorder="1" applyAlignment="1">
      <alignment horizontal="left" vertical="top"/>
    </xf>
    <xf numFmtId="0" fontId="26" fillId="12" borderId="22" xfId="0" applyFont="1" applyFill="1" applyBorder="1" applyAlignment="1">
      <alignment horizontal="left" vertical="top" wrapText="1"/>
    </xf>
    <xf numFmtId="0" fontId="14" fillId="0" borderId="79" xfId="0" applyFont="1" applyBorder="1" applyAlignment="1">
      <alignment vertical="center" wrapText="1"/>
    </xf>
    <xf numFmtId="0" fontId="34" fillId="5" borderId="5" xfId="0" applyFont="1" applyFill="1" applyBorder="1" applyAlignment="1">
      <alignment horizontal="center" vertical="top"/>
    </xf>
    <xf numFmtId="0" fontId="14" fillId="0" borderId="7" xfId="0" applyFont="1" applyBorder="1" applyAlignment="1">
      <alignment horizontal="center" vertical="top"/>
    </xf>
    <xf numFmtId="0" fontId="14" fillId="0" borderId="80" xfId="0" applyFont="1" applyBorder="1" applyAlignment="1">
      <alignment vertical="center" wrapText="1"/>
    </xf>
    <xf numFmtId="0" fontId="14" fillId="5" borderId="61" xfId="0" applyFont="1" applyFill="1" applyBorder="1" applyAlignment="1">
      <alignment horizontal="center" vertical="center" wrapText="1"/>
    </xf>
    <xf numFmtId="0" fontId="34" fillId="5" borderId="35" xfId="0" applyFont="1" applyFill="1" applyBorder="1" applyAlignment="1">
      <alignment horizontal="center" vertical="top"/>
    </xf>
    <xf numFmtId="0" fontId="14" fillId="0" borderId="34" xfId="0" applyFont="1" applyBorder="1" applyAlignment="1">
      <alignment horizontal="center" vertical="top"/>
    </xf>
    <xf numFmtId="0" fontId="14" fillId="0" borderId="81" xfId="0" applyFont="1" applyBorder="1" applyAlignment="1">
      <alignment vertical="center" wrapText="1"/>
    </xf>
    <xf numFmtId="0" fontId="34" fillId="5" borderId="52" xfId="0" applyFont="1" applyFill="1" applyBorder="1" applyAlignment="1">
      <alignment horizontal="left" vertical="top"/>
    </xf>
    <xf numFmtId="0" fontId="34" fillId="5" borderId="53" xfId="0" applyFont="1" applyFill="1" applyBorder="1" applyAlignment="1">
      <alignment horizontal="center" vertical="center"/>
    </xf>
    <xf numFmtId="9" fontId="34" fillId="5" borderId="1" xfId="0" applyNumberFormat="1" applyFont="1" applyFill="1" applyBorder="1" applyAlignment="1">
      <alignment horizontal="center" vertical="top"/>
    </xf>
    <xf numFmtId="9" fontId="34" fillId="0" borderId="45" xfId="0" applyNumberFormat="1" applyFont="1" applyBorder="1" applyAlignment="1">
      <alignment horizontal="center" vertical="top"/>
    </xf>
    <xf numFmtId="0" fontId="14" fillId="5" borderId="49" xfId="0" applyFont="1" applyFill="1" applyBorder="1" applyAlignment="1">
      <alignment horizontal="center" vertical="top" wrapText="1"/>
    </xf>
    <xf numFmtId="0" fontId="14" fillId="5" borderId="5" xfId="0" applyFont="1" applyFill="1" applyBorder="1" applyAlignment="1">
      <alignment horizontal="center" vertical="top"/>
    </xf>
    <xf numFmtId="0" fontId="34" fillId="0" borderId="7" xfId="0" applyFont="1" applyBorder="1" applyAlignment="1">
      <alignment horizontal="center" vertical="top"/>
    </xf>
    <xf numFmtId="0" fontId="14" fillId="0" borderId="82" xfId="0" applyFont="1" applyBorder="1" applyAlignment="1">
      <alignment vertical="center" wrapText="1"/>
    </xf>
    <xf numFmtId="0" fontId="14" fillId="5" borderId="35" xfId="0" applyFont="1" applyFill="1" applyBorder="1" applyAlignment="1">
      <alignment horizontal="center" vertical="center" wrapText="1"/>
    </xf>
    <xf numFmtId="0" fontId="34" fillId="5" borderId="17" xfId="0" applyFont="1" applyFill="1" applyBorder="1" applyAlignment="1">
      <alignment horizontal="center" vertical="top"/>
    </xf>
    <xf numFmtId="0" fontId="34" fillId="0" borderId="42" xfId="0" applyFont="1" applyBorder="1" applyAlignment="1">
      <alignment horizontal="center" vertical="top"/>
    </xf>
    <xf numFmtId="0" fontId="14" fillId="5" borderId="62" xfId="0" applyFont="1" applyFill="1" applyBorder="1" applyAlignment="1">
      <alignment horizontal="center" vertical="center" wrapText="1"/>
    </xf>
    <xf numFmtId="0" fontId="26" fillId="5" borderId="9" xfId="0" applyFont="1" applyFill="1" applyBorder="1" applyAlignment="1">
      <alignment vertical="top" wrapText="1"/>
    </xf>
    <xf numFmtId="0" fontId="14" fillId="5" borderId="35" xfId="0" applyFont="1" applyFill="1" applyBorder="1" applyAlignment="1">
      <alignment horizontal="center" vertical="top"/>
    </xf>
    <xf numFmtId="0" fontId="26" fillId="5" borderId="52" xfId="0" applyFont="1" applyFill="1" applyBorder="1" applyAlignment="1">
      <alignment horizontal="left" vertical="top" wrapText="1"/>
    </xf>
    <xf numFmtId="2" fontId="22" fillId="4" borderId="12" xfId="0" applyNumberFormat="1" applyFont="1" applyFill="1" applyBorder="1" applyAlignment="1">
      <alignment horizontal="center" vertical="top" wrapText="1"/>
    </xf>
    <xf numFmtId="165" fontId="52" fillId="5" borderId="30" xfId="0" applyNumberFormat="1" applyFont="1" applyFill="1" applyBorder="1" applyAlignment="1">
      <alignment horizontal="center" vertical="top"/>
    </xf>
    <xf numFmtId="0" fontId="52" fillId="0" borderId="2" xfId="0" applyFont="1" applyBorder="1" applyAlignment="1">
      <alignment horizontal="center" vertical="top"/>
    </xf>
    <xf numFmtId="2" fontId="118" fillId="0" borderId="5" xfId="0" applyNumberFormat="1" applyFont="1" applyBorder="1" applyAlignment="1">
      <alignment horizontal="center" vertical="top" wrapText="1"/>
    </xf>
    <xf numFmtId="2" fontId="118" fillId="0" borderId="7" xfId="0" applyNumberFormat="1" applyFont="1" applyBorder="1" applyAlignment="1">
      <alignment horizontal="center" vertical="top" wrapText="1"/>
    </xf>
    <xf numFmtId="2" fontId="118" fillId="0" borderId="17" xfId="0" applyNumberFormat="1" applyFont="1" applyBorder="1" applyAlignment="1">
      <alignment horizontal="center" vertical="top" wrapText="1"/>
    </xf>
    <xf numFmtId="2" fontId="118" fillId="0" borderId="42" xfId="0" applyNumberFormat="1" applyFont="1" applyBorder="1" applyAlignment="1">
      <alignment horizontal="center" vertical="top" wrapText="1"/>
    </xf>
    <xf numFmtId="165" fontId="119" fillId="11" borderId="21" xfId="0" applyNumberFormat="1" applyFont="1" applyFill="1" applyBorder="1" applyAlignment="1">
      <alignment horizontal="center" vertical="top"/>
    </xf>
    <xf numFmtId="165" fontId="119" fillId="11" borderId="4" xfId="0" applyNumberFormat="1" applyFont="1" applyFill="1" applyBorder="1" applyAlignment="1">
      <alignment horizontal="center" vertical="top"/>
    </xf>
    <xf numFmtId="165" fontId="119" fillId="7" borderId="28" xfId="0" applyNumberFormat="1" applyFont="1" applyFill="1" applyBorder="1" applyAlignment="1">
      <alignment horizontal="center" vertical="top"/>
    </xf>
    <xf numFmtId="165" fontId="118" fillId="0" borderId="2" xfId="0" applyNumberFormat="1" applyFont="1" applyBorder="1" applyAlignment="1">
      <alignment horizontal="center" vertical="top"/>
    </xf>
    <xf numFmtId="165" fontId="118" fillId="0" borderId="59" xfId="0" applyNumberFormat="1" applyFont="1" applyBorder="1" applyAlignment="1">
      <alignment horizontal="center" vertical="top"/>
    </xf>
    <xf numFmtId="165" fontId="120" fillId="11" borderId="4" xfId="0" applyNumberFormat="1" applyFont="1" applyFill="1" applyBorder="1" applyAlignment="1">
      <alignment horizontal="center" vertical="top"/>
    </xf>
    <xf numFmtId="165" fontId="120" fillId="7" borderId="28" xfId="0" applyNumberFormat="1" applyFont="1" applyFill="1" applyBorder="1" applyAlignment="1">
      <alignment horizontal="center" vertical="top"/>
    </xf>
    <xf numFmtId="165" fontId="120" fillId="7" borderId="21" xfId="0" applyNumberFormat="1" applyFont="1" applyFill="1" applyBorder="1" applyAlignment="1">
      <alignment horizontal="center" vertical="top"/>
    </xf>
    <xf numFmtId="165" fontId="120" fillId="8" borderId="21" xfId="7" applyNumberFormat="1" applyFont="1" applyFill="1" applyBorder="1" applyAlignment="1">
      <alignment horizontal="center" vertical="top"/>
    </xf>
    <xf numFmtId="165" fontId="120" fillId="6" borderId="28" xfId="0" applyNumberFormat="1" applyFont="1" applyFill="1" applyBorder="1" applyAlignment="1">
      <alignment horizontal="center" vertical="top"/>
    </xf>
    <xf numFmtId="165" fontId="120" fillId="4" borderId="28" xfId="0" applyNumberFormat="1" applyFont="1" applyFill="1" applyBorder="1" applyAlignment="1">
      <alignment vertical="top" wrapText="1"/>
    </xf>
    <xf numFmtId="165" fontId="118" fillId="0" borderId="30" xfId="0" applyNumberFormat="1" applyFont="1" applyBorder="1" applyAlignment="1">
      <alignment vertical="top" wrapText="1"/>
    </xf>
    <xf numFmtId="165" fontId="118" fillId="0" borderId="3" xfId="0" applyNumberFormat="1" applyFont="1" applyBorder="1" applyAlignment="1">
      <alignment vertical="top" wrapText="1"/>
    </xf>
    <xf numFmtId="165" fontId="118" fillId="0" borderId="2" xfId="0" applyNumberFormat="1" applyFont="1" applyBorder="1" applyAlignment="1">
      <alignment vertical="top" wrapText="1"/>
    </xf>
    <xf numFmtId="165" fontId="120" fillId="9" borderId="28" xfId="0" applyNumberFormat="1" applyFont="1" applyFill="1" applyBorder="1" applyAlignment="1">
      <alignment vertical="top" wrapText="1"/>
    </xf>
    <xf numFmtId="165" fontId="52" fillId="5" borderId="21" xfId="0" applyNumberFormat="1" applyFont="1" applyFill="1" applyBorder="1" applyAlignment="1">
      <alignment horizontal="center" vertical="top"/>
    </xf>
    <xf numFmtId="165" fontId="39" fillId="0" borderId="2" xfId="0" applyNumberFormat="1" applyFont="1" applyBorder="1" applyAlignment="1">
      <alignment horizontal="center" vertical="top"/>
    </xf>
    <xf numFmtId="2" fontId="52" fillId="0" borderId="59" xfId="0" applyNumberFormat="1" applyFont="1" applyBorder="1" applyAlignment="1">
      <alignment horizontal="center" vertical="top"/>
    </xf>
    <xf numFmtId="2" fontId="118" fillId="0" borderId="30" xfId="0" applyNumberFormat="1" applyFont="1" applyBorder="1" applyAlignment="1">
      <alignment horizontal="center" vertical="top"/>
    </xf>
    <xf numFmtId="2" fontId="118" fillId="0" borderId="0" xfId="0" applyNumberFormat="1" applyFont="1" applyAlignment="1">
      <alignment horizontal="center" vertical="top"/>
    </xf>
    <xf numFmtId="49" fontId="118" fillId="0" borderId="0" xfId="0" applyNumberFormat="1" applyFont="1" applyAlignment="1">
      <alignment vertical="top"/>
    </xf>
    <xf numFmtId="2" fontId="108" fillId="0" borderId="3" xfId="0" applyNumberFormat="1" applyFont="1" applyBorder="1" applyAlignment="1">
      <alignment horizontal="center" vertical="top" wrapText="1"/>
    </xf>
    <xf numFmtId="0" fontId="121" fillId="0" borderId="0" xfId="7" applyFont="1" applyAlignment="1">
      <alignment horizontal="center"/>
    </xf>
    <xf numFmtId="0" fontId="11" fillId="0" borderId="11" xfId="7" applyBorder="1"/>
    <xf numFmtId="165" fontId="11" fillId="0" borderId="0" xfId="7" applyNumberFormat="1"/>
    <xf numFmtId="165" fontId="39" fillId="0" borderId="3" xfId="7" applyNumberFormat="1" applyFont="1" applyBorder="1" applyAlignment="1">
      <alignment vertical="top" wrapText="1"/>
    </xf>
    <xf numFmtId="165" fontId="123" fillId="5" borderId="30" xfId="7" applyNumberFormat="1" applyFont="1" applyFill="1" applyBorder="1" applyAlignment="1">
      <alignment horizontal="center" vertical="top"/>
    </xf>
    <xf numFmtId="165" fontId="123" fillId="5" borderId="59" xfId="7" applyNumberFormat="1" applyFont="1" applyFill="1" applyBorder="1" applyAlignment="1">
      <alignment horizontal="center" vertical="top"/>
    </xf>
    <xf numFmtId="165" fontId="118" fillId="0" borderId="0" xfId="7" applyNumberFormat="1" applyFont="1"/>
    <xf numFmtId="165" fontId="52" fillId="0" borderId="59" xfId="0" applyNumberFormat="1" applyFont="1" applyBorder="1" applyAlignment="1">
      <alignment horizontal="center" vertical="center"/>
    </xf>
    <xf numFmtId="2" fontId="108" fillId="0" borderId="2" xfId="0" applyNumberFormat="1" applyFont="1" applyBorder="1" applyAlignment="1">
      <alignment horizontal="center" vertical="top" wrapText="1"/>
    </xf>
    <xf numFmtId="0" fontId="31" fillId="0" borderId="0" xfId="0" applyFont="1" applyAlignment="1">
      <alignment horizontal="center" vertical="top" wrapText="1"/>
    </xf>
    <xf numFmtId="0" fontId="33" fillId="5" borderId="50" xfId="0" applyFont="1" applyFill="1" applyBorder="1" applyAlignment="1">
      <alignment horizontal="left" vertical="top"/>
    </xf>
    <xf numFmtId="0" fontId="33" fillId="5" borderId="51" xfId="0" applyFont="1" applyFill="1" applyBorder="1" applyAlignment="1">
      <alignment horizontal="left"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49" fontId="33" fillId="5" borderId="29"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49" fontId="33" fillId="5" borderId="2" xfId="0" applyNumberFormat="1" applyFont="1" applyFill="1" applyBorder="1" applyAlignment="1">
      <alignment horizontal="center" vertical="top"/>
    </xf>
    <xf numFmtId="49" fontId="33" fillId="5" borderId="3" xfId="0" applyNumberFormat="1" applyFont="1" applyFill="1" applyBorder="1" applyAlignment="1">
      <alignment horizontal="center" vertical="top"/>
    </xf>
    <xf numFmtId="0" fontId="33" fillId="0" borderId="4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9" xfId="0" applyFont="1" applyBorder="1" applyAlignment="1">
      <alignment horizontal="center" vertical="center" textRotation="90" wrapText="1"/>
    </xf>
    <xf numFmtId="0" fontId="33" fillId="0" borderId="9" xfId="0" applyFont="1" applyBorder="1" applyAlignment="1">
      <alignment horizontal="center" vertical="center" textRotation="90" wrapText="1"/>
    </xf>
    <xf numFmtId="0" fontId="33" fillId="0" borderId="21" xfId="0" applyFont="1" applyBorder="1" applyAlignment="1">
      <alignment horizontal="center" vertical="center" textRotation="90" wrapText="1"/>
    </xf>
    <xf numFmtId="0" fontId="33" fillId="0" borderId="8" xfId="0" applyFont="1" applyBorder="1" applyAlignment="1">
      <alignment horizontal="center" vertical="center" textRotation="90" wrapText="1"/>
    </xf>
    <xf numFmtId="0" fontId="33" fillId="0" borderId="38"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9" fillId="0" borderId="0" xfId="0" applyFont="1" applyBorder="1" applyAlignment="1">
      <alignment horizontal="left" vertical="top" wrapText="1"/>
    </xf>
    <xf numFmtId="0" fontId="33" fillId="0" borderId="32" xfId="0" applyFont="1" applyBorder="1" applyAlignment="1">
      <alignment horizontal="left" vertical="top" wrapText="1"/>
    </xf>
    <xf numFmtId="0" fontId="33" fillId="0" borderId="10"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Fill="1" applyBorder="1" applyAlignment="1">
      <alignment horizontal="left" vertical="top" wrapText="1"/>
    </xf>
    <xf numFmtId="0" fontId="33" fillId="0" borderId="38" xfId="0" applyFont="1" applyFill="1" applyBorder="1" applyAlignment="1">
      <alignment horizontal="left" vertical="top" wrapText="1"/>
    </xf>
    <xf numFmtId="0" fontId="33" fillId="0" borderId="41" xfId="0" applyFont="1" applyFill="1" applyBorder="1" applyAlignment="1">
      <alignment horizontal="left" vertical="top" wrapText="1"/>
    </xf>
    <xf numFmtId="49" fontId="33" fillId="5" borderId="4" xfId="0" applyNumberFormat="1" applyFont="1" applyFill="1" applyBorder="1" applyAlignment="1">
      <alignment horizontal="center" vertical="top"/>
    </xf>
    <xf numFmtId="0" fontId="33" fillId="0" borderId="29" xfId="0" applyFont="1" applyBorder="1" applyAlignment="1">
      <alignment horizontal="left" vertical="top" wrapText="1"/>
    </xf>
    <xf numFmtId="0" fontId="33" fillId="0" borderId="21" xfId="0" applyFont="1" applyBorder="1" applyAlignment="1">
      <alignment horizontal="left" vertical="top" wrapText="1"/>
    </xf>
    <xf numFmtId="0" fontId="35" fillId="5" borderId="40" xfId="0" applyFont="1" applyFill="1" applyBorder="1" applyAlignment="1">
      <alignment horizontal="center" vertical="top" wrapText="1"/>
    </xf>
    <xf numFmtId="0" fontId="35" fillId="5" borderId="22" xfId="0" applyFont="1" applyFill="1" applyBorder="1" applyAlignment="1">
      <alignment horizontal="center"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0" fillId="12" borderId="22" xfId="0" applyFont="1" applyFill="1" applyBorder="1" applyAlignment="1">
      <alignment horizontal="right" vertical="top" wrapText="1"/>
    </xf>
    <xf numFmtId="0" fontId="30" fillId="12" borderId="24" xfId="0" applyFont="1" applyFill="1" applyBorder="1" applyAlignment="1">
      <alignment horizontal="right"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0" fontId="33" fillId="0" borderId="54" xfId="0" applyFont="1" applyBorder="1" applyAlignment="1">
      <alignment vertical="top" wrapText="1"/>
    </xf>
    <xf numFmtId="0" fontId="33" fillId="0" borderId="14" xfId="0" applyFont="1" applyBorder="1" applyAlignment="1">
      <alignment vertical="top" wrapText="1"/>
    </xf>
    <xf numFmtId="49" fontId="30" fillId="5" borderId="48" xfId="0" applyNumberFormat="1" applyFont="1" applyFill="1" applyBorder="1" applyAlignment="1">
      <alignment horizontal="center" vertical="top" wrapText="1"/>
    </xf>
    <xf numFmtId="0" fontId="35" fillId="5" borderId="20" xfId="0" applyFont="1" applyFill="1" applyBorder="1" applyAlignment="1">
      <alignment horizontal="center" vertical="top" wrapText="1"/>
    </xf>
    <xf numFmtId="0" fontId="33" fillId="6" borderId="15" xfId="0" applyFont="1" applyFill="1" applyBorder="1" applyAlignment="1">
      <alignment horizontal="center" vertical="top"/>
    </xf>
    <xf numFmtId="0" fontId="33" fillId="6" borderId="11" xfId="0" applyFont="1" applyFill="1" applyBorder="1" applyAlignment="1">
      <alignment horizontal="center" vertical="top"/>
    </xf>
    <xf numFmtId="0" fontId="33" fillId="6" borderId="12" xfId="0" applyFont="1" applyFill="1" applyBorder="1" applyAlignment="1">
      <alignment horizontal="center" vertical="top"/>
    </xf>
    <xf numFmtId="0" fontId="35" fillId="9" borderId="15" xfId="0" applyFont="1" applyFill="1" applyBorder="1" applyAlignment="1">
      <alignment horizontal="center" vertical="top" wrapText="1"/>
    </xf>
    <xf numFmtId="0" fontId="35" fillId="9" borderId="11" xfId="0" applyFont="1" applyFill="1" applyBorder="1" applyAlignment="1">
      <alignment horizontal="center" vertical="top" wrapText="1"/>
    </xf>
    <xf numFmtId="0" fontId="35" fillId="9" borderId="12" xfId="0" applyFont="1" applyFill="1" applyBorder="1" applyAlignment="1">
      <alignment horizontal="center" vertical="top" wrapText="1"/>
    </xf>
    <xf numFmtId="0" fontId="33" fillId="4" borderId="15" xfId="0" applyFont="1" applyFill="1" applyBorder="1" applyAlignment="1">
      <alignment horizontal="right" vertical="top" wrapText="1"/>
    </xf>
    <xf numFmtId="0" fontId="33" fillId="4" borderId="11" xfId="0" applyFont="1" applyFill="1" applyBorder="1" applyAlignment="1">
      <alignment horizontal="right" vertical="top" wrapText="1"/>
    </xf>
    <xf numFmtId="0" fontId="33" fillId="0" borderId="33" xfId="33" applyFont="1" applyBorder="1" applyAlignment="1">
      <alignment horizontal="left" vertical="top" wrapText="1"/>
    </xf>
    <xf numFmtId="0" fontId="33" fillId="0" borderId="38" xfId="33" applyFont="1" applyBorder="1" applyAlignment="1">
      <alignment horizontal="left" vertical="top" wrapText="1"/>
    </xf>
    <xf numFmtId="0" fontId="33" fillId="0" borderId="41" xfId="33" applyFont="1" applyBorder="1" applyAlignment="1">
      <alignment horizontal="left" vertical="top" wrapText="1"/>
    </xf>
    <xf numFmtId="0" fontId="33" fillId="0" borderId="31" xfId="0" applyFont="1" applyBorder="1" applyAlignment="1">
      <alignment horizontal="left" vertical="top" wrapText="1"/>
    </xf>
    <xf numFmtId="0" fontId="33" fillId="0" borderId="8" xfId="0" applyFont="1" applyBorder="1" applyAlignment="1">
      <alignment horizontal="left" vertical="top" wrapText="1"/>
    </xf>
    <xf numFmtId="0" fontId="33" fillId="0" borderId="25" xfId="0" applyFont="1" applyBorder="1" applyAlignment="1">
      <alignment horizontal="left" vertical="top" wrapText="1"/>
    </xf>
    <xf numFmtId="49" fontId="30" fillId="0" borderId="22" xfId="0" applyNumberFormat="1" applyFont="1" applyBorder="1" applyAlignment="1">
      <alignment horizontal="center" vertical="top" wrapText="1"/>
    </xf>
    <xf numFmtId="49" fontId="30" fillId="6" borderId="15" xfId="0" applyNumberFormat="1" applyFont="1" applyFill="1" applyBorder="1" applyAlignment="1">
      <alignment horizontal="right" vertical="top"/>
    </xf>
    <xf numFmtId="49" fontId="30" fillId="6" borderId="11" xfId="0" applyNumberFormat="1" applyFont="1" applyFill="1" applyBorder="1" applyAlignment="1">
      <alignment horizontal="right" vertical="top"/>
    </xf>
    <xf numFmtId="49" fontId="30" fillId="6" borderId="12" xfId="0" applyNumberFormat="1" applyFont="1" applyFill="1" applyBorder="1" applyAlignment="1">
      <alignment horizontal="right" vertical="top"/>
    </xf>
    <xf numFmtId="0" fontId="30" fillId="7" borderId="22" xfId="0" applyFont="1" applyFill="1" applyBorder="1" applyAlignment="1">
      <alignment horizontal="right" vertical="top" wrapText="1"/>
    </xf>
    <xf numFmtId="0" fontId="30" fillId="7" borderId="24" xfId="0" applyFont="1" applyFill="1" applyBorder="1" applyAlignment="1">
      <alignment horizontal="right" vertical="top" wrapText="1"/>
    </xf>
    <xf numFmtId="49" fontId="30" fillId="2" borderId="31" xfId="0" applyNumberFormat="1" applyFont="1" applyFill="1" applyBorder="1" applyAlignment="1">
      <alignment horizontal="center" vertical="top"/>
    </xf>
    <xf numFmtId="49" fontId="30" fillId="2" borderId="32" xfId="0" applyNumberFormat="1" applyFont="1" applyFill="1" applyBorder="1" applyAlignment="1">
      <alignment horizontal="center" vertical="top"/>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49" fontId="30" fillId="3" borderId="2"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0" fontId="33" fillId="5" borderId="55" xfId="0" applyFont="1" applyFill="1" applyBorder="1" applyAlignment="1">
      <alignment horizontal="left" vertical="top" wrapText="1"/>
    </xf>
    <xf numFmtId="0" fontId="33" fillId="5" borderId="18" xfId="0" applyFont="1" applyFill="1" applyBorder="1" applyAlignment="1">
      <alignment horizontal="left" vertical="top" wrapText="1"/>
    </xf>
    <xf numFmtId="0" fontId="33" fillId="5" borderId="50" xfId="0" applyFont="1" applyFill="1" applyBorder="1" applyAlignment="1">
      <alignment horizontal="center" vertical="top" wrapText="1"/>
    </xf>
    <xf numFmtId="0" fontId="33" fillId="5" borderId="51" xfId="0" applyFont="1" applyFill="1" applyBorder="1" applyAlignment="1">
      <alignment horizontal="center" vertical="top" wrapText="1"/>
    </xf>
    <xf numFmtId="0" fontId="30" fillId="0" borderId="39" xfId="0" applyFont="1" applyBorder="1" applyAlignment="1">
      <alignment horizontal="center" vertical="center" textRotation="90"/>
    </xf>
    <xf numFmtId="0" fontId="30" fillId="0" borderId="36" xfId="0" applyFont="1" applyBorder="1" applyAlignment="1">
      <alignment horizontal="center" vertical="center" textRotation="90"/>
    </xf>
    <xf numFmtId="0" fontId="30" fillId="0" borderId="23" xfId="0" applyFont="1" applyBorder="1" applyAlignment="1">
      <alignment horizontal="center" vertical="center" textRotation="90"/>
    </xf>
    <xf numFmtId="0" fontId="33" fillId="5" borderId="9" xfId="0" applyFont="1" applyFill="1" applyBorder="1" applyAlignment="1">
      <alignment horizontal="left" vertical="top" wrapText="1"/>
    </xf>
    <xf numFmtId="0" fontId="35" fillId="0" borderId="9" xfId="0" applyFont="1" applyBorder="1" applyAlignment="1">
      <alignment vertical="top" wrapText="1"/>
    </xf>
    <xf numFmtId="0" fontId="35" fillId="0" borderId="21" xfId="0" applyFont="1" applyBorder="1" applyAlignment="1">
      <alignment vertical="top" wrapText="1"/>
    </xf>
    <xf numFmtId="0" fontId="30" fillId="5" borderId="15" xfId="0" applyFont="1" applyFill="1" applyBorder="1" applyAlignment="1">
      <alignment horizontal="left" vertical="top"/>
    </xf>
    <xf numFmtId="0" fontId="30" fillId="5" borderId="11" xfId="0" applyFont="1" applyFill="1" applyBorder="1" applyAlignment="1">
      <alignment horizontal="left" vertical="top"/>
    </xf>
    <xf numFmtId="0" fontId="33" fillId="0" borderId="17" xfId="0" applyFont="1" applyBorder="1" applyAlignment="1">
      <alignment horizontal="center" vertical="center"/>
    </xf>
    <xf numFmtId="0" fontId="33" fillId="0" borderId="42" xfId="0" applyFont="1" applyBorder="1" applyAlignment="1">
      <alignment horizontal="center" vertical="center"/>
    </xf>
    <xf numFmtId="49" fontId="30" fillId="2" borderId="36" xfId="0" applyNumberFormat="1" applyFont="1" applyFill="1" applyBorder="1" applyAlignment="1">
      <alignment horizontal="center" vertical="top"/>
    </xf>
    <xf numFmtId="49" fontId="30" fillId="3" borderId="9" xfId="0" applyNumberFormat="1" applyFont="1" applyFill="1" applyBorder="1" applyAlignment="1">
      <alignment horizontal="center" vertical="top"/>
    </xf>
    <xf numFmtId="49" fontId="30" fillId="5" borderId="13" xfId="0" applyNumberFormat="1" applyFont="1" applyFill="1" applyBorder="1" applyAlignment="1">
      <alignment horizontal="center" vertical="top" wrapText="1"/>
    </xf>
    <xf numFmtId="49" fontId="30" fillId="2" borderId="73" xfId="0" applyNumberFormat="1" applyFont="1" applyFill="1" applyBorder="1" applyAlignment="1">
      <alignment horizontal="center" vertical="top"/>
    </xf>
    <xf numFmtId="49" fontId="30" fillId="3" borderId="3" xfId="0" applyNumberFormat="1" applyFont="1" applyFill="1" applyBorder="1" applyAlignment="1">
      <alignment horizontal="center" vertical="top"/>
    </xf>
    <xf numFmtId="49" fontId="30" fillId="3" borderId="55" xfId="0" applyNumberFormat="1" applyFont="1" applyFill="1" applyBorder="1" applyAlignment="1">
      <alignment horizontal="center" vertical="top"/>
    </xf>
    <xf numFmtId="49" fontId="30" fillId="3" borderId="18"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0" fillId="19" borderId="15" xfId="0" applyFont="1" applyFill="1" applyBorder="1" applyAlignment="1">
      <alignment horizontal="left" vertical="top"/>
    </xf>
    <xf numFmtId="0" fontId="30" fillId="19" borderId="11" xfId="0" applyFont="1" applyFill="1" applyBorder="1" applyAlignment="1">
      <alignment horizontal="left" vertical="top"/>
    </xf>
    <xf numFmtId="0" fontId="30" fillId="7" borderId="22" xfId="0" applyFont="1" applyFill="1" applyBorder="1" applyAlignment="1">
      <alignment horizontal="center" vertical="top" wrapText="1"/>
    </xf>
    <xf numFmtId="0" fontId="30" fillId="7" borderId="24" xfId="0" applyFont="1" applyFill="1" applyBorder="1" applyAlignment="1">
      <alignment horizontal="center" vertical="top" wrapText="1"/>
    </xf>
    <xf numFmtId="0" fontId="12" fillId="0" borderId="0" xfId="0" applyFont="1" applyAlignment="1">
      <alignment horizontal="left" vertical="top" wrapText="1"/>
    </xf>
    <xf numFmtId="0" fontId="31" fillId="0" borderId="0" xfId="0" applyFont="1" applyAlignment="1">
      <alignment horizontal="center" vertical="top" wrapText="1"/>
    </xf>
    <xf numFmtId="0" fontId="33" fillId="0" borderId="2" xfId="0" applyFont="1" applyBorder="1" applyAlignment="1">
      <alignment horizontal="center" vertical="center" textRotation="90" wrapText="1"/>
    </xf>
    <xf numFmtId="0" fontId="33" fillId="0" borderId="30"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49" fontId="37" fillId="5" borderId="29" xfId="7" applyNumberFormat="1" applyFont="1" applyFill="1" applyBorder="1" applyAlignment="1">
      <alignment horizontal="center" vertical="center" textRotation="90"/>
    </xf>
    <xf numFmtId="49" fontId="37" fillId="5" borderId="9" xfId="7" applyNumberFormat="1" applyFont="1" applyFill="1" applyBorder="1" applyAlignment="1">
      <alignment horizontal="center" vertical="center" textRotation="90"/>
    </xf>
    <xf numFmtId="49" fontId="37"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0" fontId="40" fillId="5" borderId="29" xfId="7" applyFont="1" applyFill="1" applyBorder="1" applyAlignment="1">
      <alignment horizontal="left" vertical="top" wrapText="1"/>
    </xf>
    <xf numFmtId="0" fontId="40" fillId="5" borderId="9" xfId="7" applyFont="1" applyFill="1" applyBorder="1" applyAlignment="1">
      <alignment horizontal="left" vertical="top" wrapText="1"/>
    </xf>
    <xf numFmtId="0" fontId="40" fillId="5" borderId="21" xfId="7" applyFont="1" applyFill="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wrapText="1"/>
    </xf>
    <xf numFmtId="0" fontId="55" fillId="18" borderId="11" xfId="7" applyFont="1" applyFill="1" applyBorder="1" applyAlignment="1">
      <alignment horizontal="center" vertical="top"/>
    </xf>
    <xf numFmtId="0" fontId="55" fillId="18" borderId="12" xfId="7" applyFont="1" applyFill="1" applyBorder="1" applyAlignment="1">
      <alignment horizontal="center" vertical="top"/>
    </xf>
    <xf numFmtId="0" fontId="33" fillId="5" borderId="46"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29"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0" fontId="12" fillId="0" borderId="0" xfId="7" applyFont="1" applyAlignment="1">
      <alignment horizontal="left" vertical="top" wrapText="1"/>
    </xf>
    <xf numFmtId="0" fontId="11" fillId="0" borderId="0" xfId="7" applyFont="1" applyAlignment="1">
      <alignment horizontal="left" vertical="top" wrapText="1"/>
    </xf>
    <xf numFmtId="0" fontId="31" fillId="0" borderId="0" xfId="7" applyFont="1" applyAlignment="1">
      <alignment horizontal="center" vertical="top" wrapText="1"/>
    </xf>
    <xf numFmtId="0" fontId="31" fillId="0" borderId="0" xfId="7" applyFont="1" applyAlignment="1">
      <alignment horizontal="center" vertical="center"/>
    </xf>
    <xf numFmtId="0" fontId="53" fillId="0" borderId="22" xfId="7" applyFont="1" applyBorder="1" applyAlignment="1">
      <alignment horizontal="center"/>
    </xf>
    <xf numFmtId="0" fontId="33" fillId="0" borderId="8" xfId="7" applyFont="1" applyBorder="1" applyAlignment="1">
      <alignment horizontal="center" vertical="center" textRotation="90" wrapText="1"/>
    </xf>
    <xf numFmtId="0" fontId="33" fillId="0" borderId="38" xfId="7" applyFont="1" applyBorder="1" applyAlignment="1">
      <alignment horizontal="center" vertical="center" textRotation="90" wrapText="1"/>
    </xf>
    <xf numFmtId="0" fontId="33" fillId="0" borderId="10" xfId="7" applyFont="1" applyBorder="1" applyAlignment="1">
      <alignment horizontal="center" vertical="center" textRotation="90" wrapText="1"/>
    </xf>
    <xf numFmtId="0" fontId="33" fillId="0" borderId="29" xfId="7" applyFont="1" applyBorder="1" applyAlignment="1">
      <alignment horizontal="center" vertical="center" textRotation="90" wrapText="1"/>
    </xf>
    <xf numFmtId="0" fontId="33" fillId="0" borderId="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30" fillId="0" borderId="39" xfId="7" applyFont="1" applyBorder="1" applyAlignment="1">
      <alignment horizontal="center" vertical="center" textRotation="90"/>
    </xf>
    <xf numFmtId="0" fontId="30" fillId="0" borderId="36" xfId="7" applyFont="1" applyBorder="1" applyAlignment="1">
      <alignment horizontal="center" vertical="center" textRotation="90"/>
    </xf>
    <xf numFmtId="0" fontId="30" fillId="0" borderId="23" xfId="7" applyFont="1" applyBorder="1" applyAlignment="1">
      <alignment horizontal="center" vertical="center" textRotation="90"/>
    </xf>
    <xf numFmtId="0" fontId="33" fillId="0" borderId="2" xfId="7" applyFont="1" applyBorder="1" applyAlignment="1">
      <alignment horizontal="center" vertical="center" textRotation="90" wrapText="1"/>
    </xf>
    <xf numFmtId="0" fontId="33" fillId="0" borderId="30" xfId="7" applyFont="1" applyBorder="1" applyAlignment="1">
      <alignment horizontal="center" vertical="center" textRotation="90" wrapText="1"/>
    </xf>
    <xf numFmtId="0" fontId="33" fillId="0" borderId="4" xfId="7" applyFont="1" applyBorder="1" applyAlignment="1">
      <alignment horizontal="center" vertical="center" textRotation="90" wrapText="1"/>
    </xf>
    <xf numFmtId="0" fontId="33" fillId="0" borderId="43"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4" xfId="7" applyFont="1" applyBorder="1" applyAlignment="1">
      <alignment horizontal="center" vertical="center" wrapText="1"/>
    </xf>
    <xf numFmtId="0" fontId="30" fillId="0" borderId="15" xfId="7" applyFont="1" applyBorder="1" applyAlignment="1">
      <alignment horizontal="center" vertical="center"/>
    </xf>
    <xf numFmtId="0" fontId="30" fillId="0" borderId="11" xfId="7" applyFont="1" applyBorder="1" applyAlignment="1">
      <alignment horizontal="center" vertical="center"/>
    </xf>
    <xf numFmtId="0" fontId="30" fillId="0" borderId="12" xfId="7" applyFont="1" applyBorder="1" applyAlignment="1">
      <alignment horizontal="center" vertical="center"/>
    </xf>
    <xf numFmtId="0" fontId="33" fillId="0" borderId="46" xfId="7" applyFont="1" applyBorder="1" applyAlignment="1">
      <alignment horizontal="center" vertical="center" wrapText="1"/>
    </xf>
    <xf numFmtId="0" fontId="33" fillId="0" borderId="18" xfId="7" applyFont="1" applyBorder="1" applyAlignment="1">
      <alignment horizontal="center" vertical="center" wrapText="1"/>
    </xf>
    <xf numFmtId="0" fontId="33" fillId="0" borderId="50" xfId="7" applyFont="1" applyBorder="1" applyAlignment="1">
      <alignment horizontal="center" vertical="center" wrapText="1"/>
    </xf>
    <xf numFmtId="0" fontId="33" fillId="0" borderId="51" xfId="7" applyFont="1" applyBorder="1" applyAlignment="1">
      <alignment horizontal="center" vertical="center" wrapText="1"/>
    </xf>
    <xf numFmtId="0" fontId="33" fillId="0" borderId="17" xfId="7" applyFont="1" applyBorder="1" applyAlignment="1">
      <alignment horizontal="center" vertical="center"/>
    </xf>
    <xf numFmtId="0" fontId="33" fillId="0" borderId="42" xfId="7" applyFont="1" applyBorder="1" applyAlignment="1">
      <alignment horizontal="center" vertical="center"/>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0" fillId="15" borderId="22" xfId="7" applyFont="1" applyFill="1" applyBorder="1" applyAlignment="1">
      <alignment horizontal="right" vertical="top" wrapText="1"/>
    </xf>
    <xf numFmtId="0" fontId="30" fillId="15" borderId="24" xfId="7" applyFont="1" applyFill="1" applyBorder="1" applyAlignment="1">
      <alignment horizontal="right" vertical="top" wrapText="1"/>
    </xf>
    <xf numFmtId="49" fontId="14" fillId="5" borderId="29"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49" fontId="30" fillId="5" borderId="21" xfId="7" applyNumberFormat="1" applyFont="1" applyFill="1" applyBorder="1" applyAlignment="1">
      <alignment horizontal="center" vertical="top" wrapText="1"/>
    </xf>
    <xf numFmtId="49" fontId="59" fillId="3" borderId="29" xfId="7" applyNumberFormat="1" applyFont="1" applyFill="1" applyBorder="1" applyAlignment="1">
      <alignment horizontal="center" vertical="top"/>
    </xf>
    <xf numFmtId="49" fontId="59" fillId="3" borderId="9" xfId="7" applyNumberFormat="1" applyFont="1" applyFill="1" applyBorder="1" applyAlignment="1">
      <alignment horizontal="center" vertical="top"/>
    </xf>
    <xf numFmtId="49" fontId="59" fillId="3" borderId="21" xfId="7" applyNumberFormat="1" applyFont="1" applyFill="1" applyBorder="1" applyAlignment="1">
      <alignment horizontal="center" vertical="top"/>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0" fontId="7" fillId="15" borderId="22" xfId="7" applyFont="1" applyFill="1" applyBorder="1" applyAlignment="1">
      <alignment horizontal="right" vertical="top" wrapText="1"/>
    </xf>
    <xf numFmtId="0" fontId="7" fillId="15" borderId="24" xfId="7" applyFont="1" applyFill="1" applyBorder="1" applyAlignment="1">
      <alignment horizontal="right" vertical="top"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56" fillId="18" borderId="11" xfId="7" applyFont="1" applyFill="1" applyBorder="1" applyAlignment="1">
      <alignment horizontal="center" vertical="top"/>
    </xf>
    <xf numFmtId="0" fontId="56" fillId="18" borderId="12" xfId="7" applyFont="1" applyFill="1" applyBorder="1" applyAlignment="1">
      <alignment horizontal="center" vertical="top"/>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58" fillId="5" borderId="29" xfId="7" applyFont="1" applyFill="1" applyBorder="1" applyAlignment="1">
      <alignment horizontal="left" vertical="top" wrapText="1"/>
    </xf>
    <xf numFmtId="0" fontId="58" fillId="5" borderId="9" xfId="7" applyFont="1" applyFill="1" applyBorder="1" applyAlignment="1">
      <alignment horizontal="left" vertical="top" wrapText="1"/>
    </xf>
    <xf numFmtId="0" fontId="58" fillId="5" borderId="21" xfId="7" applyFont="1" applyFill="1" applyBorder="1" applyAlignment="1">
      <alignment horizontal="left" vertical="top" wrapText="1"/>
    </xf>
    <xf numFmtId="0" fontId="33" fillId="5" borderId="67" xfId="7" applyFont="1" applyFill="1" applyBorder="1" applyAlignment="1">
      <alignment horizontal="left" vertical="top" wrapText="1"/>
    </xf>
    <xf numFmtId="0" fontId="0" fillId="0" borderId="71" xfId="0" applyBorder="1" applyAlignment="1">
      <alignment horizontal="left" vertical="top" wrapText="1"/>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0" fontId="35" fillId="5" borderId="21" xfId="7"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0" fontId="56" fillId="5" borderId="29" xfId="7" applyFont="1" applyFill="1" applyBorder="1" applyAlignment="1">
      <alignment horizontal="left" vertical="top" wrapText="1"/>
    </xf>
    <xf numFmtId="0" fontId="56" fillId="5" borderId="9" xfId="7" applyFont="1" applyFill="1" applyBorder="1" applyAlignment="1">
      <alignment horizontal="left" vertical="top" wrapText="1"/>
    </xf>
    <xf numFmtId="0" fontId="56"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49" fontId="31" fillId="3" borderId="29"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11" fillId="0" borderId="9" xfId="7" applyBorder="1" applyAlignment="1">
      <alignment vertical="top" wrapText="1"/>
    </xf>
    <xf numFmtId="0" fontId="11" fillId="0" borderId="21" xfId="7" applyBorder="1" applyAlignment="1">
      <alignment vertical="top" wrapText="1"/>
    </xf>
    <xf numFmtId="49" fontId="59" fillId="3" borderId="2" xfId="7" applyNumberFormat="1" applyFont="1" applyFill="1" applyBorder="1" applyAlignment="1">
      <alignment horizontal="center" vertical="top"/>
    </xf>
    <xf numFmtId="49" fontId="59" fillId="3" borderId="4" xfId="7" applyNumberFormat="1" applyFont="1" applyFill="1" applyBorder="1" applyAlignment="1">
      <alignment horizontal="center" vertical="top"/>
    </xf>
    <xf numFmtId="49" fontId="59" fillId="2" borderId="31" xfId="7" applyNumberFormat="1" applyFont="1" applyFill="1" applyBorder="1" applyAlignment="1">
      <alignment horizontal="center" vertical="top"/>
    </xf>
    <xf numFmtId="49" fontId="59" fillId="2" borderId="36" xfId="7" applyNumberFormat="1" applyFont="1" applyFill="1" applyBorder="1" applyAlignment="1">
      <alignment horizontal="center" vertical="top"/>
    </xf>
    <xf numFmtId="49" fontId="59" fillId="2" borderId="32" xfId="7" applyNumberFormat="1" applyFont="1" applyFill="1" applyBorder="1" applyAlignment="1">
      <alignment horizontal="center" vertical="top"/>
    </xf>
    <xf numFmtId="0" fontId="33" fillId="0" borderId="29" xfId="7" applyFont="1" applyBorder="1" applyAlignment="1">
      <alignment horizontal="left" vertical="top" wrapText="1"/>
    </xf>
    <xf numFmtId="0" fontId="33" fillId="0" borderId="9" xfId="7" applyFont="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0" fontId="33" fillId="0" borderId="21" xfId="7" applyFont="1" applyBorder="1" applyAlignment="1">
      <alignment horizontal="left" vertical="top" wrapText="1"/>
    </xf>
    <xf numFmtId="49" fontId="59" fillId="2" borderId="29" xfId="7" applyNumberFormat="1" applyFont="1" applyFill="1" applyBorder="1" applyAlignment="1">
      <alignment horizontal="center" vertical="top"/>
    </xf>
    <xf numFmtId="49" fontId="59" fillId="2" borderId="9" xfId="7" applyNumberFormat="1" applyFont="1" applyFill="1" applyBorder="1" applyAlignment="1">
      <alignment horizontal="center" vertical="top"/>
    </xf>
    <xf numFmtId="49" fontId="59" fillId="2" borderId="21" xfId="7" applyNumberFormat="1" applyFont="1" applyFill="1" applyBorder="1" applyAlignment="1">
      <alignment horizontal="center" vertical="top"/>
    </xf>
    <xf numFmtId="0" fontId="33" fillId="0" borderId="9" xfId="0" applyFont="1" applyBorder="1" applyAlignment="1">
      <alignment horizontal="left" vertical="top" wrapText="1"/>
    </xf>
    <xf numFmtId="0" fontId="35" fillId="5" borderId="43" xfId="7" applyFont="1" applyFill="1" applyBorder="1" applyAlignment="1">
      <alignment horizontal="center" vertical="top" wrapText="1"/>
    </xf>
    <xf numFmtId="0" fontId="35" fillId="5" borderId="26" xfId="7" applyFont="1" applyFill="1" applyBorder="1" applyAlignment="1">
      <alignment horizontal="center" vertical="top" wrapText="1"/>
    </xf>
    <xf numFmtId="0" fontId="35" fillId="5" borderId="24" xfId="7" applyFont="1" applyFill="1" applyBorder="1" applyAlignment="1">
      <alignment horizontal="center" vertical="top" wrapText="1"/>
    </xf>
    <xf numFmtId="0" fontId="33" fillId="5" borderId="64" xfId="7" applyFont="1" applyFill="1" applyBorder="1" applyAlignment="1">
      <alignment horizontal="center" vertical="center" wrapText="1"/>
    </xf>
    <xf numFmtId="0" fontId="33" fillId="5" borderId="17" xfId="7" applyFont="1" applyFill="1" applyBorder="1" applyAlignment="1">
      <alignment horizontal="center" vertical="center" wrapText="1"/>
    </xf>
    <xf numFmtId="0" fontId="33" fillId="5" borderId="64" xfId="7" applyFont="1" applyFill="1" applyBorder="1" applyAlignment="1">
      <alignment horizontal="center" vertical="center"/>
    </xf>
    <xf numFmtId="0" fontId="33" fillId="5" borderId="17" xfId="7" applyFont="1" applyFill="1" applyBorder="1" applyAlignment="1">
      <alignment horizontal="center" vertical="center"/>
    </xf>
    <xf numFmtId="0" fontId="39" fillId="0" borderId="63" xfId="7" applyFont="1" applyBorder="1" applyAlignment="1">
      <alignment horizontal="center" vertical="top"/>
    </xf>
    <xf numFmtId="0" fontId="39"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49" fontId="64" fillId="2" borderId="31" xfId="7" applyNumberFormat="1" applyFont="1" applyFill="1" applyBorder="1" applyAlignment="1">
      <alignment horizontal="center" vertical="top"/>
    </xf>
    <xf numFmtId="49" fontId="64" fillId="2" borderId="36" xfId="7" applyNumberFormat="1" applyFont="1" applyFill="1" applyBorder="1" applyAlignment="1">
      <alignment horizontal="center" vertical="top"/>
    </xf>
    <xf numFmtId="49" fontId="64" fillId="2" borderId="32" xfId="7" applyNumberFormat="1" applyFont="1" applyFill="1" applyBorder="1" applyAlignment="1">
      <alignment horizontal="center" vertical="top"/>
    </xf>
    <xf numFmtId="49" fontId="64" fillId="3" borderId="2" xfId="7" applyNumberFormat="1" applyFont="1" applyFill="1" applyBorder="1" applyAlignment="1">
      <alignment horizontal="center" vertical="top"/>
    </xf>
    <xf numFmtId="49" fontId="64" fillId="3" borderId="9" xfId="7" applyNumberFormat="1" applyFont="1" applyFill="1" applyBorder="1" applyAlignment="1">
      <alignment horizontal="center" vertical="top"/>
    </xf>
    <xf numFmtId="49" fontId="64" fillId="3" borderId="4"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3"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30" fillId="18" borderId="11" xfId="7" applyFont="1" applyFill="1" applyBorder="1" applyAlignment="1">
      <alignment horizontal="center" vertical="top"/>
    </xf>
    <xf numFmtId="0" fontId="30" fillId="18" borderId="12" xfId="7" applyFont="1" applyFill="1" applyBorder="1" applyAlignment="1">
      <alignment horizontal="center" vertical="top"/>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0" fontId="33" fillId="0" borderId="32" xfId="7" applyFont="1" applyBorder="1" applyAlignment="1">
      <alignment horizontal="left" vertical="top" wrapText="1"/>
    </xf>
    <xf numFmtId="0" fontId="33" fillId="0" borderId="10" xfId="7" applyFont="1" applyBorder="1" applyAlignment="1">
      <alignment horizontal="left" vertical="top" wrapText="1"/>
    </xf>
    <xf numFmtId="0" fontId="33" fillId="0" borderId="27" xfId="7" applyFont="1" applyBorder="1" applyAlignment="1">
      <alignment horizontal="left" vertical="top" wrapText="1"/>
    </xf>
    <xf numFmtId="0" fontId="30" fillId="4" borderId="15" xfId="7" applyFont="1" applyFill="1" applyBorder="1" applyAlignment="1">
      <alignment horizontal="right" vertical="top" wrapText="1"/>
    </xf>
    <xf numFmtId="0" fontId="30" fillId="4" borderId="11" xfId="7" applyFont="1" applyFill="1" applyBorder="1" applyAlignment="1">
      <alignment horizontal="right" vertical="top" wrapText="1"/>
    </xf>
    <xf numFmtId="0" fontId="32" fillId="0" borderId="31" xfId="7" applyFont="1" applyBorder="1" applyAlignment="1">
      <alignment horizontal="left" vertical="top" wrapText="1"/>
    </xf>
    <xf numFmtId="0" fontId="32" fillId="0" borderId="8" xfId="7" applyFont="1" applyBorder="1" applyAlignment="1">
      <alignment horizontal="left" vertical="top" wrapText="1"/>
    </xf>
    <xf numFmtId="0" fontId="32" fillId="0" borderId="25" xfId="7" applyFont="1" applyBorder="1" applyAlignment="1">
      <alignment horizontal="left" vertical="top" wrapText="1"/>
    </xf>
    <xf numFmtId="0" fontId="35" fillId="9" borderId="15" xfId="7" applyFont="1" applyFill="1" applyBorder="1" applyAlignment="1">
      <alignment horizontal="center" vertical="top" wrapText="1"/>
    </xf>
    <xf numFmtId="0" fontId="35" fillId="9" borderId="11" xfId="7" applyFont="1" applyFill="1" applyBorder="1" applyAlignment="1">
      <alignment horizontal="center" vertical="top" wrapText="1"/>
    </xf>
    <xf numFmtId="0" fontId="35" fillId="9" borderId="12" xfId="7" applyFont="1" applyFill="1" applyBorder="1" applyAlignment="1">
      <alignment horizontal="center" vertical="top" wrapText="1"/>
    </xf>
    <xf numFmtId="0" fontId="30" fillId="14" borderId="22" xfId="7" applyFont="1" applyFill="1" applyBorder="1" applyAlignment="1">
      <alignment horizontal="right" vertical="top" wrapText="1"/>
    </xf>
    <xf numFmtId="0" fontId="30" fillId="14" borderId="24" xfId="7" applyFont="1" applyFill="1" applyBorder="1" applyAlignment="1">
      <alignment horizontal="right" vertical="top" wrapText="1"/>
    </xf>
    <xf numFmtId="0" fontId="30" fillId="0" borderId="0" xfId="7" applyFont="1" applyAlignment="1">
      <alignment horizontal="center"/>
    </xf>
    <xf numFmtId="0" fontId="33" fillId="0" borderId="33" xfId="7" applyFont="1" applyBorder="1" applyAlignment="1">
      <alignment horizontal="left" vertical="top" wrapText="1"/>
    </xf>
    <xf numFmtId="0" fontId="33" fillId="0" borderId="38" xfId="7" applyFont="1" applyBorder="1" applyAlignment="1">
      <alignment horizontal="left" vertical="top" wrapText="1"/>
    </xf>
    <xf numFmtId="0" fontId="33" fillId="0" borderId="41" xfId="7" applyFont="1" applyBorder="1" applyAlignment="1">
      <alignment horizontal="left" vertical="top" wrapText="1"/>
    </xf>
    <xf numFmtId="0" fontId="31" fillId="4" borderId="31" xfId="7" applyFont="1" applyFill="1" applyBorder="1" applyAlignment="1">
      <alignment horizontal="right" vertical="top" wrapText="1"/>
    </xf>
    <xf numFmtId="0" fontId="31" fillId="4" borderId="8" xfId="7" applyFont="1" applyFill="1" applyBorder="1" applyAlignment="1">
      <alignment horizontal="right" vertical="top" wrapText="1"/>
    </xf>
    <xf numFmtId="0" fontId="31" fillId="4" borderId="25" xfId="7" applyFont="1" applyFill="1" applyBorder="1" applyAlignment="1">
      <alignment horizontal="right" vertical="top" wrapText="1"/>
    </xf>
    <xf numFmtId="0" fontId="10" fillId="0" borderId="31" xfId="0" applyFont="1" applyBorder="1" applyAlignment="1">
      <alignment horizontal="left" vertical="top" wrapText="1"/>
    </xf>
    <xf numFmtId="0" fontId="10" fillId="0" borderId="8" xfId="0" applyFont="1" applyBorder="1" applyAlignment="1">
      <alignment horizontal="left" vertical="top" wrapText="1"/>
    </xf>
    <xf numFmtId="0" fontId="10"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7" fillId="4" borderId="31" xfId="0" applyFont="1" applyFill="1" applyBorder="1" applyAlignment="1">
      <alignment horizontal="right" vertical="top" wrapText="1"/>
    </xf>
    <xf numFmtId="0" fontId="7" fillId="4" borderId="8" xfId="0" applyFont="1" applyFill="1" applyBorder="1" applyAlignment="1">
      <alignment horizontal="right" vertical="top" wrapText="1"/>
    </xf>
    <xf numFmtId="0" fontId="7" fillId="4" borderId="25"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7" fillId="12" borderId="22" xfId="0" applyFont="1" applyFill="1" applyBorder="1" applyAlignment="1">
      <alignment horizontal="center" vertical="top" wrapText="1"/>
    </xf>
    <xf numFmtId="0" fontId="7" fillId="12" borderId="24" xfId="0" applyFont="1" applyFill="1" applyBorder="1" applyAlignment="1">
      <alignment horizontal="center" vertical="top" wrapText="1"/>
    </xf>
    <xf numFmtId="0" fontId="7"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49" fontId="7" fillId="6" borderId="15" xfId="0" applyNumberFormat="1" applyFont="1" applyFill="1" applyBorder="1" applyAlignment="1">
      <alignment horizontal="right" vertical="top"/>
    </xf>
    <xf numFmtId="49" fontId="7" fillId="6" borderId="11" xfId="0" applyNumberFormat="1" applyFont="1" applyFill="1" applyBorder="1" applyAlignment="1">
      <alignment horizontal="right" vertical="top"/>
    </xf>
    <xf numFmtId="49" fontId="7"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21" fillId="0" borderId="22" xfId="0" applyNumberFormat="1" applyFont="1" applyBorder="1" applyAlignment="1">
      <alignment horizontal="center" vertical="top" wrapText="1"/>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7" fillId="3" borderId="2"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5" borderId="48" xfId="0" applyNumberFormat="1" applyFont="1" applyFill="1" applyBorder="1" applyAlignment="1">
      <alignment horizontal="center" vertical="top" wrapText="1"/>
    </xf>
    <xf numFmtId="49" fontId="7" fillId="5" borderId="13" xfId="0" applyNumberFormat="1" applyFont="1" applyFill="1" applyBorder="1" applyAlignment="1">
      <alignment horizontal="center" vertical="top" wrapText="1"/>
    </xf>
    <xf numFmtId="0" fontId="19"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49" fontId="6" fillId="5" borderId="2"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6" fillId="5" borderId="4" xfId="0" applyNumberFormat="1" applyFont="1" applyFill="1" applyBorder="1" applyAlignment="1">
      <alignment horizontal="center" vertical="top"/>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0" fontId="0" fillId="0" borderId="21" xfId="0" applyBorder="1" applyAlignment="1">
      <alignment vertical="top" wrapText="1"/>
    </xf>
    <xf numFmtId="0" fontId="7" fillId="12" borderId="11" xfId="0" applyFont="1" applyFill="1" applyBorder="1" applyAlignment="1">
      <alignment horizontal="center" vertical="top" wrapText="1"/>
    </xf>
    <xf numFmtId="0" fontId="7" fillId="12" borderId="12" xfId="0" applyFont="1" applyFill="1" applyBorder="1" applyAlignment="1">
      <alignment horizontal="center" vertical="top" wrapText="1"/>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0" fontId="15" fillId="19" borderId="15" xfId="0" applyFont="1" applyFill="1" applyBorder="1" applyAlignment="1">
      <alignment horizontal="left" vertical="top"/>
    </xf>
    <xf numFmtId="0" fontId="15" fillId="19" borderId="11" xfId="0" applyFont="1" applyFill="1" applyBorder="1" applyAlignment="1">
      <alignment horizontal="left" vertical="top"/>
    </xf>
    <xf numFmtId="0" fontId="14" fillId="5" borderId="9" xfId="0" applyFont="1" applyFill="1" applyBorder="1" applyAlignment="1">
      <alignment vertical="top" wrapText="1"/>
    </xf>
    <xf numFmtId="0" fontId="11" fillId="0" borderId="21" xfId="0" applyFont="1" applyBorder="1" applyAlignment="1">
      <alignment vertical="top"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0" fontId="30" fillId="0" borderId="0" xfId="0" applyFont="1" applyAlignment="1">
      <alignment horizontal="center" vertical="center"/>
    </xf>
    <xf numFmtId="0" fontId="0" fillId="0" borderId="22" xfId="0" applyBorder="1" applyAlignment="1">
      <alignment horizontal="center"/>
    </xf>
    <xf numFmtId="0" fontId="29" fillId="0" borderId="33" xfId="0" applyFont="1" applyBorder="1" applyAlignment="1">
      <alignment horizontal="left"/>
    </xf>
    <xf numFmtId="0" fontId="29" fillId="0" borderId="38" xfId="0" applyFont="1" applyBorder="1" applyAlignment="1">
      <alignment horizontal="left"/>
    </xf>
    <xf numFmtId="0" fontId="29" fillId="0" borderId="41" xfId="0" applyFont="1" applyBorder="1" applyAlignment="1">
      <alignment horizontal="left"/>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4" fillId="5" borderId="21" xfId="0" applyFont="1" applyFill="1" applyBorder="1" applyAlignment="1">
      <alignment horizontal="left" vertical="top" wrapText="1"/>
    </xf>
    <xf numFmtId="0" fontId="15" fillId="19" borderId="74" xfId="0" applyFont="1" applyFill="1" applyBorder="1" applyAlignment="1">
      <alignment horizontal="left" vertical="top"/>
    </xf>
    <xf numFmtId="0" fontId="8" fillId="5" borderId="29" xfId="0" applyFont="1" applyFill="1" applyBorder="1" applyAlignment="1">
      <alignment horizontal="center" vertical="top"/>
    </xf>
    <xf numFmtId="0" fontId="8" fillId="5" borderId="21" xfId="0" applyFont="1" applyFill="1" applyBorder="1" applyAlignment="1">
      <alignment horizontal="center" vertical="top"/>
    </xf>
    <xf numFmtId="165" fontId="8" fillId="5" borderId="29" xfId="0" applyNumberFormat="1" applyFont="1" applyFill="1" applyBorder="1" applyAlignment="1">
      <alignment horizontal="center" vertical="top"/>
    </xf>
    <xf numFmtId="165" fontId="8" fillId="5" borderId="21" xfId="0" applyNumberFormat="1" applyFont="1" applyFill="1" applyBorder="1" applyAlignment="1">
      <alignment horizontal="center" vertical="top"/>
    </xf>
    <xf numFmtId="49" fontId="6" fillId="0" borderId="2" xfId="0" applyNumberFormat="1" applyFont="1" applyBorder="1" applyAlignment="1">
      <alignment horizontal="center" vertical="top" wrapText="1"/>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0" fontId="8" fillId="0" borderId="29" xfId="0" applyFont="1" applyBorder="1" applyAlignment="1">
      <alignment horizontal="center" vertical="top"/>
    </xf>
    <xf numFmtId="0" fontId="8" fillId="0" borderId="9" xfId="0" applyFont="1" applyBorder="1" applyAlignment="1">
      <alignment horizontal="center" vertical="top"/>
    </xf>
    <xf numFmtId="0" fontId="8" fillId="0" borderId="59" xfId="0" applyFont="1" applyBorder="1" applyAlignment="1">
      <alignment horizontal="center"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165" fontId="52" fillId="0" borderId="29" xfId="0" applyNumberFormat="1" applyFont="1" applyBorder="1" applyAlignment="1">
      <alignment horizontal="center" vertical="top"/>
    </xf>
    <xf numFmtId="165" fontId="52" fillId="0" borderId="59" xfId="0" applyNumberFormat="1" applyFont="1" applyBorder="1" applyAlignment="1">
      <alignment horizontal="center" vertical="top"/>
    </xf>
    <xf numFmtId="165" fontId="8" fillId="0" borderId="29" xfId="0" applyNumberFormat="1" applyFont="1" applyBorder="1" applyAlignment="1">
      <alignment horizontal="center" vertical="top"/>
    </xf>
    <xf numFmtId="49" fontId="9" fillId="22" borderId="31" xfId="0" applyNumberFormat="1" applyFont="1" applyFill="1" applyBorder="1" applyAlignment="1">
      <alignment horizontal="center" vertical="top"/>
    </xf>
    <xf numFmtId="49" fontId="9" fillId="22" borderId="36" xfId="0" applyNumberFormat="1" applyFont="1" applyFill="1" applyBorder="1" applyAlignment="1">
      <alignment horizontal="center" vertical="top"/>
    </xf>
    <xf numFmtId="49" fontId="9" fillId="22" borderId="32" xfId="0" applyNumberFormat="1" applyFont="1" applyFill="1" applyBorder="1" applyAlignment="1">
      <alignment horizontal="center" vertical="top"/>
    </xf>
    <xf numFmtId="49" fontId="7" fillId="7" borderId="2" xfId="0" applyNumberFormat="1" applyFont="1" applyFill="1" applyBorder="1" applyAlignment="1">
      <alignment horizontal="center" vertical="top"/>
    </xf>
    <xf numFmtId="49" fontId="7" fillId="7" borderId="9" xfId="0" applyNumberFormat="1" applyFont="1" applyFill="1" applyBorder="1" applyAlignment="1">
      <alignment horizontal="center" vertical="top"/>
    </xf>
    <xf numFmtId="49" fontId="7" fillId="7" borderId="4" xfId="0" applyNumberFormat="1" applyFont="1" applyFill="1" applyBorder="1" applyAlignment="1">
      <alignment horizontal="center" vertical="top"/>
    </xf>
    <xf numFmtId="49" fontId="7" fillId="0" borderId="48" xfId="0" applyNumberFormat="1" applyFont="1" applyBorder="1" applyAlignment="1">
      <alignment horizontal="center" vertical="top" wrapText="1"/>
    </xf>
    <xf numFmtId="49" fontId="7" fillId="0" borderId="13" xfId="0" applyNumberFormat="1" applyFont="1" applyBorder="1" applyAlignment="1">
      <alignment horizontal="center" vertical="top" wrapText="1"/>
    </xf>
    <xf numFmtId="0" fontId="19" fillId="0" borderId="20" xfId="0" applyFont="1" applyBorder="1" applyAlignment="1">
      <alignment horizontal="center" vertical="top" wrapText="1"/>
    </xf>
    <xf numFmtId="49" fontId="7" fillId="0" borderId="54" xfId="0" applyNumberFormat="1" applyFont="1" applyBorder="1" applyAlignment="1">
      <alignment horizontal="center" vertical="top" wrapText="1"/>
    </xf>
    <xf numFmtId="49" fontId="7" fillId="0" borderId="57" xfId="0" applyNumberFormat="1" applyFont="1" applyBorder="1" applyAlignment="1">
      <alignment horizontal="center" vertical="top" wrapText="1"/>
    </xf>
    <xf numFmtId="49" fontId="7" fillId="0" borderId="14" xfId="0" applyNumberFormat="1" applyFont="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0" fontId="30" fillId="0" borderId="22" xfId="0" applyFont="1" applyBorder="1" applyAlignment="1">
      <alignment horizontal="center" vertical="center"/>
    </xf>
    <xf numFmtId="0" fontId="30" fillId="0" borderId="15" xfId="0" applyFont="1" applyBorder="1" applyAlignment="1">
      <alignment horizontal="left" vertical="top"/>
    </xf>
    <xf numFmtId="0" fontId="30" fillId="0" borderId="11" xfId="0" applyFont="1" applyBorder="1" applyAlignment="1">
      <alignment horizontal="left" vertical="top"/>
    </xf>
    <xf numFmtId="0" fontId="30" fillId="0" borderId="74" xfId="0" applyFont="1" applyBorder="1" applyAlignment="1">
      <alignment horizontal="left" vertical="top"/>
    </xf>
    <xf numFmtId="49" fontId="37" fillId="5" borderId="2" xfId="0" applyNumberFormat="1" applyFont="1" applyFill="1" applyBorder="1" applyAlignment="1">
      <alignment horizontal="center" vertical="top"/>
    </xf>
    <xf numFmtId="49" fontId="37" fillId="5" borderId="9" xfId="0" applyNumberFormat="1" applyFont="1" applyFill="1" applyBorder="1" applyAlignment="1">
      <alignment horizontal="center" vertical="top"/>
    </xf>
    <xf numFmtId="49" fontId="37" fillId="5" borderId="4" xfId="0" applyNumberFormat="1" applyFont="1" applyFill="1" applyBorder="1" applyAlignment="1">
      <alignment horizontal="center" vertical="top"/>
    </xf>
    <xf numFmtId="0" fontId="12" fillId="0" borderId="0" xfId="0" applyFont="1" applyAlignment="1">
      <alignment wrapText="1"/>
    </xf>
    <xf numFmtId="0" fontId="30" fillId="12" borderId="22" xfId="0" applyFont="1" applyFill="1" applyBorder="1" applyAlignment="1">
      <alignment horizontal="center" vertical="top" wrapText="1"/>
    </xf>
    <xf numFmtId="0" fontId="30" fillId="12" borderId="24" xfId="0" applyFont="1" applyFill="1" applyBorder="1" applyAlignment="1">
      <alignment horizontal="center" vertical="top" wrapText="1"/>
    </xf>
    <xf numFmtId="49" fontId="13" fillId="2" borderId="3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81" fillId="5" borderId="20" xfId="0"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21" xfId="0" applyFont="1" applyFill="1" applyBorder="1" applyAlignment="1">
      <alignment horizontal="left" vertical="top" wrapText="1"/>
    </xf>
    <xf numFmtId="49" fontId="37" fillId="0" borderId="2" xfId="0" applyNumberFormat="1" applyFont="1" applyBorder="1" applyAlignment="1">
      <alignment horizontal="center" vertical="top"/>
    </xf>
    <xf numFmtId="49" fontId="37" fillId="0" borderId="4" xfId="0" applyNumberFormat="1" applyFont="1" applyBorder="1" applyAlignment="1">
      <alignment horizontal="center" vertical="top"/>
    </xf>
    <xf numFmtId="49" fontId="12" fillId="0" borderId="29" xfId="0" applyNumberFormat="1" applyFont="1" applyBorder="1" applyAlignment="1">
      <alignment horizontal="center" vertical="top"/>
    </xf>
    <xf numFmtId="49" fontId="12" fillId="0" borderId="21" xfId="0" applyNumberFormat="1" applyFont="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3" fillId="5" borderId="9" xfId="0" applyFont="1" applyFill="1" applyBorder="1" applyAlignment="1">
      <alignment horizontal="left" vertical="top" wrapText="1"/>
    </xf>
    <xf numFmtId="49" fontId="37" fillId="0" borderId="9" xfId="0" applyNumberFormat="1" applyFont="1" applyBorder="1" applyAlignment="1">
      <alignment horizontal="center" vertical="top"/>
    </xf>
    <xf numFmtId="49" fontId="12" fillId="0" borderId="9" xfId="0" applyNumberFormat="1" applyFont="1" applyBorder="1" applyAlignment="1">
      <alignment horizontal="center" vertical="top"/>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49" fontId="13" fillId="0" borderId="22" xfId="0" applyNumberFormat="1" applyFont="1" applyBorder="1" applyAlignment="1">
      <alignment horizontal="center" vertical="top" wrapText="1"/>
    </xf>
    <xf numFmtId="0" fontId="13" fillId="7" borderId="15" xfId="0" applyFont="1" applyFill="1" applyBorder="1" applyAlignment="1">
      <alignment horizontal="center" vertical="top" wrapText="1"/>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49" fontId="13" fillId="2" borderId="21"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18" xfId="0" applyNumberFormat="1" applyFont="1" applyFill="1" applyBorder="1" applyAlignment="1">
      <alignment horizontal="center" vertical="top" wrapText="1"/>
    </xf>
    <xf numFmtId="49" fontId="37" fillId="0" borderId="29" xfId="0" applyNumberFormat="1" applyFont="1" applyBorder="1" applyAlignment="1">
      <alignment horizontal="center" vertical="top"/>
    </xf>
    <xf numFmtId="49" fontId="37" fillId="0" borderId="21" xfId="0" applyNumberFormat="1" applyFont="1" applyBorder="1" applyAlignment="1">
      <alignment horizontal="center" vertical="top"/>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37" fillId="0" borderId="29" xfId="0" applyFont="1" applyBorder="1" applyAlignment="1">
      <alignment horizontal="center" vertical="top"/>
    </xf>
    <xf numFmtId="0" fontId="37" fillId="0" borderId="9" xfId="0" applyFont="1" applyBorder="1" applyAlignment="1">
      <alignment horizontal="center" vertical="top"/>
    </xf>
    <xf numFmtId="0" fontId="37"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9" xfId="0" applyFont="1" applyFill="1" applyBorder="1" applyAlignment="1">
      <alignment horizontal="left" vertical="top" wrapText="1"/>
    </xf>
    <xf numFmtId="49" fontId="12" fillId="0" borderId="59" xfId="0" applyNumberFormat="1" applyFont="1" applyBorder="1" applyAlignment="1">
      <alignment horizontal="center" vertical="top"/>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42" xfId="0" applyFont="1" applyFill="1" applyBorder="1" applyAlignment="1">
      <alignment horizontal="center" vertical="center" wrapText="1"/>
    </xf>
    <xf numFmtId="49" fontId="13" fillId="2" borderId="23" xfId="0" applyNumberFormat="1" applyFont="1" applyFill="1" applyBorder="1" applyAlignment="1">
      <alignment horizontal="center" vertical="top"/>
    </xf>
    <xf numFmtId="49" fontId="13" fillId="5" borderId="20" xfId="0" applyNumberFormat="1" applyFont="1" applyFill="1" applyBorder="1" applyAlignment="1">
      <alignment horizontal="center" vertical="top" wrapText="1"/>
    </xf>
    <xf numFmtId="49" fontId="37" fillId="0" borderId="25" xfId="0" applyNumberFormat="1" applyFont="1" applyBorder="1" applyAlignment="1">
      <alignment horizontal="center" vertical="top"/>
    </xf>
    <xf numFmtId="49" fontId="37" fillId="0" borderId="26" xfId="0" applyNumberFormat="1" applyFont="1" applyBorder="1" applyAlignment="1">
      <alignment horizontal="center" vertical="top"/>
    </xf>
    <xf numFmtId="49" fontId="37" fillId="0" borderId="24" xfId="0" applyNumberFormat="1" applyFont="1" applyBorder="1" applyAlignment="1">
      <alignment horizontal="center" vertical="top"/>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49" fontId="37" fillId="5" borderId="25" xfId="0" applyNumberFormat="1" applyFont="1" applyFill="1" applyBorder="1" applyAlignment="1">
      <alignment horizontal="center" vertical="top"/>
    </xf>
    <xf numFmtId="49" fontId="37" fillId="5" borderId="26" xfId="0" applyNumberFormat="1" applyFont="1" applyFill="1" applyBorder="1" applyAlignment="1">
      <alignment horizontal="center" vertical="top"/>
    </xf>
    <xf numFmtId="49" fontId="37"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49" fontId="13" fillId="8" borderId="12" xfId="7" applyNumberFormat="1" applyFont="1" applyFill="1" applyBorder="1" applyAlignment="1">
      <alignment horizontal="right" vertical="top"/>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17" xfId="0" applyFont="1" applyFill="1" applyBorder="1" applyAlignment="1">
      <alignment horizontal="center" vertical="center" wrapText="1"/>
    </xf>
    <xf numFmtId="165" fontId="83" fillId="0" borderId="39" xfId="0" applyNumberFormat="1" applyFont="1" applyBorder="1" applyAlignment="1">
      <alignment horizontal="center" vertical="top"/>
    </xf>
    <xf numFmtId="165" fontId="83" fillId="0" borderId="23" xfId="0" applyNumberFormat="1" applyFont="1" applyBorder="1" applyAlignment="1">
      <alignment horizontal="center" vertical="top"/>
    </xf>
    <xf numFmtId="49" fontId="21" fillId="8" borderId="29" xfId="0" applyNumberFormat="1" applyFont="1" applyFill="1" applyBorder="1" applyAlignment="1">
      <alignment horizontal="center" vertical="top"/>
    </xf>
    <xf numFmtId="49" fontId="21" fillId="8"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00" fillId="7" borderId="23" xfId="0" applyFont="1" applyFill="1" applyBorder="1" applyAlignment="1">
      <alignment horizontal="left" vertical="top"/>
    </xf>
    <xf numFmtId="0" fontId="100" fillId="7" borderId="22" xfId="0" applyFont="1" applyFill="1" applyBorder="1" applyAlignment="1">
      <alignment horizontal="left" vertical="top"/>
    </xf>
    <xf numFmtId="0" fontId="100" fillId="7" borderId="24" xfId="0" applyFont="1" applyFill="1" applyBorder="1" applyAlignment="1">
      <alignment horizontal="left" vertical="top"/>
    </xf>
    <xf numFmtId="49" fontId="13" fillId="0" borderId="15" xfId="7" applyNumberFormat="1" applyFont="1" applyBorder="1" applyAlignment="1">
      <alignment horizontal="center" vertical="top"/>
    </xf>
    <xf numFmtId="49" fontId="13" fillId="0" borderId="11" xfId="7" applyNumberFormat="1" applyFont="1" applyBorder="1" applyAlignment="1">
      <alignment horizontal="center" vertical="top"/>
    </xf>
    <xf numFmtId="49" fontId="13" fillId="0" borderId="12" xfId="7" applyNumberFormat="1" applyFont="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21" fillId="3" borderId="29"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1" fillId="0" borderId="46" xfId="0" applyFont="1" applyBorder="1" applyAlignment="1">
      <alignment vertical="center" wrapText="1"/>
    </xf>
    <xf numFmtId="0" fontId="81" fillId="0" borderId="71" xfId="0" applyFont="1" applyBorder="1" applyAlignment="1">
      <alignment vertical="center" wrapText="1"/>
    </xf>
    <xf numFmtId="49" fontId="21" fillId="0" borderId="29" xfId="0" applyNumberFormat="1" applyFont="1" applyBorder="1" applyAlignment="1">
      <alignment horizontal="center" vertical="top"/>
    </xf>
    <xf numFmtId="49" fontId="21" fillId="0" borderId="21" xfId="0" applyNumberFormat="1" applyFont="1" applyBorder="1" applyAlignment="1">
      <alignment horizontal="center" vertical="top"/>
    </xf>
    <xf numFmtId="49" fontId="21" fillId="0" borderId="55"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0" fontId="83" fillId="5" borderId="29" xfId="0" applyFont="1" applyFill="1" applyBorder="1" applyAlignment="1">
      <alignment horizontal="left" vertical="top" wrapText="1"/>
    </xf>
    <xf numFmtId="0" fontId="83" fillId="5" borderId="21" xfId="0" applyFont="1" applyFill="1" applyBorder="1" applyAlignment="1">
      <alignment horizontal="left" vertical="top" wrapText="1"/>
    </xf>
    <xf numFmtId="49" fontId="83" fillId="0" borderId="29" xfId="0" applyNumberFormat="1" applyFont="1" applyBorder="1" applyAlignment="1">
      <alignment horizontal="center" vertical="top"/>
    </xf>
    <xf numFmtId="49" fontId="83" fillId="0" borderId="21" xfId="0" applyNumberFormat="1" applyFont="1" applyBorder="1" applyAlignment="1">
      <alignment horizontal="center" vertical="top"/>
    </xf>
    <xf numFmtId="0" fontId="83" fillId="0" borderId="29" xfId="0" applyFont="1" applyBorder="1" applyAlignment="1">
      <alignment horizontal="center" vertical="center"/>
    </xf>
    <xf numFmtId="0" fontId="83" fillId="0" borderId="21" xfId="0" applyFont="1" applyBorder="1" applyAlignment="1">
      <alignment horizontal="center" vertical="center"/>
    </xf>
    <xf numFmtId="165" fontId="83" fillId="0" borderId="29" xfId="0" applyNumberFormat="1" applyFont="1" applyBorder="1" applyAlignment="1">
      <alignment horizontal="center" vertical="top"/>
    </xf>
    <xf numFmtId="165" fontId="83" fillId="0" borderId="21" xfId="0" applyNumberFormat="1" applyFont="1" applyBorder="1" applyAlignment="1">
      <alignment horizontal="center" vertical="top"/>
    </xf>
    <xf numFmtId="0" fontId="12" fillId="5" borderId="29" xfId="0" applyFont="1" applyFill="1" applyBorder="1" applyAlignment="1">
      <alignment horizontal="left" vertical="top" wrapText="1"/>
    </xf>
    <xf numFmtId="49" fontId="93" fillId="0" borderId="2" xfId="0" applyNumberFormat="1" applyFont="1" applyBorder="1" applyAlignment="1">
      <alignment horizontal="center" vertical="top"/>
    </xf>
    <xf numFmtId="49" fontId="93" fillId="0" borderId="9" xfId="0" applyNumberFormat="1" applyFont="1" applyBorder="1" applyAlignment="1">
      <alignment horizontal="center" vertical="top"/>
    </xf>
    <xf numFmtId="49" fontId="93" fillId="0" borderId="21" xfId="0" applyNumberFormat="1" applyFont="1" applyBorder="1" applyAlignment="1">
      <alignment horizontal="center" vertical="top"/>
    </xf>
    <xf numFmtId="49" fontId="93" fillId="0" borderId="29" xfId="0" applyNumberFormat="1" applyFont="1" applyBorder="1" applyAlignment="1">
      <alignment horizontal="center" vertical="top"/>
    </xf>
    <xf numFmtId="49" fontId="95" fillId="3" borderId="2" xfId="0" applyNumberFormat="1" applyFont="1" applyFill="1" applyBorder="1" applyAlignment="1">
      <alignment horizontal="center" vertical="top"/>
    </xf>
    <xf numFmtId="49" fontId="95" fillId="3" borderId="9" xfId="0" applyNumberFormat="1" applyFont="1" applyFill="1" applyBorder="1" applyAlignment="1">
      <alignment horizontal="center" vertical="top"/>
    </xf>
    <xf numFmtId="49" fontId="95" fillId="5" borderId="48" xfId="0" applyNumberFormat="1" applyFont="1" applyFill="1" applyBorder="1" applyAlignment="1">
      <alignment horizontal="center" vertical="top" wrapText="1"/>
    </xf>
    <xf numFmtId="49" fontId="95" fillId="5" borderId="13" xfId="0" applyNumberFormat="1" applyFont="1" applyFill="1" applyBorder="1" applyAlignment="1">
      <alignment horizontal="center" vertical="top" wrapText="1"/>
    </xf>
    <xf numFmtId="49" fontId="7" fillId="3" borderId="36" xfId="0" applyNumberFormat="1" applyFont="1" applyFill="1" applyBorder="1" applyAlignment="1">
      <alignment horizontal="center" vertical="top"/>
    </xf>
    <xf numFmtId="49" fontId="7" fillId="5" borderId="39" xfId="0" applyNumberFormat="1" applyFont="1" applyFill="1" applyBorder="1" applyAlignment="1">
      <alignment horizontal="center" vertical="top" wrapText="1"/>
    </xf>
    <xf numFmtId="49" fontId="7" fillId="5" borderId="36" xfId="0" applyNumberFormat="1" applyFont="1" applyFill="1" applyBorder="1" applyAlignment="1">
      <alignment horizontal="center" vertical="top" wrapText="1"/>
    </xf>
    <xf numFmtId="0" fontId="12" fillId="5" borderId="21" xfId="0" applyFont="1" applyFill="1" applyBorder="1" applyAlignment="1">
      <alignment horizontal="left" vertical="top" wrapText="1"/>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13" fillId="7" borderId="29" xfId="0" applyNumberFormat="1" applyFont="1" applyFill="1" applyBorder="1" applyAlignment="1">
      <alignment horizontal="center" vertical="top"/>
    </xf>
    <xf numFmtId="49" fontId="13" fillId="7" borderId="21" xfId="0" applyNumberFormat="1" applyFont="1" applyFill="1" applyBorder="1" applyAlignment="1">
      <alignment horizontal="center" vertical="top"/>
    </xf>
    <xf numFmtId="49" fontId="91" fillId="0" borderId="2" xfId="0" applyNumberFormat="1" applyFont="1" applyBorder="1" applyAlignment="1">
      <alignment horizontal="center" vertical="top"/>
    </xf>
    <xf numFmtId="49" fontId="91" fillId="0" borderId="9" xfId="0" applyNumberFormat="1" applyFont="1" applyBorder="1" applyAlignment="1">
      <alignment horizontal="center" vertical="top"/>
    </xf>
    <xf numFmtId="49" fontId="91" fillId="0" borderId="29" xfId="0" applyNumberFormat="1" applyFont="1" applyBorder="1" applyAlignment="1">
      <alignment horizontal="center" vertical="top"/>
    </xf>
    <xf numFmtId="49" fontId="91" fillId="0" borderId="21" xfId="0" applyNumberFormat="1" applyFont="1" applyBorder="1" applyAlignment="1">
      <alignment horizontal="center" vertical="top"/>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0" borderId="67" xfId="0" applyFont="1" applyBorder="1" applyAlignment="1">
      <alignment horizontal="left" vertical="top" wrapText="1"/>
    </xf>
    <xf numFmtId="0" fontId="0" fillId="0" borderId="18" xfId="0" applyBorder="1" applyAlignment="1">
      <alignment horizontal="left" vertical="top"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89" fillId="7" borderId="23" xfId="0" applyFont="1" applyFill="1" applyBorder="1" applyAlignment="1">
      <alignment horizontal="center" vertical="top"/>
    </xf>
    <xf numFmtId="0" fontId="89" fillId="7" borderId="22" xfId="0" applyFont="1" applyFill="1" applyBorder="1" applyAlignment="1">
      <alignment horizontal="center" vertical="top"/>
    </xf>
    <xf numFmtId="0" fontId="89" fillId="7" borderId="24" xfId="0" applyFont="1" applyFill="1" applyBorder="1" applyAlignment="1">
      <alignment horizontal="center" vertical="top"/>
    </xf>
    <xf numFmtId="165" fontId="12" fillId="10" borderId="5" xfId="0" applyNumberFormat="1"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64"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49" fontId="7" fillId="5" borderId="55" xfId="0" applyNumberFormat="1" applyFont="1" applyFill="1" applyBorder="1" applyAlignment="1">
      <alignment horizontal="center" vertical="top" wrapText="1"/>
    </xf>
    <xf numFmtId="49" fontId="7" fillId="5" borderId="46" xfId="0" applyNumberFormat="1" applyFont="1" applyFill="1" applyBorder="1" applyAlignment="1">
      <alignment horizontal="center" vertical="top" wrapText="1"/>
    </xf>
    <xf numFmtId="0" fontId="12" fillId="5" borderId="54" xfId="0" applyFont="1" applyFill="1" applyBorder="1" applyAlignment="1">
      <alignment horizontal="center" vertical="top" wrapText="1"/>
    </xf>
    <xf numFmtId="0" fontId="12" fillId="5" borderId="42" xfId="0" applyFont="1" applyFill="1" applyBorder="1" applyAlignment="1">
      <alignment horizontal="center" vertical="top" wrapText="1"/>
    </xf>
    <xf numFmtId="0" fontId="12" fillId="5" borderId="37" xfId="0" applyFont="1" applyFill="1" applyBorder="1" applyAlignment="1">
      <alignment horizontal="left" vertical="center" wrapText="1"/>
    </xf>
    <xf numFmtId="165" fontId="12" fillId="5" borderId="35" xfId="0" applyNumberFormat="1"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5" borderId="3" xfId="0" applyFont="1" applyFill="1" applyBorder="1" applyAlignment="1">
      <alignment horizontal="left" vertical="top" wrapText="1"/>
    </xf>
    <xf numFmtId="0" fontId="12" fillId="5" borderId="59" xfId="0" applyFont="1" applyFill="1" applyBorder="1" applyAlignment="1">
      <alignment horizontal="left"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49" fontId="91" fillId="2" borderId="58" xfId="0" applyNumberFormat="1" applyFont="1" applyFill="1" applyBorder="1" applyAlignment="1">
      <alignment horizontal="center" vertical="top"/>
    </xf>
    <xf numFmtId="49" fontId="91" fillId="2" borderId="36" xfId="0" applyNumberFormat="1" applyFont="1" applyFill="1" applyBorder="1" applyAlignment="1">
      <alignment horizontal="center" vertical="top"/>
    </xf>
    <xf numFmtId="49" fontId="91" fillId="3" borderId="59" xfId="0" applyNumberFormat="1" applyFont="1" applyFill="1" applyBorder="1" applyAlignment="1">
      <alignment horizontal="center" vertical="top"/>
    </xf>
    <xf numFmtId="49" fontId="91" fillId="3" borderId="9" xfId="0" applyNumberFormat="1" applyFont="1" applyFill="1" applyBorder="1" applyAlignment="1">
      <alignment horizontal="center" vertical="top"/>
    </xf>
    <xf numFmtId="49" fontId="91" fillId="5" borderId="13" xfId="0" applyNumberFormat="1" applyFont="1" applyFill="1" applyBorder="1" applyAlignment="1">
      <alignment horizontal="center" vertical="top" wrapText="1"/>
    </xf>
    <xf numFmtId="49" fontId="31" fillId="2" borderId="29" xfId="0" applyNumberFormat="1" applyFont="1" applyFill="1" applyBorder="1" applyAlignment="1">
      <alignment horizontal="center" vertical="top"/>
    </xf>
    <xf numFmtId="49" fontId="31" fillId="2" borderId="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49" fontId="29" fillId="0" borderId="29" xfId="0" applyNumberFormat="1" applyFont="1" applyBorder="1" applyAlignment="1">
      <alignment horizontal="center" vertical="top" wrapText="1"/>
    </xf>
    <xf numFmtId="49" fontId="29" fillId="0" borderId="21" xfId="0" applyNumberFormat="1" applyFont="1" applyBorder="1" applyAlignment="1">
      <alignment horizontal="center"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49" fontId="13" fillId="5" borderId="22" xfId="0" applyNumberFormat="1" applyFont="1" applyFill="1" applyBorder="1" applyAlignment="1">
      <alignment horizontal="center" vertical="top" wrapText="1"/>
    </xf>
    <xf numFmtId="0" fontId="13" fillId="5" borderId="59" xfId="0" applyFont="1" applyFill="1" applyBorder="1" applyAlignment="1">
      <alignment horizontal="left" vertical="top" wrapText="1"/>
    </xf>
    <xf numFmtId="0" fontId="81" fillId="5" borderId="22" xfId="0" applyFont="1" applyFill="1" applyBorder="1" applyAlignment="1">
      <alignment horizontal="center" vertical="top" wrapText="1"/>
    </xf>
    <xf numFmtId="49" fontId="6" fillId="0" borderId="2" xfId="0" applyNumberFormat="1" applyFont="1" applyBorder="1" applyAlignment="1">
      <alignment horizontal="center" vertical="top"/>
    </xf>
    <xf numFmtId="49" fontId="83" fillId="0" borderId="9" xfId="0" applyNumberFormat="1" applyFont="1" applyBorder="1" applyAlignment="1">
      <alignment horizontal="center" vertical="top"/>
    </xf>
    <xf numFmtId="0" fontId="12" fillId="0" borderId="0" xfId="0" applyFont="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33" fillId="0" borderId="55" xfId="0" applyFont="1" applyBorder="1" applyAlignment="1">
      <alignment vertical="top" wrapText="1"/>
    </xf>
    <xf numFmtId="0" fontId="11" fillId="0" borderId="18" xfId="0" applyFont="1" applyBorder="1" applyAlignment="1">
      <alignment vertical="top" wrapText="1"/>
    </xf>
    <xf numFmtId="49" fontId="29" fillId="0" borderId="2"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4" xfId="0" applyNumberFormat="1" applyFont="1" applyBorder="1" applyAlignment="1">
      <alignment horizontal="center" vertical="top"/>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0" fontId="33" fillId="7" borderId="15" xfId="0" applyFont="1" applyFill="1" applyBorder="1" applyAlignment="1">
      <alignment horizontal="center" vertical="top"/>
    </xf>
    <xf numFmtId="0" fontId="33" fillId="7" borderId="11" xfId="0" applyFont="1" applyFill="1" applyBorder="1" applyAlignment="1">
      <alignment horizontal="center" vertical="top"/>
    </xf>
    <xf numFmtId="0" fontId="33" fillId="7" borderId="12" xfId="0" applyFont="1" applyFill="1" applyBorder="1" applyAlignment="1">
      <alignment horizontal="center" vertical="top"/>
    </xf>
    <xf numFmtId="49" fontId="33" fillId="0" borderId="59" xfId="0" applyNumberFormat="1" applyFont="1" applyBorder="1" applyAlignment="1">
      <alignment horizontal="center" vertical="top"/>
    </xf>
    <xf numFmtId="0" fontId="33" fillId="0" borderId="3" xfId="0" applyFont="1" applyBorder="1" applyAlignment="1">
      <alignment horizontal="center" vertical="top"/>
    </xf>
    <xf numFmtId="0" fontId="33" fillId="0" borderId="59" xfId="0" applyFont="1" applyBorder="1" applyAlignment="1">
      <alignment horizontal="center" vertical="top"/>
    </xf>
    <xf numFmtId="165" fontId="33" fillId="0" borderId="3" xfId="0" applyNumberFormat="1" applyFont="1" applyBorder="1" applyAlignment="1">
      <alignment horizontal="center" vertical="top"/>
    </xf>
    <xf numFmtId="165" fontId="33" fillId="0" borderId="59"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165" fontId="33" fillId="10" borderId="59" xfId="0" applyNumberFormat="1" applyFont="1" applyFill="1" applyBorder="1" applyAlignment="1">
      <alignment horizontal="center" vertical="top"/>
    </xf>
    <xf numFmtId="0" fontId="30" fillId="7" borderId="11" xfId="0" applyFont="1" applyFill="1" applyBorder="1" applyAlignment="1">
      <alignment horizontal="center" vertical="top" wrapText="1"/>
    </xf>
    <xf numFmtId="0" fontId="30" fillId="7" borderId="12" xfId="0" applyFont="1" applyFill="1" applyBorder="1" applyAlignment="1">
      <alignment horizontal="center" vertical="top" wrapText="1"/>
    </xf>
    <xf numFmtId="49" fontId="30" fillId="2" borderId="9"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5" borderId="29" xfId="0" applyNumberFormat="1" applyFont="1" applyFill="1" applyBorder="1" applyAlignment="1">
      <alignment horizontal="center" vertical="top" wrapText="1"/>
    </xf>
    <xf numFmtId="49" fontId="30" fillId="5" borderId="9" xfId="0" applyNumberFormat="1" applyFont="1" applyFill="1" applyBorder="1" applyAlignment="1">
      <alignment horizontal="center" vertical="top" wrapText="1"/>
    </xf>
    <xf numFmtId="49" fontId="30" fillId="5" borderId="21" xfId="0" applyNumberFormat="1" applyFont="1" applyFill="1" applyBorder="1" applyAlignment="1">
      <alignment horizontal="center" vertical="top" wrapText="1"/>
    </xf>
    <xf numFmtId="49" fontId="29" fillId="0" borderId="29" xfId="0" applyNumberFormat="1" applyFont="1" applyBorder="1" applyAlignment="1">
      <alignment horizontal="center" vertical="top"/>
    </xf>
    <xf numFmtId="49" fontId="29" fillId="0" borderId="59" xfId="0" applyNumberFormat="1" applyFont="1" applyBorder="1" applyAlignment="1">
      <alignment horizontal="center" vertical="top"/>
    </xf>
    <xf numFmtId="49" fontId="30" fillId="5" borderId="40" xfId="0" applyNumberFormat="1" applyFont="1" applyFill="1" applyBorder="1" applyAlignment="1">
      <alignment horizontal="center" vertical="top" wrapText="1"/>
    </xf>
    <xf numFmtId="0" fontId="33" fillId="0" borderId="29" xfId="0" applyFont="1" applyBorder="1" applyAlignment="1">
      <alignment horizontal="left" vertical="top"/>
    </xf>
    <xf numFmtId="0" fontId="33" fillId="0" borderId="21" xfId="0" applyFont="1" applyBorder="1" applyAlignment="1">
      <alignment horizontal="left" vertical="top"/>
    </xf>
    <xf numFmtId="0" fontId="35" fillId="0" borderId="3" xfId="0" applyFont="1" applyBorder="1" applyAlignment="1">
      <alignment horizontal="center"/>
    </xf>
    <xf numFmtId="0" fontId="35" fillId="0" borderId="9" xfId="0" applyFont="1" applyBorder="1" applyAlignment="1">
      <alignment horizontal="center"/>
    </xf>
    <xf numFmtId="165" fontId="33" fillId="0" borderId="9" xfId="0" applyNumberFormat="1" applyFont="1" applyBorder="1" applyAlignment="1">
      <alignment horizontal="center" vertical="top"/>
    </xf>
    <xf numFmtId="0" fontId="35" fillId="0" borderId="59" xfId="0" applyFont="1" applyBorder="1" applyAlignment="1">
      <alignment horizontal="center"/>
    </xf>
    <xf numFmtId="165" fontId="33" fillId="10" borderId="9" xfId="0" applyNumberFormat="1" applyFont="1" applyFill="1" applyBorder="1" applyAlignment="1">
      <alignment horizontal="center" vertical="top"/>
    </xf>
    <xf numFmtId="49" fontId="30" fillId="5" borderId="0" xfId="0" applyNumberFormat="1" applyFont="1" applyFill="1" applyAlignment="1">
      <alignment horizontal="center" vertical="top" wrapText="1"/>
    </xf>
    <xf numFmtId="49" fontId="30" fillId="2" borderId="59" xfId="0" applyNumberFormat="1" applyFont="1" applyFill="1" applyBorder="1" applyAlignment="1">
      <alignment horizontal="center" vertical="top"/>
    </xf>
    <xf numFmtId="49" fontId="30" fillId="3" borderId="59" xfId="0" applyNumberFormat="1" applyFont="1" applyFill="1" applyBorder="1" applyAlignment="1">
      <alignment horizontal="center" vertical="top"/>
    </xf>
    <xf numFmtId="49" fontId="30" fillId="5" borderId="59" xfId="0" applyNumberFormat="1" applyFont="1" applyFill="1" applyBorder="1" applyAlignment="1">
      <alignment horizontal="center" vertical="top" wrapText="1"/>
    </xf>
    <xf numFmtId="0" fontId="35" fillId="0" borderId="21" xfId="0" applyFont="1" applyBorder="1" applyAlignment="1">
      <alignment horizontal="left" vertical="top" wrapText="1"/>
    </xf>
    <xf numFmtId="49" fontId="30" fillId="8" borderId="29" xfId="0" applyNumberFormat="1" applyFont="1" applyFill="1" applyBorder="1" applyAlignment="1">
      <alignment horizontal="center" vertical="top" wrapText="1"/>
    </xf>
    <xf numFmtId="49" fontId="30" fillId="8" borderId="21" xfId="0" applyNumberFormat="1" applyFont="1" applyFill="1" applyBorder="1" applyAlignment="1">
      <alignment horizontal="center" vertical="top"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7" fillId="8" borderId="15" xfId="7" applyNumberFormat="1" applyFont="1" applyFill="1" applyBorder="1" applyAlignment="1">
      <alignment horizontal="right" vertical="top"/>
    </xf>
    <xf numFmtId="49" fontId="7" fillId="8" borderId="11" xfId="7" applyNumberFormat="1" applyFont="1" applyFill="1" applyBorder="1" applyAlignment="1">
      <alignment horizontal="right" vertical="top"/>
    </xf>
    <xf numFmtId="49" fontId="7" fillId="8" borderId="12" xfId="7" applyNumberFormat="1" applyFont="1" applyFill="1" applyBorder="1" applyAlignment="1">
      <alignment horizontal="right" vertical="top"/>
    </xf>
    <xf numFmtId="49" fontId="7" fillId="5" borderId="40" xfId="0" applyNumberFormat="1" applyFont="1" applyFill="1" applyBorder="1" applyAlignment="1">
      <alignment horizontal="center" vertical="top" wrapText="1"/>
    </xf>
    <xf numFmtId="0" fontId="19" fillId="5" borderId="22" xfId="0" applyFont="1" applyFill="1" applyBorder="1" applyAlignment="1">
      <alignment horizontal="center" vertical="top" wrapText="1"/>
    </xf>
    <xf numFmtId="49" fontId="9" fillId="2" borderId="58"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5" borderId="0" xfId="0" applyNumberFormat="1" applyFont="1" applyFill="1" applyAlignment="1">
      <alignment horizontal="center" vertical="top" wrapText="1"/>
    </xf>
    <xf numFmtId="49" fontId="6" fillId="0" borderId="59" xfId="0" applyNumberFormat="1" applyFont="1" applyBorder="1" applyAlignment="1">
      <alignment horizontal="center" vertical="top"/>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9" fillId="2" borderId="21"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xf>
    <xf numFmtId="49" fontId="6" fillId="0" borderId="21" xfId="0" applyNumberFormat="1" applyFont="1" applyBorder="1" applyAlignment="1">
      <alignment horizontal="center" vertical="top"/>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6" fillId="0" borderId="59" xfId="0" applyNumberFormat="1" applyFont="1" applyBorder="1" applyAlignment="1">
      <alignment horizontal="center" vertical="top" wrapText="1"/>
    </xf>
    <xf numFmtId="49" fontId="8" fillId="0" borderId="29"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21" xfId="0" applyNumberFormat="1" applyFont="1" applyBorder="1" applyAlignment="1">
      <alignment horizontal="center" vertical="top" wrapText="1"/>
    </xf>
    <xf numFmtId="0" fontId="26" fillId="7" borderId="23"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49" fontId="7" fillId="8" borderId="23" xfId="7" applyNumberFormat="1" applyFont="1" applyFill="1" applyBorder="1" applyAlignment="1">
      <alignment horizontal="right" vertical="top"/>
    </xf>
    <xf numFmtId="49" fontId="7" fillId="8" borderId="22" xfId="7" applyNumberFormat="1" applyFont="1" applyFill="1" applyBorder="1" applyAlignment="1">
      <alignment horizontal="right" vertical="top"/>
    </xf>
    <xf numFmtId="49" fontId="10" fillId="0" borderId="2" xfId="0" applyNumberFormat="1" applyFont="1" applyBorder="1" applyAlignment="1">
      <alignment horizontal="center" vertical="top"/>
    </xf>
    <xf numFmtId="49" fontId="10" fillId="0" borderId="9" xfId="0" applyNumberFormat="1" applyFont="1" applyBorder="1" applyAlignment="1">
      <alignment horizontal="center" vertical="top"/>
    </xf>
    <xf numFmtId="49" fontId="10" fillId="0" borderId="4" xfId="0" applyNumberFormat="1" applyFont="1" applyBorder="1" applyAlignment="1">
      <alignment horizontal="center" vertical="top"/>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6" fillId="0" borderId="29" xfId="0" applyNumberFormat="1" applyFont="1" applyBorder="1" applyAlignment="1">
      <alignment horizontal="center" vertical="top" wrapText="1"/>
    </xf>
    <xf numFmtId="49" fontId="8" fillId="0" borderId="43"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24" xfId="0" applyNumberFormat="1" applyFont="1" applyBorder="1" applyAlignment="1">
      <alignment horizontal="center" vertical="top"/>
    </xf>
    <xf numFmtId="49" fontId="7" fillId="5" borderId="0" xfId="0" applyNumberFormat="1" applyFont="1" applyFill="1" applyBorder="1" applyAlignment="1">
      <alignment horizontal="center" vertical="top" wrapText="1"/>
    </xf>
    <xf numFmtId="0" fontId="14" fillId="0" borderId="29" xfId="0" applyFont="1" applyBorder="1" applyAlignment="1">
      <alignment vertical="top" wrapText="1"/>
    </xf>
    <xf numFmtId="0" fontId="14" fillId="0" borderId="9" xfId="0" applyFont="1" applyBorder="1" applyAlignment="1">
      <alignment vertical="top" wrapText="1"/>
    </xf>
    <xf numFmtId="0" fontId="0" fillId="0" borderId="9" xfId="0" applyBorder="1" applyAlignment="1">
      <alignment vertical="top" wrapText="1"/>
    </xf>
    <xf numFmtId="0" fontId="9" fillId="2" borderId="31" xfId="0" applyNumberFormat="1" applyFont="1" applyFill="1" applyBorder="1" applyAlignment="1">
      <alignment horizontal="center" vertical="top"/>
    </xf>
    <xf numFmtId="49" fontId="7" fillId="5" borderId="5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0" fontId="14" fillId="0" borderId="55" xfId="0" applyFont="1" applyBorder="1" applyAlignment="1">
      <alignment vertical="top" wrapText="1"/>
    </xf>
    <xf numFmtId="0" fontId="14" fillId="0" borderId="46" xfId="0" applyFont="1" applyBorder="1" applyAlignment="1">
      <alignment vertical="top" wrapText="1"/>
    </xf>
    <xf numFmtId="0" fontId="7" fillId="3" borderId="2" xfId="0" applyNumberFormat="1" applyFont="1" applyFill="1" applyBorder="1" applyAlignment="1">
      <alignment horizontal="center" vertical="top"/>
    </xf>
    <xf numFmtId="0" fontId="6" fillId="0" borderId="2" xfId="0" applyNumberFormat="1" applyFont="1" applyBorder="1" applyAlignment="1">
      <alignment horizontal="center" vertical="top"/>
    </xf>
    <xf numFmtId="0" fontId="6" fillId="0" borderId="9" xfId="0" applyNumberFormat="1" applyFont="1" applyBorder="1" applyAlignment="1">
      <alignment horizontal="center" vertical="top"/>
    </xf>
    <xf numFmtId="49" fontId="7" fillId="8" borderId="2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31" fillId="0" borderId="29" xfId="0" applyFont="1" applyBorder="1" applyAlignment="1">
      <alignment horizontal="center" vertical="top"/>
    </xf>
    <xf numFmtId="0" fontId="31" fillId="0" borderId="21" xfId="0" applyFont="1" applyBorder="1" applyAlignment="1">
      <alignment horizontal="center" vertical="top"/>
    </xf>
    <xf numFmtId="2" fontId="33" fillId="0" borderId="17" xfId="0" applyNumberFormat="1" applyFont="1" applyBorder="1" applyAlignment="1">
      <alignment horizontal="center" vertical="center"/>
    </xf>
    <xf numFmtId="2" fontId="33" fillId="0" borderId="42" xfId="0" applyNumberFormat="1" applyFont="1" applyBorder="1" applyAlignment="1">
      <alignment horizontal="center" vertical="center"/>
    </xf>
    <xf numFmtId="2" fontId="0" fillId="0" borderId="22" xfId="0" applyNumberFormat="1" applyBorder="1" applyAlignment="1">
      <alignment horizontal="center"/>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0" fontId="14" fillId="0" borderId="55" xfId="0" applyFont="1" applyBorder="1" applyAlignment="1">
      <alignment horizontal="left" vertical="top" wrapText="1"/>
    </xf>
    <xf numFmtId="0" fontId="14" fillId="0" borderId="18" xfId="0" applyFont="1" applyBorder="1" applyAlignment="1">
      <alignment horizontal="left" vertical="top" wrapText="1"/>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14" fillId="0" borderId="50"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1" xfId="0" applyFont="1" applyBorder="1" applyAlignment="1">
      <alignment horizontal="center" vertical="center"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14" xfId="0" applyFont="1" applyBorder="1" applyAlignment="1">
      <alignment horizontal="center" vertical="center" wrapText="1"/>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25" fillId="2" borderId="58" xfId="0" applyNumberFormat="1" applyFont="1" applyFill="1" applyBorder="1" applyAlignment="1">
      <alignment horizontal="center" vertical="top"/>
    </xf>
    <xf numFmtId="49" fontId="25" fillId="2" borderId="36" xfId="0" applyNumberFormat="1" applyFont="1" applyFill="1" applyBorder="1" applyAlignment="1">
      <alignment horizontal="center" vertical="top"/>
    </xf>
    <xf numFmtId="49" fontId="25" fillId="2" borderId="32"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0" fontId="14" fillId="0" borderId="29" xfId="0" applyFont="1" applyBorder="1" applyAlignment="1">
      <alignment horizontal="justify" vertical="top"/>
    </xf>
    <xf numFmtId="0" fontId="14" fillId="0" borderId="9" xfId="0" applyFont="1" applyBorder="1" applyAlignment="1">
      <alignment horizontal="justify" vertical="top"/>
    </xf>
    <xf numFmtId="0" fontId="14" fillId="0" borderId="21" xfId="0" applyFont="1" applyBorder="1" applyAlignment="1">
      <alignment horizontal="justify" vertical="top"/>
    </xf>
    <xf numFmtId="49" fontId="37" fillId="0" borderId="59" xfId="0" applyNumberFormat="1" applyFont="1" applyBorder="1" applyAlignment="1">
      <alignment horizontal="center" vertical="top" textRotation="90"/>
    </xf>
    <xf numFmtId="49" fontId="37" fillId="0" borderId="9" xfId="0" applyNumberFormat="1" applyFont="1" applyBorder="1" applyAlignment="1">
      <alignment horizontal="center" vertical="top" textRotation="90"/>
    </xf>
    <xf numFmtId="49" fontId="37" fillId="0" borderId="4" xfId="0" applyNumberFormat="1" applyFont="1" applyBorder="1" applyAlignment="1">
      <alignment horizontal="center" vertical="top" textRotation="90"/>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0" fontId="14" fillId="0" borderId="63"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49" fontId="25" fillId="2" borderId="29" xfId="0" applyNumberFormat="1" applyFont="1" applyFill="1" applyBorder="1" applyAlignment="1">
      <alignment vertical="top"/>
    </xf>
    <xf numFmtId="49" fontId="25" fillId="2" borderId="9" xfId="0" applyNumberFormat="1" applyFont="1" applyFill="1" applyBorder="1" applyAlignment="1">
      <alignment vertical="top"/>
    </xf>
    <xf numFmtId="49" fontId="25"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0" fontId="8" fillId="0" borderId="29" xfId="0" applyFont="1" applyBorder="1" applyAlignment="1">
      <alignment horizontal="left" vertical="top" wrapText="1"/>
    </xf>
    <xf numFmtId="0" fontId="8" fillId="0" borderId="9" xfId="0" applyFont="1" applyBorder="1" applyAlignment="1">
      <alignment horizontal="left" vertical="top" wrapText="1"/>
    </xf>
    <xf numFmtId="0" fontId="8" fillId="0" borderId="21" xfId="0" applyFont="1" applyBorder="1" applyAlignment="1">
      <alignment horizontal="left" vertical="top" wrapText="1"/>
    </xf>
    <xf numFmtId="49" fontId="10" fillId="0" borderId="29" xfId="0" applyNumberFormat="1" applyFont="1" applyBorder="1" applyAlignment="1">
      <alignment horizontal="center" vertical="top" textRotation="90"/>
    </xf>
    <xf numFmtId="49" fontId="10" fillId="0" borderId="9" xfId="0" applyNumberFormat="1" applyFont="1" applyBorder="1" applyAlignment="1">
      <alignment horizontal="center" vertical="top" textRotation="90"/>
    </xf>
    <xf numFmtId="49" fontId="10" fillId="0" borderId="21" xfId="0" applyNumberFormat="1" applyFont="1" applyBorder="1" applyAlignment="1">
      <alignment horizontal="center" vertical="top" textRotation="90"/>
    </xf>
    <xf numFmtId="49" fontId="10" fillId="0" borderId="29" xfId="0" applyNumberFormat="1" applyFont="1" applyBorder="1" applyAlignment="1">
      <alignment vertical="top" wrapText="1"/>
    </xf>
    <xf numFmtId="49" fontId="10" fillId="0" borderId="9" xfId="0" applyNumberFormat="1" applyFont="1" applyBorder="1" applyAlignment="1">
      <alignment vertical="top" wrapText="1"/>
    </xf>
    <xf numFmtId="49" fontId="10" fillId="0" borderId="21" xfId="0" applyNumberFormat="1" applyFont="1" applyBorder="1" applyAlignment="1">
      <alignment vertical="top" wrapText="1"/>
    </xf>
    <xf numFmtId="0" fontId="14" fillId="0" borderId="67" xfId="0" applyFont="1" applyBorder="1" applyAlignment="1">
      <alignment vertical="top" wrapText="1"/>
    </xf>
    <xf numFmtId="0" fontId="14" fillId="0" borderId="18" xfId="0" applyFont="1" applyBorder="1" applyAlignment="1">
      <alignment vertical="top" wrapText="1"/>
    </xf>
    <xf numFmtId="165" fontId="14" fillId="10" borderId="64" xfId="0" applyNumberFormat="1" applyFont="1" applyFill="1" applyBorder="1" applyAlignment="1">
      <alignment horizontal="center" vertical="center" wrapText="1"/>
    </xf>
    <xf numFmtId="0" fontId="14" fillId="0" borderId="63" xfId="0" applyFont="1" applyBorder="1" applyAlignment="1">
      <alignment horizontal="center" vertical="center" wrapText="1"/>
    </xf>
    <xf numFmtId="49" fontId="25" fillId="2" borderId="31"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5" borderId="40" xfId="0" applyNumberFormat="1" applyFont="1" applyFill="1" applyBorder="1" applyAlignment="1">
      <alignment horizontal="center" vertical="top" wrapText="1"/>
    </xf>
    <xf numFmtId="49" fontId="37" fillId="0" borderId="29" xfId="0" applyNumberFormat="1" applyFont="1" applyBorder="1" applyAlignment="1">
      <alignment horizontal="center" vertical="top" textRotation="90"/>
    </xf>
    <xf numFmtId="49" fontId="37" fillId="0" borderId="21" xfId="0" applyNumberFormat="1" applyFont="1" applyBorder="1" applyAlignment="1">
      <alignment horizontal="center" vertical="top" textRotation="90"/>
    </xf>
    <xf numFmtId="49" fontId="29" fillId="0" borderId="29" xfId="0" applyNumberFormat="1" applyFont="1" applyBorder="1" applyAlignment="1">
      <alignment vertical="top" wrapText="1"/>
    </xf>
    <xf numFmtId="49" fontId="29" fillId="0" borderId="9" xfId="0" applyNumberFormat="1" applyFont="1" applyBorder="1" applyAlignment="1">
      <alignment vertical="top" wrapText="1"/>
    </xf>
    <xf numFmtId="49" fontId="29" fillId="0" borderId="21" xfId="0" applyNumberFormat="1" applyFont="1" applyBorder="1" applyAlignment="1">
      <alignment vertical="top" wrapText="1"/>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wrapText="1"/>
    </xf>
    <xf numFmtId="49" fontId="9" fillId="2" borderId="2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21" xfId="0" applyNumberFormat="1" applyFont="1" applyFill="1" applyBorder="1" applyAlignment="1">
      <alignment vertical="top"/>
    </xf>
    <xf numFmtId="49" fontId="7" fillId="3" borderId="29" xfId="0" applyNumberFormat="1" applyFont="1" applyFill="1" applyBorder="1" applyAlignment="1">
      <alignment vertical="top"/>
    </xf>
    <xf numFmtId="49" fontId="7" fillId="3" borderId="9" xfId="0" applyNumberFormat="1" applyFont="1" applyFill="1" applyBorder="1" applyAlignment="1">
      <alignment vertical="top"/>
    </xf>
    <xf numFmtId="49" fontId="7" fillId="3" borderId="21" xfId="0" applyNumberFormat="1" applyFont="1" applyFill="1" applyBorder="1" applyAlignment="1">
      <alignment vertical="top"/>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10" fillId="0" borderId="21" xfId="0" applyNumberFormat="1" applyFont="1" applyBorder="1" applyAlignment="1">
      <alignment vertical="top"/>
    </xf>
    <xf numFmtId="0" fontId="14" fillId="0" borderId="21" xfId="0" applyFont="1" applyBorder="1" applyAlignment="1">
      <alignment vertical="top" wrapText="1"/>
    </xf>
    <xf numFmtId="0" fontId="8" fillId="0" borderId="3" xfId="0" applyFont="1" applyBorder="1" applyAlignment="1">
      <alignment horizontal="center" vertical="top"/>
    </xf>
    <xf numFmtId="165" fontId="8" fillId="0" borderId="3" xfId="0" applyNumberFormat="1"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49" fontId="8" fillId="10" borderId="64" xfId="0" applyNumberFormat="1" applyFont="1" applyFill="1" applyBorder="1" applyAlignment="1">
      <alignment horizontal="center" vertical="center" wrapText="1"/>
    </xf>
    <xf numFmtId="49" fontId="8" fillId="10" borderId="51" xfId="0" applyNumberFormat="1" applyFont="1" applyFill="1" applyBorder="1" applyAlignment="1">
      <alignment horizontal="center" vertical="center" wrapText="1"/>
    </xf>
    <xf numFmtId="49" fontId="8" fillId="10" borderId="63"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4" xfId="0" applyFont="1" applyBorder="1" applyAlignment="1">
      <alignment horizontal="center" vertical="center" wrapText="1"/>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0" fontId="8" fillId="0" borderId="64" xfId="0" applyFont="1" applyBorder="1" applyAlignment="1">
      <alignment horizontal="left" vertical="top" wrapText="1"/>
    </xf>
    <xf numFmtId="0" fontId="8"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6" xfId="0" applyFont="1" applyBorder="1" applyAlignment="1">
      <alignment horizontal="center" vertical="center" wrapText="1"/>
    </xf>
    <xf numFmtId="0" fontId="8" fillId="5" borderId="63"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49" fontId="10" fillId="0" borderId="59" xfId="0" applyNumberFormat="1" applyFont="1" applyBorder="1" applyAlignment="1">
      <alignment horizontal="center" vertical="top" textRotation="90"/>
    </xf>
    <xf numFmtId="49" fontId="10" fillId="0" borderId="4" xfId="0" applyNumberFormat="1" applyFont="1" applyBorder="1" applyAlignment="1">
      <alignment horizontal="center" vertical="top" textRotation="90"/>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49" fontId="8" fillId="10" borderId="50"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49" fontId="8" fillId="10" borderId="54" xfId="0" applyNumberFormat="1" applyFont="1" applyFill="1" applyBorder="1" applyAlignment="1">
      <alignment horizontal="center" vertical="center" wrapText="1"/>
    </xf>
    <xf numFmtId="49" fontId="8" fillId="10" borderId="57" xfId="0" applyNumberFormat="1" applyFont="1" applyFill="1" applyBorder="1" applyAlignment="1">
      <alignment horizontal="center" vertical="center" wrapText="1"/>
    </xf>
    <xf numFmtId="0" fontId="14" fillId="5" borderId="29" xfId="0" applyFont="1" applyFill="1" applyBorder="1" applyAlignment="1">
      <alignment vertical="top" wrapText="1"/>
    </xf>
    <xf numFmtId="0" fontId="14" fillId="5" borderId="21" xfId="0" applyFont="1" applyFill="1" applyBorder="1" applyAlignment="1">
      <alignment vertical="top" wrapText="1"/>
    </xf>
    <xf numFmtId="49" fontId="10" fillId="0" borderId="2" xfId="0" applyNumberFormat="1" applyFont="1" applyBorder="1" applyAlignment="1">
      <alignment horizontal="center" vertical="top" textRotation="90"/>
    </xf>
    <xf numFmtId="49" fontId="8" fillId="0" borderId="59" xfId="0" applyNumberFormat="1" applyFont="1" applyBorder="1" applyAlignment="1">
      <alignment horizontal="center" vertical="top" textRotation="90"/>
    </xf>
    <xf numFmtId="49" fontId="8" fillId="0" borderId="9" xfId="0" applyNumberFormat="1" applyFont="1" applyBorder="1" applyAlignment="1">
      <alignment horizontal="center" vertical="top" textRotation="90"/>
    </xf>
    <xf numFmtId="49" fontId="8" fillId="0" borderId="4" xfId="0" applyNumberFormat="1" applyFont="1" applyBorder="1" applyAlignment="1">
      <alignment horizontal="center" vertical="top" textRotation="90"/>
    </xf>
    <xf numFmtId="49" fontId="8" fillId="0" borderId="29" xfId="0" applyNumberFormat="1" applyFont="1" applyBorder="1" applyAlignment="1">
      <alignment vertical="top" wrapText="1"/>
    </xf>
    <xf numFmtId="49" fontId="8" fillId="0" borderId="9" xfId="0" applyNumberFormat="1" applyFont="1" applyBorder="1" applyAlignment="1">
      <alignment vertical="top" wrapText="1"/>
    </xf>
    <xf numFmtId="49" fontId="8" fillId="0" borderId="21" xfId="0" applyNumberFormat="1" applyFont="1" applyBorder="1" applyAlignment="1">
      <alignment vertical="top"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20" xfId="0" applyFont="1" applyFill="1" applyBorder="1" applyAlignment="1">
      <alignment vertical="center" wrapText="1"/>
    </xf>
    <xf numFmtId="0" fontId="11" fillId="0" borderId="0" xfId="0" applyFont="1" applyAlignment="1">
      <alignment wrapText="1"/>
    </xf>
    <xf numFmtId="0" fontId="11" fillId="0" borderId="22" xfId="0" applyFont="1" applyBorder="1" applyAlignment="1">
      <alignment horizontal="center"/>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topLeftCell="A58" zoomScale="95" zoomScaleNormal="95" workbookViewId="0">
      <selection activeCell="L43" sqref="L43:L44"/>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10.6640625" style="9" customWidth="1"/>
    <col min="7" max="7" width="4.44140625" style="9" customWidth="1"/>
    <col min="8" max="8" width="7.33203125" style="9" customWidth="1"/>
    <col min="9" max="9" width="10" style="9" customWidth="1"/>
    <col min="10" max="10" width="9.88671875" style="9" customWidth="1"/>
    <col min="11" max="11" width="10"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9" width="9.109375" style="9"/>
    <col min="20" max="20" width="10.5546875" style="9" bestFit="1" customWidth="1"/>
    <col min="21" max="16384" width="9.109375" style="9"/>
  </cols>
  <sheetData>
    <row r="1" spans="1:20" ht="52.2" customHeight="1" x14ac:dyDescent="0.25">
      <c r="L1" s="2766" t="s">
        <v>954</v>
      </c>
      <c r="M1" s="2766"/>
      <c r="N1" s="2766"/>
      <c r="O1" s="2766"/>
      <c r="P1" s="972"/>
      <c r="Q1" s="290"/>
    </row>
    <row r="2" spans="1:20" ht="15.75" customHeight="1" x14ac:dyDescent="0.25">
      <c r="A2" s="2767" t="s">
        <v>469</v>
      </c>
      <c r="B2" s="2767"/>
      <c r="C2" s="2767"/>
      <c r="D2" s="2767"/>
      <c r="E2" s="2767"/>
      <c r="F2" s="2767"/>
      <c r="G2" s="2767"/>
      <c r="H2" s="2767"/>
      <c r="I2" s="2767"/>
      <c r="J2" s="2767"/>
      <c r="K2" s="2767"/>
      <c r="L2" s="2767"/>
      <c r="M2" s="2767"/>
      <c r="N2" s="2767"/>
      <c r="O2" s="10"/>
      <c r="P2" s="10"/>
    </row>
    <row r="3" spans="1:20" ht="19.2" customHeight="1" thickBot="1" x14ac:dyDescent="0.3">
      <c r="A3" s="2771" t="s">
        <v>35</v>
      </c>
      <c r="B3" s="2771"/>
      <c r="C3" s="2771"/>
      <c r="D3" s="2771"/>
      <c r="E3" s="2771"/>
      <c r="F3" s="2771"/>
      <c r="G3" s="2771"/>
      <c r="H3" s="2771"/>
      <c r="I3" s="2771"/>
      <c r="J3" s="2771"/>
      <c r="K3" s="2771"/>
      <c r="L3" s="2771"/>
      <c r="M3" s="2771"/>
      <c r="N3" s="2771"/>
      <c r="O3" s="2771"/>
      <c r="P3" s="2771"/>
    </row>
    <row r="4" spans="1:20" ht="76.5" customHeight="1" thickBot="1" x14ac:dyDescent="0.3">
      <c r="A4" s="2768" t="s">
        <v>0</v>
      </c>
      <c r="B4" s="2768" t="s">
        <v>1</v>
      </c>
      <c r="C4" s="2686" t="s">
        <v>2</v>
      </c>
      <c r="D4" s="2768" t="s">
        <v>32</v>
      </c>
      <c r="E4" s="2680" t="s">
        <v>56</v>
      </c>
      <c r="F4" s="2683" t="s">
        <v>3</v>
      </c>
      <c r="G4" s="2686" t="s">
        <v>4</v>
      </c>
      <c r="H4" s="2683" t="s">
        <v>5</v>
      </c>
      <c r="I4" s="2743" t="s">
        <v>94</v>
      </c>
      <c r="J4" s="2683" t="s">
        <v>80</v>
      </c>
      <c r="K4" s="2683" t="s">
        <v>70</v>
      </c>
      <c r="L4" s="2772" t="s">
        <v>11</v>
      </c>
      <c r="M4" s="2773"/>
      <c r="N4" s="2773"/>
      <c r="O4" s="2773"/>
      <c r="P4" s="2774"/>
    </row>
    <row r="5" spans="1:20" ht="13.2" customHeight="1" x14ac:dyDescent="0.25">
      <c r="A5" s="2769"/>
      <c r="B5" s="2769"/>
      <c r="C5" s="2687"/>
      <c r="D5" s="2769"/>
      <c r="E5" s="2681"/>
      <c r="F5" s="2684"/>
      <c r="G5" s="2687"/>
      <c r="H5" s="2684"/>
      <c r="I5" s="2744"/>
      <c r="J5" s="2684"/>
      <c r="K5" s="2684"/>
      <c r="L5" s="2775" t="s">
        <v>37</v>
      </c>
      <c r="M5" s="2777" t="s">
        <v>36</v>
      </c>
      <c r="N5" s="2751" t="s">
        <v>38</v>
      </c>
      <c r="O5" s="2751"/>
      <c r="P5" s="2752"/>
    </row>
    <row r="6" spans="1:20" ht="72" customHeight="1" thickBot="1" x14ac:dyDescent="0.3">
      <c r="A6" s="2770"/>
      <c r="B6" s="2770"/>
      <c r="C6" s="2688"/>
      <c r="D6" s="2770"/>
      <c r="E6" s="2682"/>
      <c r="F6" s="2685"/>
      <c r="G6" s="2688"/>
      <c r="H6" s="2685"/>
      <c r="I6" s="2745"/>
      <c r="J6" s="2685"/>
      <c r="K6" s="2685"/>
      <c r="L6" s="2776"/>
      <c r="M6" s="2778"/>
      <c r="N6" s="65" t="s">
        <v>52</v>
      </c>
      <c r="O6" s="65" t="s">
        <v>53</v>
      </c>
      <c r="P6" s="66" t="s">
        <v>54</v>
      </c>
    </row>
    <row r="7" spans="1:20" ht="18" customHeight="1" thickBot="1" x14ac:dyDescent="0.3">
      <c r="A7" s="34" t="s">
        <v>6</v>
      </c>
      <c r="B7" s="971"/>
      <c r="C7" s="970" t="s">
        <v>464</v>
      </c>
      <c r="D7" s="968"/>
      <c r="E7" s="969"/>
      <c r="F7" s="968"/>
      <c r="G7" s="968"/>
      <c r="H7" s="968"/>
      <c r="I7" s="967"/>
      <c r="J7" s="966"/>
      <c r="K7" s="967"/>
      <c r="L7" s="33"/>
      <c r="M7" s="33"/>
      <c r="N7" s="967"/>
      <c r="O7" s="966"/>
      <c r="P7" s="965"/>
    </row>
    <row r="8" spans="1:20" ht="50.25" customHeight="1" thickBot="1" x14ac:dyDescent="0.3">
      <c r="A8" s="964"/>
      <c r="B8" s="963"/>
      <c r="C8" s="961"/>
      <c r="D8" s="961"/>
      <c r="E8" s="962"/>
      <c r="F8" s="961"/>
      <c r="G8" s="961"/>
      <c r="H8" s="961"/>
      <c r="I8" s="961"/>
      <c r="J8" s="961"/>
      <c r="K8" s="961"/>
      <c r="L8" s="960" t="s">
        <v>463</v>
      </c>
      <c r="M8" s="959" t="s">
        <v>462</v>
      </c>
      <c r="N8" s="958" t="s">
        <v>461</v>
      </c>
      <c r="O8" s="958" t="s">
        <v>461</v>
      </c>
      <c r="P8" s="957" t="s">
        <v>461</v>
      </c>
      <c r="Q8" s="956"/>
    </row>
    <row r="9" spans="1:20" ht="18" customHeight="1" thickBot="1" x14ac:dyDescent="0.3">
      <c r="A9" s="71" t="s">
        <v>6</v>
      </c>
      <c r="B9" s="918" t="s">
        <v>6</v>
      </c>
      <c r="C9" s="2749" t="s">
        <v>751</v>
      </c>
      <c r="D9" s="2750"/>
      <c r="E9" s="2750"/>
      <c r="F9" s="2750"/>
      <c r="G9" s="2750"/>
      <c r="H9" s="2750"/>
      <c r="I9" s="2750"/>
      <c r="J9" s="2750"/>
      <c r="K9" s="2750"/>
      <c r="L9" s="2750"/>
      <c r="M9" s="2750"/>
      <c r="N9" s="2750"/>
      <c r="O9" s="2750"/>
      <c r="P9" s="955"/>
    </row>
    <row r="10" spans="1:20" ht="45.6" customHeight="1" thickBot="1" x14ac:dyDescent="0.3">
      <c r="A10" s="487"/>
      <c r="B10" s="954"/>
      <c r="C10" s="953"/>
      <c r="D10" s="953"/>
      <c r="E10" s="953"/>
      <c r="F10" s="953"/>
      <c r="G10" s="953"/>
      <c r="H10" s="953"/>
      <c r="I10" s="953"/>
      <c r="J10" s="953"/>
      <c r="K10" s="953"/>
      <c r="L10" s="952" t="s">
        <v>460</v>
      </c>
      <c r="M10" s="951" t="s">
        <v>459</v>
      </c>
      <c r="N10" s="950">
        <v>80</v>
      </c>
      <c r="O10" s="950">
        <v>83</v>
      </c>
      <c r="P10" s="949">
        <v>86</v>
      </c>
    </row>
    <row r="11" spans="1:20" ht="28.5" customHeight="1" thickBot="1" x14ac:dyDescent="0.3">
      <c r="A11" s="487"/>
      <c r="B11" s="954"/>
      <c r="C11" s="953"/>
      <c r="D11" s="953"/>
      <c r="E11" s="953"/>
      <c r="F11" s="953"/>
      <c r="G11" s="953"/>
      <c r="H11" s="953"/>
      <c r="I11" s="953"/>
      <c r="J11" s="953"/>
      <c r="K11" s="953"/>
      <c r="L11" s="952" t="s">
        <v>458</v>
      </c>
      <c r="M11" s="951" t="s">
        <v>417</v>
      </c>
      <c r="N11" s="950">
        <v>40</v>
      </c>
      <c r="O11" s="950">
        <v>45</v>
      </c>
      <c r="P11" s="949">
        <v>50</v>
      </c>
    </row>
    <row r="12" spans="1:20" ht="29.4" customHeight="1" thickBot="1" x14ac:dyDescent="0.3">
      <c r="A12" s="487"/>
      <c r="B12" s="954"/>
      <c r="C12" s="953"/>
      <c r="D12" s="953"/>
      <c r="E12" s="953"/>
      <c r="F12" s="953"/>
      <c r="G12" s="953"/>
      <c r="H12" s="953"/>
      <c r="I12" s="953"/>
      <c r="J12" s="953"/>
      <c r="K12" s="953"/>
      <c r="L12" s="952" t="s">
        <v>457</v>
      </c>
      <c r="M12" s="951" t="s">
        <v>433</v>
      </c>
      <c r="N12" s="950">
        <v>6</v>
      </c>
      <c r="O12" s="950">
        <v>6</v>
      </c>
      <c r="P12" s="949">
        <v>6</v>
      </c>
    </row>
    <row r="13" spans="1:20" ht="15.6" customHeight="1" x14ac:dyDescent="0.25">
      <c r="A13" s="2732" t="s">
        <v>6</v>
      </c>
      <c r="B13" s="2737" t="s">
        <v>6</v>
      </c>
      <c r="C13" s="2710" t="s">
        <v>6</v>
      </c>
      <c r="D13" s="429"/>
      <c r="E13" s="2706" t="s">
        <v>470</v>
      </c>
      <c r="F13" s="2678" t="s">
        <v>64</v>
      </c>
      <c r="G13" s="2675" t="s">
        <v>292</v>
      </c>
      <c r="H13" s="904" t="s">
        <v>48</v>
      </c>
      <c r="I13" s="903">
        <v>6079.8</v>
      </c>
      <c r="J13" s="903">
        <v>6411</v>
      </c>
      <c r="K13" s="902">
        <v>6731</v>
      </c>
      <c r="L13" s="941" t="s">
        <v>456</v>
      </c>
      <c r="M13" s="911" t="s">
        <v>419</v>
      </c>
      <c r="N13" s="72">
        <v>123</v>
      </c>
      <c r="O13" s="72">
        <v>128</v>
      </c>
      <c r="P13" s="913">
        <v>125</v>
      </c>
      <c r="Q13" s="1016"/>
      <c r="R13" s="54"/>
      <c r="T13" s="916"/>
    </row>
    <row r="14" spans="1:20" ht="14.4" customHeight="1" x14ac:dyDescent="0.25">
      <c r="A14" s="2753"/>
      <c r="B14" s="2754"/>
      <c r="C14" s="2755"/>
      <c r="D14" s="431"/>
      <c r="E14" s="2746"/>
      <c r="F14" s="2676"/>
      <c r="G14" s="2676"/>
      <c r="H14" s="946" t="s">
        <v>57</v>
      </c>
      <c r="I14" s="939"/>
      <c r="J14" s="939"/>
      <c r="K14" s="938"/>
      <c r="L14" s="948" t="s">
        <v>471</v>
      </c>
      <c r="M14" s="426" t="s">
        <v>419</v>
      </c>
      <c r="N14" s="81" t="s">
        <v>472</v>
      </c>
      <c r="O14" s="81"/>
      <c r="P14" s="936"/>
    </row>
    <row r="15" spans="1:20" ht="26.4" customHeight="1" x14ac:dyDescent="0.25">
      <c r="A15" s="2753"/>
      <c r="B15" s="2754"/>
      <c r="C15" s="2755"/>
      <c r="D15" s="431"/>
      <c r="E15" s="2746"/>
      <c r="F15" s="2676"/>
      <c r="G15" s="2676"/>
      <c r="H15" s="946" t="s">
        <v>58</v>
      </c>
      <c r="I15" s="2317">
        <v>43.6</v>
      </c>
      <c r="J15" s="939">
        <v>27</v>
      </c>
      <c r="K15" s="938">
        <v>28</v>
      </c>
      <c r="L15" s="945" t="s">
        <v>455</v>
      </c>
      <c r="M15" s="426" t="s">
        <v>419</v>
      </c>
      <c r="N15" s="81">
        <v>116</v>
      </c>
      <c r="O15" s="81">
        <v>120</v>
      </c>
      <c r="P15" s="936">
        <v>130</v>
      </c>
    </row>
    <row r="16" spans="1:20" ht="15.6" customHeight="1" x14ac:dyDescent="0.25">
      <c r="A16" s="2753"/>
      <c r="B16" s="2754"/>
      <c r="C16" s="2755"/>
      <c r="D16" s="431"/>
      <c r="E16" s="2746"/>
      <c r="F16" s="2676"/>
      <c r="G16" s="2676"/>
      <c r="H16" s="946" t="s">
        <v>59</v>
      </c>
      <c r="I16" s="939">
        <v>25.9</v>
      </c>
      <c r="J16" s="939"/>
      <c r="K16" s="938"/>
      <c r="L16" s="925" t="s">
        <v>471</v>
      </c>
      <c r="M16" s="426" t="s">
        <v>419</v>
      </c>
      <c r="N16" s="81" t="s">
        <v>473</v>
      </c>
      <c r="O16" s="81"/>
      <c r="P16" s="936"/>
    </row>
    <row r="17" spans="1:20" ht="27" customHeight="1" x14ac:dyDescent="0.25">
      <c r="A17" s="2753"/>
      <c r="B17" s="2754"/>
      <c r="C17" s="2755"/>
      <c r="D17" s="431"/>
      <c r="E17" s="2746"/>
      <c r="F17" s="2676"/>
      <c r="G17" s="2676"/>
      <c r="H17" s="946"/>
      <c r="I17" s="939"/>
      <c r="J17" s="939"/>
      <c r="K17" s="938"/>
      <c r="L17" s="945" t="s">
        <v>474</v>
      </c>
      <c r="M17" s="426" t="s">
        <v>419</v>
      </c>
      <c r="N17" s="81">
        <v>133</v>
      </c>
      <c r="O17" s="81">
        <v>140</v>
      </c>
      <c r="P17" s="936">
        <v>150</v>
      </c>
    </row>
    <row r="18" spans="1:20" ht="18.600000000000001" customHeight="1" x14ac:dyDescent="0.25">
      <c r="A18" s="2753"/>
      <c r="B18" s="2754"/>
      <c r="C18" s="2755"/>
      <c r="D18" s="431"/>
      <c r="E18" s="2746"/>
      <c r="F18" s="2676"/>
      <c r="G18" s="2676"/>
      <c r="H18" s="946"/>
      <c r="I18" s="939"/>
      <c r="J18" s="939"/>
      <c r="K18" s="938"/>
      <c r="L18" s="947" t="s">
        <v>475</v>
      </c>
      <c r="M18" s="426" t="s">
        <v>468</v>
      </c>
      <c r="N18" s="81">
        <v>5.8</v>
      </c>
      <c r="O18" s="81"/>
      <c r="P18" s="936"/>
    </row>
    <row r="19" spans="1:20" ht="27.6" customHeight="1" x14ac:dyDescent="0.25">
      <c r="A19" s="2753"/>
      <c r="B19" s="2754"/>
      <c r="C19" s="2755"/>
      <c r="D19" s="431"/>
      <c r="E19" s="2746"/>
      <c r="F19" s="2676"/>
      <c r="G19" s="2676"/>
      <c r="H19" s="946"/>
      <c r="I19" s="939"/>
      <c r="J19" s="939"/>
      <c r="K19" s="938"/>
      <c r="L19" s="945" t="s">
        <v>454</v>
      </c>
      <c r="M19" s="426" t="s">
        <v>433</v>
      </c>
      <c r="N19" s="81">
        <v>71</v>
      </c>
      <c r="O19" s="81"/>
      <c r="P19" s="936"/>
    </row>
    <row r="20" spans="1:20" ht="60.75" customHeight="1" x14ac:dyDescent="0.25">
      <c r="A20" s="2753"/>
      <c r="B20" s="2754"/>
      <c r="C20" s="2755"/>
      <c r="D20" s="431"/>
      <c r="E20" s="2746"/>
      <c r="F20" s="2676"/>
      <c r="G20" s="2676"/>
      <c r="H20" s="935"/>
      <c r="I20" s="934"/>
      <c r="J20" s="934"/>
      <c r="K20" s="933"/>
      <c r="L20" s="944" t="s">
        <v>476</v>
      </c>
      <c r="M20" s="924" t="s">
        <v>433</v>
      </c>
      <c r="N20" s="927">
        <v>2</v>
      </c>
      <c r="O20" s="927">
        <v>2</v>
      </c>
      <c r="P20" s="926">
        <v>2</v>
      </c>
    </row>
    <row r="21" spans="1:20" ht="14.4" customHeight="1" thickBot="1" x14ac:dyDescent="0.3">
      <c r="A21" s="2733"/>
      <c r="B21" s="2738"/>
      <c r="C21" s="2711"/>
      <c r="D21" s="432"/>
      <c r="E21" s="2707"/>
      <c r="F21" s="2696"/>
      <c r="G21" s="2677"/>
      <c r="H21" s="897" t="s">
        <v>7</v>
      </c>
      <c r="I21" s="896">
        <f>SUM(I13:I16)</f>
        <v>6149.3</v>
      </c>
      <c r="J21" s="896">
        <f>SUM(J13:J16)</f>
        <v>6438</v>
      </c>
      <c r="K21" s="896">
        <f>SUM(K13:K16)</f>
        <v>6759</v>
      </c>
      <c r="L21" s="943"/>
      <c r="M21" s="942"/>
      <c r="N21" s="893"/>
      <c r="O21" s="893"/>
      <c r="P21" s="892"/>
    </row>
    <row r="22" spans="1:20" ht="13.95" customHeight="1" x14ac:dyDescent="0.25">
      <c r="A22" s="2732" t="s">
        <v>6</v>
      </c>
      <c r="B22" s="2737" t="s">
        <v>6</v>
      </c>
      <c r="C22" s="2710" t="s">
        <v>8</v>
      </c>
      <c r="D22" s="429"/>
      <c r="E22" s="2706" t="s">
        <v>453</v>
      </c>
      <c r="F22" s="2678" t="s">
        <v>64</v>
      </c>
      <c r="G22" s="2675" t="s">
        <v>292</v>
      </c>
      <c r="H22" s="904" t="s">
        <v>48</v>
      </c>
      <c r="I22" s="903">
        <v>597.79999999999995</v>
      </c>
      <c r="J22" s="903">
        <v>628</v>
      </c>
      <c r="K22" s="902">
        <v>659</v>
      </c>
      <c r="L22" s="941" t="s">
        <v>452</v>
      </c>
      <c r="M22" s="911" t="s">
        <v>419</v>
      </c>
      <c r="N22" s="72">
        <v>27</v>
      </c>
      <c r="O22" s="72">
        <v>27</v>
      </c>
      <c r="P22" s="913">
        <v>27</v>
      </c>
    </row>
    <row r="23" spans="1:20" ht="13.95" customHeight="1" x14ac:dyDescent="0.25">
      <c r="A23" s="2753"/>
      <c r="B23" s="2754"/>
      <c r="C23" s="2755"/>
      <c r="D23" s="431"/>
      <c r="E23" s="2746"/>
      <c r="F23" s="2676"/>
      <c r="G23" s="2676"/>
      <c r="H23" s="940" t="s">
        <v>59</v>
      </c>
      <c r="I23" s="939">
        <v>2.9</v>
      </c>
      <c r="J23" s="939"/>
      <c r="K23" s="938"/>
      <c r="L23" s="932" t="s">
        <v>471</v>
      </c>
      <c r="M23" s="924" t="s">
        <v>419</v>
      </c>
      <c r="N23" s="931" t="s">
        <v>451</v>
      </c>
      <c r="O23" s="81"/>
      <c r="P23" s="936"/>
    </row>
    <row r="24" spans="1:20" ht="16.2" customHeight="1" x14ac:dyDescent="0.25">
      <c r="A24" s="2753"/>
      <c r="B24" s="2754"/>
      <c r="C24" s="2755"/>
      <c r="D24" s="431"/>
      <c r="E24" s="2746"/>
      <c r="F24" s="2676"/>
      <c r="G24" s="2676"/>
      <c r="H24" s="935"/>
      <c r="I24" s="934"/>
      <c r="J24" s="934"/>
      <c r="K24" s="933"/>
      <c r="L24" s="1069" t="s">
        <v>450</v>
      </c>
      <c r="M24" s="937" t="s">
        <v>419</v>
      </c>
      <c r="N24" s="81">
        <v>8</v>
      </c>
      <c r="O24" s="81">
        <v>8</v>
      </c>
      <c r="P24" s="936">
        <v>8</v>
      </c>
    </row>
    <row r="25" spans="1:20" ht="13.2" customHeight="1" x14ac:dyDescent="0.25">
      <c r="A25" s="2753"/>
      <c r="B25" s="2754"/>
      <c r="C25" s="2755"/>
      <c r="D25" s="431"/>
      <c r="E25" s="2747"/>
      <c r="F25" s="2676"/>
      <c r="G25" s="2676"/>
      <c r="H25" s="935"/>
      <c r="I25" s="934"/>
      <c r="J25" s="934"/>
      <c r="K25" s="933"/>
      <c r="L25" s="932" t="s">
        <v>471</v>
      </c>
      <c r="M25" s="426" t="s">
        <v>419</v>
      </c>
      <c r="N25" s="931" t="s">
        <v>449</v>
      </c>
      <c r="O25" s="930"/>
      <c r="P25" s="929"/>
    </row>
    <row r="26" spans="1:20" ht="13.95" customHeight="1" thickBot="1" x14ac:dyDescent="0.3">
      <c r="A26" s="2733"/>
      <c r="B26" s="2738"/>
      <c r="C26" s="2711"/>
      <c r="D26" s="432"/>
      <c r="E26" s="2748"/>
      <c r="F26" s="2696"/>
      <c r="G26" s="2677"/>
      <c r="H26" s="897" t="s">
        <v>7</v>
      </c>
      <c r="I26" s="896">
        <f>SUM(I22:I23)</f>
        <v>600.69999999999993</v>
      </c>
      <c r="J26" s="896">
        <f>SUM(J22:J23)</f>
        <v>628</v>
      </c>
      <c r="K26" s="896">
        <f>SUM(K22:K23)</f>
        <v>659</v>
      </c>
      <c r="L26" s="1070"/>
      <c r="M26" s="928"/>
      <c r="N26" s="1792"/>
      <c r="O26" s="1793"/>
      <c r="P26" s="980"/>
    </row>
    <row r="27" spans="1:20" ht="18" customHeight="1" x14ac:dyDescent="0.25">
      <c r="A27" s="2732" t="s">
        <v>6</v>
      </c>
      <c r="B27" s="2737" t="s">
        <v>6</v>
      </c>
      <c r="C27" s="2710" t="s">
        <v>49</v>
      </c>
      <c r="D27" s="429"/>
      <c r="E27" s="2706" t="s">
        <v>448</v>
      </c>
      <c r="F27" s="2678" t="s">
        <v>447</v>
      </c>
      <c r="G27" s="2675" t="s">
        <v>292</v>
      </c>
      <c r="H27" s="904" t="s">
        <v>48</v>
      </c>
      <c r="I27" s="903">
        <v>302.89999999999998</v>
      </c>
      <c r="J27" s="903">
        <v>318</v>
      </c>
      <c r="K27" s="902">
        <v>334</v>
      </c>
      <c r="L27" s="921" t="s">
        <v>446</v>
      </c>
      <c r="M27" s="911" t="s">
        <v>419</v>
      </c>
      <c r="N27" s="72">
        <v>8</v>
      </c>
      <c r="O27" s="72">
        <v>8</v>
      </c>
      <c r="P27" s="913">
        <v>8</v>
      </c>
      <c r="R27" s="916"/>
      <c r="T27" s="916"/>
    </row>
    <row r="28" spans="1:20" ht="17.399999999999999" customHeight="1" thickBot="1" x14ac:dyDescent="0.3">
      <c r="A28" s="2733"/>
      <c r="B28" s="2738"/>
      <c r="C28" s="2711"/>
      <c r="D28" s="432"/>
      <c r="E28" s="2707"/>
      <c r="F28" s="2696"/>
      <c r="G28" s="2677"/>
      <c r="H28" s="897" t="s">
        <v>7</v>
      </c>
      <c r="I28" s="896">
        <f>SUM(I27:I27)</f>
        <v>302.89999999999998</v>
      </c>
      <c r="J28" s="896">
        <f>SUM(J27:J27)</f>
        <v>318</v>
      </c>
      <c r="K28" s="896">
        <f>SUM(K27:K27)</f>
        <v>334</v>
      </c>
      <c r="L28" s="1898" t="s">
        <v>471</v>
      </c>
      <c r="M28" s="1897" t="s">
        <v>419</v>
      </c>
      <c r="N28" s="919" t="s">
        <v>445</v>
      </c>
      <c r="O28" s="919"/>
      <c r="P28" s="1899"/>
      <c r="R28" s="916"/>
      <c r="T28" s="916"/>
    </row>
    <row r="29" spans="1:20" ht="17.399999999999999" customHeight="1" x14ac:dyDescent="0.25">
      <c r="A29" s="2732" t="s">
        <v>6</v>
      </c>
      <c r="B29" s="2737" t="s">
        <v>6</v>
      </c>
      <c r="C29" s="2710" t="s">
        <v>50</v>
      </c>
      <c r="D29" s="429"/>
      <c r="E29" s="2706" t="s">
        <v>444</v>
      </c>
      <c r="F29" s="2678" t="s">
        <v>64</v>
      </c>
      <c r="G29" s="2675" t="s">
        <v>292</v>
      </c>
      <c r="H29" s="904" t="s">
        <v>48</v>
      </c>
      <c r="I29" s="903">
        <v>2700.6</v>
      </c>
      <c r="J29" s="903">
        <v>3544</v>
      </c>
      <c r="K29" s="902"/>
      <c r="L29" s="2739" t="s">
        <v>443</v>
      </c>
      <c r="M29" s="2741" t="s">
        <v>468</v>
      </c>
      <c r="N29" s="2671"/>
      <c r="O29" s="2671"/>
      <c r="P29" s="2673"/>
      <c r="R29" s="916"/>
      <c r="T29" s="916"/>
    </row>
    <row r="30" spans="1:20" ht="18" customHeight="1" thickBot="1" x14ac:dyDescent="0.3">
      <c r="A30" s="2733"/>
      <c r="B30" s="2738"/>
      <c r="C30" s="2711"/>
      <c r="D30" s="432"/>
      <c r="E30" s="2707"/>
      <c r="F30" s="2696"/>
      <c r="G30" s="2677"/>
      <c r="H30" s="897" t="s">
        <v>7</v>
      </c>
      <c r="I30" s="896">
        <f>SUM(I29:I29)</f>
        <v>2700.6</v>
      </c>
      <c r="J30" s="896">
        <f>SUM(J29:J29)</f>
        <v>3544</v>
      </c>
      <c r="K30" s="896">
        <f>SUM(K29:K29)</f>
        <v>0</v>
      </c>
      <c r="L30" s="2740"/>
      <c r="M30" s="2742"/>
      <c r="N30" s="2672"/>
      <c r="O30" s="2672"/>
      <c r="P30" s="2674"/>
      <c r="R30" s="916"/>
      <c r="T30" s="916"/>
    </row>
    <row r="31" spans="1:20" ht="17.399999999999999" customHeight="1" x14ac:dyDescent="0.25">
      <c r="A31" s="2732" t="s">
        <v>6</v>
      </c>
      <c r="B31" s="2737" t="s">
        <v>6</v>
      </c>
      <c r="C31" s="2710" t="s">
        <v>55</v>
      </c>
      <c r="D31" s="429"/>
      <c r="E31" s="2706" t="s">
        <v>442</v>
      </c>
      <c r="F31" s="2678" t="s">
        <v>64</v>
      </c>
      <c r="G31" s="2675" t="s">
        <v>292</v>
      </c>
      <c r="H31" s="904" t="s">
        <v>48</v>
      </c>
      <c r="I31" s="903">
        <v>65</v>
      </c>
      <c r="J31" s="903">
        <v>65</v>
      </c>
      <c r="K31" s="902"/>
      <c r="L31" s="2739" t="s">
        <v>441</v>
      </c>
      <c r="M31" s="2741" t="s">
        <v>417</v>
      </c>
      <c r="N31" s="2671">
        <v>100</v>
      </c>
      <c r="O31" s="2671">
        <v>100</v>
      </c>
      <c r="P31" s="2673">
        <v>100</v>
      </c>
      <c r="R31" s="916"/>
      <c r="T31" s="916"/>
    </row>
    <row r="32" spans="1:20" ht="46.5" customHeight="1" thickBot="1" x14ac:dyDescent="0.35">
      <c r="A32" s="2733"/>
      <c r="B32" s="2738"/>
      <c r="C32" s="2711"/>
      <c r="D32" s="432"/>
      <c r="E32" s="2707"/>
      <c r="F32" s="2696"/>
      <c r="G32" s="2677"/>
      <c r="H32" s="897" t="s">
        <v>7</v>
      </c>
      <c r="I32" s="896">
        <f>SUM(I31:I31)</f>
        <v>65</v>
      </c>
      <c r="J32" s="896">
        <f>SUM(J31:J31)</f>
        <v>65</v>
      </c>
      <c r="K32" s="896">
        <f>SUM(K31:K31)</f>
        <v>0</v>
      </c>
      <c r="L32" s="2740"/>
      <c r="M32" s="2742"/>
      <c r="N32" s="2672"/>
      <c r="O32" s="2672"/>
      <c r="P32" s="2674"/>
      <c r="R32" s="916"/>
      <c r="T32" s="1006"/>
    </row>
    <row r="33" spans="1:24" ht="18.600000000000001" customHeight="1" x14ac:dyDescent="0.25">
      <c r="A33" s="2732" t="s">
        <v>6</v>
      </c>
      <c r="B33" s="2737" t="s">
        <v>6</v>
      </c>
      <c r="C33" s="1005" t="s">
        <v>60</v>
      </c>
      <c r="D33" s="429"/>
      <c r="E33" s="2706" t="s">
        <v>440</v>
      </c>
      <c r="F33" s="2678" t="s">
        <v>64</v>
      </c>
      <c r="G33" s="2675" t="s">
        <v>292</v>
      </c>
      <c r="H33" s="904" t="s">
        <v>48</v>
      </c>
      <c r="I33" s="903"/>
      <c r="J33" s="903"/>
      <c r="K33" s="902"/>
      <c r="L33" s="921" t="s">
        <v>439</v>
      </c>
      <c r="M33" s="911" t="s">
        <v>433</v>
      </c>
      <c r="N33" s="72">
        <v>1</v>
      </c>
      <c r="O33" s="72"/>
      <c r="P33" s="913"/>
      <c r="R33" s="916"/>
      <c r="T33" s="916"/>
    </row>
    <row r="34" spans="1:24" ht="43.2" customHeight="1" thickBot="1" x14ac:dyDescent="0.3">
      <c r="A34" s="2756"/>
      <c r="B34" s="2757"/>
      <c r="C34" s="1007"/>
      <c r="D34" s="1008"/>
      <c r="E34" s="2746"/>
      <c r="F34" s="2679"/>
      <c r="G34" s="2676"/>
      <c r="H34" s="1009" t="s">
        <v>7</v>
      </c>
      <c r="I34" s="1010">
        <f>SUM(I33:I33)</f>
        <v>0</v>
      </c>
      <c r="J34" s="1010">
        <f>SUM(J33:J33)</f>
        <v>0</v>
      </c>
      <c r="K34" s="1010">
        <f>SUM(K33:K33)</f>
        <v>0</v>
      </c>
      <c r="L34" s="1011" t="s">
        <v>438</v>
      </c>
      <c r="M34" s="924"/>
      <c r="N34" s="923"/>
      <c r="O34" s="923" t="s">
        <v>68</v>
      </c>
      <c r="P34" s="922" t="s">
        <v>68</v>
      </c>
      <c r="R34" s="916"/>
      <c r="T34" s="916"/>
    </row>
    <row r="35" spans="1:24" ht="27.6" customHeight="1" thickBot="1" x14ac:dyDescent="0.35">
      <c r="A35" s="2760" t="s">
        <v>6</v>
      </c>
      <c r="B35" s="2758" t="s">
        <v>6</v>
      </c>
      <c r="C35" s="1790" t="s">
        <v>61</v>
      </c>
      <c r="D35" s="2699"/>
      <c r="E35" s="2697" t="s">
        <v>466</v>
      </c>
      <c r="F35" s="2678" t="s">
        <v>465</v>
      </c>
      <c r="G35" s="2675" t="s">
        <v>292</v>
      </c>
      <c r="H35" s="904" t="s">
        <v>48</v>
      </c>
      <c r="I35" s="987">
        <v>380</v>
      </c>
      <c r="J35" s="987">
        <v>1000</v>
      </c>
      <c r="K35" s="987">
        <v>1000</v>
      </c>
      <c r="L35" s="1900" t="s">
        <v>467</v>
      </c>
      <c r="M35" s="1013" t="s">
        <v>433</v>
      </c>
      <c r="N35" s="1015">
        <v>50</v>
      </c>
      <c r="O35" s="1014"/>
      <c r="P35" s="1012"/>
      <c r="Q35" s="54"/>
      <c r="R35" s="916"/>
      <c r="T35" s="1006"/>
      <c r="X35" s="2689"/>
    </row>
    <row r="36" spans="1:24" ht="23.25" customHeight="1" thickBot="1" x14ac:dyDescent="0.3">
      <c r="A36" s="2761"/>
      <c r="B36" s="2759"/>
      <c r="C36" s="1791"/>
      <c r="D36" s="2700"/>
      <c r="E36" s="2698"/>
      <c r="F36" s="2696"/>
      <c r="G36" s="2677"/>
      <c r="H36" s="897" t="s">
        <v>7</v>
      </c>
      <c r="I36" s="1002">
        <f>SUM(I35)</f>
        <v>380</v>
      </c>
      <c r="J36" s="1002">
        <f t="shared" ref="J36:K36" si="0">SUM(J35)</f>
        <v>1000</v>
      </c>
      <c r="K36" s="1002">
        <f t="shared" si="0"/>
        <v>1000</v>
      </c>
      <c r="L36" s="1003"/>
      <c r="M36" s="920"/>
      <c r="N36" s="1001"/>
      <c r="O36" s="919"/>
      <c r="P36" s="1004"/>
      <c r="R36" s="916"/>
      <c r="T36" s="916"/>
      <c r="X36" s="2689"/>
    </row>
    <row r="37" spans="1:24" ht="15.6" customHeight="1" thickBot="1" x14ac:dyDescent="0.3">
      <c r="A37" s="1071" t="s">
        <v>6</v>
      </c>
      <c r="B37" s="73" t="s">
        <v>6</v>
      </c>
      <c r="C37" s="2764" t="s">
        <v>31</v>
      </c>
      <c r="D37" s="2764"/>
      <c r="E37" s="2764"/>
      <c r="F37" s="2764"/>
      <c r="G37" s="2765"/>
      <c r="H37" s="74" t="s">
        <v>7</v>
      </c>
      <c r="I37" s="75">
        <f>I21+I26+I28+I30+I32+I34+I36</f>
        <v>10198.5</v>
      </c>
      <c r="J37" s="75">
        <f t="shared" ref="J37:K37" si="1">J21+J26+J28+J30+J32+J34+J36</f>
        <v>11993</v>
      </c>
      <c r="K37" s="75">
        <f t="shared" si="1"/>
        <v>8752</v>
      </c>
      <c r="L37" s="76"/>
      <c r="M37" s="76"/>
      <c r="N37" s="76"/>
      <c r="O37" s="76"/>
      <c r="P37" s="77"/>
      <c r="R37" s="916"/>
      <c r="T37" s="916"/>
    </row>
    <row r="38" spans="1:24" ht="22.2" customHeight="1" thickBot="1" x14ac:dyDescent="0.3">
      <c r="A38" s="71" t="s">
        <v>6</v>
      </c>
      <c r="B38" s="918" t="s">
        <v>8</v>
      </c>
      <c r="C38" s="2762" t="s">
        <v>437</v>
      </c>
      <c r="D38" s="2763"/>
      <c r="E38" s="2763"/>
      <c r="F38" s="2763"/>
      <c r="G38" s="2763"/>
      <c r="H38" s="2763"/>
      <c r="I38" s="2763"/>
      <c r="J38" s="2763"/>
      <c r="K38" s="2763"/>
      <c r="L38" s="2763"/>
      <c r="M38" s="2763"/>
      <c r="N38" s="2763"/>
      <c r="O38" s="2763"/>
      <c r="P38" s="917"/>
      <c r="R38" s="916"/>
      <c r="T38" s="916"/>
    </row>
    <row r="39" spans="1:24" ht="16.95" customHeight="1" x14ac:dyDescent="0.25">
      <c r="A39" s="2732" t="s">
        <v>6</v>
      </c>
      <c r="B39" s="2737" t="s">
        <v>8</v>
      </c>
      <c r="C39" s="2710" t="s">
        <v>6</v>
      </c>
      <c r="D39" s="429"/>
      <c r="E39" s="2706" t="s">
        <v>436</v>
      </c>
      <c r="F39" s="2678" t="s">
        <v>64</v>
      </c>
      <c r="G39" s="2675" t="s">
        <v>434</v>
      </c>
      <c r="H39" s="904" t="s">
        <v>69</v>
      </c>
      <c r="I39" s="903">
        <v>1.4</v>
      </c>
      <c r="J39" s="903">
        <v>1.5</v>
      </c>
      <c r="K39" s="902">
        <v>1.6</v>
      </c>
      <c r="L39" s="2739"/>
      <c r="M39" s="900"/>
      <c r="N39" s="72"/>
      <c r="O39" s="72"/>
      <c r="P39" s="913"/>
    </row>
    <row r="40" spans="1:24" ht="25.2" customHeight="1" thickBot="1" x14ac:dyDescent="0.3">
      <c r="A40" s="2733"/>
      <c r="B40" s="2738"/>
      <c r="C40" s="2711"/>
      <c r="D40" s="432"/>
      <c r="E40" s="2707"/>
      <c r="F40" s="2696"/>
      <c r="G40" s="2677"/>
      <c r="H40" s="897" t="s">
        <v>7</v>
      </c>
      <c r="I40" s="896">
        <f>SUM(I39:I39)</f>
        <v>1.4</v>
      </c>
      <c r="J40" s="896">
        <f>SUM(J39:J39)</f>
        <v>1.5</v>
      </c>
      <c r="K40" s="896">
        <f>SUM(K39:K39)</f>
        <v>1.6</v>
      </c>
      <c r="L40" s="2740"/>
      <c r="M40" s="894"/>
      <c r="N40" s="893"/>
      <c r="O40" s="893"/>
      <c r="P40" s="892"/>
    </row>
    <row r="41" spans="1:24" ht="16.2" customHeight="1" x14ac:dyDescent="0.25">
      <c r="A41" s="2732" t="s">
        <v>6</v>
      </c>
      <c r="B41" s="2737" t="s">
        <v>8</v>
      </c>
      <c r="C41" s="2710" t="s">
        <v>8</v>
      </c>
      <c r="D41" s="429"/>
      <c r="E41" s="488" t="s">
        <v>435</v>
      </c>
      <c r="F41" s="2678" t="s">
        <v>64</v>
      </c>
      <c r="G41" s="2675" t="s">
        <v>434</v>
      </c>
      <c r="H41" s="904" t="s">
        <v>69</v>
      </c>
      <c r="I41" s="903">
        <v>49.9</v>
      </c>
      <c r="J41" s="903">
        <v>52</v>
      </c>
      <c r="K41" s="902">
        <v>55</v>
      </c>
      <c r="L41" s="2739" t="s">
        <v>1011</v>
      </c>
      <c r="M41" s="900" t="s">
        <v>433</v>
      </c>
      <c r="N41" s="72">
        <v>500</v>
      </c>
      <c r="O41" s="72">
        <v>500</v>
      </c>
      <c r="P41" s="913">
        <v>500</v>
      </c>
    </row>
    <row r="42" spans="1:24" ht="30" customHeight="1" thickBot="1" x14ac:dyDescent="0.3">
      <c r="A42" s="2733"/>
      <c r="B42" s="2738"/>
      <c r="C42" s="2711"/>
      <c r="D42" s="432"/>
      <c r="E42" s="915"/>
      <c r="F42" s="2696"/>
      <c r="G42" s="2677"/>
      <c r="H42" s="897" t="s">
        <v>7</v>
      </c>
      <c r="I42" s="896">
        <f>SUM(I41:I41)</f>
        <v>49.9</v>
      </c>
      <c r="J42" s="896">
        <f>SUM(J41:J41)</f>
        <v>52</v>
      </c>
      <c r="K42" s="896">
        <f>SUM(K41:K41)</f>
        <v>55</v>
      </c>
      <c r="L42" s="2740"/>
      <c r="M42" s="894"/>
      <c r="N42" s="893"/>
      <c r="O42" s="893"/>
      <c r="P42" s="892"/>
    </row>
    <row r="43" spans="1:24" ht="16.2" customHeight="1" x14ac:dyDescent="0.25">
      <c r="A43" s="2732" t="s">
        <v>6</v>
      </c>
      <c r="B43" s="2737" t="s">
        <v>8</v>
      </c>
      <c r="C43" s="2710" t="s">
        <v>49</v>
      </c>
      <c r="D43" s="429"/>
      <c r="E43" s="2706" t="s">
        <v>432</v>
      </c>
      <c r="F43" s="2678" t="s">
        <v>64</v>
      </c>
      <c r="G43" s="2675" t="s">
        <v>292</v>
      </c>
      <c r="H43" s="904" t="s">
        <v>69</v>
      </c>
      <c r="I43" s="903">
        <v>67.2</v>
      </c>
      <c r="J43" s="903">
        <v>70</v>
      </c>
      <c r="K43" s="902">
        <v>74</v>
      </c>
      <c r="L43" s="2739" t="s">
        <v>1012</v>
      </c>
      <c r="M43" s="900" t="s">
        <v>431</v>
      </c>
      <c r="N43" s="72">
        <v>0.76</v>
      </c>
      <c r="O43" s="72">
        <v>0.76</v>
      </c>
      <c r="P43" s="913">
        <v>0.76</v>
      </c>
    </row>
    <row r="44" spans="1:24" ht="29.25" customHeight="1" thickBot="1" x14ac:dyDescent="0.3">
      <c r="A44" s="2733"/>
      <c r="B44" s="2738"/>
      <c r="C44" s="2711"/>
      <c r="D44" s="432"/>
      <c r="E44" s="2707"/>
      <c r="F44" s="2696"/>
      <c r="G44" s="2677"/>
      <c r="H44" s="897" t="s">
        <v>7</v>
      </c>
      <c r="I44" s="896">
        <f>SUM(I43:I43)</f>
        <v>67.2</v>
      </c>
      <c r="J44" s="896">
        <f>SUM(J43:J43)</f>
        <v>70</v>
      </c>
      <c r="K44" s="896">
        <f>SUM(K43:K43)</f>
        <v>74</v>
      </c>
      <c r="L44" s="2740"/>
      <c r="M44" s="894"/>
      <c r="N44" s="914"/>
      <c r="O44" s="914"/>
      <c r="P44" s="90"/>
    </row>
    <row r="45" spans="1:24" ht="14.4" customHeight="1" x14ac:dyDescent="0.25">
      <c r="A45" s="2732" t="s">
        <v>6</v>
      </c>
      <c r="B45" s="2737" t="s">
        <v>8</v>
      </c>
      <c r="C45" s="2710" t="s">
        <v>50</v>
      </c>
      <c r="D45" s="429"/>
      <c r="E45" s="2708" t="s">
        <v>430</v>
      </c>
      <c r="F45" s="2678" t="s">
        <v>64</v>
      </c>
      <c r="G45" s="2675" t="s">
        <v>421</v>
      </c>
      <c r="H45" s="904" t="s">
        <v>69</v>
      </c>
      <c r="I45" s="903">
        <v>15.6</v>
      </c>
      <c r="J45" s="903">
        <v>16</v>
      </c>
      <c r="K45" s="902">
        <v>17</v>
      </c>
      <c r="L45" s="901"/>
      <c r="M45" s="900"/>
      <c r="N45" s="899"/>
      <c r="O45" s="72"/>
      <c r="P45" s="898"/>
    </row>
    <row r="46" spans="1:24" ht="16.2" customHeight="1" thickBot="1" x14ac:dyDescent="0.3">
      <c r="A46" s="2733"/>
      <c r="B46" s="2738"/>
      <c r="C46" s="2711"/>
      <c r="D46" s="432"/>
      <c r="E46" s="2709"/>
      <c r="F46" s="2696"/>
      <c r="G46" s="2677"/>
      <c r="H46" s="897" t="s">
        <v>7</v>
      </c>
      <c r="I46" s="896">
        <f>SUM(I45:I45)</f>
        <v>15.6</v>
      </c>
      <c r="J46" s="896">
        <f>SUM(J45:J45)</f>
        <v>16</v>
      </c>
      <c r="K46" s="896">
        <f>SUM(K45:K45)</f>
        <v>17</v>
      </c>
      <c r="L46" s="895"/>
      <c r="M46" s="894"/>
      <c r="N46" s="893"/>
      <c r="O46" s="893"/>
      <c r="P46" s="892"/>
    </row>
    <row r="47" spans="1:24" ht="17.399999999999999" customHeight="1" x14ac:dyDescent="0.25">
      <c r="A47" s="2732" t="s">
        <v>6</v>
      </c>
      <c r="B47" s="2737" t="s">
        <v>8</v>
      </c>
      <c r="C47" s="2710" t="s">
        <v>55</v>
      </c>
      <c r="D47" s="429"/>
      <c r="E47" s="2708" t="s">
        <v>429</v>
      </c>
      <c r="F47" s="2678" t="s">
        <v>64</v>
      </c>
      <c r="G47" s="2675" t="s">
        <v>428</v>
      </c>
      <c r="H47" s="904" t="s">
        <v>69</v>
      </c>
      <c r="I47" s="903">
        <v>5.2</v>
      </c>
      <c r="J47" s="903">
        <v>5.5</v>
      </c>
      <c r="K47" s="902">
        <v>5.6</v>
      </c>
      <c r="L47" s="901"/>
      <c r="M47" s="900"/>
      <c r="N47" s="899"/>
      <c r="O47" s="72"/>
      <c r="P47" s="898"/>
    </row>
    <row r="48" spans="1:24" ht="20.399999999999999" customHeight="1" thickBot="1" x14ac:dyDescent="0.3">
      <c r="A48" s="2733"/>
      <c r="B48" s="2738"/>
      <c r="C48" s="2711"/>
      <c r="D48" s="432"/>
      <c r="E48" s="2709"/>
      <c r="F48" s="2696"/>
      <c r="G48" s="2677"/>
      <c r="H48" s="897" t="s">
        <v>7</v>
      </c>
      <c r="I48" s="896">
        <f>SUM(I47:I47)</f>
        <v>5.2</v>
      </c>
      <c r="J48" s="896">
        <f>SUM(J47:J47)</f>
        <v>5.5</v>
      </c>
      <c r="K48" s="896">
        <f>SUM(K47:K47)</f>
        <v>5.6</v>
      </c>
      <c r="L48" s="895"/>
      <c r="M48" s="894"/>
      <c r="N48" s="893"/>
      <c r="O48" s="893"/>
      <c r="P48" s="892"/>
    </row>
    <row r="49" spans="1:16" ht="13.95" customHeight="1" x14ac:dyDescent="0.25">
      <c r="A49" s="2732" t="s">
        <v>6</v>
      </c>
      <c r="B49" s="2737" t="s">
        <v>8</v>
      </c>
      <c r="C49" s="2710" t="s">
        <v>60</v>
      </c>
      <c r="D49" s="429"/>
      <c r="E49" s="2708" t="s">
        <v>427</v>
      </c>
      <c r="F49" s="2678" t="s">
        <v>64</v>
      </c>
      <c r="G49" s="2675" t="s">
        <v>421</v>
      </c>
      <c r="H49" s="904" t="s">
        <v>69</v>
      </c>
      <c r="I49" s="903">
        <v>63.3</v>
      </c>
      <c r="J49" s="903">
        <v>66</v>
      </c>
      <c r="K49" s="902">
        <v>68</v>
      </c>
      <c r="L49" s="901"/>
      <c r="M49" s="900"/>
      <c r="N49" s="899"/>
      <c r="O49" s="72"/>
      <c r="P49" s="898"/>
    </row>
    <row r="50" spans="1:16" ht="28.2" customHeight="1" thickBot="1" x14ac:dyDescent="0.3">
      <c r="A50" s="2733"/>
      <c r="B50" s="2738"/>
      <c r="C50" s="2711"/>
      <c r="D50" s="432"/>
      <c r="E50" s="2709"/>
      <c r="F50" s="2696"/>
      <c r="G50" s="2677"/>
      <c r="H50" s="897" t="s">
        <v>7</v>
      </c>
      <c r="I50" s="896">
        <f>SUM(I49:I49)</f>
        <v>63.3</v>
      </c>
      <c r="J50" s="896">
        <f>SUM(J49:J49)</f>
        <v>66</v>
      </c>
      <c r="K50" s="896">
        <f>SUM(K49:K49)</f>
        <v>68</v>
      </c>
      <c r="L50" s="895"/>
      <c r="M50" s="894"/>
      <c r="N50" s="893"/>
      <c r="O50" s="893"/>
      <c r="P50" s="892"/>
    </row>
    <row r="51" spans="1:16" ht="12.6" customHeight="1" x14ac:dyDescent="0.25">
      <c r="A51" s="2732" t="s">
        <v>6</v>
      </c>
      <c r="B51" s="2737" t="s">
        <v>8</v>
      </c>
      <c r="C51" s="2710" t="s">
        <v>61</v>
      </c>
      <c r="D51" s="429"/>
      <c r="E51" s="2708" t="s">
        <v>426</v>
      </c>
      <c r="F51" s="2678" t="s">
        <v>64</v>
      </c>
      <c r="G51" s="2675" t="s">
        <v>381</v>
      </c>
      <c r="H51" s="904" t="s">
        <v>69</v>
      </c>
      <c r="I51" s="903">
        <v>8.1</v>
      </c>
      <c r="J51" s="903">
        <v>8.5</v>
      </c>
      <c r="K51" s="902">
        <v>8.9</v>
      </c>
      <c r="L51" s="901"/>
      <c r="M51" s="900"/>
      <c r="N51" s="899"/>
      <c r="O51" s="72"/>
      <c r="P51" s="898"/>
    </row>
    <row r="52" spans="1:16" ht="24.6" customHeight="1" thickBot="1" x14ac:dyDescent="0.3">
      <c r="A52" s="2733"/>
      <c r="B52" s="2738"/>
      <c r="C52" s="2711"/>
      <c r="D52" s="432"/>
      <c r="E52" s="2709"/>
      <c r="F52" s="2696"/>
      <c r="G52" s="2677"/>
      <c r="H52" s="897" t="s">
        <v>7</v>
      </c>
      <c r="I52" s="896">
        <f>SUM(I51:I51)</f>
        <v>8.1</v>
      </c>
      <c r="J52" s="896">
        <f>SUM(J51:J51)</f>
        <v>8.5</v>
      </c>
      <c r="K52" s="896">
        <f>SUM(K51:K51)</f>
        <v>8.9</v>
      </c>
      <c r="L52" s="895"/>
      <c r="M52" s="894"/>
      <c r="N52" s="893"/>
      <c r="O52" s="893"/>
      <c r="P52" s="892"/>
    </row>
    <row r="53" spans="1:16" ht="14.4" customHeight="1" x14ac:dyDescent="0.25">
      <c r="A53" s="2732" t="s">
        <v>6</v>
      </c>
      <c r="B53" s="2737" t="s">
        <v>8</v>
      </c>
      <c r="C53" s="2710" t="s">
        <v>62</v>
      </c>
      <c r="D53" s="429"/>
      <c r="E53" s="2708" t="s">
        <v>425</v>
      </c>
      <c r="F53" s="2678" t="s">
        <v>64</v>
      </c>
      <c r="G53" s="2675" t="s">
        <v>292</v>
      </c>
      <c r="H53" s="904" t="s">
        <v>69</v>
      </c>
      <c r="I53" s="903">
        <v>24.1</v>
      </c>
      <c r="J53" s="903">
        <v>25.3</v>
      </c>
      <c r="K53" s="902">
        <v>26.5</v>
      </c>
      <c r="L53" s="901"/>
      <c r="M53" s="900"/>
      <c r="N53" s="899"/>
      <c r="O53" s="72"/>
      <c r="P53" s="898"/>
    </row>
    <row r="54" spans="1:16" ht="21" customHeight="1" thickBot="1" x14ac:dyDescent="0.3">
      <c r="A54" s="2733"/>
      <c r="B54" s="2738"/>
      <c r="C54" s="2711"/>
      <c r="D54" s="432"/>
      <c r="E54" s="2709"/>
      <c r="F54" s="2696"/>
      <c r="G54" s="2677"/>
      <c r="H54" s="897" t="s">
        <v>7</v>
      </c>
      <c r="I54" s="896">
        <f>SUM(I53:I53)</f>
        <v>24.1</v>
      </c>
      <c r="J54" s="896">
        <f>SUM(J53:J53)</f>
        <v>25.3</v>
      </c>
      <c r="K54" s="896">
        <f>SUM(K53:K53)</f>
        <v>26.5</v>
      </c>
      <c r="L54" s="895"/>
      <c r="M54" s="894"/>
      <c r="N54" s="893"/>
      <c r="O54" s="893"/>
      <c r="P54" s="892"/>
    </row>
    <row r="55" spans="1:16" ht="16.2" customHeight="1" x14ac:dyDescent="0.25">
      <c r="A55" s="2732" t="s">
        <v>6</v>
      </c>
      <c r="B55" s="2737" t="s">
        <v>8</v>
      </c>
      <c r="C55" s="2710" t="s">
        <v>63</v>
      </c>
      <c r="D55" s="429"/>
      <c r="E55" s="2708" t="s">
        <v>424</v>
      </c>
      <c r="F55" s="2678" t="s">
        <v>64</v>
      </c>
      <c r="G55" s="2675" t="s">
        <v>415</v>
      </c>
      <c r="H55" s="904" t="s">
        <v>69</v>
      </c>
      <c r="I55" s="903">
        <v>25.4</v>
      </c>
      <c r="J55" s="903">
        <v>26.7</v>
      </c>
      <c r="K55" s="902">
        <v>28</v>
      </c>
      <c r="L55" s="2739" t="s">
        <v>423</v>
      </c>
      <c r="M55" s="900" t="s">
        <v>419</v>
      </c>
      <c r="N55" s="72">
        <v>1500</v>
      </c>
      <c r="O55" s="72">
        <v>1500</v>
      </c>
      <c r="P55" s="913">
        <v>1500</v>
      </c>
    </row>
    <row r="56" spans="1:16" ht="34.200000000000003" customHeight="1" thickBot="1" x14ac:dyDescent="0.3">
      <c r="A56" s="2733"/>
      <c r="B56" s="2738"/>
      <c r="C56" s="2711"/>
      <c r="D56" s="432"/>
      <c r="E56" s="2709"/>
      <c r="F56" s="2696"/>
      <c r="G56" s="2677"/>
      <c r="H56" s="897" t="s">
        <v>7</v>
      </c>
      <c r="I56" s="896">
        <f>SUM(I55:I55)</f>
        <v>25.4</v>
      </c>
      <c r="J56" s="896">
        <f>SUM(J55:J55)</f>
        <v>26.7</v>
      </c>
      <c r="K56" s="896">
        <f>SUM(K55:K55)</f>
        <v>28</v>
      </c>
      <c r="L56" s="2740"/>
      <c r="M56" s="894"/>
      <c r="N56" s="893"/>
      <c r="O56" s="893"/>
      <c r="P56" s="892"/>
    </row>
    <row r="57" spans="1:16" ht="48.75" customHeight="1" x14ac:dyDescent="0.25">
      <c r="A57" s="2732" t="s">
        <v>6</v>
      </c>
      <c r="B57" s="2737" t="s">
        <v>8</v>
      </c>
      <c r="C57" s="2710" t="s">
        <v>140</v>
      </c>
      <c r="D57" s="429"/>
      <c r="E57" s="2706" t="s">
        <v>422</v>
      </c>
      <c r="F57" s="2678" t="s">
        <v>64</v>
      </c>
      <c r="G57" s="2675" t="s">
        <v>421</v>
      </c>
      <c r="H57" s="904" t="s">
        <v>69</v>
      </c>
      <c r="I57" s="903">
        <v>12.8</v>
      </c>
      <c r="J57" s="903">
        <v>13.4</v>
      </c>
      <c r="K57" s="902">
        <v>14</v>
      </c>
      <c r="L57" s="912" t="s">
        <v>420</v>
      </c>
      <c r="M57" s="911" t="s">
        <v>419</v>
      </c>
      <c r="N57" s="910">
        <v>29.3</v>
      </c>
      <c r="O57" s="910">
        <v>35</v>
      </c>
      <c r="P57" s="909">
        <v>40</v>
      </c>
    </row>
    <row r="58" spans="1:16" ht="35.4" customHeight="1" thickBot="1" x14ac:dyDescent="0.3">
      <c r="A58" s="2733"/>
      <c r="B58" s="2738"/>
      <c r="C58" s="2711"/>
      <c r="D58" s="432"/>
      <c r="E58" s="2707"/>
      <c r="F58" s="2696"/>
      <c r="G58" s="2677"/>
      <c r="H58" s="897" t="s">
        <v>7</v>
      </c>
      <c r="I58" s="896">
        <f>SUM(I57:I57)</f>
        <v>12.8</v>
      </c>
      <c r="J58" s="896">
        <f>SUM(J57:J57)</f>
        <v>13.4</v>
      </c>
      <c r="K58" s="896">
        <f>SUM(K57:K57)</f>
        <v>14</v>
      </c>
      <c r="L58" s="908" t="s">
        <v>418</v>
      </c>
      <c r="M58" s="907" t="s">
        <v>417</v>
      </c>
      <c r="N58" s="906">
        <v>1.5</v>
      </c>
      <c r="O58" s="906">
        <v>2</v>
      </c>
      <c r="P58" s="905">
        <v>2.5</v>
      </c>
    </row>
    <row r="59" spans="1:16" ht="18.600000000000001" customHeight="1" x14ac:dyDescent="0.25">
      <c r="A59" s="2732" t="s">
        <v>6</v>
      </c>
      <c r="B59" s="2737" t="s">
        <v>8</v>
      </c>
      <c r="C59" s="2710" t="s">
        <v>204</v>
      </c>
      <c r="D59" s="429"/>
      <c r="E59" s="2708" t="s">
        <v>416</v>
      </c>
      <c r="F59" s="2678" t="s">
        <v>64</v>
      </c>
      <c r="G59" s="2675" t="s">
        <v>415</v>
      </c>
      <c r="H59" s="904" t="s">
        <v>69</v>
      </c>
      <c r="I59" s="903">
        <v>0.2</v>
      </c>
      <c r="J59" s="903">
        <v>0.3</v>
      </c>
      <c r="K59" s="902">
        <v>0.4</v>
      </c>
      <c r="L59" s="901"/>
      <c r="M59" s="900"/>
      <c r="N59" s="899"/>
      <c r="O59" s="72"/>
      <c r="P59" s="898"/>
    </row>
    <row r="60" spans="1:16" ht="23.4" customHeight="1" thickBot="1" x14ac:dyDescent="0.3">
      <c r="A60" s="2733"/>
      <c r="B60" s="2738"/>
      <c r="C60" s="2711"/>
      <c r="D60" s="432"/>
      <c r="E60" s="2709"/>
      <c r="F60" s="2696"/>
      <c r="G60" s="2677"/>
      <c r="H60" s="897" t="s">
        <v>7</v>
      </c>
      <c r="I60" s="896">
        <f>SUM(I59:I59)</f>
        <v>0.2</v>
      </c>
      <c r="J60" s="896">
        <f>SUM(J59:J59)</f>
        <v>0.3</v>
      </c>
      <c r="K60" s="896">
        <f>SUM(K59:K59)</f>
        <v>0.4</v>
      </c>
      <c r="L60" s="895"/>
      <c r="M60" s="894"/>
      <c r="N60" s="893"/>
      <c r="O60" s="893"/>
      <c r="P60" s="892"/>
    </row>
    <row r="61" spans="1:16" ht="16.2" customHeight="1" x14ac:dyDescent="0.25">
      <c r="A61" s="2732" t="s">
        <v>6</v>
      </c>
      <c r="B61" s="2737" t="s">
        <v>8</v>
      </c>
      <c r="C61" s="2710" t="s">
        <v>158</v>
      </c>
      <c r="D61" s="429"/>
      <c r="E61" s="2708" t="s">
        <v>414</v>
      </c>
      <c r="F61" s="2678" t="s">
        <v>64</v>
      </c>
      <c r="G61" s="2675" t="s">
        <v>381</v>
      </c>
      <c r="H61" s="2318" t="s">
        <v>69</v>
      </c>
      <c r="I61" s="2319">
        <v>144.9</v>
      </c>
      <c r="J61" s="903">
        <v>120</v>
      </c>
      <c r="K61" s="902">
        <v>126</v>
      </c>
      <c r="L61" s="901"/>
      <c r="M61" s="900"/>
      <c r="N61" s="899"/>
      <c r="O61" s="72"/>
      <c r="P61" s="898"/>
    </row>
    <row r="62" spans="1:16" ht="24" customHeight="1" thickBot="1" x14ac:dyDescent="0.3">
      <c r="A62" s="2733"/>
      <c r="B62" s="2738"/>
      <c r="C62" s="2711"/>
      <c r="D62" s="432"/>
      <c r="E62" s="2709"/>
      <c r="F62" s="2696"/>
      <c r="G62" s="2677"/>
      <c r="H62" s="897" t="s">
        <v>7</v>
      </c>
      <c r="I62" s="896">
        <f>SUM(I61:I61)</f>
        <v>144.9</v>
      </c>
      <c r="J62" s="896">
        <f>SUM(J61:J61)</f>
        <v>120</v>
      </c>
      <c r="K62" s="896">
        <f>SUM(K61:K61)</f>
        <v>126</v>
      </c>
      <c r="L62" s="895"/>
      <c r="M62" s="894"/>
      <c r="N62" s="893"/>
      <c r="O62" s="893"/>
      <c r="P62" s="892"/>
    </row>
    <row r="63" spans="1:16" ht="16.2" customHeight="1" x14ac:dyDescent="0.25">
      <c r="A63" s="2732" t="s">
        <v>6</v>
      </c>
      <c r="B63" s="2737" t="s">
        <v>8</v>
      </c>
      <c r="C63" s="2710" t="s">
        <v>413</v>
      </c>
      <c r="D63" s="429"/>
      <c r="E63" s="2708" t="s">
        <v>412</v>
      </c>
      <c r="F63" s="2678" t="s">
        <v>64</v>
      </c>
      <c r="G63" s="2675" t="s">
        <v>324</v>
      </c>
      <c r="H63" s="904" t="s">
        <v>69</v>
      </c>
      <c r="I63" s="903">
        <v>0.4</v>
      </c>
      <c r="J63" s="903">
        <v>0.5</v>
      </c>
      <c r="K63" s="902">
        <v>0.6</v>
      </c>
      <c r="L63" s="901"/>
      <c r="M63" s="900"/>
      <c r="N63" s="899"/>
      <c r="O63" s="72"/>
      <c r="P63" s="898"/>
    </row>
    <row r="64" spans="1:16" ht="45.6" customHeight="1" thickBot="1" x14ac:dyDescent="0.3">
      <c r="A64" s="2733"/>
      <c r="B64" s="2738"/>
      <c r="C64" s="2711"/>
      <c r="D64" s="432"/>
      <c r="E64" s="2709"/>
      <c r="F64" s="2696"/>
      <c r="G64" s="2677"/>
      <c r="H64" s="897" t="s">
        <v>7</v>
      </c>
      <c r="I64" s="896">
        <f>SUM(I63:I63)</f>
        <v>0.4</v>
      </c>
      <c r="J64" s="896">
        <f>SUM(J63:J63)</f>
        <v>0.5</v>
      </c>
      <c r="K64" s="896">
        <f>SUM(K63:K63)</f>
        <v>0.6</v>
      </c>
      <c r="L64" s="895"/>
      <c r="M64" s="894"/>
      <c r="N64" s="893"/>
      <c r="O64" s="893"/>
      <c r="P64" s="892"/>
    </row>
    <row r="65" spans="1:18" ht="16.2" customHeight="1" x14ac:dyDescent="0.25">
      <c r="A65" s="2732" t="s">
        <v>6</v>
      </c>
      <c r="B65" s="2737" t="s">
        <v>8</v>
      </c>
      <c r="C65" s="2710" t="s">
        <v>404</v>
      </c>
      <c r="D65" s="429"/>
      <c r="E65" s="2708" t="s">
        <v>411</v>
      </c>
      <c r="F65" s="2678" t="s">
        <v>64</v>
      </c>
      <c r="G65" s="2675" t="s">
        <v>324</v>
      </c>
      <c r="H65" s="904" t="s">
        <v>69</v>
      </c>
      <c r="I65" s="903">
        <v>29.5</v>
      </c>
      <c r="J65" s="903">
        <v>31</v>
      </c>
      <c r="K65" s="902">
        <v>33</v>
      </c>
      <c r="L65" s="901"/>
      <c r="M65" s="900"/>
      <c r="N65" s="899"/>
      <c r="O65" s="72"/>
      <c r="P65" s="898"/>
    </row>
    <row r="66" spans="1:18" ht="22.95" customHeight="1" thickBot="1" x14ac:dyDescent="0.3">
      <c r="A66" s="2733"/>
      <c r="B66" s="2738"/>
      <c r="C66" s="2711"/>
      <c r="D66" s="432"/>
      <c r="E66" s="2709"/>
      <c r="F66" s="2696"/>
      <c r="G66" s="2677"/>
      <c r="H66" s="897" t="s">
        <v>7</v>
      </c>
      <c r="I66" s="896">
        <f>SUM(I65:I65)</f>
        <v>29.5</v>
      </c>
      <c r="J66" s="896">
        <f>SUM(J65:J65)</f>
        <v>31</v>
      </c>
      <c r="K66" s="896">
        <f>SUM(K65:K65)</f>
        <v>33</v>
      </c>
      <c r="L66" s="895"/>
      <c r="M66" s="894"/>
      <c r="N66" s="893"/>
      <c r="O66" s="893"/>
      <c r="P66" s="892"/>
    </row>
    <row r="67" spans="1:18" ht="28.2" customHeight="1" x14ac:dyDescent="0.25">
      <c r="A67" s="2732" t="s">
        <v>6</v>
      </c>
      <c r="B67" s="2737" t="s">
        <v>8</v>
      </c>
      <c r="C67" s="2710" t="s">
        <v>205</v>
      </c>
      <c r="D67" s="429"/>
      <c r="E67" s="2708" t="s">
        <v>410</v>
      </c>
      <c r="F67" s="2678" t="s">
        <v>64</v>
      </c>
      <c r="G67" s="2675" t="s">
        <v>292</v>
      </c>
      <c r="H67" s="904" t="s">
        <v>69</v>
      </c>
      <c r="I67" s="903">
        <v>27.1</v>
      </c>
      <c r="J67" s="903">
        <v>28</v>
      </c>
      <c r="K67" s="902">
        <v>30</v>
      </c>
      <c r="L67" s="901"/>
      <c r="M67" s="900"/>
      <c r="N67" s="899"/>
      <c r="O67" s="72"/>
      <c r="P67" s="898"/>
    </row>
    <row r="68" spans="1:18" ht="18.600000000000001" customHeight="1" thickBot="1" x14ac:dyDescent="0.3">
      <c r="A68" s="2733"/>
      <c r="B68" s="2738"/>
      <c r="C68" s="2711"/>
      <c r="D68" s="432"/>
      <c r="E68" s="2709"/>
      <c r="F68" s="2696"/>
      <c r="G68" s="2677"/>
      <c r="H68" s="897" t="s">
        <v>7</v>
      </c>
      <c r="I68" s="896">
        <f>SUM(I67:I67)</f>
        <v>27.1</v>
      </c>
      <c r="J68" s="896">
        <f>SUM(J67:J67)</f>
        <v>28</v>
      </c>
      <c r="K68" s="896">
        <f>SUM(K67:K67)</f>
        <v>30</v>
      </c>
      <c r="L68" s="895"/>
      <c r="M68" s="894"/>
      <c r="N68" s="893"/>
      <c r="O68" s="893"/>
      <c r="P68" s="892"/>
    </row>
    <row r="69" spans="1:18" ht="16.95" customHeight="1" thickBot="1" x14ac:dyDescent="0.3">
      <c r="A69" s="489" t="s">
        <v>6</v>
      </c>
      <c r="B69" s="73" t="s">
        <v>8</v>
      </c>
      <c r="C69" s="2730" t="s">
        <v>31</v>
      </c>
      <c r="D69" s="2730"/>
      <c r="E69" s="2730"/>
      <c r="F69" s="2730"/>
      <c r="G69" s="2731"/>
      <c r="H69" s="74" t="s">
        <v>7</v>
      </c>
      <c r="I69" s="75">
        <f>I40+I42+I44+I46+I48+I50+I52+I54+I56+I58+I60+I62+I64+I66+I68</f>
        <v>475.09999999999991</v>
      </c>
      <c r="J69" s="75">
        <f>J40+J42+J44+J46+J48+J50+J52+J54+J56+J58+J60+J62+J64+J66+J68</f>
        <v>464.7</v>
      </c>
      <c r="K69" s="75">
        <f>K40+K42+K44+K46+K48+K50+K52+K54+K56+K58+K60+K62+K64+K66+K68</f>
        <v>488.6</v>
      </c>
      <c r="L69" s="76"/>
      <c r="M69" s="76"/>
      <c r="N69" s="76"/>
      <c r="O69" s="76"/>
      <c r="P69" s="77"/>
    </row>
    <row r="70" spans="1:18" ht="16.2" customHeight="1" thickBot="1" x14ac:dyDescent="0.3">
      <c r="A70" s="489" t="s">
        <v>6</v>
      </c>
      <c r="B70" s="73"/>
      <c r="C70" s="2704" t="s">
        <v>51</v>
      </c>
      <c r="D70" s="2704"/>
      <c r="E70" s="2704"/>
      <c r="F70" s="2704"/>
      <c r="G70" s="2705"/>
      <c r="H70" s="433" t="s">
        <v>7</v>
      </c>
      <c r="I70" s="434">
        <f>I69+I37</f>
        <v>10673.6</v>
      </c>
      <c r="J70" s="434">
        <f>J69+J37</f>
        <v>12457.7</v>
      </c>
      <c r="K70" s="434">
        <f>K69+K37</f>
        <v>9240.6</v>
      </c>
      <c r="L70" s="435"/>
      <c r="M70" s="435"/>
      <c r="N70" s="435"/>
      <c r="O70" s="435"/>
      <c r="P70" s="436"/>
    </row>
    <row r="71" spans="1:18" ht="16.2" customHeight="1" thickBot="1" x14ac:dyDescent="0.3">
      <c r="A71" s="489"/>
      <c r="B71" s="73"/>
      <c r="C71" s="2704" t="s">
        <v>82</v>
      </c>
      <c r="D71" s="2704"/>
      <c r="E71" s="2704"/>
      <c r="F71" s="2704"/>
      <c r="G71" s="2705"/>
      <c r="H71" s="433" t="s">
        <v>7</v>
      </c>
      <c r="I71" s="434">
        <f>I72-I16-I23</f>
        <v>10644.800000000001</v>
      </c>
      <c r="J71" s="434">
        <f>J72-J16-J23</f>
        <v>12457.7</v>
      </c>
      <c r="K71" s="434">
        <f>K72-K16-K23</f>
        <v>9240.6</v>
      </c>
      <c r="L71" s="435"/>
      <c r="M71" s="435"/>
      <c r="N71" s="435"/>
      <c r="O71" s="435"/>
      <c r="P71" s="436"/>
    </row>
    <row r="72" spans="1:18" ht="16.2" customHeight="1" thickBot="1" x14ac:dyDescent="0.3">
      <c r="A72" s="2727" t="s">
        <v>9</v>
      </c>
      <c r="B72" s="2728"/>
      <c r="C72" s="2728"/>
      <c r="D72" s="2728"/>
      <c r="E72" s="2728"/>
      <c r="F72" s="2728"/>
      <c r="G72" s="2728"/>
      <c r="H72" s="2729"/>
      <c r="I72" s="85">
        <f>I70*1</f>
        <v>10673.6</v>
      </c>
      <c r="J72" s="85">
        <f>J70*1</f>
        <v>12457.7</v>
      </c>
      <c r="K72" s="85">
        <f>K70*1</f>
        <v>9240.6</v>
      </c>
      <c r="L72" s="2712"/>
      <c r="M72" s="2713"/>
      <c r="N72" s="2713"/>
      <c r="O72" s="2713"/>
      <c r="P72" s="2714"/>
    </row>
    <row r="73" spans="1:18" ht="13.8" x14ac:dyDescent="0.25">
      <c r="A73" s="891" t="s">
        <v>477</v>
      </c>
      <c r="B73" s="891"/>
      <c r="C73" s="891"/>
      <c r="D73" s="891"/>
      <c r="E73" s="891"/>
      <c r="F73" s="891"/>
      <c r="G73" s="891"/>
      <c r="H73" s="891"/>
      <c r="I73" s="891"/>
      <c r="J73" s="891"/>
      <c r="K73" s="891"/>
      <c r="L73" s="891"/>
      <c r="M73" s="890"/>
      <c r="N73" s="888"/>
      <c r="O73" s="888"/>
      <c r="P73" s="888"/>
    </row>
    <row r="74" spans="1:18" ht="28.2" customHeight="1" x14ac:dyDescent="0.25">
      <c r="A74" s="890"/>
      <c r="B74" s="890"/>
      <c r="C74" s="890"/>
      <c r="D74" s="890"/>
      <c r="E74" s="890"/>
      <c r="F74" s="890"/>
      <c r="G74" s="890"/>
      <c r="H74" s="890"/>
      <c r="I74" s="890"/>
      <c r="J74" s="890"/>
      <c r="K74" s="890"/>
      <c r="L74" s="890"/>
      <c r="M74" s="890"/>
      <c r="N74" s="888"/>
      <c r="O74" s="888"/>
      <c r="P74" s="888"/>
    </row>
    <row r="75" spans="1:18" ht="21.75" customHeight="1" thickBot="1" x14ac:dyDescent="0.3">
      <c r="A75" s="872"/>
      <c r="B75" s="869"/>
      <c r="C75" s="869"/>
      <c r="D75" s="869"/>
      <c r="E75" s="2726" t="s">
        <v>10</v>
      </c>
      <c r="F75" s="2726"/>
      <c r="G75" s="2726"/>
      <c r="H75" s="2726"/>
      <c r="I75" s="2726"/>
      <c r="J75" s="2726"/>
      <c r="K75" s="2726"/>
      <c r="L75" s="887"/>
      <c r="M75" s="887"/>
      <c r="N75" s="869"/>
      <c r="O75" s="869"/>
      <c r="P75" s="869"/>
    </row>
    <row r="76" spans="1:18" ht="62.25" customHeight="1" thickBot="1" x14ac:dyDescent="0.3">
      <c r="A76" s="872"/>
      <c r="B76" s="869"/>
      <c r="C76" s="869"/>
      <c r="D76" s="869"/>
      <c r="E76" s="886"/>
      <c r="F76" s="885"/>
      <c r="G76" s="885"/>
      <c r="H76" s="56"/>
      <c r="I76" s="884" t="s">
        <v>93</v>
      </c>
      <c r="J76" s="883" t="s">
        <v>80</v>
      </c>
      <c r="K76" s="882" t="s">
        <v>81</v>
      </c>
      <c r="L76" s="864"/>
      <c r="M76" s="864"/>
      <c r="N76" s="869"/>
      <c r="O76" s="869"/>
      <c r="P76" s="869"/>
    </row>
    <row r="77" spans="1:18" ht="13.2" customHeight="1" thickBot="1" x14ac:dyDescent="0.3">
      <c r="A77" s="872"/>
      <c r="B77" s="869"/>
      <c r="C77" s="869"/>
      <c r="D77" s="869"/>
      <c r="E77" s="2734" t="s">
        <v>33</v>
      </c>
      <c r="F77" s="2735"/>
      <c r="G77" s="2735"/>
      <c r="H77" s="2736"/>
      <c r="I77" s="881">
        <f>SUM(I78:I88)</f>
        <v>10673.6</v>
      </c>
      <c r="J77" s="881">
        <f>SUM(J78:J88)</f>
        <v>12457.7</v>
      </c>
      <c r="K77" s="881">
        <f>SUM(K78:K88)</f>
        <v>9240.6</v>
      </c>
      <c r="L77" s="880"/>
      <c r="M77" s="864"/>
      <c r="N77" s="869"/>
      <c r="O77" s="869"/>
      <c r="P77" s="869"/>
    </row>
    <row r="78" spans="1:18" ht="20.399999999999999" customHeight="1" x14ac:dyDescent="0.25">
      <c r="A78" s="872"/>
      <c r="B78" s="869"/>
      <c r="C78" s="869"/>
      <c r="D78" s="869"/>
      <c r="E78" s="2701" t="s">
        <v>278</v>
      </c>
      <c r="F78" s="2702"/>
      <c r="G78" s="2702"/>
      <c r="H78" s="2703"/>
      <c r="I78" s="977">
        <v>10126.1</v>
      </c>
      <c r="J78" s="977">
        <f>J13+J22+J27+J29+J31+J33+J35</f>
        <v>11966</v>
      </c>
      <c r="K78" s="977">
        <f>K13+K22+K27+K29+K31+K33+K35</f>
        <v>8724</v>
      </c>
      <c r="L78" s="864"/>
      <c r="M78" s="864"/>
      <c r="N78" s="872"/>
      <c r="O78" s="869"/>
      <c r="P78" s="1017"/>
      <c r="Q78" s="995"/>
      <c r="R78" s="995"/>
    </row>
    <row r="79" spans="1:18" ht="19.95" customHeight="1" x14ac:dyDescent="0.25">
      <c r="A79" s="872"/>
      <c r="B79" s="869"/>
      <c r="C79" s="869"/>
      <c r="D79" s="869"/>
      <c r="E79" s="2701" t="s">
        <v>277</v>
      </c>
      <c r="F79" s="2702"/>
      <c r="G79" s="2702"/>
      <c r="H79" s="2703"/>
      <c r="I79" s="975"/>
      <c r="J79" s="2320"/>
      <c r="K79" s="2321"/>
      <c r="L79" s="864"/>
      <c r="M79" s="864"/>
      <c r="N79" s="869"/>
      <c r="O79" s="869"/>
      <c r="P79" s="869"/>
    </row>
    <row r="80" spans="1:18" ht="15" customHeight="1" x14ac:dyDescent="0.25">
      <c r="A80" s="872"/>
      <c r="B80" s="869"/>
      <c r="C80" s="869"/>
      <c r="D80" s="869"/>
      <c r="E80" s="2701" t="s">
        <v>276</v>
      </c>
      <c r="F80" s="2702"/>
      <c r="G80" s="2702"/>
      <c r="H80" s="2703"/>
      <c r="I80" s="2322">
        <v>43.6</v>
      </c>
      <c r="J80" s="976">
        <f>J15*1</f>
        <v>27</v>
      </c>
      <c r="K80" s="975">
        <f>K15*1</f>
        <v>28</v>
      </c>
      <c r="L80" s="864"/>
      <c r="M80" s="864"/>
      <c r="N80" s="869"/>
      <c r="O80" s="869"/>
      <c r="P80" s="869"/>
    </row>
    <row r="81" spans="1:18" ht="32.4" customHeight="1" x14ac:dyDescent="0.25">
      <c r="A81" s="872"/>
      <c r="B81" s="869"/>
      <c r="C81" s="869"/>
      <c r="D81" s="869"/>
      <c r="E81" s="2701" t="s">
        <v>275</v>
      </c>
      <c r="F81" s="2702"/>
      <c r="G81" s="2702"/>
      <c r="H81" s="2703"/>
      <c r="I81" s="975"/>
      <c r="J81" s="976"/>
      <c r="K81" s="975"/>
      <c r="L81" s="864"/>
      <c r="M81" s="864"/>
      <c r="N81" s="869"/>
      <c r="O81" s="869"/>
      <c r="P81" s="869"/>
    </row>
    <row r="82" spans="1:18" ht="18.600000000000001" customHeight="1" x14ac:dyDescent="0.25">
      <c r="A82" s="872"/>
      <c r="B82" s="869"/>
      <c r="C82" s="869"/>
      <c r="D82" s="869"/>
      <c r="E82" s="2720" t="s">
        <v>274</v>
      </c>
      <c r="F82" s="2721"/>
      <c r="G82" s="2721"/>
      <c r="H82" s="2722"/>
      <c r="I82" s="1780"/>
      <c r="J82" s="879"/>
      <c r="K82" s="878"/>
      <c r="L82" s="864"/>
      <c r="M82" s="864"/>
      <c r="N82" s="869"/>
      <c r="O82" s="869"/>
      <c r="P82" s="869"/>
    </row>
    <row r="83" spans="1:18" ht="17.399999999999999" customHeight="1" x14ac:dyDescent="0.25">
      <c r="A83" s="872"/>
      <c r="B83" s="869"/>
      <c r="C83" s="869"/>
      <c r="D83" s="869"/>
      <c r="E83" s="877" t="s">
        <v>273</v>
      </c>
      <c r="F83" s="876"/>
      <c r="G83" s="876"/>
      <c r="H83" s="875"/>
      <c r="I83" s="975"/>
      <c r="J83" s="976"/>
      <c r="K83" s="975"/>
      <c r="L83" s="864"/>
      <c r="M83" s="864"/>
      <c r="N83" s="869"/>
      <c r="O83" s="869"/>
      <c r="P83" s="869"/>
    </row>
    <row r="84" spans="1:18" ht="36" customHeight="1" x14ac:dyDescent="0.25">
      <c r="A84" s="872"/>
      <c r="B84" s="869"/>
      <c r="C84" s="869"/>
      <c r="D84" s="869"/>
      <c r="E84" s="2701" t="s">
        <v>272</v>
      </c>
      <c r="F84" s="2702"/>
      <c r="G84" s="2702"/>
      <c r="H84" s="2703"/>
      <c r="I84" s="2322">
        <v>475.1</v>
      </c>
      <c r="J84" s="976">
        <v>464.7</v>
      </c>
      <c r="K84" s="975">
        <v>488.6</v>
      </c>
      <c r="L84" s="864"/>
      <c r="M84" s="864"/>
      <c r="N84" s="874"/>
      <c r="O84" s="874"/>
      <c r="P84" s="874"/>
      <c r="Q84" s="873"/>
      <c r="R84" s="873"/>
    </row>
    <row r="85" spans="1:18" ht="28.2" customHeight="1" x14ac:dyDescent="0.25">
      <c r="A85" s="872"/>
      <c r="B85" s="869"/>
      <c r="C85" s="869"/>
      <c r="D85" s="869"/>
      <c r="E85" s="2701" t="s">
        <v>271</v>
      </c>
      <c r="F85" s="2702"/>
      <c r="G85" s="2702"/>
      <c r="H85" s="2703"/>
      <c r="I85" s="870"/>
      <c r="J85" s="871"/>
      <c r="K85" s="870"/>
      <c r="L85" s="864"/>
      <c r="M85" s="864"/>
      <c r="N85" s="869"/>
      <c r="O85" s="869"/>
      <c r="P85" s="869"/>
    </row>
    <row r="86" spans="1:18" ht="13.2" customHeight="1" x14ac:dyDescent="0.25">
      <c r="A86" s="872"/>
      <c r="B86" s="869"/>
      <c r="C86" s="869"/>
      <c r="D86" s="869"/>
      <c r="E86" s="2701" t="s">
        <v>270</v>
      </c>
      <c r="F86" s="2702"/>
      <c r="G86" s="2702"/>
      <c r="H86" s="2703"/>
      <c r="I86" s="870"/>
      <c r="J86" s="871"/>
      <c r="K86" s="870"/>
      <c r="L86" s="864"/>
      <c r="M86" s="864"/>
      <c r="N86" s="869"/>
      <c r="O86" s="869"/>
      <c r="P86" s="869"/>
    </row>
    <row r="87" spans="1:18" ht="13.95" customHeight="1" x14ac:dyDescent="0.25">
      <c r="A87" s="872"/>
      <c r="B87" s="869"/>
      <c r="C87" s="869"/>
      <c r="D87" s="869"/>
      <c r="E87" s="2693" t="s">
        <v>269</v>
      </c>
      <c r="F87" s="2694"/>
      <c r="G87" s="2694"/>
      <c r="H87" s="2695"/>
      <c r="I87" s="870"/>
      <c r="J87" s="871"/>
      <c r="K87" s="870"/>
      <c r="L87" s="864"/>
      <c r="M87" s="864"/>
      <c r="N87" s="869"/>
      <c r="O87" s="869"/>
      <c r="P87" s="869"/>
    </row>
    <row r="88" spans="1:18" ht="14.4" thickBot="1" x14ac:dyDescent="0.3">
      <c r="A88" s="859"/>
      <c r="B88" s="859"/>
      <c r="C88" s="859"/>
      <c r="D88" s="859"/>
      <c r="E88" s="2690" t="s">
        <v>268</v>
      </c>
      <c r="F88" s="2691"/>
      <c r="G88" s="2691"/>
      <c r="H88" s="2692"/>
      <c r="I88" s="1785">
        <v>28.8</v>
      </c>
      <c r="J88" s="868"/>
      <c r="K88" s="867"/>
      <c r="L88" s="864"/>
      <c r="M88" s="864"/>
      <c r="N88" s="859"/>
      <c r="O88" s="859"/>
      <c r="P88" s="859"/>
    </row>
    <row r="89" spans="1:18" ht="14.4" thickBot="1" x14ac:dyDescent="0.3">
      <c r="A89" s="859"/>
      <c r="B89" s="859"/>
      <c r="C89" s="859"/>
      <c r="D89" s="859"/>
      <c r="E89" s="2718" t="s">
        <v>34</v>
      </c>
      <c r="F89" s="2719"/>
      <c r="G89" s="2719"/>
      <c r="H89" s="2719"/>
      <c r="I89" s="866"/>
      <c r="J89" s="866"/>
      <c r="K89" s="865"/>
      <c r="L89" s="864"/>
      <c r="M89" s="864"/>
      <c r="N89" s="859"/>
      <c r="O89" s="859"/>
      <c r="P89" s="859"/>
    </row>
    <row r="90" spans="1:18" ht="12.75" customHeight="1" thickBot="1" x14ac:dyDescent="0.3">
      <c r="A90" s="859"/>
      <c r="B90" s="859"/>
      <c r="C90" s="859"/>
      <c r="D90" s="859"/>
      <c r="E90" s="2723" t="s">
        <v>267</v>
      </c>
      <c r="F90" s="2724"/>
      <c r="G90" s="2724"/>
      <c r="H90" s="2725"/>
      <c r="I90" s="863"/>
      <c r="J90" s="863"/>
      <c r="K90" s="862"/>
      <c r="L90" s="859"/>
      <c r="M90" s="859"/>
      <c r="N90" s="859"/>
      <c r="O90" s="859"/>
      <c r="P90" s="859"/>
    </row>
    <row r="91" spans="1:18" ht="14.4" thickBot="1" x14ac:dyDescent="0.3">
      <c r="A91" s="859"/>
      <c r="B91" s="859"/>
      <c r="C91" s="859"/>
      <c r="D91" s="859"/>
      <c r="E91" s="2715"/>
      <c r="F91" s="2716"/>
      <c r="G91" s="2716"/>
      <c r="H91" s="2717"/>
      <c r="I91" s="861"/>
      <c r="J91" s="861"/>
      <c r="K91" s="860"/>
      <c r="L91" s="859"/>
      <c r="M91" s="859"/>
      <c r="N91" s="859"/>
      <c r="O91" s="859"/>
      <c r="P91" s="859"/>
    </row>
  </sheetData>
  <mergeCells count="186">
    <mergeCell ref="A39:A40"/>
    <mergeCell ref="A29:A30"/>
    <mergeCell ref="B29:B30"/>
    <mergeCell ref="C29:C30"/>
    <mergeCell ref="E29:E30"/>
    <mergeCell ref="F29:F30"/>
    <mergeCell ref="L1:O1"/>
    <mergeCell ref="A2:N2"/>
    <mergeCell ref="A4:A6"/>
    <mergeCell ref="B4:B6"/>
    <mergeCell ref="C4:C6"/>
    <mergeCell ref="A3:P3"/>
    <mergeCell ref="L4:P4"/>
    <mergeCell ref="L5:L6"/>
    <mergeCell ref="N29:N30"/>
    <mergeCell ref="A27:A28"/>
    <mergeCell ref="B27:B28"/>
    <mergeCell ref="C27:C28"/>
    <mergeCell ref="F27:F28"/>
    <mergeCell ref="A13:A21"/>
    <mergeCell ref="B13:B21"/>
    <mergeCell ref="C13:C21"/>
    <mergeCell ref="M5:M6"/>
    <mergeCell ref="D4:D6"/>
    <mergeCell ref="G47:G48"/>
    <mergeCell ref="E47:E48"/>
    <mergeCell ref="E49:E50"/>
    <mergeCell ref="G29:G30"/>
    <mergeCell ref="E33:E34"/>
    <mergeCell ref="L29:L30"/>
    <mergeCell ref="L39:L40"/>
    <mergeCell ref="B39:B40"/>
    <mergeCell ref="C37:G37"/>
    <mergeCell ref="L31:L32"/>
    <mergeCell ref="F31:F32"/>
    <mergeCell ref="G31:G32"/>
    <mergeCell ref="F45:F46"/>
    <mergeCell ref="E51:E52"/>
    <mergeCell ref="A22:A26"/>
    <mergeCell ref="B22:B26"/>
    <mergeCell ref="C22:C26"/>
    <mergeCell ref="E27:E28"/>
    <mergeCell ref="F22:F26"/>
    <mergeCell ref="C51:C52"/>
    <mergeCell ref="F51:F52"/>
    <mergeCell ref="A45:A46"/>
    <mergeCell ref="B45:B46"/>
    <mergeCell ref="A47:A48"/>
    <mergeCell ref="A33:A34"/>
    <mergeCell ref="B33:B34"/>
    <mergeCell ref="B35:B36"/>
    <mergeCell ref="A35:A36"/>
    <mergeCell ref="A43:A44"/>
    <mergeCell ref="B43:B44"/>
    <mergeCell ref="C38:O38"/>
    <mergeCell ref="B47:B48"/>
    <mergeCell ref="C47:C48"/>
    <mergeCell ref="C39:C40"/>
    <mergeCell ref="C49:C50"/>
    <mergeCell ref="F49:F50"/>
    <mergeCell ref="G49:G50"/>
    <mergeCell ref="C65:C66"/>
    <mergeCell ref="F65:F66"/>
    <mergeCell ref="G65:G66"/>
    <mergeCell ref="B59:B60"/>
    <mergeCell ref="B67:B68"/>
    <mergeCell ref="C67:C68"/>
    <mergeCell ref="B63:B64"/>
    <mergeCell ref="C63:C64"/>
    <mergeCell ref="C57:C58"/>
    <mergeCell ref="F57:F58"/>
    <mergeCell ref="B57:B58"/>
    <mergeCell ref="E61:E62"/>
    <mergeCell ref="E59:E60"/>
    <mergeCell ref="C59:C60"/>
    <mergeCell ref="F59:F60"/>
    <mergeCell ref="A55:A56"/>
    <mergeCell ref="B55:B56"/>
    <mergeCell ref="M31:M32"/>
    <mergeCell ref="M29:M30"/>
    <mergeCell ref="I4:I6"/>
    <mergeCell ref="F39:F40"/>
    <mergeCell ref="G27:G28"/>
    <mergeCell ref="G39:G40"/>
    <mergeCell ref="E22:E26"/>
    <mergeCell ref="E13:E21"/>
    <mergeCell ref="F13:F21"/>
    <mergeCell ref="C9:O9"/>
    <mergeCell ref="N5:P5"/>
    <mergeCell ref="A31:A32"/>
    <mergeCell ref="B31:B32"/>
    <mergeCell ref="C31:C32"/>
    <mergeCell ref="E31:E32"/>
    <mergeCell ref="A51:A52"/>
    <mergeCell ref="B51:B52"/>
    <mergeCell ref="P31:P32"/>
    <mergeCell ref="E39:E40"/>
    <mergeCell ref="C55:C56"/>
    <mergeCell ref="F55:F56"/>
    <mergeCell ref="G55:G56"/>
    <mergeCell ref="A61:A62"/>
    <mergeCell ref="B61:B62"/>
    <mergeCell ref="C61:C62"/>
    <mergeCell ref="F61:F62"/>
    <mergeCell ref="G61:G62"/>
    <mergeCell ref="L43:L44"/>
    <mergeCell ref="L55:L56"/>
    <mergeCell ref="A59:A60"/>
    <mergeCell ref="A41:A42"/>
    <mergeCell ref="B41:B42"/>
    <mergeCell ref="C41:C42"/>
    <mergeCell ref="F41:F42"/>
    <mergeCell ref="L41:L42"/>
    <mergeCell ref="G45:G46"/>
    <mergeCell ref="A57:A58"/>
    <mergeCell ref="A53:A54"/>
    <mergeCell ref="B53:B54"/>
    <mergeCell ref="E53:E54"/>
    <mergeCell ref="A49:A50"/>
    <mergeCell ref="B49:B50"/>
    <mergeCell ref="C53:C54"/>
    <mergeCell ref="F53:F54"/>
    <mergeCell ref="G53:G54"/>
    <mergeCell ref="F47:F48"/>
    <mergeCell ref="E91:H91"/>
    <mergeCell ref="E89:H89"/>
    <mergeCell ref="E86:H86"/>
    <mergeCell ref="E82:H82"/>
    <mergeCell ref="E90:H90"/>
    <mergeCell ref="E84:H84"/>
    <mergeCell ref="E85:H85"/>
    <mergeCell ref="E75:K75"/>
    <mergeCell ref="F63:F64"/>
    <mergeCell ref="G63:G64"/>
    <mergeCell ref="F67:F68"/>
    <mergeCell ref="A72:H72"/>
    <mergeCell ref="C69:G69"/>
    <mergeCell ref="A67:A68"/>
    <mergeCell ref="E63:E64"/>
    <mergeCell ref="E77:H77"/>
    <mergeCell ref="E78:H78"/>
    <mergeCell ref="C71:G71"/>
    <mergeCell ref="A63:A64"/>
    <mergeCell ref="G67:G68"/>
    <mergeCell ref="E65:E66"/>
    <mergeCell ref="E67:E68"/>
    <mergeCell ref="A65:A66"/>
    <mergeCell ref="B65:B66"/>
    <mergeCell ref="X35:X36"/>
    <mergeCell ref="E88:H88"/>
    <mergeCell ref="E87:H87"/>
    <mergeCell ref="F35:F36"/>
    <mergeCell ref="G35:G36"/>
    <mergeCell ref="E35:E36"/>
    <mergeCell ref="D35:D36"/>
    <mergeCell ref="E81:H81"/>
    <mergeCell ref="E80:H80"/>
    <mergeCell ref="E79:H79"/>
    <mergeCell ref="C70:G70"/>
    <mergeCell ref="E43:E44"/>
    <mergeCell ref="E45:E46"/>
    <mergeCell ref="G57:G58"/>
    <mergeCell ref="G59:G60"/>
    <mergeCell ref="C45:C46"/>
    <mergeCell ref="G41:G42"/>
    <mergeCell ref="C43:C44"/>
    <mergeCell ref="F43:F44"/>
    <mergeCell ref="G43:G44"/>
    <mergeCell ref="L72:P72"/>
    <mergeCell ref="G51:G52"/>
    <mergeCell ref="E55:E56"/>
    <mergeCell ref="E57:E58"/>
    <mergeCell ref="O29:O30"/>
    <mergeCell ref="P29:P30"/>
    <mergeCell ref="N31:N32"/>
    <mergeCell ref="O31:O32"/>
    <mergeCell ref="G13:G21"/>
    <mergeCell ref="G22:G26"/>
    <mergeCell ref="F33:F34"/>
    <mergeCell ref="G33:G34"/>
    <mergeCell ref="E4:E6"/>
    <mergeCell ref="F4:F6"/>
    <mergeCell ref="G4:G6"/>
    <mergeCell ref="K4:K6"/>
    <mergeCell ref="H4:H6"/>
    <mergeCell ref="J4:J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4"/>
  <sheetViews>
    <sheetView tabSelected="1" workbookViewId="0">
      <selection activeCell="L89" sqref="L89"/>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7.6640625" style="9" customWidth="1"/>
    <col min="16" max="16" width="8.44140625" style="9" customWidth="1"/>
    <col min="17" max="16384" width="9.109375" style="9"/>
  </cols>
  <sheetData>
    <row r="1" spans="1:19" ht="54.6" customHeight="1" x14ac:dyDescent="0.25">
      <c r="L1" s="2766" t="s">
        <v>1009</v>
      </c>
      <c r="M1" s="2766"/>
      <c r="N1" s="2766"/>
      <c r="O1" s="2766"/>
      <c r="P1" s="3592"/>
    </row>
    <row r="2" spans="1:19" ht="13.95" customHeight="1" x14ac:dyDescent="0.25">
      <c r="A2" s="2767" t="s">
        <v>1056</v>
      </c>
      <c r="B2" s="2767"/>
      <c r="C2" s="2767"/>
      <c r="D2" s="2767"/>
      <c r="E2" s="2767"/>
      <c r="F2" s="2767"/>
      <c r="G2" s="2767"/>
      <c r="H2" s="2767"/>
      <c r="I2" s="2767"/>
      <c r="J2" s="2767"/>
      <c r="K2" s="2767"/>
      <c r="L2" s="2767"/>
      <c r="M2" s="2767"/>
      <c r="N2" s="2767"/>
      <c r="O2" s="10"/>
      <c r="P2" s="10"/>
    </row>
    <row r="3" spans="1:19" ht="13.8" x14ac:dyDescent="0.25">
      <c r="A3" s="3032" t="s">
        <v>35</v>
      </c>
      <c r="B3" s="3032"/>
      <c r="C3" s="3032"/>
      <c r="D3" s="3032"/>
      <c r="E3" s="3032"/>
      <c r="F3" s="3032"/>
      <c r="G3" s="3032"/>
      <c r="H3" s="3032"/>
      <c r="I3" s="3032"/>
      <c r="J3" s="3032"/>
      <c r="K3" s="3032"/>
      <c r="L3" s="3032"/>
      <c r="M3" s="3032"/>
      <c r="N3" s="3032"/>
      <c r="O3" s="3032"/>
      <c r="P3" s="3032"/>
    </row>
    <row r="4" spans="1:19" ht="16.2" thickBot="1" x14ac:dyDescent="0.3">
      <c r="A4" s="2490"/>
      <c r="B4" s="2490"/>
      <c r="C4" s="2490"/>
      <c r="D4" s="2490"/>
      <c r="E4" s="2490"/>
      <c r="F4" s="2490"/>
      <c r="G4" s="2490"/>
      <c r="H4" s="2490"/>
      <c r="I4" s="2490"/>
      <c r="J4" s="2490"/>
      <c r="K4" s="2490"/>
      <c r="L4" s="35"/>
      <c r="M4" s="2490"/>
      <c r="N4" s="36"/>
      <c r="O4" s="3593" t="s">
        <v>468</v>
      </c>
      <c r="P4" s="3033"/>
    </row>
    <row r="5" spans="1:19" ht="14.4" customHeight="1" thickBot="1" x14ac:dyDescent="0.3">
      <c r="A5" s="2768" t="s">
        <v>0</v>
      </c>
      <c r="B5" s="2768" t="s">
        <v>1</v>
      </c>
      <c r="C5" s="2686" t="s">
        <v>2</v>
      </c>
      <c r="D5" s="2768" t="s">
        <v>32</v>
      </c>
      <c r="E5" s="2680" t="s">
        <v>56</v>
      </c>
      <c r="F5" s="2683" t="s">
        <v>3</v>
      </c>
      <c r="G5" s="2686" t="s">
        <v>4</v>
      </c>
      <c r="H5" s="2683" t="s">
        <v>5</v>
      </c>
      <c r="I5" s="2743" t="s">
        <v>94</v>
      </c>
      <c r="J5" s="2683" t="s">
        <v>80</v>
      </c>
      <c r="K5" s="2683" t="s">
        <v>70</v>
      </c>
      <c r="L5" s="2772" t="s">
        <v>11</v>
      </c>
      <c r="M5" s="2773"/>
      <c r="N5" s="2773"/>
      <c r="O5" s="2773"/>
      <c r="P5" s="2774"/>
    </row>
    <row r="6" spans="1:19" ht="13.8" x14ac:dyDescent="0.25">
      <c r="A6" s="2769"/>
      <c r="B6" s="2769"/>
      <c r="C6" s="2687"/>
      <c r="D6" s="2769"/>
      <c r="E6" s="2681"/>
      <c r="F6" s="2684"/>
      <c r="G6" s="2687"/>
      <c r="H6" s="2684"/>
      <c r="I6" s="2744"/>
      <c r="J6" s="2684"/>
      <c r="K6" s="2684"/>
      <c r="L6" s="2775" t="s">
        <v>37</v>
      </c>
      <c r="M6" s="2777" t="s">
        <v>36</v>
      </c>
      <c r="N6" s="2751" t="s">
        <v>38</v>
      </c>
      <c r="O6" s="2751"/>
      <c r="P6" s="2752"/>
    </row>
    <row r="7" spans="1:19" ht="151.94999999999999" customHeight="1" thickBot="1" x14ac:dyDescent="0.3">
      <c r="A7" s="2770"/>
      <c r="B7" s="2770"/>
      <c r="C7" s="2688"/>
      <c r="D7" s="2770"/>
      <c r="E7" s="2682"/>
      <c r="F7" s="2685"/>
      <c r="G7" s="2688"/>
      <c r="H7" s="2685"/>
      <c r="I7" s="2745"/>
      <c r="J7" s="2685"/>
      <c r="K7" s="2685"/>
      <c r="L7" s="2776"/>
      <c r="M7" s="2778"/>
      <c r="N7" s="65" t="s">
        <v>52</v>
      </c>
      <c r="O7" s="65" t="s">
        <v>53</v>
      </c>
      <c r="P7" s="66" t="s">
        <v>54</v>
      </c>
    </row>
    <row r="8" spans="1:19" ht="16.2" thickBot="1" x14ac:dyDescent="0.35">
      <c r="A8" s="34" t="s">
        <v>6</v>
      </c>
      <c r="B8" s="438" t="s">
        <v>206</v>
      </c>
      <c r="C8" s="68"/>
      <c r="D8" s="68"/>
      <c r="E8" s="68"/>
      <c r="F8" s="69"/>
      <c r="G8" s="69"/>
      <c r="H8" s="69"/>
      <c r="I8" s="439"/>
      <c r="J8" s="440"/>
      <c r="K8" s="439"/>
      <c r="L8" s="134"/>
      <c r="M8" s="135"/>
      <c r="N8" s="94"/>
      <c r="O8" s="95"/>
      <c r="P8" s="136"/>
    </row>
    <row r="9" spans="1:19" ht="22.2" customHeight="1" thickBot="1" x14ac:dyDescent="0.3">
      <c r="A9" s="2493"/>
      <c r="B9" s="158"/>
      <c r="C9" s="2323"/>
      <c r="D9" s="2323"/>
      <c r="E9" s="2324"/>
      <c r="F9" s="2323"/>
      <c r="G9" s="2323"/>
      <c r="H9" s="2323"/>
      <c r="I9" s="2323"/>
      <c r="J9" s="2323"/>
      <c r="K9" s="2325"/>
      <c r="L9" s="441" t="s">
        <v>207</v>
      </c>
      <c r="M9" s="137" t="s">
        <v>73</v>
      </c>
      <c r="N9" s="442">
        <v>99.9</v>
      </c>
      <c r="O9" s="442">
        <v>99.9</v>
      </c>
      <c r="P9" s="443">
        <v>99.9</v>
      </c>
    </row>
    <row r="10" spans="1:19" ht="13.8" thickBot="1" x14ac:dyDescent="0.3">
      <c r="A10" s="11" t="s">
        <v>6</v>
      </c>
      <c r="B10" s="28" t="s">
        <v>6</v>
      </c>
      <c r="C10" s="3579" t="s">
        <v>208</v>
      </c>
      <c r="D10" s="3580"/>
      <c r="E10" s="3580"/>
      <c r="F10" s="3580"/>
      <c r="G10" s="3580"/>
      <c r="H10" s="3580"/>
      <c r="I10" s="3580"/>
      <c r="J10" s="3580"/>
      <c r="K10" s="3580"/>
      <c r="L10" s="3580"/>
      <c r="M10" s="3580"/>
      <c r="N10" s="3580"/>
      <c r="O10" s="3580"/>
      <c r="P10" s="3581"/>
    </row>
    <row r="11" spans="1:19" ht="40.200000000000003" thickBot="1" x14ac:dyDescent="0.3">
      <c r="A11" s="2491"/>
      <c r="B11" s="2487"/>
      <c r="C11" s="3582"/>
      <c r="D11" s="3583"/>
      <c r="E11" s="3583"/>
      <c r="F11" s="3583"/>
      <c r="G11" s="3583"/>
      <c r="H11" s="3583"/>
      <c r="I11" s="3583"/>
      <c r="J11" s="3583"/>
      <c r="K11" s="3584"/>
      <c r="L11" s="2326" t="s">
        <v>209</v>
      </c>
      <c r="M11" s="141" t="s">
        <v>73</v>
      </c>
      <c r="N11" s="2254">
        <v>92</v>
      </c>
      <c r="O11" s="2254">
        <v>93</v>
      </c>
      <c r="P11" s="444">
        <v>95</v>
      </c>
    </row>
    <row r="12" spans="1:19" ht="13.2" customHeight="1" x14ac:dyDescent="0.25">
      <c r="A12" s="3004" t="s">
        <v>6</v>
      </c>
      <c r="B12" s="3007" t="s">
        <v>6</v>
      </c>
      <c r="C12" s="3465" t="s">
        <v>6</v>
      </c>
      <c r="D12" s="1970"/>
      <c r="E12" s="3013" t="s">
        <v>210</v>
      </c>
      <c r="F12" s="3573" t="s">
        <v>64</v>
      </c>
      <c r="G12" s="3576" t="s">
        <v>211</v>
      </c>
      <c r="H12" s="2464" t="s">
        <v>69</v>
      </c>
      <c r="I12" s="2349">
        <v>1853.5</v>
      </c>
      <c r="J12" s="2485">
        <v>1787.8</v>
      </c>
      <c r="K12" s="2485">
        <v>1957.8</v>
      </c>
      <c r="L12" s="3552" t="s">
        <v>212</v>
      </c>
      <c r="M12" s="3555" t="s">
        <v>85</v>
      </c>
      <c r="N12" s="3585" t="s">
        <v>213</v>
      </c>
      <c r="O12" s="3585" t="s">
        <v>214</v>
      </c>
      <c r="P12" s="3588" t="s">
        <v>215</v>
      </c>
    </row>
    <row r="13" spans="1:19" x14ac:dyDescent="0.25">
      <c r="A13" s="3005"/>
      <c r="B13" s="3008"/>
      <c r="C13" s="3465"/>
      <c r="D13" s="1970"/>
      <c r="E13" s="3014"/>
      <c r="F13" s="3574"/>
      <c r="G13" s="3577"/>
      <c r="H13" s="60" t="s">
        <v>216</v>
      </c>
      <c r="I13" s="2486">
        <v>22914.6</v>
      </c>
      <c r="J13" s="2485">
        <v>21572.400000000001</v>
      </c>
      <c r="K13" s="2485">
        <v>21942.400000000001</v>
      </c>
      <c r="L13" s="3553"/>
      <c r="M13" s="3556"/>
      <c r="N13" s="3586"/>
      <c r="O13" s="3586"/>
      <c r="P13" s="3589"/>
    </row>
    <row r="14" spans="1:19" ht="13.8" thickBot="1" x14ac:dyDescent="0.3">
      <c r="A14" s="3005"/>
      <c r="B14" s="3008"/>
      <c r="C14" s="3465"/>
      <c r="D14" s="1970"/>
      <c r="E14" s="3014"/>
      <c r="F14" s="3574"/>
      <c r="G14" s="3577"/>
      <c r="H14" s="445" t="s">
        <v>58</v>
      </c>
      <c r="I14" s="2654">
        <v>264</v>
      </c>
      <c r="J14" s="446">
        <v>0</v>
      </c>
      <c r="K14" s="446">
        <v>0</v>
      </c>
      <c r="L14" s="3553"/>
      <c r="M14" s="3556"/>
      <c r="N14" s="3586"/>
      <c r="O14" s="3586"/>
      <c r="P14" s="3589"/>
    </row>
    <row r="15" spans="1:19" ht="13.8" thickBot="1" x14ac:dyDescent="0.3">
      <c r="A15" s="3006"/>
      <c r="B15" s="3009"/>
      <c r="C15" s="3466"/>
      <c r="D15" s="1990"/>
      <c r="E15" s="3039"/>
      <c r="F15" s="3575"/>
      <c r="G15" s="3578"/>
      <c r="H15" s="277" t="s">
        <v>7</v>
      </c>
      <c r="I15" s="2639">
        <f>I12+I13+I14</f>
        <v>25032.1</v>
      </c>
      <c r="J15" s="122">
        <f t="shared" ref="J15:K15" si="0">J12+J13+J14</f>
        <v>23360.2</v>
      </c>
      <c r="K15" s="122">
        <f t="shared" si="0"/>
        <v>23900.2</v>
      </c>
      <c r="L15" s="3554"/>
      <c r="M15" s="3557"/>
      <c r="N15" s="3587"/>
      <c r="O15" s="3587"/>
      <c r="P15" s="3590"/>
    </row>
    <row r="16" spans="1:19" ht="13.2" customHeight="1" x14ac:dyDescent="0.25">
      <c r="A16" s="3004" t="s">
        <v>6</v>
      </c>
      <c r="B16" s="3007" t="s">
        <v>6</v>
      </c>
      <c r="C16" s="3465" t="s">
        <v>8</v>
      </c>
      <c r="D16" s="1970"/>
      <c r="E16" s="3013" t="s">
        <v>217</v>
      </c>
      <c r="F16" s="3573" t="s">
        <v>64</v>
      </c>
      <c r="G16" s="3576" t="s">
        <v>211</v>
      </c>
      <c r="H16" s="2484" t="s">
        <v>48</v>
      </c>
      <c r="I16" s="2486">
        <v>7761.3</v>
      </c>
      <c r="J16" s="2485">
        <v>6615</v>
      </c>
      <c r="K16" s="2485">
        <v>6865</v>
      </c>
      <c r="L16" s="3552" t="s">
        <v>212</v>
      </c>
      <c r="M16" s="3555" t="s">
        <v>85</v>
      </c>
      <c r="N16" s="3585" t="s">
        <v>218</v>
      </c>
      <c r="O16" s="3585" t="s">
        <v>219</v>
      </c>
      <c r="P16" s="3588" t="s">
        <v>220</v>
      </c>
      <c r="R16" s="54"/>
      <c r="S16" s="916"/>
    </row>
    <row r="17" spans="1:18" x14ac:dyDescent="0.25">
      <c r="A17" s="3005"/>
      <c r="B17" s="3008"/>
      <c r="C17" s="3465"/>
      <c r="D17" s="1970"/>
      <c r="E17" s="3014"/>
      <c r="F17" s="3574"/>
      <c r="G17" s="3577"/>
      <c r="H17" s="104" t="s">
        <v>58</v>
      </c>
      <c r="I17" s="2465">
        <v>1339.8</v>
      </c>
      <c r="J17" s="2485">
        <v>452.3</v>
      </c>
      <c r="K17" s="2485">
        <v>452.3</v>
      </c>
      <c r="L17" s="3553"/>
      <c r="M17" s="3556"/>
      <c r="N17" s="3586"/>
      <c r="O17" s="3586"/>
      <c r="P17" s="3589"/>
      <c r="R17" s="54"/>
    </row>
    <row r="18" spans="1:18" ht="13.8" thickBot="1" x14ac:dyDescent="0.3">
      <c r="A18" s="3005"/>
      <c r="B18" s="3008"/>
      <c r="C18" s="3465"/>
      <c r="D18" s="1970"/>
      <c r="E18" s="3014"/>
      <c r="F18" s="3574"/>
      <c r="G18" s="3577"/>
      <c r="H18" s="445" t="s">
        <v>59</v>
      </c>
      <c r="I18" s="446">
        <v>493.8</v>
      </c>
      <c r="J18" s="446">
        <v>493.8</v>
      </c>
      <c r="K18" s="446">
        <v>493.8</v>
      </c>
      <c r="L18" s="3553"/>
      <c r="M18" s="3556"/>
      <c r="N18" s="3586"/>
      <c r="O18" s="3586"/>
      <c r="P18" s="3589"/>
    </row>
    <row r="19" spans="1:18" ht="13.8" thickBot="1" x14ac:dyDescent="0.3">
      <c r="A19" s="3006"/>
      <c r="B19" s="3009"/>
      <c r="C19" s="3466"/>
      <c r="D19" s="1990"/>
      <c r="E19" s="3039"/>
      <c r="F19" s="3575"/>
      <c r="G19" s="3578"/>
      <c r="H19" s="277" t="s">
        <v>7</v>
      </c>
      <c r="I19" s="2639">
        <f>I16+I17+I18</f>
        <v>9594.9</v>
      </c>
      <c r="J19" s="122">
        <f t="shared" ref="J19:K19" si="1">J16+J17+J18</f>
        <v>7561.1</v>
      </c>
      <c r="K19" s="122">
        <f t="shared" si="1"/>
        <v>7811.1</v>
      </c>
      <c r="L19" s="3554"/>
      <c r="M19" s="3557"/>
      <c r="N19" s="3587"/>
      <c r="O19" s="3587"/>
      <c r="P19" s="3590"/>
    </row>
    <row r="20" spans="1:18" ht="13.2" customHeight="1" x14ac:dyDescent="0.25">
      <c r="A20" s="3004" t="s">
        <v>6</v>
      </c>
      <c r="B20" s="3007" t="s">
        <v>6</v>
      </c>
      <c r="C20" s="3380" t="s">
        <v>49</v>
      </c>
      <c r="D20" s="2489"/>
      <c r="E20" s="3013" t="s">
        <v>1057</v>
      </c>
      <c r="F20" s="3550" t="s">
        <v>221</v>
      </c>
      <c r="G20" s="3519" t="s">
        <v>222</v>
      </c>
      <c r="H20" s="2484" t="s">
        <v>48</v>
      </c>
      <c r="I20" s="2485">
        <v>172.4</v>
      </c>
      <c r="J20" s="2485">
        <v>179</v>
      </c>
      <c r="K20" s="2485">
        <v>186</v>
      </c>
      <c r="L20" s="3552" t="s">
        <v>223</v>
      </c>
      <c r="M20" s="3555" t="s">
        <v>85</v>
      </c>
      <c r="N20" s="3566" t="s">
        <v>141</v>
      </c>
      <c r="O20" s="3566" t="s">
        <v>141</v>
      </c>
      <c r="P20" s="3568" t="s">
        <v>141</v>
      </c>
    </row>
    <row r="21" spans="1:18" x14ac:dyDescent="0.25">
      <c r="A21" s="3005"/>
      <c r="B21" s="3008"/>
      <c r="C21" s="3380"/>
      <c r="D21" s="2489"/>
      <c r="E21" s="3014"/>
      <c r="F21" s="3492"/>
      <c r="G21" s="3520"/>
      <c r="H21" s="2484" t="s">
        <v>69</v>
      </c>
      <c r="I21" s="2486">
        <v>285.2</v>
      </c>
      <c r="J21" s="2485">
        <v>266</v>
      </c>
      <c r="K21" s="2485">
        <v>305</v>
      </c>
      <c r="L21" s="3553"/>
      <c r="M21" s="3556"/>
      <c r="N21" s="3567"/>
      <c r="O21" s="3567"/>
      <c r="P21" s="3569"/>
    </row>
    <row r="22" spans="1:18" x14ac:dyDescent="0.25">
      <c r="A22" s="3005"/>
      <c r="B22" s="3008"/>
      <c r="C22" s="3380"/>
      <c r="D22" s="2489"/>
      <c r="E22" s="3014"/>
      <c r="F22" s="3492"/>
      <c r="G22" s="3520"/>
      <c r="H22" s="2484" t="s">
        <v>137</v>
      </c>
      <c r="I22" s="2485">
        <v>51.2</v>
      </c>
      <c r="J22" s="2485">
        <v>51.2</v>
      </c>
      <c r="K22" s="2485">
        <v>51.2</v>
      </c>
      <c r="L22" s="3553"/>
      <c r="M22" s="3556"/>
      <c r="N22" s="3567"/>
      <c r="O22" s="3567"/>
      <c r="P22" s="3569"/>
    </row>
    <row r="23" spans="1:18" x14ac:dyDescent="0.25">
      <c r="A23" s="3005"/>
      <c r="B23" s="3008"/>
      <c r="C23" s="3380"/>
      <c r="D23" s="2489"/>
      <c r="E23" s="3014"/>
      <c r="F23" s="3492"/>
      <c r="G23" s="3520"/>
      <c r="H23" s="2484" t="s">
        <v>84</v>
      </c>
      <c r="I23" s="2485">
        <v>86.4</v>
      </c>
      <c r="J23" s="2485">
        <v>73</v>
      </c>
      <c r="K23" s="2485">
        <v>77</v>
      </c>
      <c r="L23" s="3553"/>
      <c r="M23" s="3556"/>
      <c r="N23" s="3567"/>
      <c r="O23" s="3567"/>
      <c r="P23" s="3569"/>
    </row>
    <row r="24" spans="1:18" x14ac:dyDescent="0.25">
      <c r="A24" s="3005"/>
      <c r="B24" s="3008"/>
      <c r="C24" s="3380"/>
      <c r="D24" s="2489"/>
      <c r="E24" s="3014"/>
      <c r="F24" s="3492"/>
      <c r="G24" s="3520"/>
      <c r="H24" s="2484" t="s">
        <v>115</v>
      </c>
      <c r="I24" s="2486">
        <v>134</v>
      </c>
      <c r="J24" s="2485">
        <v>150</v>
      </c>
      <c r="K24" s="2485">
        <v>170</v>
      </c>
      <c r="L24" s="3553"/>
      <c r="M24" s="3556"/>
      <c r="N24" s="3567"/>
      <c r="O24" s="3567"/>
      <c r="P24" s="3569"/>
    </row>
    <row r="25" spans="1:18" x14ac:dyDescent="0.25">
      <c r="A25" s="3005"/>
      <c r="B25" s="3008"/>
      <c r="C25" s="3380"/>
      <c r="D25" s="2489"/>
      <c r="E25" s="3014"/>
      <c r="F25" s="3492"/>
      <c r="G25" s="3520"/>
      <c r="H25" s="104" t="s">
        <v>58</v>
      </c>
      <c r="I25" s="2485">
        <v>28.8</v>
      </c>
      <c r="J25" s="2485">
        <v>8.3000000000000007</v>
      </c>
      <c r="K25" s="2485">
        <v>8.3000000000000007</v>
      </c>
      <c r="L25" s="3553"/>
      <c r="M25" s="3556"/>
      <c r="N25" s="3567"/>
      <c r="O25" s="3567"/>
      <c r="P25" s="3569"/>
    </row>
    <row r="26" spans="1:18" ht="13.8" thickBot="1" x14ac:dyDescent="0.3">
      <c r="A26" s="3005"/>
      <c r="B26" s="3008"/>
      <c r="C26" s="3380"/>
      <c r="D26" s="2489"/>
      <c r="E26" s="3014"/>
      <c r="F26" s="3492"/>
      <c r="G26" s="3520"/>
      <c r="H26" s="445" t="s">
        <v>59</v>
      </c>
      <c r="I26" s="446">
        <v>5.5</v>
      </c>
      <c r="J26" s="446">
        <v>5.5</v>
      </c>
      <c r="K26" s="446">
        <v>5.5</v>
      </c>
      <c r="L26" s="3553"/>
      <c r="M26" s="3556"/>
      <c r="N26" s="3567"/>
      <c r="O26" s="3567"/>
      <c r="P26" s="3569"/>
    </row>
    <row r="27" spans="1:18" ht="13.8" thickBot="1" x14ac:dyDescent="0.3">
      <c r="A27" s="3006"/>
      <c r="B27" s="3009"/>
      <c r="C27" s="3377"/>
      <c r="D27" s="108"/>
      <c r="E27" s="3039"/>
      <c r="F27" s="3551"/>
      <c r="G27" s="3521"/>
      <c r="H27" s="277" t="s">
        <v>7</v>
      </c>
      <c r="I27" s="2639">
        <f>SUM(I20:I26)</f>
        <v>763.5</v>
      </c>
      <c r="J27" s="122">
        <f t="shared" ref="J27:K27" si="2">SUM(J20:J26)</f>
        <v>733</v>
      </c>
      <c r="K27" s="122">
        <f t="shared" si="2"/>
        <v>803</v>
      </c>
      <c r="L27" s="3554"/>
      <c r="M27" s="3557"/>
      <c r="N27" s="3531"/>
      <c r="O27" s="3531"/>
      <c r="P27" s="3533"/>
    </row>
    <row r="28" spans="1:18" ht="13.2" customHeight="1" x14ac:dyDescent="0.25">
      <c r="A28" s="3004" t="s">
        <v>6</v>
      </c>
      <c r="B28" s="3007" t="s">
        <v>6</v>
      </c>
      <c r="C28" s="3376" t="s">
        <v>50</v>
      </c>
      <c r="D28" s="2488"/>
      <c r="E28" s="3570" t="s">
        <v>224</v>
      </c>
      <c r="F28" s="3572" t="s">
        <v>90</v>
      </c>
      <c r="G28" s="3519" t="s">
        <v>222</v>
      </c>
      <c r="H28" s="447" t="s">
        <v>48</v>
      </c>
      <c r="I28" s="119">
        <v>249.6</v>
      </c>
      <c r="J28" s="119">
        <v>260</v>
      </c>
      <c r="K28" s="119">
        <v>273</v>
      </c>
      <c r="L28" s="3564" t="s">
        <v>223</v>
      </c>
      <c r="M28" s="3555" t="s">
        <v>85</v>
      </c>
      <c r="N28" s="3566" t="s">
        <v>225</v>
      </c>
      <c r="O28" s="3566" t="s">
        <v>225</v>
      </c>
      <c r="P28" s="3568" t="s">
        <v>225</v>
      </c>
    </row>
    <row r="29" spans="1:18" x14ac:dyDescent="0.25">
      <c r="A29" s="3005"/>
      <c r="B29" s="3008"/>
      <c r="C29" s="3380"/>
      <c r="D29" s="2489"/>
      <c r="E29" s="3028"/>
      <c r="F29" s="3492"/>
      <c r="G29" s="3520"/>
      <c r="H29" s="449" t="s">
        <v>69</v>
      </c>
      <c r="I29" s="2486">
        <v>443.3</v>
      </c>
      <c r="J29" s="2485">
        <v>395</v>
      </c>
      <c r="K29" s="2485">
        <v>435</v>
      </c>
      <c r="L29" s="3565"/>
      <c r="M29" s="3556"/>
      <c r="N29" s="3567"/>
      <c r="O29" s="3567"/>
      <c r="P29" s="3569"/>
    </row>
    <row r="30" spans="1:18" x14ac:dyDescent="0.25">
      <c r="A30" s="3005"/>
      <c r="B30" s="3008"/>
      <c r="C30" s="3380"/>
      <c r="D30" s="2489"/>
      <c r="E30" s="3028"/>
      <c r="F30" s="3492"/>
      <c r="G30" s="3520"/>
      <c r="H30" s="450" t="s">
        <v>58</v>
      </c>
      <c r="I30" s="2485">
        <v>35.6</v>
      </c>
      <c r="J30" s="2485">
        <v>6.1</v>
      </c>
      <c r="K30" s="2485">
        <v>6.1</v>
      </c>
      <c r="L30" s="3565"/>
      <c r="M30" s="3556"/>
      <c r="N30" s="3567"/>
      <c r="O30" s="3567"/>
      <c r="P30" s="3569"/>
    </row>
    <row r="31" spans="1:18" x14ac:dyDescent="0.25">
      <c r="A31" s="3005"/>
      <c r="B31" s="3008"/>
      <c r="C31" s="3380"/>
      <c r="D31" s="2489"/>
      <c r="E31" s="3028"/>
      <c r="F31" s="3492"/>
      <c r="G31" s="3520"/>
      <c r="H31" s="311" t="s">
        <v>84</v>
      </c>
      <c r="I31" s="105">
        <v>62.8</v>
      </c>
      <c r="J31" s="105">
        <v>65</v>
      </c>
      <c r="K31" s="105">
        <v>68</v>
      </c>
      <c r="L31" s="3565"/>
      <c r="M31" s="3556"/>
      <c r="N31" s="3567"/>
      <c r="O31" s="3567"/>
      <c r="P31" s="3569"/>
    </row>
    <row r="32" spans="1:18" ht="13.8" thickBot="1" x14ac:dyDescent="0.3">
      <c r="A32" s="3005"/>
      <c r="B32" s="3008"/>
      <c r="C32" s="3380"/>
      <c r="D32" s="2489"/>
      <c r="E32" s="3028"/>
      <c r="F32" s="3492"/>
      <c r="G32" s="3520"/>
      <c r="H32" s="452" t="s">
        <v>59</v>
      </c>
      <c r="I32" s="446">
        <v>1.5</v>
      </c>
      <c r="J32" s="446">
        <v>1.5</v>
      </c>
      <c r="K32" s="446">
        <v>1.5</v>
      </c>
      <c r="L32" s="3565"/>
      <c r="M32" s="3556"/>
      <c r="N32" s="3567"/>
      <c r="O32" s="3567"/>
      <c r="P32" s="3569"/>
    </row>
    <row r="33" spans="1:20" ht="13.8" thickBot="1" x14ac:dyDescent="0.3">
      <c r="A33" s="3006"/>
      <c r="B33" s="3009"/>
      <c r="C33" s="3377"/>
      <c r="D33" s="108"/>
      <c r="E33" s="3571"/>
      <c r="F33" s="3551"/>
      <c r="G33" s="3521"/>
      <c r="H33" s="277" t="s">
        <v>7</v>
      </c>
      <c r="I33" s="2639">
        <f>SUM(I28:I32)</f>
        <v>792.8</v>
      </c>
      <c r="J33" s="122">
        <f t="shared" ref="J33:K33" si="3">SUM(J28:J32)</f>
        <v>727.6</v>
      </c>
      <c r="K33" s="122">
        <f t="shared" si="3"/>
        <v>783.6</v>
      </c>
      <c r="L33" s="3591"/>
      <c r="M33" s="3557"/>
      <c r="N33" s="3531"/>
      <c r="O33" s="3531"/>
      <c r="P33" s="3533"/>
    </row>
    <row r="34" spans="1:20" ht="13.2" customHeight="1" x14ac:dyDescent="0.25">
      <c r="A34" s="3004" t="s">
        <v>6</v>
      </c>
      <c r="B34" s="3007" t="s">
        <v>6</v>
      </c>
      <c r="C34" s="3380" t="s">
        <v>55</v>
      </c>
      <c r="D34" s="2489"/>
      <c r="E34" s="3013" t="s">
        <v>226</v>
      </c>
      <c r="F34" s="3550" t="s">
        <v>227</v>
      </c>
      <c r="G34" s="3519" t="s">
        <v>222</v>
      </c>
      <c r="H34" s="2484" t="s">
        <v>48</v>
      </c>
      <c r="I34" s="2485">
        <v>170.6</v>
      </c>
      <c r="J34" s="103">
        <v>175</v>
      </c>
      <c r="K34" s="103">
        <v>184</v>
      </c>
      <c r="L34" s="3552" t="s">
        <v>212</v>
      </c>
      <c r="M34" s="3555" t="s">
        <v>85</v>
      </c>
      <c r="N34" s="3558" t="s">
        <v>228</v>
      </c>
      <c r="O34" s="3558" t="s">
        <v>228</v>
      </c>
      <c r="P34" s="3561" t="s">
        <v>228</v>
      </c>
    </row>
    <row r="35" spans="1:20" x14ac:dyDescent="0.25">
      <c r="A35" s="3005"/>
      <c r="B35" s="3008"/>
      <c r="C35" s="3380"/>
      <c r="D35" s="2489"/>
      <c r="E35" s="3014"/>
      <c r="F35" s="3492"/>
      <c r="G35" s="3520"/>
      <c r="H35" s="104" t="s">
        <v>57</v>
      </c>
      <c r="I35" s="2485">
        <v>2.8</v>
      </c>
      <c r="J35" s="103">
        <v>0</v>
      </c>
      <c r="K35" s="103">
        <v>0</v>
      </c>
      <c r="L35" s="3553"/>
      <c r="M35" s="3556"/>
      <c r="N35" s="3559"/>
      <c r="O35" s="3559"/>
      <c r="P35" s="3562"/>
    </row>
    <row r="36" spans="1:20" x14ac:dyDescent="0.25">
      <c r="A36" s="3005"/>
      <c r="B36" s="3008"/>
      <c r="C36" s="3380"/>
      <c r="D36" s="2489"/>
      <c r="E36" s="3014"/>
      <c r="F36" s="3492"/>
      <c r="G36" s="3520"/>
      <c r="H36" s="104" t="s">
        <v>59</v>
      </c>
      <c r="I36" s="105">
        <v>1</v>
      </c>
      <c r="J36" s="106">
        <v>1</v>
      </c>
      <c r="K36" s="106">
        <v>1</v>
      </c>
      <c r="L36" s="3553"/>
      <c r="M36" s="3556"/>
      <c r="N36" s="3559"/>
      <c r="O36" s="3559"/>
      <c r="P36" s="3562"/>
    </row>
    <row r="37" spans="1:20" ht="13.8" thickBot="1" x14ac:dyDescent="0.3">
      <c r="A37" s="3005"/>
      <c r="B37" s="3008"/>
      <c r="C37" s="3380"/>
      <c r="D37" s="2489"/>
      <c r="E37" s="3014"/>
      <c r="F37" s="3492"/>
      <c r="G37" s="3520"/>
      <c r="H37" s="454" t="s">
        <v>58</v>
      </c>
      <c r="I37" s="446">
        <v>0.8</v>
      </c>
      <c r="J37" s="2466"/>
      <c r="K37" s="2466"/>
      <c r="L37" s="3553"/>
      <c r="M37" s="3556"/>
      <c r="N37" s="3559"/>
      <c r="O37" s="3559"/>
      <c r="P37" s="3562"/>
    </row>
    <row r="38" spans="1:20" ht="13.8" thickBot="1" x14ac:dyDescent="0.3">
      <c r="A38" s="3006"/>
      <c r="B38" s="3009"/>
      <c r="C38" s="3377"/>
      <c r="D38" s="108"/>
      <c r="E38" s="3039"/>
      <c r="F38" s="3551"/>
      <c r="G38" s="3521"/>
      <c r="H38" s="277" t="s">
        <v>7</v>
      </c>
      <c r="I38" s="122">
        <f>SUM(I34:I37)</f>
        <v>175.20000000000002</v>
      </c>
      <c r="J38" s="122">
        <f t="shared" ref="J38:K38" si="4">SUM(J34:J37)</f>
        <v>176</v>
      </c>
      <c r="K38" s="122">
        <f t="shared" si="4"/>
        <v>185</v>
      </c>
      <c r="L38" s="3554"/>
      <c r="M38" s="3557"/>
      <c r="N38" s="3560"/>
      <c r="O38" s="3560"/>
      <c r="P38" s="3563"/>
    </row>
    <row r="39" spans="1:20" ht="13.2" customHeight="1" x14ac:dyDescent="0.25">
      <c r="A39" s="3004" t="s">
        <v>6</v>
      </c>
      <c r="B39" s="3007" t="s">
        <v>6</v>
      </c>
      <c r="C39" s="3380" t="s">
        <v>60</v>
      </c>
      <c r="D39" s="2489"/>
      <c r="E39" s="3013" t="s">
        <v>229</v>
      </c>
      <c r="F39" s="3550" t="s">
        <v>230</v>
      </c>
      <c r="G39" s="3519" t="s">
        <v>222</v>
      </c>
      <c r="H39" s="449" t="s">
        <v>48</v>
      </c>
      <c r="I39" s="119">
        <v>2934.7</v>
      </c>
      <c r="J39" s="119">
        <v>3070</v>
      </c>
      <c r="K39" s="119">
        <v>3220</v>
      </c>
      <c r="L39" s="3564" t="s">
        <v>231</v>
      </c>
      <c r="M39" s="3555" t="s">
        <v>85</v>
      </c>
      <c r="N39" s="3566" t="s">
        <v>232</v>
      </c>
      <c r="O39" s="3566" t="s">
        <v>233</v>
      </c>
      <c r="P39" s="3568" t="s">
        <v>233</v>
      </c>
    </row>
    <row r="40" spans="1:20" x14ac:dyDescent="0.25">
      <c r="A40" s="3005"/>
      <c r="B40" s="3008"/>
      <c r="C40" s="3380"/>
      <c r="D40" s="2489"/>
      <c r="E40" s="3014"/>
      <c r="F40" s="3492"/>
      <c r="G40" s="3520"/>
      <c r="H40" s="449" t="s">
        <v>69</v>
      </c>
      <c r="I40" s="2486">
        <v>730.8</v>
      </c>
      <c r="J40" s="2485">
        <v>990</v>
      </c>
      <c r="K40" s="2485">
        <v>1090</v>
      </c>
      <c r="L40" s="3565"/>
      <c r="M40" s="3556"/>
      <c r="N40" s="3567"/>
      <c r="O40" s="3567"/>
      <c r="P40" s="3569"/>
    </row>
    <row r="41" spans="1:20" x14ac:dyDescent="0.25">
      <c r="A41" s="3005"/>
      <c r="B41" s="3008"/>
      <c r="C41" s="3380"/>
      <c r="D41" s="2489"/>
      <c r="E41" s="3014"/>
      <c r="F41" s="3492"/>
      <c r="G41" s="3520"/>
      <c r="H41" s="450" t="s">
        <v>58</v>
      </c>
      <c r="I41" s="2485">
        <v>195</v>
      </c>
      <c r="J41" s="2485">
        <v>14.2</v>
      </c>
      <c r="K41" s="2485">
        <v>14.2</v>
      </c>
      <c r="L41" s="3565"/>
      <c r="M41" s="3556"/>
      <c r="N41" s="3567"/>
      <c r="O41" s="3567"/>
      <c r="P41" s="3569"/>
      <c r="T41" s="916"/>
    </row>
    <row r="42" spans="1:20" x14ac:dyDescent="0.25">
      <c r="A42" s="3005"/>
      <c r="B42" s="3008"/>
      <c r="C42" s="3380"/>
      <c r="D42" s="2489"/>
      <c r="E42" s="3014"/>
      <c r="F42" s="3492"/>
      <c r="G42" s="3520"/>
      <c r="H42" s="311" t="s">
        <v>84</v>
      </c>
      <c r="I42" s="105">
        <v>120</v>
      </c>
      <c r="J42" s="105">
        <v>130</v>
      </c>
      <c r="K42" s="105">
        <v>143</v>
      </c>
      <c r="L42" s="3565"/>
      <c r="M42" s="3556"/>
      <c r="N42" s="3567"/>
      <c r="O42" s="3567"/>
      <c r="P42" s="3569"/>
    </row>
    <row r="43" spans="1:20" ht="13.8" thickBot="1" x14ac:dyDescent="0.3">
      <c r="A43" s="3005"/>
      <c r="B43" s="3008"/>
      <c r="C43" s="3380"/>
      <c r="D43" s="2489"/>
      <c r="E43" s="3014"/>
      <c r="F43" s="3492"/>
      <c r="G43" s="3520"/>
      <c r="H43" s="452" t="s">
        <v>59</v>
      </c>
      <c r="I43" s="446">
        <v>9.5</v>
      </c>
      <c r="J43" s="446">
        <v>9.5</v>
      </c>
      <c r="K43" s="446">
        <v>9.5</v>
      </c>
      <c r="L43" s="3565"/>
      <c r="M43" s="3556"/>
      <c r="N43" s="3567"/>
      <c r="O43" s="3567"/>
      <c r="P43" s="3569"/>
    </row>
    <row r="44" spans="1:20" ht="13.8" thickBot="1" x14ac:dyDescent="0.3">
      <c r="A44" s="3006"/>
      <c r="B44" s="3009"/>
      <c r="C44" s="3377"/>
      <c r="D44" s="108"/>
      <c r="E44" s="3039"/>
      <c r="F44" s="3551"/>
      <c r="G44" s="3521"/>
      <c r="H44" s="277" t="s">
        <v>7</v>
      </c>
      <c r="I44" s="2639">
        <f>SUM(I39:I43)</f>
        <v>3990</v>
      </c>
      <c r="J44" s="122">
        <f t="shared" ref="J44:K44" si="5">SUM(J39:J43)</f>
        <v>4213.7</v>
      </c>
      <c r="K44" s="122">
        <f t="shared" si="5"/>
        <v>4476.7</v>
      </c>
      <c r="L44" s="3554"/>
      <c r="M44" s="3557"/>
      <c r="N44" s="3531"/>
      <c r="O44" s="3531"/>
      <c r="P44" s="3533"/>
    </row>
    <row r="45" spans="1:20" ht="13.2" customHeight="1" x14ac:dyDescent="0.25">
      <c r="A45" s="3004" t="s">
        <v>6</v>
      </c>
      <c r="B45" s="3007" t="s">
        <v>6</v>
      </c>
      <c r="C45" s="3380" t="s">
        <v>61</v>
      </c>
      <c r="D45" s="2489"/>
      <c r="E45" s="3071" t="s">
        <v>234</v>
      </c>
      <c r="F45" s="3550" t="s">
        <v>64</v>
      </c>
      <c r="G45" s="3519" t="s">
        <v>222</v>
      </c>
      <c r="H45" s="2484" t="s">
        <v>48</v>
      </c>
      <c r="I45" s="2485">
        <v>194.7</v>
      </c>
      <c r="J45" s="2485">
        <v>195</v>
      </c>
      <c r="K45" s="2485">
        <v>210</v>
      </c>
      <c r="L45" s="219" t="s">
        <v>235</v>
      </c>
      <c r="M45" s="200" t="s">
        <v>71</v>
      </c>
      <c r="N45" s="144" t="s">
        <v>86</v>
      </c>
      <c r="O45" s="144" t="s">
        <v>76</v>
      </c>
      <c r="P45" s="143" t="s">
        <v>76</v>
      </c>
    </row>
    <row r="46" spans="1:20" ht="39.6" x14ac:dyDescent="0.25">
      <c r="A46" s="3005"/>
      <c r="B46" s="3008"/>
      <c r="C46" s="3380"/>
      <c r="D46" s="2489"/>
      <c r="E46" s="3072"/>
      <c r="F46" s="3492"/>
      <c r="G46" s="3520"/>
      <c r="H46" s="104" t="s">
        <v>58</v>
      </c>
      <c r="I46" s="2485">
        <v>160.19999999999999</v>
      </c>
      <c r="J46" s="2485">
        <v>152.19999999999999</v>
      </c>
      <c r="K46" s="2485">
        <v>152.19999999999999</v>
      </c>
      <c r="L46" s="455" t="s">
        <v>236</v>
      </c>
      <c r="M46" s="149" t="s">
        <v>73</v>
      </c>
      <c r="N46" s="456" t="s">
        <v>237</v>
      </c>
      <c r="O46" s="456" t="s">
        <v>225</v>
      </c>
      <c r="P46" s="457" t="s">
        <v>238</v>
      </c>
    </row>
    <row r="47" spans="1:20" x14ac:dyDescent="0.25">
      <c r="A47" s="3005"/>
      <c r="B47" s="3008"/>
      <c r="C47" s="3380"/>
      <c r="D47" s="2489"/>
      <c r="E47" s="3072"/>
      <c r="F47" s="3492"/>
      <c r="G47" s="3520"/>
      <c r="H47" s="104" t="s">
        <v>59</v>
      </c>
      <c r="I47" s="2485">
        <v>0.6</v>
      </c>
      <c r="J47" s="2485">
        <v>0</v>
      </c>
      <c r="K47" s="2485">
        <v>0</v>
      </c>
      <c r="L47" s="3528" t="s">
        <v>239</v>
      </c>
      <c r="M47" s="3476" t="s">
        <v>71</v>
      </c>
      <c r="N47" s="3530" t="s">
        <v>74</v>
      </c>
      <c r="O47" s="3530" t="s">
        <v>75</v>
      </c>
      <c r="P47" s="3532" t="s">
        <v>75</v>
      </c>
    </row>
    <row r="48" spans="1:20" ht="13.8" thickBot="1" x14ac:dyDescent="0.3">
      <c r="A48" s="3006"/>
      <c r="B48" s="3009"/>
      <c r="C48" s="3377"/>
      <c r="D48" s="108"/>
      <c r="E48" s="3073"/>
      <c r="F48" s="3551"/>
      <c r="G48" s="3521"/>
      <c r="H48" s="277" t="s">
        <v>7</v>
      </c>
      <c r="I48" s="122">
        <f>SUM(I45:I47)</f>
        <v>355.5</v>
      </c>
      <c r="J48" s="122">
        <f t="shared" ref="J48:K48" si="6">SUM(J45:J47)</f>
        <v>347.2</v>
      </c>
      <c r="K48" s="122">
        <f t="shared" si="6"/>
        <v>362.2</v>
      </c>
      <c r="L48" s="3529"/>
      <c r="M48" s="3478"/>
      <c r="N48" s="3531"/>
      <c r="O48" s="3531"/>
      <c r="P48" s="3533"/>
    </row>
    <row r="49" spans="1:17" ht="26.4" customHeight="1" x14ac:dyDescent="0.25">
      <c r="A49" s="3004" t="s">
        <v>6</v>
      </c>
      <c r="B49" s="3007" t="s">
        <v>6</v>
      </c>
      <c r="C49" s="3376" t="s">
        <v>62</v>
      </c>
      <c r="D49" s="2488"/>
      <c r="E49" s="3418" t="s">
        <v>240</v>
      </c>
      <c r="F49" s="3550" t="s">
        <v>64</v>
      </c>
      <c r="G49" s="3538"/>
      <c r="H49" s="102" t="s">
        <v>48</v>
      </c>
      <c r="I49" s="119">
        <v>0</v>
      </c>
      <c r="J49" s="119">
        <v>50</v>
      </c>
      <c r="K49" s="119">
        <v>75</v>
      </c>
      <c r="L49" s="184" t="s">
        <v>241</v>
      </c>
      <c r="M49" s="200" t="s">
        <v>85</v>
      </c>
      <c r="N49" s="458"/>
      <c r="O49" s="459">
        <v>200</v>
      </c>
      <c r="P49" s="460">
        <v>200</v>
      </c>
    </row>
    <row r="50" spans="1:17" ht="13.2" customHeight="1" x14ac:dyDescent="0.25">
      <c r="A50" s="3005"/>
      <c r="B50" s="3008"/>
      <c r="C50" s="3380"/>
      <c r="D50" s="2489"/>
      <c r="E50" s="3419"/>
      <c r="F50" s="3492"/>
      <c r="G50" s="3539"/>
      <c r="H50" s="449" t="s">
        <v>69</v>
      </c>
      <c r="I50" s="105">
        <v>0</v>
      </c>
      <c r="J50" s="105">
        <v>0</v>
      </c>
      <c r="K50" s="105">
        <v>0</v>
      </c>
      <c r="L50" s="3509" t="s">
        <v>91</v>
      </c>
      <c r="M50" s="3476" t="s">
        <v>71</v>
      </c>
      <c r="N50" s="3541"/>
      <c r="O50" s="3534">
        <v>1</v>
      </c>
      <c r="P50" s="3545"/>
    </row>
    <row r="51" spans="1:17" x14ac:dyDescent="0.25">
      <c r="A51" s="3005"/>
      <c r="B51" s="3008"/>
      <c r="C51" s="3380"/>
      <c r="D51" s="2489"/>
      <c r="E51" s="3419"/>
      <c r="F51" s="3492"/>
      <c r="G51" s="3539"/>
      <c r="H51" s="104" t="s">
        <v>59</v>
      </c>
      <c r="I51" s="105">
        <v>0</v>
      </c>
      <c r="J51" s="105">
        <v>0</v>
      </c>
      <c r="K51" s="105">
        <v>0</v>
      </c>
      <c r="L51" s="3510"/>
      <c r="M51" s="3477"/>
      <c r="N51" s="3542"/>
      <c r="O51" s="3544"/>
      <c r="P51" s="3546"/>
    </row>
    <row r="52" spans="1:17" ht="13.8" thickBot="1" x14ac:dyDescent="0.3">
      <c r="A52" s="3006"/>
      <c r="B52" s="3009"/>
      <c r="C52" s="3377"/>
      <c r="D52" s="108"/>
      <c r="E52" s="3522"/>
      <c r="F52" s="3551"/>
      <c r="G52" s="3540"/>
      <c r="H52" s="111" t="s">
        <v>7</v>
      </c>
      <c r="I52" s="112">
        <v>0</v>
      </c>
      <c r="J52" s="461">
        <v>50</v>
      </c>
      <c r="K52" s="461">
        <v>75</v>
      </c>
      <c r="L52" s="3511"/>
      <c r="M52" s="3478"/>
      <c r="N52" s="3543"/>
      <c r="O52" s="3535"/>
      <c r="P52" s="3547"/>
    </row>
    <row r="53" spans="1:17" ht="24" customHeight="1" x14ac:dyDescent="0.25">
      <c r="A53" s="3513" t="s">
        <v>6</v>
      </c>
      <c r="B53" s="3516" t="s">
        <v>6</v>
      </c>
      <c r="C53" s="159" t="s">
        <v>63</v>
      </c>
      <c r="D53" s="2488"/>
      <c r="E53" s="3418" t="s">
        <v>242</v>
      </c>
      <c r="F53" s="3491" t="s">
        <v>64</v>
      </c>
      <c r="G53" s="3494" t="s">
        <v>243</v>
      </c>
      <c r="H53" s="102" t="s">
        <v>48</v>
      </c>
      <c r="I53" s="119">
        <v>35</v>
      </c>
      <c r="J53" s="119">
        <v>230</v>
      </c>
      <c r="K53" s="448">
        <v>252</v>
      </c>
      <c r="L53" s="184" t="s">
        <v>244</v>
      </c>
      <c r="M53" s="149" t="s">
        <v>73</v>
      </c>
      <c r="N53" s="459">
        <v>92</v>
      </c>
      <c r="O53" s="459">
        <v>95</v>
      </c>
      <c r="P53" s="460">
        <v>96</v>
      </c>
    </row>
    <row r="54" spans="1:17" ht="52.8" x14ac:dyDescent="0.25">
      <c r="A54" s="3514"/>
      <c r="B54" s="3517"/>
      <c r="C54" s="160"/>
      <c r="D54" s="2489"/>
      <c r="E54" s="3419"/>
      <c r="F54" s="3492"/>
      <c r="G54" s="3495"/>
      <c r="H54" s="60" t="s">
        <v>58</v>
      </c>
      <c r="I54" s="2633">
        <v>305.5</v>
      </c>
      <c r="J54" s="105">
        <v>420</v>
      </c>
      <c r="K54" s="451">
        <v>444</v>
      </c>
      <c r="L54" s="455" t="s">
        <v>245</v>
      </c>
      <c r="M54" s="149" t="s">
        <v>73</v>
      </c>
      <c r="N54" s="61">
        <v>84</v>
      </c>
      <c r="O54" s="61">
        <v>86</v>
      </c>
      <c r="P54" s="462">
        <v>90</v>
      </c>
    </row>
    <row r="55" spans="1:17" x14ac:dyDescent="0.25">
      <c r="A55" s="3514"/>
      <c r="B55" s="3517"/>
      <c r="C55" s="160"/>
      <c r="D55" s="2489"/>
      <c r="E55" s="3419"/>
      <c r="F55" s="3492"/>
      <c r="G55" s="3495"/>
      <c r="H55" s="3523" t="s">
        <v>59</v>
      </c>
      <c r="I55" s="3524">
        <v>72.3</v>
      </c>
      <c r="J55" s="3524">
        <v>0</v>
      </c>
      <c r="K55" s="3525">
        <v>0</v>
      </c>
      <c r="L55" s="455" t="s">
        <v>246</v>
      </c>
      <c r="M55" s="147" t="s">
        <v>247</v>
      </c>
      <c r="N55" s="61"/>
      <c r="O55" s="61">
        <v>1</v>
      </c>
      <c r="P55" s="462"/>
    </row>
    <row r="56" spans="1:17" ht="26.4" x14ac:dyDescent="0.25">
      <c r="A56" s="3514"/>
      <c r="B56" s="3517"/>
      <c r="C56" s="160"/>
      <c r="D56" s="2489"/>
      <c r="E56" s="3419"/>
      <c r="F56" s="3492"/>
      <c r="G56" s="3495"/>
      <c r="H56" s="3052"/>
      <c r="I56" s="3054"/>
      <c r="J56" s="3054"/>
      <c r="K56" s="3526"/>
      <c r="L56" s="2327" t="s">
        <v>248</v>
      </c>
      <c r="M56" s="147" t="s">
        <v>247</v>
      </c>
      <c r="N56" s="463">
        <v>16</v>
      </c>
      <c r="O56" s="463">
        <v>18</v>
      </c>
      <c r="P56" s="462">
        <v>19</v>
      </c>
    </row>
    <row r="57" spans="1:17" ht="13.2" customHeight="1" x14ac:dyDescent="0.25">
      <c r="A57" s="3514"/>
      <c r="B57" s="3517"/>
      <c r="C57" s="160"/>
      <c r="D57" s="2489"/>
      <c r="E57" s="3419"/>
      <c r="F57" s="3492"/>
      <c r="G57" s="3495"/>
      <c r="H57" s="3053"/>
      <c r="I57" s="3055"/>
      <c r="J57" s="3055"/>
      <c r="K57" s="3527"/>
      <c r="L57" s="3528" t="s">
        <v>249</v>
      </c>
      <c r="M57" s="3499" t="s">
        <v>247</v>
      </c>
      <c r="N57" s="3548"/>
      <c r="O57" s="3548">
        <v>1</v>
      </c>
      <c r="P57" s="3545">
        <v>1</v>
      </c>
    </row>
    <row r="58" spans="1:17" ht="24" customHeight="1" thickBot="1" x14ac:dyDescent="0.3">
      <c r="A58" s="3515"/>
      <c r="B58" s="3518"/>
      <c r="C58" s="464"/>
      <c r="D58" s="2492"/>
      <c r="E58" s="3522"/>
      <c r="F58" s="3493"/>
      <c r="G58" s="3496"/>
      <c r="H58" s="111" t="s">
        <v>7</v>
      </c>
      <c r="I58" s="2640">
        <f>I53+I54+I55</f>
        <v>412.8</v>
      </c>
      <c r="J58" s="112">
        <f t="shared" ref="J58:K58" si="7">J53+J54+J55</f>
        <v>650</v>
      </c>
      <c r="K58" s="112">
        <f t="shared" si="7"/>
        <v>696</v>
      </c>
      <c r="L58" s="3529"/>
      <c r="M58" s="3444"/>
      <c r="N58" s="3549"/>
      <c r="O58" s="3549"/>
      <c r="P58" s="3547"/>
    </row>
    <row r="59" spans="1:17" ht="26.4" customHeight="1" x14ac:dyDescent="0.25">
      <c r="A59" s="3513" t="s">
        <v>6</v>
      </c>
      <c r="B59" s="3516" t="s">
        <v>6</v>
      </c>
      <c r="C59" s="159" t="s">
        <v>140</v>
      </c>
      <c r="D59" s="2488"/>
      <c r="E59" s="3488" t="s">
        <v>250</v>
      </c>
      <c r="F59" s="3491" t="s">
        <v>64</v>
      </c>
      <c r="G59" s="3519" t="s">
        <v>222</v>
      </c>
      <c r="H59" s="102" t="s">
        <v>48</v>
      </c>
      <c r="I59" s="119">
        <v>0</v>
      </c>
      <c r="J59" s="119">
        <v>25</v>
      </c>
      <c r="K59" s="448">
        <v>50</v>
      </c>
      <c r="L59" s="219" t="s">
        <v>251</v>
      </c>
      <c r="M59" s="200" t="s">
        <v>85</v>
      </c>
      <c r="N59" s="150">
        <v>5</v>
      </c>
      <c r="O59" s="150">
        <v>12</v>
      </c>
      <c r="P59" s="151">
        <v>20</v>
      </c>
    </row>
    <row r="60" spans="1:17" ht="26.4" x14ac:dyDescent="0.25">
      <c r="A60" s="3514"/>
      <c r="B60" s="3517"/>
      <c r="C60" s="160"/>
      <c r="D60" s="2489"/>
      <c r="E60" s="3489"/>
      <c r="F60" s="3492"/>
      <c r="G60" s="3520"/>
      <c r="H60" s="449" t="s">
        <v>69</v>
      </c>
      <c r="I60" s="105">
        <v>0</v>
      </c>
      <c r="J60" s="105">
        <v>0</v>
      </c>
      <c r="K60" s="451">
        <v>0</v>
      </c>
      <c r="L60" s="190" t="s">
        <v>252</v>
      </c>
      <c r="M60" s="149" t="s">
        <v>73</v>
      </c>
      <c r="N60" s="61" t="s">
        <v>253</v>
      </c>
      <c r="O60" s="61" t="s">
        <v>254</v>
      </c>
      <c r="P60" s="462" t="s">
        <v>255</v>
      </c>
    </row>
    <row r="61" spans="1:17" ht="13.2" customHeight="1" x14ac:dyDescent="0.25">
      <c r="A61" s="3514"/>
      <c r="B61" s="3517"/>
      <c r="C61" s="160"/>
      <c r="D61" s="2489"/>
      <c r="E61" s="3489"/>
      <c r="F61" s="3492"/>
      <c r="G61" s="3520"/>
      <c r="H61" s="104" t="s">
        <v>58</v>
      </c>
      <c r="I61" s="105">
        <v>0</v>
      </c>
      <c r="J61" s="105">
        <v>0</v>
      </c>
      <c r="K61" s="451">
        <v>0</v>
      </c>
      <c r="L61" s="3509" t="s">
        <v>256</v>
      </c>
      <c r="M61" s="3476" t="s">
        <v>85</v>
      </c>
      <c r="N61" s="3534">
        <v>5</v>
      </c>
      <c r="O61" s="3534">
        <v>8</v>
      </c>
      <c r="P61" s="3536">
        <v>8</v>
      </c>
    </row>
    <row r="62" spans="1:17" ht="13.8" thickBot="1" x14ac:dyDescent="0.3">
      <c r="A62" s="3515"/>
      <c r="B62" s="3518"/>
      <c r="C62" s="464"/>
      <c r="D62" s="2492"/>
      <c r="E62" s="3490"/>
      <c r="F62" s="3493"/>
      <c r="G62" s="3521"/>
      <c r="H62" s="111" t="s">
        <v>7</v>
      </c>
      <c r="I62" s="112">
        <v>0</v>
      </c>
      <c r="J62" s="112">
        <v>25</v>
      </c>
      <c r="K62" s="461">
        <v>50</v>
      </c>
      <c r="L62" s="3511"/>
      <c r="M62" s="3478"/>
      <c r="N62" s="3535"/>
      <c r="O62" s="3535"/>
      <c r="P62" s="3537"/>
    </row>
    <row r="63" spans="1:17" ht="39.6" customHeight="1" x14ac:dyDescent="0.25">
      <c r="A63" s="3482" t="s">
        <v>6</v>
      </c>
      <c r="B63" s="3485" t="s">
        <v>6</v>
      </c>
      <c r="C63" s="1964" t="s">
        <v>204</v>
      </c>
      <c r="D63" s="1965"/>
      <c r="E63" s="3488" t="s">
        <v>257</v>
      </c>
      <c r="F63" s="3491" t="s">
        <v>64</v>
      </c>
      <c r="G63" s="3494" t="s">
        <v>211</v>
      </c>
      <c r="H63" s="102" t="s">
        <v>48</v>
      </c>
      <c r="I63" s="119">
        <v>1039.3</v>
      </c>
      <c r="J63" s="119">
        <v>1048</v>
      </c>
      <c r="K63" s="448">
        <v>1123</v>
      </c>
      <c r="L63" s="184" t="s">
        <v>258</v>
      </c>
      <c r="M63" s="200" t="s">
        <v>73</v>
      </c>
      <c r="N63" s="1967">
        <v>40</v>
      </c>
      <c r="O63" s="1967">
        <v>45</v>
      </c>
      <c r="P63" s="1968">
        <v>50</v>
      </c>
      <c r="Q63" s="1800"/>
    </row>
    <row r="64" spans="1:17" ht="13.2" customHeight="1" x14ac:dyDescent="0.25">
      <c r="A64" s="3483"/>
      <c r="B64" s="3486"/>
      <c r="C64" s="1969"/>
      <c r="D64" s="1970"/>
      <c r="E64" s="3489"/>
      <c r="F64" s="3492"/>
      <c r="G64" s="3495"/>
      <c r="H64" s="104" t="s">
        <v>58</v>
      </c>
      <c r="I64" s="105">
        <v>91.5</v>
      </c>
      <c r="J64" s="105">
        <v>100</v>
      </c>
      <c r="K64" s="451">
        <v>108</v>
      </c>
      <c r="L64" s="3497" t="s">
        <v>259</v>
      </c>
      <c r="M64" s="3499" t="s">
        <v>247</v>
      </c>
      <c r="N64" s="3512">
        <v>5</v>
      </c>
      <c r="O64" s="3512">
        <v>5</v>
      </c>
      <c r="P64" s="3500">
        <v>5</v>
      </c>
    </row>
    <row r="65" spans="1:17" x14ac:dyDescent="0.25">
      <c r="A65" s="3483"/>
      <c r="B65" s="3486"/>
      <c r="C65" s="1969"/>
      <c r="D65" s="1970"/>
      <c r="E65" s="3489"/>
      <c r="F65" s="3492"/>
      <c r="G65" s="3495"/>
      <c r="H65" s="449" t="s">
        <v>69</v>
      </c>
      <c r="I65" s="1952">
        <v>1655.4</v>
      </c>
      <c r="J65" s="105">
        <v>1120</v>
      </c>
      <c r="K65" s="451">
        <v>1240</v>
      </c>
      <c r="L65" s="3426"/>
      <c r="M65" s="3443"/>
      <c r="N65" s="3446"/>
      <c r="O65" s="3446"/>
      <c r="P65" s="3452"/>
    </row>
    <row r="66" spans="1:17" x14ac:dyDescent="0.25">
      <c r="A66" s="3483"/>
      <c r="B66" s="3486"/>
      <c r="C66" s="1969"/>
      <c r="D66" s="1970"/>
      <c r="E66" s="3489"/>
      <c r="F66" s="3492"/>
      <c r="G66" s="3495"/>
      <c r="H66" s="104" t="s">
        <v>59</v>
      </c>
      <c r="I66" s="105">
        <v>18.3</v>
      </c>
      <c r="J66" s="105">
        <v>0</v>
      </c>
      <c r="K66" s="451">
        <v>0</v>
      </c>
      <c r="L66" s="3426"/>
      <c r="M66" s="3443"/>
      <c r="N66" s="3446"/>
      <c r="O66" s="3446"/>
      <c r="P66" s="3452"/>
    </row>
    <row r="67" spans="1:17" ht="13.8" thickBot="1" x14ac:dyDescent="0.3">
      <c r="A67" s="3484"/>
      <c r="B67" s="3487"/>
      <c r="C67" s="1973"/>
      <c r="D67" s="1974"/>
      <c r="E67" s="3490"/>
      <c r="F67" s="3493"/>
      <c r="G67" s="3496"/>
      <c r="H67" s="111" t="s">
        <v>7</v>
      </c>
      <c r="I67" s="2640">
        <f>SUM(I63:I66)</f>
        <v>2804.5</v>
      </c>
      <c r="J67" s="112">
        <v>2268</v>
      </c>
      <c r="K67" s="461">
        <v>2471</v>
      </c>
      <c r="L67" s="3498"/>
      <c r="M67" s="3444"/>
      <c r="N67" s="3447"/>
      <c r="O67" s="3447"/>
      <c r="P67" s="3453"/>
    </row>
    <row r="68" spans="1:17" ht="13.8" thickBot="1" x14ac:dyDescent="0.3">
      <c r="A68" s="1962" t="s">
        <v>6</v>
      </c>
      <c r="B68" s="1976" t="s">
        <v>6</v>
      </c>
      <c r="C68" s="1977"/>
      <c r="D68" s="1978"/>
      <c r="E68" s="3024" t="s">
        <v>31</v>
      </c>
      <c r="F68" s="3024"/>
      <c r="G68" s="3025"/>
      <c r="H68" s="231" t="s">
        <v>7</v>
      </c>
      <c r="I68" s="2641">
        <f>SUM(I15,I19,I27,I33,I38,I44,I48,I52,I58,I62,I67)</f>
        <v>43921.3</v>
      </c>
      <c r="J68" s="232">
        <f>SUM(J15,J19,J27,J33,J38,J44,J48,J52,J58,J62,J67)</f>
        <v>40111.799999999996</v>
      </c>
      <c r="K68" s="465">
        <f>SUM(K15,K19,K27,K33,K38,K44,K48,K52,K58,K62,K67)</f>
        <v>41613.799999999996</v>
      </c>
      <c r="L68" s="1980"/>
      <c r="M68" s="1981"/>
      <c r="N68" s="1982"/>
      <c r="O68" s="1982"/>
      <c r="P68" s="1983"/>
    </row>
    <row r="69" spans="1:17" ht="13.8" thickBot="1" x14ac:dyDescent="0.3">
      <c r="A69" s="1962" t="s">
        <v>6</v>
      </c>
      <c r="B69" s="1976" t="s">
        <v>8</v>
      </c>
      <c r="C69" s="2328" t="s">
        <v>260</v>
      </c>
      <c r="D69" s="118"/>
      <c r="E69" s="1984"/>
      <c r="F69" s="1984"/>
      <c r="G69" s="1984"/>
      <c r="H69" s="1984"/>
      <c r="I69" s="1984"/>
      <c r="J69" s="1984"/>
      <c r="K69" s="1984"/>
      <c r="L69" s="1984"/>
      <c r="M69" s="1984"/>
      <c r="N69" s="1984"/>
      <c r="O69" s="1984"/>
      <c r="P69" s="1985"/>
    </row>
    <row r="70" spans="1:17" ht="48.6" customHeight="1" thickBot="1" x14ac:dyDescent="0.3">
      <c r="A70" s="1986"/>
      <c r="B70" s="2255"/>
      <c r="C70" s="237"/>
      <c r="D70" s="238"/>
      <c r="E70" s="1987"/>
      <c r="F70" s="1987"/>
      <c r="G70" s="1987"/>
      <c r="H70" s="1987"/>
      <c r="I70" s="1987"/>
      <c r="J70" s="1987"/>
      <c r="K70" s="1988"/>
      <c r="L70" s="469" t="s">
        <v>261</v>
      </c>
      <c r="M70" s="141" t="s">
        <v>85</v>
      </c>
      <c r="N70" s="1949">
        <v>270</v>
      </c>
      <c r="O70" s="1949">
        <v>268</v>
      </c>
      <c r="P70" s="1950">
        <v>265</v>
      </c>
    </row>
    <row r="71" spans="1:17" ht="13.2" customHeight="1" x14ac:dyDescent="0.25">
      <c r="A71" s="3501" t="s">
        <v>6</v>
      </c>
      <c r="B71" s="3502" t="s">
        <v>8</v>
      </c>
      <c r="C71" s="3503" t="s">
        <v>6</v>
      </c>
      <c r="D71" s="1965"/>
      <c r="E71" s="3071" t="s">
        <v>262</v>
      </c>
      <c r="F71" s="3504" t="s">
        <v>64</v>
      </c>
      <c r="G71" s="3506" t="s">
        <v>211</v>
      </c>
      <c r="H71" s="1966" t="s">
        <v>48</v>
      </c>
      <c r="I71" s="2642">
        <v>302.3</v>
      </c>
      <c r="J71" s="448">
        <v>370</v>
      </c>
      <c r="K71" s="448">
        <v>385</v>
      </c>
      <c r="L71" s="219" t="s">
        <v>263</v>
      </c>
      <c r="M71" s="200" t="s">
        <v>85</v>
      </c>
      <c r="N71" s="200">
        <v>50</v>
      </c>
      <c r="O71" s="200">
        <v>65</v>
      </c>
      <c r="P71" s="1989">
        <v>65</v>
      </c>
      <c r="Q71" s="1799"/>
    </row>
    <row r="72" spans="1:17" x14ac:dyDescent="0.25">
      <c r="A72" s="3460"/>
      <c r="B72" s="3463"/>
      <c r="C72" s="3465"/>
      <c r="D72" s="1970"/>
      <c r="E72" s="3072"/>
      <c r="F72" s="3471"/>
      <c r="G72" s="3507"/>
      <c r="H72" s="1972" t="s">
        <v>69</v>
      </c>
      <c r="I72" s="2496">
        <v>201.5</v>
      </c>
      <c r="J72" s="2496">
        <v>220</v>
      </c>
      <c r="K72" s="2496">
        <v>240</v>
      </c>
      <c r="L72" s="3509" t="s">
        <v>264</v>
      </c>
      <c r="M72" s="3476" t="s">
        <v>85</v>
      </c>
      <c r="N72" s="3476">
        <v>270</v>
      </c>
      <c r="O72" s="3476">
        <v>268</v>
      </c>
      <c r="P72" s="3479">
        <v>265</v>
      </c>
    </row>
    <row r="73" spans="1:17" x14ac:dyDescent="0.25">
      <c r="A73" s="3460"/>
      <c r="B73" s="3463"/>
      <c r="C73" s="3465"/>
      <c r="D73" s="1970"/>
      <c r="E73" s="3072"/>
      <c r="F73" s="3471"/>
      <c r="G73" s="3507"/>
      <c r="H73" s="1971" t="s">
        <v>57</v>
      </c>
      <c r="I73" s="2643">
        <v>31</v>
      </c>
      <c r="J73" s="453">
        <v>0</v>
      </c>
      <c r="K73" s="453">
        <v>0</v>
      </c>
      <c r="L73" s="3510"/>
      <c r="M73" s="3477"/>
      <c r="N73" s="3477"/>
      <c r="O73" s="3477"/>
      <c r="P73" s="3480"/>
    </row>
    <row r="74" spans="1:17" ht="13.8" thickBot="1" x14ac:dyDescent="0.3">
      <c r="A74" s="3461"/>
      <c r="B74" s="3464"/>
      <c r="C74" s="3466"/>
      <c r="D74" s="1990"/>
      <c r="E74" s="3073"/>
      <c r="F74" s="3505"/>
      <c r="G74" s="3508"/>
      <c r="H74" s="1991" t="s">
        <v>7</v>
      </c>
      <c r="I74" s="2644">
        <f>SUM(I71:I73)</f>
        <v>534.79999999999995</v>
      </c>
      <c r="J74" s="461">
        <v>590</v>
      </c>
      <c r="K74" s="461">
        <v>625</v>
      </c>
      <c r="L74" s="3511"/>
      <c r="M74" s="3478"/>
      <c r="N74" s="3478"/>
      <c r="O74" s="3478"/>
      <c r="P74" s="3481"/>
    </row>
    <row r="75" spans="1:17" ht="13.2" customHeight="1" x14ac:dyDescent="0.25">
      <c r="A75" s="3459" t="s">
        <v>6</v>
      </c>
      <c r="B75" s="3462" t="s">
        <v>8</v>
      </c>
      <c r="C75" s="3465" t="s">
        <v>8</v>
      </c>
      <c r="D75" s="1970"/>
      <c r="E75" s="3467" t="s">
        <v>265</v>
      </c>
      <c r="F75" s="3470" t="s">
        <v>64</v>
      </c>
      <c r="G75" s="3473"/>
      <c r="H75" s="1992" t="s">
        <v>48</v>
      </c>
      <c r="I75" s="2496">
        <v>0</v>
      </c>
      <c r="J75" s="471">
        <v>50</v>
      </c>
      <c r="K75" s="471">
        <v>75</v>
      </c>
      <c r="L75" s="3440" t="s">
        <v>266</v>
      </c>
      <c r="M75" s="3442" t="s">
        <v>247</v>
      </c>
      <c r="N75" s="3445">
        <v>2</v>
      </c>
      <c r="O75" s="3445">
        <v>3</v>
      </c>
      <c r="P75" s="3451">
        <v>5</v>
      </c>
    </row>
    <row r="76" spans="1:17" x14ac:dyDescent="0.25">
      <c r="A76" s="3460"/>
      <c r="B76" s="3463"/>
      <c r="C76" s="3465"/>
      <c r="D76" s="1970"/>
      <c r="E76" s="3468"/>
      <c r="F76" s="3471"/>
      <c r="G76" s="3474"/>
      <c r="H76" s="1971" t="s">
        <v>58</v>
      </c>
      <c r="I76" s="451">
        <v>0</v>
      </c>
      <c r="J76" s="472">
        <v>0</v>
      </c>
      <c r="K76" s="472">
        <v>0</v>
      </c>
      <c r="L76" s="3382"/>
      <c r="M76" s="3443"/>
      <c r="N76" s="3446"/>
      <c r="O76" s="3446"/>
      <c r="P76" s="3452"/>
    </row>
    <row r="77" spans="1:17" ht="13.8" thickBot="1" x14ac:dyDescent="0.3">
      <c r="A77" s="3461"/>
      <c r="B77" s="3464"/>
      <c r="C77" s="3466"/>
      <c r="D77" s="1990"/>
      <c r="E77" s="3469"/>
      <c r="F77" s="3472"/>
      <c r="G77" s="3475"/>
      <c r="H77" s="1975" t="s">
        <v>7</v>
      </c>
      <c r="I77" s="461">
        <v>0</v>
      </c>
      <c r="J77" s="473">
        <v>50</v>
      </c>
      <c r="K77" s="473">
        <v>75</v>
      </c>
      <c r="L77" s="3441"/>
      <c r="M77" s="3444"/>
      <c r="N77" s="3447"/>
      <c r="O77" s="3447"/>
      <c r="P77" s="3453"/>
    </row>
    <row r="78" spans="1:17" ht="13.95" customHeight="1" thickBot="1" x14ac:dyDescent="0.3">
      <c r="A78" s="1962" t="s">
        <v>6</v>
      </c>
      <c r="B78" s="1976" t="s">
        <v>8</v>
      </c>
      <c r="C78" s="3454" t="s">
        <v>31</v>
      </c>
      <c r="D78" s="3454"/>
      <c r="E78" s="3454"/>
      <c r="F78" s="3454"/>
      <c r="G78" s="3455"/>
      <c r="H78" s="1979" t="s">
        <v>7</v>
      </c>
      <c r="I78" s="2645">
        <f>SUM(I74)</f>
        <v>534.79999999999995</v>
      </c>
      <c r="J78" s="465">
        <v>640</v>
      </c>
      <c r="K78" s="474">
        <v>700</v>
      </c>
      <c r="L78" s="3456"/>
      <c r="M78" s="3457"/>
      <c r="N78" s="3457"/>
      <c r="O78" s="3457"/>
      <c r="P78" s="3458"/>
    </row>
    <row r="79" spans="1:17" ht="13.8" thickBot="1" x14ac:dyDescent="0.3">
      <c r="A79" s="2481"/>
      <c r="B79" s="1993"/>
      <c r="C79" s="2495"/>
      <c r="D79" s="2495"/>
      <c r="E79" s="2495"/>
      <c r="F79" s="2495"/>
      <c r="G79" s="2495"/>
      <c r="H79" s="1979" t="s">
        <v>7</v>
      </c>
      <c r="I79" s="2646"/>
      <c r="J79" s="1994"/>
      <c r="K79" s="1995"/>
      <c r="L79" s="1996"/>
      <c r="M79" s="1996"/>
      <c r="N79" s="1996"/>
      <c r="O79" s="1996"/>
      <c r="P79" s="1997"/>
    </row>
    <row r="80" spans="1:17" ht="13.8" thickBot="1" x14ac:dyDescent="0.3">
      <c r="A80" s="1911" t="s">
        <v>6</v>
      </c>
      <c r="B80" s="3399" t="s">
        <v>78</v>
      </c>
      <c r="C80" s="3400"/>
      <c r="D80" s="3400"/>
      <c r="E80" s="3400"/>
      <c r="F80" s="3400"/>
      <c r="G80" s="3400"/>
      <c r="H80" s="3401"/>
      <c r="I80" s="2647">
        <f>SUM(I68,I78)</f>
        <v>44456.100000000006</v>
      </c>
      <c r="J80" s="475">
        <f>SUM(J68,J78)</f>
        <v>40751.799999999996</v>
      </c>
      <c r="K80" s="475">
        <f>SUM(K68,K78)</f>
        <v>42313.799999999996</v>
      </c>
      <c r="L80" s="1998"/>
      <c r="M80" s="1998"/>
      <c r="N80" s="1998"/>
      <c r="O80" s="1998"/>
      <c r="P80" s="1999"/>
    </row>
    <row r="81" spans="1:17" ht="13.8" thickBot="1" x14ac:dyDescent="0.3">
      <c r="A81" s="3402" t="s">
        <v>9</v>
      </c>
      <c r="B81" s="3403"/>
      <c r="C81" s="3403"/>
      <c r="D81" s="3403"/>
      <c r="E81" s="3403"/>
      <c r="F81" s="3403"/>
      <c r="G81" s="3403"/>
      <c r="H81" s="3404"/>
      <c r="I81" s="2648">
        <f>SUM(I80)</f>
        <v>44456.100000000006</v>
      </c>
      <c r="J81" s="476">
        <f>SUM(J80)</f>
        <v>40751.799999999996</v>
      </c>
      <c r="K81" s="476">
        <f>SUM(K80)</f>
        <v>42313.799999999996</v>
      </c>
      <c r="L81" s="3448"/>
      <c r="M81" s="3449"/>
      <c r="N81" s="3449"/>
      <c r="O81" s="3449"/>
      <c r="P81" s="3450"/>
    </row>
    <row r="82" spans="1:17" x14ac:dyDescent="0.25">
      <c r="A82" s="1815" t="s">
        <v>477</v>
      </c>
      <c r="B82" s="1815"/>
      <c r="C82" s="1815"/>
      <c r="D82" s="1815"/>
      <c r="E82" s="1815"/>
      <c r="F82" s="1815"/>
      <c r="G82" s="1815"/>
      <c r="H82" s="1815"/>
      <c r="I82" s="1815"/>
      <c r="J82" s="1815"/>
      <c r="K82" s="1815"/>
      <c r="L82" s="1815"/>
      <c r="M82" s="1913"/>
      <c r="N82" s="2000"/>
      <c r="O82" s="2000"/>
      <c r="P82" s="2000"/>
    </row>
    <row r="83" spans="1:17" x14ac:dyDescent="0.25">
      <c r="A83" s="1913"/>
      <c r="B83" s="1913"/>
      <c r="C83" s="1913"/>
      <c r="D83" s="1913"/>
      <c r="E83" s="1913"/>
      <c r="F83" s="1913"/>
      <c r="G83" s="1913"/>
      <c r="H83" s="1913"/>
      <c r="I83" s="1913"/>
      <c r="J83" s="1913"/>
      <c r="K83" s="1913"/>
      <c r="L83" s="1913"/>
      <c r="M83" s="1913"/>
      <c r="N83" s="2000"/>
      <c r="O83" s="2000"/>
      <c r="P83" s="2000"/>
    </row>
    <row r="84" spans="1:17" ht="16.2" thickBot="1" x14ac:dyDescent="0.3">
      <c r="A84" s="1820"/>
      <c r="B84" s="1820"/>
      <c r="C84" s="1820"/>
      <c r="D84" s="1820"/>
      <c r="E84" s="3116" t="s">
        <v>10</v>
      </c>
      <c r="F84" s="3116"/>
      <c r="G84" s="3116"/>
      <c r="H84" s="3116"/>
      <c r="I84" s="3116"/>
      <c r="J84" s="3116"/>
      <c r="K84" s="3116"/>
      <c r="L84" s="2001"/>
      <c r="M84" s="2001"/>
      <c r="N84" s="1820"/>
      <c r="O84" s="1820"/>
      <c r="P84" s="1820"/>
    </row>
    <row r="85" spans="1:17" ht="31.2" thickBot="1" x14ac:dyDescent="0.3">
      <c r="A85" s="1820"/>
      <c r="B85" s="1820"/>
      <c r="C85" s="1820"/>
      <c r="D85" s="1820"/>
      <c r="E85" s="1944"/>
      <c r="F85" s="1945"/>
      <c r="G85" s="1945"/>
      <c r="H85" s="1946"/>
      <c r="I85" s="1947" t="s">
        <v>93</v>
      </c>
      <c r="J85" s="1818" t="s">
        <v>80</v>
      </c>
      <c r="K85" s="1819" t="s">
        <v>81</v>
      </c>
      <c r="L85" s="1820"/>
      <c r="M85" s="1820"/>
      <c r="N85" s="1820"/>
      <c r="O85" s="1820"/>
      <c r="P85" s="1820"/>
    </row>
    <row r="86" spans="1:17" ht="13.8" thickBot="1" x14ac:dyDescent="0.3">
      <c r="A86" s="1820"/>
      <c r="B86" s="1820"/>
      <c r="C86" s="1820"/>
      <c r="D86" s="1820"/>
      <c r="E86" s="3324" t="s">
        <v>33</v>
      </c>
      <c r="F86" s="3325"/>
      <c r="G86" s="3325"/>
      <c r="H86" s="3326"/>
      <c r="I86" s="2649">
        <f>SUM(I87:I97)</f>
        <v>21541.5</v>
      </c>
      <c r="J86" s="477">
        <f t="shared" ref="J86:K86" si="8">SUM(J87:J97)</f>
        <v>19179.400000000001</v>
      </c>
      <c r="K86" s="477">
        <f t="shared" si="8"/>
        <v>20371.400000000001</v>
      </c>
      <c r="L86" s="2002"/>
      <c r="M86" s="1820"/>
      <c r="N86" s="1820"/>
      <c r="O86" s="1820"/>
      <c r="P86" s="1820"/>
    </row>
    <row r="87" spans="1:17" x14ac:dyDescent="0.25">
      <c r="A87" s="1820"/>
      <c r="B87" s="1820"/>
      <c r="C87" s="1820"/>
      <c r="D87" s="1820"/>
      <c r="E87" s="2979" t="s">
        <v>39</v>
      </c>
      <c r="F87" s="2980"/>
      <c r="G87" s="2980"/>
      <c r="H87" s="2981"/>
      <c r="I87" s="478">
        <v>12859.9</v>
      </c>
      <c r="J87" s="478">
        <v>12267</v>
      </c>
      <c r="K87" s="478">
        <v>12898</v>
      </c>
      <c r="L87" s="1820"/>
      <c r="M87" s="2002"/>
      <c r="N87" s="1820"/>
      <c r="O87" s="2040"/>
      <c r="P87" s="1820"/>
      <c r="Q87" s="995"/>
    </row>
    <row r="88" spans="1:17" x14ac:dyDescent="0.25">
      <c r="A88" s="1820"/>
      <c r="B88" s="1820"/>
      <c r="C88" s="1820"/>
      <c r="D88" s="1820"/>
      <c r="E88" s="2979" t="s">
        <v>40</v>
      </c>
      <c r="F88" s="2980"/>
      <c r="G88" s="2980"/>
      <c r="H88" s="2981"/>
      <c r="I88" s="479">
        <v>269.2</v>
      </c>
      <c r="J88" s="479">
        <v>268</v>
      </c>
      <c r="K88" s="479">
        <v>288</v>
      </c>
      <c r="L88" s="1820"/>
      <c r="M88" s="1820"/>
      <c r="N88" s="1820"/>
      <c r="O88" s="1820"/>
      <c r="P88" s="1820"/>
    </row>
    <row r="89" spans="1:17" x14ac:dyDescent="0.25">
      <c r="A89" s="1820"/>
      <c r="B89" s="1820"/>
      <c r="C89" s="1820"/>
      <c r="D89" s="1820"/>
      <c r="E89" s="2979" t="s">
        <v>41</v>
      </c>
      <c r="F89" s="2980"/>
      <c r="G89" s="2980"/>
      <c r="H89" s="2981"/>
      <c r="I89" s="2650">
        <v>2421.1999999999998</v>
      </c>
      <c r="J89" s="479">
        <v>1153.0999999999999</v>
      </c>
      <c r="K89" s="479">
        <v>1185.0999999999999</v>
      </c>
      <c r="L89" s="1820"/>
      <c r="M89" s="1820"/>
      <c r="N89" s="1820"/>
      <c r="O89" s="1820"/>
      <c r="P89" s="1820"/>
      <c r="Q89" s="995"/>
    </row>
    <row r="90" spans="1:17" ht="13.2" customHeight="1" x14ac:dyDescent="0.25">
      <c r="A90" s="1820"/>
      <c r="B90" s="1820"/>
      <c r="C90" s="1820"/>
      <c r="D90" s="1820"/>
      <c r="E90" s="2979" t="s">
        <v>42</v>
      </c>
      <c r="F90" s="2980"/>
      <c r="G90" s="2980"/>
      <c r="H90" s="2981"/>
      <c r="I90" s="479">
        <v>0</v>
      </c>
      <c r="J90" s="479">
        <v>0</v>
      </c>
      <c r="K90" s="479">
        <v>0</v>
      </c>
      <c r="L90" s="1820"/>
      <c r="M90" s="1820"/>
      <c r="N90" s="1820"/>
      <c r="O90" s="1820"/>
      <c r="P90" s="1820"/>
    </row>
    <row r="91" spans="1:17" x14ac:dyDescent="0.25">
      <c r="A91" s="1820"/>
      <c r="B91" s="1820"/>
      <c r="C91" s="1820"/>
      <c r="D91" s="1820"/>
      <c r="E91" s="2990" t="s">
        <v>43</v>
      </c>
      <c r="F91" s="2991"/>
      <c r="G91" s="2991"/>
      <c r="H91" s="2992"/>
      <c r="I91" s="480">
        <v>0</v>
      </c>
      <c r="J91" s="480">
        <v>0</v>
      </c>
      <c r="K91" s="480">
        <v>0</v>
      </c>
      <c r="L91" s="1820"/>
      <c r="M91" s="1820"/>
      <c r="N91" s="1820"/>
      <c r="O91" s="1820"/>
      <c r="P91" s="1820"/>
    </row>
    <row r="92" spans="1:17" x14ac:dyDescent="0.25">
      <c r="A92" s="1820"/>
      <c r="B92" s="1820"/>
      <c r="C92" s="1820"/>
      <c r="D92" s="1820"/>
      <c r="E92" s="30" t="s">
        <v>44</v>
      </c>
      <c r="F92" s="63"/>
      <c r="G92" s="63"/>
      <c r="H92" s="31"/>
      <c r="I92" s="2650">
        <v>134</v>
      </c>
      <c r="J92" s="479">
        <v>150</v>
      </c>
      <c r="K92" s="479">
        <v>170</v>
      </c>
      <c r="L92" s="1820"/>
      <c r="M92" s="1820"/>
      <c r="N92" s="1820"/>
      <c r="O92" s="1820"/>
      <c r="P92" s="1820"/>
    </row>
    <row r="93" spans="1:17" ht="24" customHeight="1" x14ac:dyDescent="0.25">
      <c r="A93" s="1820"/>
      <c r="B93" s="1820"/>
      <c r="C93" s="1820"/>
      <c r="D93" s="1820"/>
      <c r="E93" s="2979" t="s">
        <v>65</v>
      </c>
      <c r="F93" s="2980"/>
      <c r="G93" s="2980"/>
      <c r="H93" s="2981"/>
      <c r="I93" s="2650">
        <v>5169.7</v>
      </c>
      <c r="J93" s="479">
        <v>4778.8</v>
      </c>
      <c r="K93" s="479">
        <v>5267.8</v>
      </c>
      <c r="L93" s="1820"/>
      <c r="M93" s="1820"/>
      <c r="N93" s="2467"/>
      <c r="O93" s="2467"/>
      <c r="P93" s="2467"/>
    </row>
    <row r="94" spans="1:17" ht="13.2" customHeight="1" x14ac:dyDescent="0.25">
      <c r="A94" s="1820"/>
      <c r="B94" s="1820"/>
      <c r="C94" s="1820"/>
      <c r="D94" s="1820"/>
      <c r="E94" s="2979" t="s">
        <v>66</v>
      </c>
      <c r="F94" s="2980"/>
      <c r="G94" s="2980"/>
      <c r="H94" s="2981"/>
      <c r="I94" s="481">
        <v>51.2</v>
      </c>
      <c r="J94" s="481">
        <v>51.2</v>
      </c>
      <c r="K94" s="481">
        <v>51.2</v>
      </c>
      <c r="L94" s="1820"/>
      <c r="M94" s="1820"/>
      <c r="N94" s="1820"/>
      <c r="O94" s="1820"/>
      <c r="P94" s="1820"/>
    </row>
    <row r="95" spans="1:17" ht="13.2" customHeight="1" x14ac:dyDescent="0.25">
      <c r="A95" s="1820"/>
      <c r="B95" s="1820"/>
      <c r="C95" s="1820"/>
      <c r="D95" s="1820"/>
      <c r="E95" s="2979" t="s">
        <v>47</v>
      </c>
      <c r="F95" s="2980"/>
      <c r="G95" s="2980"/>
      <c r="H95" s="2981"/>
      <c r="I95" s="481">
        <v>0</v>
      </c>
      <c r="J95" s="481">
        <v>0</v>
      </c>
      <c r="K95" s="481">
        <v>0</v>
      </c>
      <c r="L95" s="1820"/>
      <c r="M95" s="1820"/>
      <c r="N95" s="1820"/>
      <c r="O95" s="1820"/>
      <c r="P95" s="1820"/>
    </row>
    <row r="96" spans="1:17" x14ac:dyDescent="0.25">
      <c r="A96" s="10"/>
      <c r="B96" s="13"/>
      <c r="C96" s="13"/>
      <c r="D96" s="13"/>
      <c r="E96" s="2979" t="s">
        <v>45</v>
      </c>
      <c r="F96" s="2980"/>
      <c r="G96" s="2980"/>
      <c r="H96" s="2981"/>
      <c r="I96" s="2651">
        <v>33.799999999999997</v>
      </c>
      <c r="J96" s="481">
        <v>0</v>
      </c>
      <c r="K96" s="481">
        <v>0</v>
      </c>
      <c r="L96" s="1820"/>
      <c r="M96" s="10"/>
      <c r="N96" s="15"/>
      <c r="O96" s="13"/>
      <c r="P96" s="13"/>
    </row>
    <row r="97" spans="5:13" ht="13.8" thickBot="1" x14ac:dyDescent="0.3">
      <c r="E97" s="2982" t="s">
        <v>67</v>
      </c>
      <c r="F97" s="2983"/>
      <c r="G97" s="2983"/>
      <c r="H97" s="2984"/>
      <c r="I97" s="482">
        <v>602.5</v>
      </c>
      <c r="J97" s="482">
        <v>511.3</v>
      </c>
      <c r="K97" s="482">
        <v>511.3</v>
      </c>
      <c r="L97" s="1820"/>
      <c r="M97" s="10"/>
    </row>
    <row r="98" spans="5:13" ht="13.8" thickBot="1" x14ac:dyDescent="0.3">
      <c r="E98" s="2985" t="s">
        <v>34</v>
      </c>
      <c r="F98" s="2986"/>
      <c r="G98" s="2986"/>
      <c r="H98" s="2986"/>
      <c r="I98" s="2649">
        <f>I99*1</f>
        <v>22914.6</v>
      </c>
      <c r="J98" s="477">
        <f t="shared" ref="J98:K98" si="9">J99*1</f>
        <v>21572.400000000001</v>
      </c>
      <c r="K98" s="477">
        <f t="shared" si="9"/>
        <v>21942.400000000001</v>
      </c>
      <c r="L98" s="1820"/>
      <c r="M98" s="10"/>
    </row>
    <row r="99" spans="5:13" ht="13.95" customHeight="1" thickBot="1" x14ac:dyDescent="0.3">
      <c r="E99" s="3437" t="s">
        <v>46</v>
      </c>
      <c r="F99" s="3438"/>
      <c r="G99" s="3438"/>
      <c r="H99" s="3439"/>
      <c r="I99" s="2652">
        <v>22914.6</v>
      </c>
      <c r="J99" s="478">
        <v>21572.400000000001</v>
      </c>
      <c r="K99" s="478">
        <v>21942.400000000001</v>
      </c>
      <c r="L99" s="54"/>
    </row>
    <row r="100" spans="5:13" ht="13.8" thickBot="1" x14ac:dyDescent="0.3">
      <c r="E100" s="2976"/>
      <c r="F100" s="2977"/>
      <c r="G100" s="2977"/>
      <c r="H100" s="2978"/>
      <c r="I100" s="2653">
        <f>I86+I99</f>
        <v>44456.1</v>
      </c>
      <c r="J100" s="483">
        <f t="shared" ref="J100:K100" si="10">J86+J99</f>
        <v>40751.800000000003</v>
      </c>
      <c r="K100" s="483">
        <f t="shared" si="10"/>
        <v>42313.8</v>
      </c>
      <c r="L100" s="54"/>
    </row>
    <row r="101" spans="5:13" x14ac:dyDescent="0.25">
      <c r="E101" s="54"/>
      <c r="F101" s="54"/>
      <c r="G101" s="54"/>
      <c r="H101" s="54"/>
      <c r="I101" s="54"/>
      <c r="J101" s="54"/>
      <c r="K101" s="54"/>
      <c r="L101" s="54"/>
    </row>
    <row r="102" spans="5:13" x14ac:dyDescent="0.25">
      <c r="E102" s="54"/>
      <c r="F102" s="54"/>
      <c r="G102" s="54"/>
      <c r="H102" s="54"/>
      <c r="I102" s="54"/>
      <c r="J102" s="54"/>
      <c r="K102" s="54"/>
      <c r="L102" s="54"/>
    </row>
    <row r="103" spans="5:13" x14ac:dyDescent="0.25">
      <c r="E103" s="54"/>
      <c r="F103" s="54"/>
      <c r="G103" s="54"/>
      <c r="H103" s="54"/>
      <c r="I103" s="54"/>
      <c r="J103" s="54"/>
      <c r="K103" s="54"/>
      <c r="L103" s="54"/>
    </row>
    <row r="104" spans="5:13" x14ac:dyDescent="0.25">
      <c r="E104" s="54"/>
      <c r="F104" s="54"/>
      <c r="G104" s="54"/>
      <c r="H104" s="54"/>
      <c r="I104" s="54"/>
      <c r="J104" s="54"/>
      <c r="K104" s="54"/>
      <c r="L104" s="54"/>
    </row>
  </sheetData>
  <mergeCells count="186">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C10:P10"/>
    <mergeCell ref="C11:K11"/>
    <mergeCell ref="A12:A15"/>
    <mergeCell ref="B12:B15"/>
    <mergeCell ref="C12:C15"/>
    <mergeCell ref="E12:E15"/>
    <mergeCell ref="F12:F15"/>
    <mergeCell ref="G12:G15"/>
    <mergeCell ref="L12:L15"/>
    <mergeCell ref="M12:M15"/>
    <mergeCell ref="N12:N15"/>
    <mergeCell ref="O12:O15"/>
    <mergeCell ref="P12:P15"/>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L34:L38"/>
    <mergeCell ref="M34:M38"/>
    <mergeCell ref="N34:N38"/>
    <mergeCell ref="O34:O38"/>
    <mergeCell ref="P34:P38"/>
    <mergeCell ref="G34:G38"/>
    <mergeCell ref="G39:G44"/>
    <mergeCell ref="L39:L44"/>
    <mergeCell ref="M39:M44"/>
    <mergeCell ref="N39:N44"/>
    <mergeCell ref="O39:O44"/>
    <mergeCell ref="P39:P44"/>
    <mergeCell ref="A49:A52"/>
    <mergeCell ref="B49:B52"/>
    <mergeCell ref="C49:C52"/>
    <mergeCell ref="E49:E52"/>
    <mergeCell ref="F49:F52"/>
    <mergeCell ref="A45:A48"/>
    <mergeCell ref="B45:B48"/>
    <mergeCell ref="C45:C48"/>
    <mergeCell ref="E45:E48"/>
    <mergeCell ref="F45:F48"/>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E98:H98"/>
    <mergeCell ref="E99:H99"/>
    <mergeCell ref="E100:H100"/>
    <mergeCell ref="E88:H88"/>
    <mergeCell ref="E89:H89"/>
    <mergeCell ref="E90:H90"/>
    <mergeCell ref="E91:H91"/>
    <mergeCell ref="E93:H93"/>
    <mergeCell ref="E94:H94"/>
    <mergeCell ref="E95:H95"/>
    <mergeCell ref="E96:H96"/>
    <mergeCell ref="E97:H97"/>
  </mergeCells>
  <pageMargins left="0.7" right="0.7" top="0.75" bottom="0.75" header="0.3" footer="0.3"/>
  <pageSetup paperSize="9"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D24" sqref="D24"/>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816</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817</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818</v>
      </c>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3"/>
  <sheetViews>
    <sheetView topLeftCell="A496" workbookViewId="0">
      <selection activeCell="A516" sqref="A516"/>
    </sheetView>
  </sheetViews>
  <sheetFormatPr defaultColWidth="9.109375" defaultRowHeight="13.2" x14ac:dyDescent="0.25"/>
  <cols>
    <col min="1" max="1" width="3.5546875" style="490" customWidth="1"/>
    <col min="2" max="2" width="2.5546875" style="490" customWidth="1"/>
    <col min="3" max="3" width="3.6640625" style="490" customWidth="1"/>
    <col min="4" max="4" width="2.5546875" style="490" customWidth="1"/>
    <col min="5" max="5" width="30.33203125" style="490" customWidth="1"/>
    <col min="6" max="6" width="7.88671875" style="490" customWidth="1"/>
    <col min="7" max="7" width="4.44140625" style="490" customWidth="1"/>
    <col min="8" max="8" width="7.33203125" style="490" customWidth="1"/>
    <col min="9" max="9" width="10" style="490" customWidth="1"/>
    <col min="10" max="10" width="9.88671875" style="490" customWidth="1"/>
    <col min="11" max="11" width="9.109375" style="490" customWidth="1"/>
    <col min="12" max="12" width="41.33203125" style="490" customWidth="1"/>
    <col min="13" max="13" width="9.109375" style="490" customWidth="1"/>
    <col min="14" max="14" width="6.88671875" style="490" customWidth="1"/>
    <col min="15" max="15" width="6.5546875" style="490" customWidth="1"/>
    <col min="16" max="16" width="8.44140625" style="490" customWidth="1"/>
    <col min="17" max="16384" width="9.109375" style="490"/>
  </cols>
  <sheetData>
    <row r="1" spans="1:16" ht="36.6" customHeight="1" x14ac:dyDescent="0.25">
      <c r="L1" s="2802" t="s">
        <v>951</v>
      </c>
      <c r="M1" s="2802"/>
      <c r="N1" s="2803"/>
      <c r="O1" s="2803"/>
      <c r="P1" s="2803"/>
    </row>
    <row r="2" spans="1:16" ht="15.6" x14ac:dyDescent="0.25">
      <c r="L2" s="2025"/>
      <c r="M2" s="847"/>
      <c r="N2" s="846"/>
      <c r="O2" s="846"/>
      <c r="P2" s="846"/>
    </row>
    <row r="3" spans="1:16" ht="13.95" customHeight="1" x14ac:dyDescent="0.25">
      <c r="A3" s="2804" t="s">
        <v>478</v>
      </c>
      <c r="B3" s="2804"/>
      <c r="C3" s="2804"/>
      <c r="D3" s="2804"/>
      <c r="E3" s="2804"/>
      <c r="F3" s="2804"/>
      <c r="G3" s="2804"/>
      <c r="H3" s="2804"/>
      <c r="I3" s="2804"/>
      <c r="J3" s="2804"/>
      <c r="K3" s="2804"/>
      <c r="L3" s="2804"/>
      <c r="M3" s="2804"/>
      <c r="N3" s="2804"/>
      <c r="O3" s="845"/>
      <c r="P3" s="845"/>
    </row>
    <row r="4" spans="1:16" ht="13.8" x14ac:dyDescent="0.25">
      <c r="A4" s="2805" t="s">
        <v>35</v>
      </c>
      <c r="B4" s="2805"/>
      <c r="C4" s="2805"/>
      <c r="D4" s="2805"/>
      <c r="E4" s="2805"/>
      <c r="F4" s="2805"/>
      <c r="G4" s="2805"/>
      <c r="H4" s="2805"/>
      <c r="I4" s="2805"/>
      <c r="J4" s="2805"/>
      <c r="K4" s="2805"/>
      <c r="L4" s="2805"/>
      <c r="M4" s="2805"/>
      <c r="N4" s="2805"/>
      <c r="O4" s="2805"/>
      <c r="P4" s="2805"/>
    </row>
    <row r="5" spans="1:16" ht="16.2" thickBot="1" x14ac:dyDescent="0.35">
      <c r="A5" s="843"/>
      <c r="B5" s="843"/>
      <c r="C5" s="843"/>
      <c r="D5" s="843"/>
      <c r="E5" s="843"/>
      <c r="F5" s="843"/>
      <c r="G5" s="843"/>
      <c r="H5" s="843"/>
      <c r="I5" s="843"/>
      <c r="J5" s="843"/>
      <c r="K5" s="843"/>
      <c r="L5" s="844"/>
      <c r="M5" s="843"/>
      <c r="N5" s="842"/>
      <c r="O5" s="2806" t="s">
        <v>468</v>
      </c>
      <c r="P5" s="2806"/>
    </row>
    <row r="6" spans="1:16" ht="14.4" customHeight="1" thickBot="1" x14ac:dyDescent="0.3">
      <c r="A6" s="2816" t="s">
        <v>0</v>
      </c>
      <c r="B6" s="2816" t="s">
        <v>1</v>
      </c>
      <c r="C6" s="2807" t="s">
        <v>2</v>
      </c>
      <c r="D6" s="2816" t="s">
        <v>32</v>
      </c>
      <c r="E6" s="2819" t="s">
        <v>56</v>
      </c>
      <c r="F6" s="2810" t="s">
        <v>3</v>
      </c>
      <c r="G6" s="2807" t="s">
        <v>4</v>
      </c>
      <c r="H6" s="2810" t="s">
        <v>5</v>
      </c>
      <c r="I6" s="2813" t="s">
        <v>92</v>
      </c>
      <c r="J6" s="2810" t="s">
        <v>80</v>
      </c>
      <c r="K6" s="2810" t="s">
        <v>70</v>
      </c>
      <c r="L6" s="2822" t="s">
        <v>11</v>
      </c>
      <c r="M6" s="2823"/>
      <c r="N6" s="2823"/>
      <c r="O6" s="2823"/>
      <c r="P6" s="2824"/>
    </row>
    <row r="7" spans="1:16" ht="13.8" x14ac:dyDescent="0.25">
      <c r="A7" s="2817"/>
      <c r="B7" s="2817"/>
      <c r="C7" s="2808"/>
      <c r="D7" s="2817"/>
      <c r="E7" s="2820"/>
      <c r="F7" s="2811"/>
      <c r="G7" s="2808"/>
      <c r="H7" s="2811"/>
      <c r="I7" s="2814"/>
      <c r="J7" s="2811"/>
      <c r="K7" s="2811"/>
      <c r="L7" s="2825" t="s">
        <v>37</v>
      </c>
      <c r="M7" s="2827" t="s">
        <v>36</v>
      </c>
      <c r="N7" s="2829" t="s">
        <v>38</v>
      </c>
      <c r="O7" s="2829"/>
      <c r="P7" s="2830"/>
    </row>
    <row r="8" spans="1:16" ht="151.94999999999999" customHeight="1" thickBot="1" x14ac:dyDescent="0.3">
      <c r="A8" s="2818"/>
      <c r="B8" s="2818"/>
      <c r="C8" s="2809"/>
      <c r="D8" s="2818"/>
      <c r="E8" s="2821"/>
      <c r="F8" s="2812"/>
      <c r="G8" s="2809"/>
      <c r="H8" s="2812"/>
      <c r="I8" s="2815"/>
      <c r="J8" s="2812"/>
      <c r="K8" s="2812"/>
      <c r="L8" s="2826"/>
      <c r="M8" s="2828"/>
      <c r="N8" s="841" t="s">
        <v>52</v>
      </c>
      <c r="O8" s="841" t="s">
        <v>53</v>
      </c>
      <c r="P8" s="840" t="s">
        <v>54</v>
      </c>
    </row>
    <row r="9" spans="1:16" ht="14.4" thickBot="1" x14ac:dyDescent="0.3">
      <c r="A9" s="614" t="s">
        <v>6</v>
      </c>
      <c r="B9" s="613"/>
      <c r="C9" s="764" t="s">
        <v>409</v>
      </c>
      <c r="D9" s="610"/>
      <c r="E9" s="763"/>
      <c r="F9" s="610"/>
      <c r="G9" s="610"/>
      <c r="H9" s="610"/>
      <c r="I9" s="610"/>
      <c r="J9" s="609"/>
      <c r="K9" s="610"/>
      <c r="L9" s="611"/>
      <c r="M9" s="611"/>
      <c r="N9" s="610"/>
      <c r="O9" s="609"/>
      <c r="P9" s="608"/>
    </row>
    <row r="10" spans="1:16" ht="28.2" thickBot="1" x14ac:dyDescent="0.3">
      <c r="A10" s="635"/>
      <c r="B10" s="634"/>
      <c r="C10" s="632"/>
      <c r="D10" s="632"/>
      <c r="E10" s="633"/>
      <c r="F10" s="632"/>
      <c r="G10" s="632"/>
      <c r="H10" s="632"/>
      <c r="I10" s="632"/>
      <c r="J10" s="632"/>
      <c r="K10" s="632"/>
      <c r="L10" s="631" t="s">
        <v>408</v>
      </c>
      <c r="M10" s="590" t="s">
        <v>71</v>
      </c>
      <c r="N10" s="589">
        <v>3</v>
      </c>
      <c r="O10" s="839">
        <v>1</v>
      </c>
      <c r="P10" s="838">
        <v>1</v>
      </c>
    </row>
    <row r="11" spans="1:16" ht="14.4" thickBot="1" x14ac:dyDescent="0.3">
      <c r="A11" s="594" t="s">
        <v>6</v>
      </c>
      <c r="B11" s="630" t="s">
        <v>6</v>
      </c>
      <c r="C11" s="629" t="s">
        <v>407</v>
      </c>
      <c r="D11" s="628"/>
      <c r="E11" s="628"/>
      <c r="F11" s="628"/>
      <c r="G11" s="628"/>
      <c r="H11" s="628"/>
      <c r="I11" s="628"/>
      <c r="J11" s="628"/>
      <c r="K11" s="628"/>
      <c r="L11" s="628"/>
      <c r="M11" s="628"/>
      <c r="N11" s="628"/>
      <c r="O11" s="2795"/>
      <c r="P11" s="2796"/>
    </row>
    <row r="12" spans="1:16" ht="42" thickBot="1" x14ac:dyDescent="0.3">
      <c r="A12" s="594"/>
      <c r="B12" s="593"/>
      <c r="C12" s="592"/>
      <c r="D12" s="592"/>
      <c r="E12" s="592"/>
      <c r="F12" s="592"/>
      <c r="G12" s="592"/>
      <c r="H12" s="592"/>
      <c r="I12" s="592"/>
      <c r="J12" s="592"/>
      <c r="K12" s="592"/>
      <c r="L12" s="591" t="s">
        <v>406</v>
      </c>
      <c r="M12" s="590" t="s">
        <v>71</v>
      </c>
      <c r="N12" s="589">
        <v>3</v>
      </c>
      <c r="O12" s="839">
        <v>1</v>
      </c>
      <c r="P12" s="838">
        <v>1</v>
      </c>
    </row>
    <row r="13" spans="1:16" ht="13.95" customHeight="1" x14ac:dyDescent="0.25">
      <c r="A13" s="626" t="s">
        <v>6</v>
      </c>
      <c r="B13" s="2785" t="s">
        <v>6</v>
      </c>
      <c r="C13" s="625" t="s">
        <v>6</v>
      </c>
      <c r="D13" s="2512"/>
      <c r="E13" s="2788" t="s">
        <v>1013</v>
      </c>
      <c r="F13" s="2791" t="s">
        <v>64</v>
      </c>
      <c r="G13" s="2782" t="s">
        <v>292</v>
      </c>
      <c r="H13" s="586" t="s">
        <v>48</v>
      </c>
      <c r="I13" s="560">
        <f t="shared" ref="I13:K17" si="0">I19+I25+I31+I37</f>
        <v>1062.7</v>
      </c>
      <c r="J13" s="560">
        <f t="shared" si="0"/>
        <v>365.3</v>
      </c>
      <c r="K13" s="560">
        <f t="shared" si="0"/>
        <v>2.9</v>
      </c>
      <c r="L13" s="837" t="s">
        <v>291</v>
      </c>
      <c r="M13" s="557" t="s">
        <v>71</v>
      </c>
      <c r="N13" s="575">
        <v>1</v>
      </c>
      <c r="O13" s="575">
        <v>1</v>
      </c>
      <c r="P13" s="574">
        <v>1</v>
      </c>
    </row>
    <row r="14" spans="1:16" ht="13.95" customHeight="1" x14ac:dyDescent="0.25">
      <c r="A14" s="624"/>
      <c r="B14" s="2786"/>
      <c r="C14" s="623"/>
      <c r="D14" s="2513"/>
      <c r="E14" s="2789"/>
      <c r="F14" s="2792"/>
      <c r="G14" s="2783"/>
      <c r="H14" s="584" t="s">
        <v>59</v>
      </c>
      <c r="I14" s="552">
        <f t="shared" si="0"/>
        <v>1363.2</v>
      </c>
      <c r="J14" s="552">
        <f t="shared" si="0"/>
        <v>31.36</v>
      </c>
      <c r="K14" s="552">
        <f t="shared" si="0"/>
        <v>4.9000000000000004</v>
      </c>
      <c r="L14" s="2797" t="s">
        <v>1014</v>
      </c>
      <c r="M14" s="573" t="s">
        <v>361</v>
      </c>
      <c r="N14" s="547">
        <v>1</v>
      </c>
      <c r="O14" s="547">
        <v>1</v>
      </c>
      <c r="P14" s="619">
        <v>1</v>
      </c>
    </row>
    <row r="15" spans="1:16" ht="39.75" customHeight="1" x14ac:dyDescent="0.25">
      <c r="A15" s="624"/>
      <c r="B15" s="2786"/>
      <c r="C15" s="623"/>
      <c r="D15" s="2513"/>
      <c r="E15" s="2789"/>
      <c r="F15" s="2792"/>
      <c r="G15" s="2783"/>
      <c r="H15" s="584" t="s">
        <v>282</v>
      </c>
      <c r="I15" s="552">
        <f t="shared" si="0"/>
        <v>164.9</v>
      </c>
      <c r="J15" s="552">
        <f t="shared" si="0"/>
        <v>0</v>
      </c>
      <c r="K15" s="552">
        <f t="shared" si="0"/>
        <v>0</v>
      </c>
      <c r="L15" s="2798"/>
      <c r="M15" s="573"/>
      <c r="N15" s="548"/>
      <c r="O15" s="548"/>
      <c r="P15" s="2536"/>
    </row>
    <row r="16" spans="1:16" ht="13.8" x14ac:dyDescent="0.25">
      <c r="A16" s="624"/>
      <c r="B16" s="2786"/>
      <c r="C16" s="623"/>
      <c r="D16" s="2513"/>
      <c r="E16" s="2789"/>
      <c r="F16" s="2792"/>
      <c r="G16" s="2783"/>
      <c r="H16" s="584" t="s">
        <v>57</v>
      </c>
      <c r="I16" s="552">
        <f t="shared" si="0"/>
        <v>2331.8000000000002</v>
      </c>
      <c r="J16" s="552">
        <f t="shared" si="0"/>
        <v>780</v>
      </c>
      <c r="K16" s="552">
        <f t="shared" si="0"/>
        <v>44.4</v>
      </c>
      <c r="L16" s="2534"/>
      <c r="M16" s="573"/>
      <c r="N16" s="548"/>
      <c r="O16" s="548"/>
      <c r="P16" s="2536"/>
    </row>
    <row r="17" spans="1:17" ht="14.4" thickBot="1" x14ac:dyDescent="0.3">
      <c r="A17" s="624"/>
      <c r="B17" s="2786"/>
      <c r="C17" s="623"/>
      <c r="D17" s="2513"/>
      <c r="E17" s="2789"/>
      <c r="F17" s="2792"/>
      <c r="G17" s="2783"/>
      <c r="H17" s="583" t="s">
        <v>281</v>
      </c>
      <c r="I17" s="571">
        <f t="shared" si="0"/>
        <v>3351</v>
      </c>
      <c r="J17" s="571">
        <f t="shared" si="0"/>
        <v>1627</v>
      </c>
      <c r="K17" s="571">
        <f t="shared" si="0"/>
        <v>0</v>
      </c>
      <c r="L17" s="2533"/>
      <c r="M17" s="569"/>
      <c r="N17" s="568"/>
      <c r="O17" s="568"/>
      <c r="P17" s="567"/>
    </row>
    <row r="18" spans="1:17" ht="27" customHeight="1" thickBot="1" x14ac:dyDescent="0.3">
      <c r="A18" s="2026"/>
      <c r="B18" s="2787"/>
      <c r="C18" s="621"/>
      <c r="D18" s="2514"/>
      <c r="E18" s="2790"/>
      <c r="F18" s="2793"/>
      <c r="G18" s="2784"/>
      <c r="H18" s="540" t="s">
        <v>7</v>
      </c>
      <c r="I18" s="539">
        <f>SUM(I13:I17)</f>
        <v>8273.6</v>
      </c>
      <c r="J18" s="539">
        <f>SUM(J13:J17)</f>
        <v>2803.66</v>
      </c>
      <c r="K18" s="539">
        <f>SUM(K13:K17)</f>
        <v>52.2</v>
      </c>
      <c r="L18" s="538"/>
      <c r="M18" s="537"/>
      <c r="N18" s="536"/>
      <c r="O18" s="536"/>
      <c r="P18" s="535"/>
    </row>
    <row r="19" spans="1:17" ht="13.95" customHeight="1" x14ac:dyDescent="0.25">
      <c r="A19" s="2520"/>
      <c r="B19" s="2523"/>
      <c r="C19" s="2512"/>
      <c r="D19" s="2037"/>
      <c r="E19" s="2799" t="s">
        <v>479</v>
      </c>
      <c r="F19" s="2779" t="s">
        <v>405</v>
      </c>
      <c r="G19" s="2782" t="s">
        <v>404</v>
      </c>
      <c r="H19" s="561" t="s">
        <v>48</v>
      </c>
      <c r="I19" s="560">
        <v>1050</v>
      </c>
      <c r="J19" s="560">
        <v>356.6</v>
      </c>
      <c r="K19" s="559">
        <v>0</v>
      </c>
      <c r="L19" s="558" t="s">
        <v>289</v>
      </c>
      <c r="M19" s="557" t="s">
        <v>71</v>
      </c>
      <c r="N19" s="556"/>
      <c r="O19" s="575">
        <v>1</v>
      </c>
      <c r="P19" s="554"/>
    </row>
    <row r="20" spans="1:17" ht="13.8" x14ac:dyDescent="0.25">
      <c r="A20" s="2521"/>
      <c r="B20" s="2511"/>
      <c r="C20" s="2513"/>
      <c r="D20" s="2038"/>
      <c r="E20" s="2800"/>
      <c r="F20" s="2780"/>
      <c r="G20" s="2783"/>
      <c r="H20" s="553" t="s">
        <v>59</v>
      </c>
      <c r="I20" s="552">
        <v>12</v>
      </c>
      <c r="J20" s="552"/>
      <c r="K20" s="551"/>
      <c r="L20" s="550" t="s">
        <v>403</v>
      </c>
      <c r="M20" s="549" t="s">
        <v>71</v>
      </c>
      <c r="N20" s="548"/>
      <c r="O20" s="547">
        <v>1</v>
      </c>
      <c r="P20" s="2536"/>
      <c r="Q20" s="850"/>
    </row>
    <row r="21" spans="1:17" ht="13.8" x14ac:dyDescent="0.25">
      <c r="A21" s="2521"/>
      <c r="B21" s="2511"/>
      <c r="C21" s="2513"/>
      <c r="D21" s="2038"/>
      <c r="E21" s="2800"/>
      <c r="F21" s="2780"/>
      <c r="G21" s="2783"/>
      <c r="H21" s="553" t="s">
        <v>282</v>
      </c>
      <c r="I21" s="552">
        <v>164.9</v>
      </c>
      <c r="J21" s="552"/>
      <c r="K21" s="551">
        <v>0</v>
      </c>
      <c r="L21" s="2534"/>
      <c r="M21" s="573"/>
      <c r="N21" s="548"/>
      <c r="O21" s="548"/>
      <c r="P21" s="2536"/>
    </row>
    <row r="22" spans="1:17" ht="13.8" x14ac:dyDescent="0.25">
      <c r="A22" s="2521"/>
      <c r="B22" s="2511"/>
      <c r="C22" s="2513"/>
      <c r="D22" s="2038"/>
      <c r="E22" s="2800"/>
      <c r="F22" s="2780"/>
      <c r="G22" s="2783"/>
      <c r="H22" s="553" t="s">
        <v>57</v>
      </c>
      <c r="I22" s="1794">
        <v>1625</v>
      </c>
      <c r="J22" s="552">
        <v>500</v>
      </c>
      <c r="K22" s="551">
        <v>0</v>
      </c>
      <c r="L22" s="2534"/>
      <c r="M22" s="573"/>
      <c r="N22" s="548"/>
      <c r="O22" s="548"/>
      <c r="P22" s="2536"/>
    </row>
    <row r="23" spans="1:17" ht="14.4" thickBot="1" x14ac:dyDescent="0.3">
      <c r="A23" s="2521"/>
      <c r="B23" s="2511"/>
      <c r="C23" s="2513"/>
      <c r="D23" s="2038"/>
      <c r="E23" s="2800"/>
      <c r="F23" s="2780"/>
      <c r="G23" s="2783"/>
      <c r="H23" s="546" t="s">
        <v>281</v>
      </c>
      <c r="I23" s="571">
        <v>3351</v>
      </c>
      <c r="J23" s="571">
        <v>1627</v>
      </c>
      <c r="K23" s="570"/>
      <c r="L23" s="2533"/>
      <c r="M23" s="569"/>
      <c r="N23" s="568"/>
      <c r="O23" s="568"/>
      <c r="P23" s="567"/>
    </row>
    <row r="24" spans="1:17" ht="14.4" thickBot="1" x14ac:dyDescent="0.3">
      <c r="A24" s="2522"/>
      <c r="B24" s="2524"/>
      <c r="C24" s="2538"/>
      <c r="D24" s="2039"/>
      <c r="E24" s="2801"/>
      <c r="F24" s="2781"/>
      <c r="G24" s="2784"/>
      <c r="H24" s="540" t="s">
        <v>7</v>
      </c>
      <c r="I24" s="539">
        <f>SUM(I19:I23)</f>
        <v>6202.9</v>
      </c>
      <c r="J24" s="539">
        <f>SUM(J19:J23)</f>
        <v>2483.6</v>
      </c>
      <c r="K24" s="539">
        <f>SUM(K19:K23)</f>
        <v>0</v>
      </c>
      <c r="L24" s="538"/>
      <c r="M24" s="537"/>
      <c r="N24" s="536"/>
      <c r="O24" s="536"/>
      <c r="P24" s="535"/>
    </row>
    <row r="25" spans="1:17" ht="13.95" customHeight="1" x14ac:dyDescent="0.25">
      <c r="A25" s="2520"/>
      <c r="B25" s="2523"/>
      <c r="C25" s="2512"/>
      <c r="D25" s="2037"/>
      <c r="E25" s="2788" t="s">
        <v>484</v>
      </c>
      <c r="F25" s="2779" t="s">
        <v>1010</v>
      </c>
      <c r="G25" s="2794" t="s">
        <v>749</v>
      </c>
      <c r="H25" s="561" t="s">
        <v>48</v>
      </c>
      <c r="I25" s="560">
        <v>4</v>
      </c>
      <c r="J25" s="560">
        <v>0</v>
      </c>
      <c r="K25" s="559">
        <v>0</v>
      </c>
      <c r="L25" s="558" t="s">
        <v>398</v>
      </c>
      <c r="M25" s="557" t="s">
        <v>71</v>
      </c>
      <c r="N25" s="575">
        <v>1</v>
      </c>
      <c r="O25" s="555"/>
      <c r="P25" s="554"/>
    </row>
    <row r="26" spans="1:17" ht="13.8" x14ac:dyDescent="0.25">
      <c r="A26" s="2521"/>
      <c r="B26" s="2511"/>
      <c r="C26" s="2513"/>
      <c r="D26" s="2038"/>
      <c r="E26" s="2789"/>
      <c r="F26" s="2780"/>
      <c r="G26" s="2783"/>
      <c r="H26" s="553" t="s">
        <v>59</v>
      </c>
      <c r="I26" s="1794">
        <v>275.2</v>
      </c>
      <c r="J26" s="552">
        <v>0</v>
      </c>
      <c r="K26" s="551">
        <v>0</v>
      </c>
      <c r="L26" s="550" t="s">
        <v>402</v>
      </c>
      <c r="M26" s="549" t="s">
        <v>71</v>
      </c>
      <c r="N26" s="547">
        <v>1</v>
      </c>
      <c r="O26" s="547"/>
      <c r="P26" s="2536"/>
    </row>
    <row r="27" spans="1:17" ht="13.8" x14ac:dyDescent="0.25">
      <c r="A27" s="2521"/>
      <c r="B27" s="2511"/>
      <c r="C27" s="2513"/>
      <c r="D27" s="2038"/>
      <c r="E27" s="2789"/>
      <c r="F27" s="2780"/>
      <c r="G27" s="2783"/>
      <c r="H27" s="553" t="s">
        <v>282</v>
      </c>
      <c r="I27" s="552"/>
      <c r="J27" s="552"/>
      <c r="K27" s="551"/>
      <c r="L27" s="2534"/>
      <c r="M27" s="573"/>
      <c r="N27" s="548"/>
      <c r="O27" s="548"/>
      <c r="P27" s="2536"/>
    </row>
    <row r="28" spans="1:17" ht="13.8" x14ac:dyDescent="0.25">
      <c r="A28" s="2521"/>
      <c r="B28" s="2511"/>
      <c r="C28" s="2513"/>
      <c r="D28" s="2038"/>
      <c r="E28" s="2789"/>
      <c r="F28" s="2780"/>
      <c r="G28" s="2783"/>
      <c r="H28" s="553" t="s">
        <v>57</v>
      </c>
      <c r="I28" s="1794">
        <v>90.3</v>
      </c>
      <c r="J28" s="552">
        <v>0</v>
      </c>
      <c r="K28" s="551">
        <v>0</v>
      </c>
      <c r="L28" s="2534"/>
      <c r="M28" s="573"/>
      <c r="N28" s="548"/>
      <c r="O28" s="548"/>
      <c r="P28" s="2536"/>
    </row>
    <row r="29" spans="1:17" ht="14.4" thickBot="1" x14ac:dyDescent="0.3">
      <c r="A29" s="2521"/>
      <c r="B29" s="2511"/>
      <c r="C29" s="2513"/>
      <c r="D29" s="2038"/>
      <c r="E29" s="2789"/>
      <c r="F29" s="2780"/>
      <c r="G29" s="2783"/>
      <c r="H29" s="546" t="s">
        <v>281</v>
      </c>
      <c r="I29" s="571"/>
      <c r="J29" s="571"/>
      <c r="K29" s="570"/>
      <c r="L29" s="2533"/>
      <c r="M29" s="569"/>
      <c r="N29" s="568"/>
      <c r="O29" s="568"/>
      <c r="P29" s="567"/>
    </row>
    <row r="30" spans="1:17" ht="14.4" thickBot="1" x14ac:dyDescent="0.3">
      <c r="A30" s="2522"/>
      <c r="B30" s="2524"/>
      <c r="C30" s="2538"/>
      <c r="D30" s="2039"/>
      <c r="E30" s="2790"/>
      <c r="F30" s="2781"/>
      <c r="G30" s="2784"/>
      <c r="H30" s="540" t="s">
        <v>7</v>
      </c>
      <c r="I30" s="539">
        <f>SUM(I25:I29)</f>
        <v>369.5</v>
      </c>
      <c r="J30" s="539">
        <f>SUM(J25:J29)</f>
        <v>0</v>
      </c>
      <c r="K30" s="539">
        <f>SUM(K25:K29)</f>
        <v>0</v>
      </c>
      <c r="L30" s="538"/>
      <c r="M30" s="537"/>
      <c r="N30" s="536"/>
      <c r="O30" s="536"/>
      <c r="P30" s="535"/>
    </row>
    <row r="31" spans="1:17" ht="13.95" customHeight="1" x14ac:dyDescent="0.25">
      <c r="A31" s="2520"/>
      <c r="B31" s="2523"/>
      <c r="C31" s="2512"/>
      <c r="D31" s="2037"/>
      <c r="E31" s="2799" t="s">
        <v>752</v>
      </c>
      <c r="F31" s="2791" t="s">
        <v>64</v>
      </c>
      <c r="G31" s="2782" t="s">
        <v>324</v>
      </c>
      <c r="H31" s="561" t="s">
        <v>48</v>
      </c>
      <c r="I31" s="560">
        <v>8.6999999999999993</v>
      </c>
      <c r="J31" s="560">
        <v>8.6999999999999993</v>
      </c>
      <c r="K31" s="559">
        <v>2.9</v>
      </c>
      <c r="L31" s="558" t="s">
        <v>398</v>
      </c>
      <c r="M31" s="557" t="s">
        <v>71</v>
      </c>
      <c r="N31" s="556"/>
      <c r="O31" s="555"/>
      <c r="P31" s="836">
        <v>1</v>
      </c>
    </row>
    <row r="32" spans="1:17" ht="13.8" x14ac:dyDescent="0.25">
      <c r="A32" s="2521"/>
      <c r="B32" s="2511"/>
      <c r="C32" s="2513"/>
      <c r="D32" s="2038"/>
      <c r="E32" s="2800"/>
      <c r="F32" s="2792"/>
      <c r="G32" s="2783"/>
      <c r="H32" s="553" t="s">
        <v>59</v>
      </c>
      <c r="I32" s="552">
        <v>974</v>
      </c>
      <c r="J32" s="552">
        <v>31.36</v>
      </c>
      <c r="K32" s="551">
        <v>4.9000000000000004</v>
      </c>
      <c r="L32" s="827" t="s">
        <v>401</v>
      </c>
      <c r="M32" s="549" t="s">
        <v>71</v>
      </c>
      <c r="N32" s="835"/>
      <c r="O32" s="834"/>
      <c r="P32" s="833">
        <v>1</v>
      </c>
    </row>
    <row r="33" spans="1:16" ht="13.8" x14ac:dyDescent="0.25">
      <c r="A33" s="2521"/>
      <c r="B33" s="2511"/>
      <c r="C33" s="2513"/>
      <c r="D33" s="2038"/>
      <c r="E33" s="2800"/>
      <c r="F33" s="2792"/>
      <c r="G33" s="2783"/>
      <c r="H33" s="553" t="s">
        <v>282</v>
      </c>
      <c r="I33" s="552"/>
      <c r="J33" s="552"/>
      <c r="K33" s="551"/>
      <c r="L33" s="832"/>
      <c r="M33" s="831"/>
      <c r="N33" s="830"/>
      <c r="O33" s="829"/>
      <c r="P33" s="828"/>
    </row>
    <row r="34" spans="1:16" ht="13.8" x14ac:dyDescent="0.25">
      <c r="A34" s="2521"/>
      <c r="B34" s="2511"/>
      <c r="C34" s="2513"/>
      <c r="D34" s="2038"/>
      <c r="E34" s="2800"/>
      <c r="F34" s="2792"/>
      <c r="G34" s="2783"/>
      <c r="H34" s="553" t="s">
        <v>57</v>
      </c>
      <c r="I34" s="552">
        <v>616.5</v>
      </c>
      <c r="J34" s="552">
        <v>280</v>
      </c>
      <c r="K34" s="551">
        <v>44.4</v>
      </c>
      <c r="L34" s="2534"/>
      <c r="M34" s="573"/>
      <c r="N34" s="548"/>
      <c r="O34" s="548"/>
      <c r="P34" s="2536"/>
    </row>
    <row r="35" spans="1:16" ht="14.4" thickBot="1" x14ac:dyDescent="0.3">
      <c r="A35" s="2521"/>
      <c r="B35" s="2511"/>
      <c r="C35" s="2513"/>
      <c r="D35" s="2038"/>
      <c r="E35" s="2800"/>
      <c r="F35" s="2792"/>
      <c r="G35" s="2783"/>
      <c r="H35" s="546" t="s">
        <v>281</v>
      </c>
      <c r="I35" s="571"/>
      <c r="J35" s="571"/>
      <c r="K35" s="570"/>
      <c r="L35" s="2533"/>
      <c r="M35" s="569"/>
      <c r="N35" s="568"/>
      <c r="O35" s="568"/>
      <c r="P35" s="567"/>
    </row>
    <row r="36" spans="1:16" ht="14.4" thickBot="1" x14ac:dyDescent="0.3">
      <c r="A36" s="2522"/>
      <c r="B36" s="2524"/>
      <c r="C36" s="2538"/>
      <c r="D36" s="2039"/>
      <c r="E36" s="2801"/>
      <c r="F36" s="2793"/>
      <c r="G36" s="2784"/>
      <c r="H36" s="540" t="s">
        <v>7</v>
      </c>
      <c r="I36" s="539">
        <f>SUM(I31:I35)</f>
        <v>1599.2</v>
      </c>
      <c r="J36" s="539">
        <f>SUM(J31:J35)</f>
        <v>320.06</v>
      </c>
      <c r="K36" s="539">
        <f>SUM(K31:K35)</f>
        <v>52.2</v>
      </c>
      <c r="L36" s="538"/>
      <c r="M36" s="537"/>
      <c r="N36" s="536"/>
      <c r="O36" s="536"/>
      <c r="P36" s="535"/>
    </row>
    <row r="37" spans="1:16" ht="13.95" customHeight="1" x14ac:dyDescent="0.25">
      <c r="A37" s="2520"/>
      <c r="B37" s="2523"/>
      <c r="C37" s="2512"/>
      <c r="D37" s="2037"/>
      <c r="E37" s="2799" t="s">
        <v>485</v>
      </c>
      <c r="F37" s="2791" t="s">
        <v>64</v>
      </c>
      <c r="G37" s="2782" t="s">
        <v>303</v>
      </c>
      <c r="H37" s="561" t="s">
        <v>48</v>
      </c>
      <c r="I37" s="560"/>
      <c r="J37" s="560"/>
      <c r="K37" s="559"/>
      <c r="L37" s="558" t="s">
        <v>398</v>
      </c>
      <c r="M37" s="557" t="s">
        <v>71</v>
      </c>
      <c r="N37" s="556"/>
      <c r="O37" s="555"/>
      <c r="P37" s="574"/>
    </row>
    <row r="38" spans="1:16" ht="13.8" x14ac:dyDescent="0.25">
      <c r="A38" s="2521"/>
      <c r="B38" s="2511"/>
      <c r="C38" s="2513"/>
      <c r="D38" s="2038"/>
      <c r="E38" s="2800"/>
      <c r="F38" s="2792"/>
      <c r="G38" s="2783"/>
      <c r="H38" s="553" t="s">
        <v>59</v>
      </c>
      <c r="I38" s="552">
        <v>102</v>
      </c>
      <c r="J38" s="552"/>
      <c r="K38" s="551"/>
      <c r="L38" s="550" t="s">
        <v>400</v>
      </c>
      <c r="M38" s="549" t="s">
        <v>361</v>
      </c>
      <c r="N38" s="547">
        <v>1</v>
      </c>
      <c r="O38" s="547"/>
      <c r="P38" s="619"/>
    </row>
    <row r="39" spans="1:16" ht="13.8" x14ac:dyDescent="0.25">
      <c r="A39" s="2521"/>
      <c r="B39" s="2511"/>
      <c r="C39" s="2513"/>
      <c r="D39" s="2038"/>
      <c r="E39" s="2800"/>
      <c r="F39" s="2792"/>
      <c r="G39" s="2783"/>
      <c r="H39" s="553" t="s">
        <v>282</v>
      </c>
      <c r="I39" s="552"/>
      <c r="J39" s="552"/>
      <c r="K39" s="551"/>
      <c r="L39" s="827"/>
      <c r="M39" s="573"/>
      <c r="N39" s="548"/>
      <c r="O39" s="548"/>
      <c r="P39" s="619"/>
    </row>
    <row r="40" spans="1:16" ht="13.8" x14ac:dyDescent="0.25">
      <c r="A40" s="2521"/>
      <c r="B40" s="2511"/>
      <c r="C40" s="2513"/>
      <c r="D40" s="2038"/>
      <c r="E40" s="2800"/>
      <c r="F40" s="2792"/>
      <c r="G40" s="2783"/>
      <c r="H40" s="553" t="s">
        <v>57</v>
      </c>
      <c r="I40" s="552"/>
      <c r="J40" s="552"/>
      <c r="K40" s="551"/>
      <c r="L40" s="2534"/>
      <c r="M40" s="573"/>
      <c r="N40" s="548"/>
      <c r="O40" s="548"/>
      <c r="P40" s="2536"/>
    </row>
    <row r="41" spans="1:16" ht="14.4" thickBot="1" x14ac:dyDescent="0.3">
      <c r="A41" s="2521"/>
      <c r="B41" s="2511"/>
      <c r="C41" s="2513"/>
      <c r="D41" s="2038"/>
      <c r="E41" s="2800"/>
      <c r="F41" s="2792"/>
      <c r="G41" s="2783"/>
      <c r="H41" s="546" t="s">
        <v>281</v>
      </c>
      <c r="I41" s="571"/>
      <c r="J41" s="571"/>
      <c r="K41" s="570"/>
      <c r="L41" s="2533"/>
      <c r="M41" s="569"/>
      <c r="N41" s="568"/>
      <c r="O41" s="568"/>
      <c r="P41" s="567"/>
    </row>
    <row r="42" spans="1:16" ht="14.4" thickBot="1" x14ac:dyDescent="0.3">
      <c r="A42" s="2522"/>
      <c r="B42" s="2524"/>
      <c r="C42" s="2538"/>
      <c r="D42" s="2039"/>
      <c r="E42" s="2801"/>
      <c r="F42" s="2793"/>
      <c r="G42" s="2784"/>
      <c r="H42" s="540" t="s">
        <v>7</v>
      </c>
      <c r="I42" s="539">
        <f>SUM(I37:I41)</f>
        <v>102</v>
      </c>
      <c r="J42" s="539">
        <f>SUM(J37:J41)</f>
        <v>0</v>
      </c>
      <c r="K42" s="539">
        <f>SUM(K37:K41)</f>
        <v>0</v>
      </c>
      <c r="L42" s="538"/>
      <c r="M42" s="537"/>
      <c r="N42" s="536"/>
      <c r="O42" s="536"/>
      <c r="P42" s="826"/>
    </row>
    <row r="43" spans="1:16" ht="13.95" customHeight="1" x14ac:dyDescent="0.25">
      <c r="A43" s="626" t="s">
        <v>6</v>
      </c>
      <c r="B43" s="2785" t="s">
        <v>6</v>
      </c>
      <c r="C43" s="625" t="s">
        <v>8</v>
      </c>
      <c r="D43" s="2512"/>
      <c r="E43" s="2788" t="s">
        <v>399</v>
      </c>
      <c r="F43" s="2791" t="s">
        <v>64</v>
      </c>
      <c r="G43" s="2782" t="s">
        <v>292</v>
      </c>
      <c r="H43" s="586" t="s">
        <v>48</v>
      </c>
      <c r="I43" s="560">
        <f t="shared" ref="I43:K47" si="1">I49+I55</f>
        <v>0</v>
      </c>
      <c r="J43" s="560">
        <f t="shared" si="1"/>
        <v>0</v>
      </c>
      <c r="K43" s="560">
        <f t="shared" si="1"/>
        <v>0</v>
      </c>
      <c r="L43" s="825" t="s">
        <v>291</v>
      </c>
      <c r="M43" s="824" t="s">
        <v>71</v>
      </c>
      <c r="N43" s="547">
        <v>2</v>
      </c>
      <c r="O43" s="548"/>
      <c r="P43" s="2536"/>
    </row>
    <row r="44" spans="1:16" ht="13.8" x14ac:dyDescent="0.25">
      <c r="A44" s="624"/>
      <c r="B44" s="2786"/>
      <c r="C44" s="623"/>
      <c r="D44" s="2513"/>
      <c r="E44" s="2789"/>
      <c r="F44" s="2792"/>
      <c r="G44" s="2783"/>
      <c r="H44" s="584" t="s">
        <v>59</v>
      </c>
      <c r="I44" s="552">
        <f t="shared" si="1"/>
        <v>245.7</v>
      </c>
      <c r="J44" s="552">
        <f t="shared" si="1"/>
        <v>0</v>
      </c>
      <c r="K44" s="552">
        <f t="shared" si="1"/>
        <v>0</v>
      </c>
      <c r="L44" s="760" t="s">
        <v>396</v>
      </c>
      <c r="M44" s="573" t="s">
        <v>71</v>
      </c>
      <c r="N44" s="547">
        <v>4</v>
      </c>
      <c r="O44" s="548"/>
      <c r="P44" s="2536"/>
    </row>
    <row r="45" spans="1:16" ht="13.8" x14ac:dyDescent="0.25">
      <c r="A45" s="624"/>
      <c r="B45" s="2786"/>
      <c r="C45" s="623"/>
      <c r="D45" s="2513"/>
      <c r="E45" s="2789"/>
      <c r="F45" s="2792"/>
      <c r="G45" s="2783"/>
      <c r="H45" s="584" t="s">
        <v>282</v>
      </c>
      <c r="I45" s="552">
        <f t="shared" si="1"/>
        <v>0</v>
      </c>
      <c r="J45" s="552">
        <f t="shared" si="1"/>
        <v>0</v>
      </c>
      <c r="K45" s="552">
        <f t="shared" si="1"/>
        <v>0</v>
      </c>
      <c r="L45" s="759"/>
      <c r="M45" s="573"/>
      <c r="N45" s="548"/>
      <c r="O45" s="548"/>
      <c r="P45" s="2536"/>
    </row>
    <row r="46" spans="1:16" ht="13.8" x14ac:dyDescent="0.25">
      <c r="A46" s="624"/>
      <c r="B46" s="2786"/>
      <c r="C46" s="623"/>
      <c r="D46" s="2513"/>
      <c r="E46" s="2789"/>
      <c r="F46" s="2792"/>
      <c r="G46" s="2783"/>
      <c r="H46" s="584" t="s">
        <v>57</v>
      </c>
      <c r="I46" s="552">
        <f t="shared" si="1"/>
        <v>0</v>
      </c>
      <c r="J46" s="552">
        <f t="shared" si="1"/>
        <v>0</v>
      </c>
      <c r="K46" s="552">
        <f t="shared" si="1"/>
        <v>0</v>
      </c>
      <c r="L46" s="2534"/>
      <c r="M46" s="573"/>
      <c r="N46" s="548"/>
      <c r="O46" s="548"/>
      <c r="P46" s="2536"/>
    </row>
    <row r="47" spans="1:16" ht="13.8" x14ac:dyDescent="0.25">
      <c r="A47" s="624"/>
      <c r="B47" s="2786"/>
      <c r="C47" s="623"/>
      <c r="D47" s="2513"/>
      <c r="E47" s="2789"/>
      <c r="F47" s="2792"/>
      <c r="G47" s="2783"/>
      <c r="H47" s="584" t="s">
        <v>281</v>
      </c>
      <c r="I47" s="618">
        <f t="shared" si="1"/>
        <v>0</v>
      </c>
      <c r="J47" s="618">
        <f t="shared" si="1"/>
        <v>0</v>
      </c>
      <c r="K47" s="618">
        <f t="shared" si="1"/>
        <v>0</v>
      </c>
      <c r="L47" s="816"/>
      <c r="M47" s="815"/>
      <c r="N47" s="814"/>
      <c r="O47" s="814"/>
      <c r="P47" s="813"/>
    </row>
    <row r="48" spans="1:16" ht="14.4" thickBot="1" x14ac:dyDescent="0.3">
      <c r="A48" s="2026"/>
      <c r="B48" s="2787"/>
      <c r="C48" s="621"/>
      <c r="D48" s="2514"/>
      <c r="E48" s="2790"/>
      <c r="F48" s="2793"/>
      <c r="G48" s="2784"/>
      <c r="H48" s="812" t="s">
        <v>7</v>
      </c>
      <c r="I48" s="811">
        <f>SUM(I43:I47)</f>
        <v>245.7</v>
      </c>
      <c r="J48" s="811">
        <f>SUM(J43:J47)</f>
        <v>0</v>
      </c>
      <c r="K48" s="811">
        <f>SUM(K43:K47)</f>
        <v>0</v>
      </c>
      <c r="L48" s="810"/>
      <c r="M48" s="809"/>
      <c r="N48" s="808"/>
      <c r="O48" s="808"/>
      <c r="P48" s="807"/>
    </row>
    <row r="49" spans="1:16" ht="13.95" customHeight="1" x14ac:dyDescent="0.25">
      <c r="A49" s="2520"/>
      <c r="B49" s="2523"/>
      <c r="C49" s="2512"/>
      <c r="D49" s="2037"/>
      <c r="E49" s="2799" t="s">
        <v>486</v>
      </c>
      <c r="F49" s="2791" t="s">
        <v>64</v>
      </c>
      <c r="G49" s="2782" t="s">
        <v>292</v>
      </c>
      <c r="H49" s="561" t="s">
        <v>48</v>
      </c>
      <c r="I49" s="560"/>
      <c r="J49" s="560"/>
      <c r="K49" s="559"/>
      <c r="L49" s="558" t="s">
        <v>398</v>
      </c>
      <c r="M49" s="557" t="s">
        <v>71</v>
      </c>
      <c r="N49" s="575">
        <v>1</v>
      </c>
      <c r="O49" s="555"/>
      <c r="P49" s="554"/>
    </row>
    <row r="50" spans="1:16" ht="13.8" x14ac:dyDescent="0.25">
      <c r="A50" s="2521"/>
      <c r="B50" s="2511"/>
      <c r="C50" s="2513"/>
      <c r="D50" s="2038"/>
      <c r="E50" s="2800"/>
      <c r="F50" s="2792"/>
      <c r="G50" s="2783"/>
      <c r="H50" s="553" t="s">
        <v>59</v>
      </c>
      <c r="I50" s="552">
        <v>136.5</v>
      </c>
      <c r="J50" s="552">
        <v>0</v>
      </c>
      <c r="K50" s="551">
        <v>0</v>
      </c>
      <c r="L50" s="760" t="s">
        <v>397</v>
      </c>
      <c r="M50" s="549" t="s">
        <v>71</v>
      </c>
      <c r="N50" s="547">
        <v>2</v>
      </c>
      <c r="O50" s="547"/>
      <c r="P50" s="2536"/>
    </row>
    <row r="51" spans="1:16" ht="13.8" x14ac:dyDescent="0.25">
      <c r="A51" s="2521"/>
      <c r="B51" s="2511"/>
      <c r="C51" s="2513"/>
      <c r="D51" s="2038"/>
      <c r="E51" s="2800"/>
      <c r="F51" s="2792"/>
      <c r="G51" s="2783"/>
      <c r="H51" s="553" t="s">
        <v>282</v>
      </c>
      <c r="I51" s="552"/>
      <c r="J51" s="552"/>
      <c r="K51" s="551"/>
      <c r="L51" s="760"/>
      <c r="M51" s="573"/>
      <c r="N51" s="548"/>
      <c r="O51" s="548"/>
      <c r="P51" s="2536"/>
    </row>
    <row r="52" spans="1:16" ht="13.8" x14ac:dyDescent="0.25">
      <c r="A52" s="2521"/>
      <c r="B52" s="2511"/>
      <c r="C52" s="2513"/>
      <c r="D52" s="2038"/>
      <c r="E52" s="2800"/>
      <c r="F52" s="2792"/>
      <c r="G52" s="2783"/>
      <c r="H52" s="553" t="s">
        <v>57</v>
      </c>
      <c r="I52" s="552"/>
      <c r="J52" s="552"/>
      <c r="K52" s="551"/>
      <c r="L52" s="759"/>
      <c r="M52" s="573"/>
      <c r="N52" s="548"/>
      <c r="O52" s="548"/>
      <c r="P52" s="2536"/>
    </row>
    <row r="53" spans="1:16" ht="14.4" thickBot="1" x14ac:dyDescent="0.3">
      <c r="A53" s="2521"/>
      <c r="B53" s="2511"/>
      <c r="C53" s="2513"/>
      <c r="D53" s="2038"/>
      <c r="E53" s="2800"/>
      <c r="F53" s="2792"/>
      <c r="G53" s="2783"/>
      <c r="H53" s="546" t="s">
        <v>281</v>
      </c>
      <c r="I53" s="571"/>
      <c r="J53" s="571"/>
      <c r="K53" s="570"/>
      <c r="L53" s="2533"/>
      <c r="M53" s="569"/>
      <c r="N53" s="568"/>
      <c r="O53" s="568"/>
      <c r="P53" s="567"/>
    </row>
    <row r="54" spans="1:16" ht="14.4" thickBot="1" x14ac:dyDescent="0.3">
      <c r="A54" s="2522"/>
      <c r="B54" s="2524"/>
      <c r="C54" s="2538"/>
      <c r="D54" s="2039"/>
      <c r="E54" s="2801"/>
      <c r="F54" s="2793"/>
      <c r="G54" s="2784"/>
      <c r="H54" s="540" t="s">
        <v>7</v>
      </c>
      <c r="I54" s="539">
        <f>SUM(I49:I53)</f>
        <v>136.5</v>
      </c>
      <c r="J54" s="539">
        <f>SUM(J49:J53)</f>
        <v>0</v>
      </c>
      <c r="K54" s="539">
        <f>SUM(K49:K53)</f>
        <v>0</v>
      </c>
      <c r="L54" s="538"/>
      <c r="M54" s="537"/>
      <c r="N54" s="711"/>
      <c r="O54" s="536"/>
      <c r="P54" s="535"/>
    </row>
    <row r="55" spans="1:16" ht="13.95" customHeight="1" x14ac:dyDescent="0.25">
      <c r="A55" s="2520"/>
      <c r="B55" s="2523"/>
      <c r="C55" s="2512"/>
      <c r="D55" s="2037"/>
      <c r="E55" s="2788" t="s">
        <v>487</v>
      </c>
      <c r="F55" s="2779" t="s">
        <v>952</v>
      </c>
      <c r="G55" s="2782" t="s">
        <v>292</v>
      </c>
      <c r="H55" s="561" t="s">
        <v>48</v>
      </c>
      <c r="I55" s="560"/>
      <c r="J55" s="560"/>
      <c r="K55" s="559"/>
      <c r="L55" s="558" t="s">
        <v>289</v>
      </c>
      <c r="M55" s="557" t="s">
        <v>71</v>
      </c>
      <c r="N55" s="575">
        <v>1</v>
      </c>
      <c r="O55" s="555"/>
      <c r="P55" s="554"/>
    </row>
    <row r="56" spans="1:16" ht="13.8" x14ac:dyDescent="0.25">
      <c r="A56" s="2521"/>
      <c r="B56" s="2511"/>
      <c r="C56" s="2513"/>
      <c r="D56" s="2038"/>
      <c r="E56" s="2789"/>
      <c r="F56" s="2780"/>
      <c r="G56" s="2783"/>
      <c r="H56" s="553" t="s">
        <v>59</v>
      </c>
      <c r="I56" s="552">
        <v>109.2</v>
      </c>
      <c r="J56" s="552">
        <v>0</v>
      </c>
      <c r="K56" s="551">
        <v>0</v>
      </c>
      <c r="L56" s="823" t="s">
        <v>396</v>
      </c>
      <c r="M56" s="549" t="s">
        <v>71</v>
      </c>
      <c r="N56" s="547">
        <v>2</v>
      </c>
      <c r="O56" s="547"/>
      <c r="P56" s="2536"/>
    </row>
    <row r="57" spans="1:16" ht="13.8" x14ac:dyDescent="0.25">
      <c r="A57" s="2521"/>
      <c r="B57" s="2511"/>
      <c r="C57" s="2513"/>
      <c r="D57" s="2038"/>
      <c r="E57" s="2789"/>
      <c r="F57" s="2780"/>
      <c r="G57" s="2783"/>
      <c r="H57" s="553" t="s">
        <v>282</v>
      </c>
      <c r="I57" s="552"/>
      <c r="J57" s="552"/>
      <c r="K57" s="551"/>
      <c r="L57" s="822" t="s">
        <v>395</v>
      </c>
      <c r="M57" s="573" t="s">
        <v>71</v>
      </c>
      <c r="N57" s="547">
        <v>1</v>
      </c>
      <c r="O57" s="548"/>
      <c r="P57" s="2536"/>
    </row>
    <row r="58" spans="1:16" ht="13.8" x14ac:dyDescent="0.25">
      <c r="A58" s="2521"/>
      <c r="B58" s="2511"/>
      <c r="C58" s="2513"/>
      <c r="D58" s="2038"/>
      <c r="E58" s="2789"/>
      <c r="F58" s="2780"/>
      <c r="G58" s="2783"/>
      <c r="H58" s="553" t="s">
        <v>57</v>
      </c>
      <c r="I58" s="552"/>
      <c r="J58" s="552"/>
      <c r="K58" s="551"/>
      <c r="L58" s="2534"/>
      <c r="M58" s="573"/>
      <c r="N58" s="548"/>
      <c r="O58" s="548"/>
      <c r="P58" s="2536"/>
    </row>
    <row r="59" spans="1:16" ht="14.4" thickBot="1" x14ac:dyDescent="0.3">
      <c r="A59" s="2521"/>
      <c r="B59" s="2511"/>
      <c r="C59" s="2513"/>
      <c r="D59" s="2038"/>
      <c r="E59" s="2789"/>
      <c r="F59" s="2780"/>
      <c r="G59" s="2783"/>
      <c r="H59" s="546" t="s">
        <v>281</v>
      </c>
      <c r="I59" s="571"/>
      <c r="J59" s="571"/>
      <c r="K59" s="570"/>
      <c r="L59" s="2533"/>
      <c r="M59" s="569"/>
      <c r="N59" s="568"/>
      <c r="O59" s="568"/>
      <c r="P59" s="567"/>
    </row>
    <row r="60" spans="1:16" ht="14.4" thickBot="1" x14ac:dyDescent="0.3">
      <c r="A60" s="2522"/>
      <c r="B60" s="2524"/>
      <c r="C60" s="2538"/>
      <c r="D60" s="2039"/>
      <c r="E60" s="2790"/>
      <c r="F60" s="2781"/>
      <c r="G60" s="2784"/>
      <c r="H60" s="540" t="s">
        <v>7</v>
      </c>
      <c r="I60" s="539">
        <f>SUM(I55:I59)</f>
        <v>109.2</v>
      </c>
      <c r="J60" s="539">
        <f>SUM(J55:J59)</f>
        <v>0</v>
      </c>
      <c r="K60" s="539">
        <f>SUM(K55:K59)</f>
        <v>0</v>
      </c>
      <c r="L60" s="538"/>
      <c r="M60" s="537"/>
      <c r="N60" s="536"/>
      <c r="O60" s="536"/>
      <c r="P60" s="535"/>
    </row>
    <row r="61" spans="1:16" ht="14.4" customHeight="1" thickBot="1" x14ac:dyDescent="0.3">
      <c r="A61" s="2026" t="s">
        <v>6</v>
      </c>
      <c r="B61" s="534" t="s">
        <v>6</v>
      </c>
      <c r="C61" s="2831" t="s">
        <v>31</v>
      </c>
      <c r="D61" s="2831"/>
      <c r="E61" s="2831"/>
      <c r="F61" s="2831"/>
      <c r="G61" s="2832"/>
      <c r="H61" s="533" t="s">
        <v>7</v>
      </c>
      <c r="I61" s="532">
        <f>I18+I48</f>
        <v>8519.3000000000011</v>
      </c>
      <c r="J61" s="532">
        <f>J18+J48</f>
        <v>2803.66</v>
      </c>
      <c r="K61" s="532">
        <f>K18+K48</f>
        <v>52.2</v>
      </c>
      <c r="L61" s="531"/>
      <c r="M61" s="531"/>
      <c r="N61" s="531"/>
      <c r="O61" s="531"/>
      <c r="P61" s="530"/>
    </row>
    <row r="62" spans="1:16" ht="14.4" customHeight="1" thickBot="1" x14ac:dyDescent="0.3">
      <c r="A62" s="529" t="s">
        <v>6</v>
      </c>
      <c r="B62" s="529"/>
      <c r="C62" s="2833" t="s">
        <v>51</v>
      </c>
      <c r="D62" s="2833"/>
      <c r="E62" s="2833"/>
      <c r="F62" s="2833"/>
      <c r="G62" s="2834"/>
      <c r="H62" s="528" t="s">
        <v>7</v>
      </c>
      <c r="I62" s="527">
        <f>I61*1</f>
        <v>8519.3000000000011</v>
      </c>
      <c r="J62" s="527">
        <f>J61*1</f>
        <v>2803.66</v>
      </c>
      <c r="K62" s="527">
        <f>K61*1</f>
        <v>52.2</v>
      </c>
      <c r="L62" s="526"/>
      <c r="M62" s="526"/>
      <c r="N62" s="526"/>
      <c r="O62" s="526"/>
      <c r="P62" s="525"/>
    </row>
    <row r="63" spans="1:16" ht="14.4" thickBot="1" x14ac:dyDescent="0.3">
      <c r="A63" s="614" t="s">
        <v>8</v>
      </c>
      <c r="B63" s="613"/>
      <c r="C63" s="764" t="s">
        <v>394</v>
      </c>
      <c r="D63" s="610"/>
      <c r="E63" s="763"/>
      <c r="F63" s="610"/>
      <c r="G63" s="610"/>
      <c r="H63" s="610"/>
      <c r="I63" s="610"/>
      <c r="J63" s="609"/>
      <c r="K63" s="610"/>
      <c r="L63" s="611"/>
      <c r="M63" s="611"/>
      <c r="N63" s="610"/>
      <c r="O63" s="609"/>
      <c r="P63" s="608"/>
    </row>
    <row r="64" spans="1:16" ht="28.2" thickBot="1" x14ac:dyDescent="0.3">
      <c r="A64" s="635"/>
      <c r="B64" s="634"/>
      <c r="C64" s="632"/>
      <c r="D64" s="632"/>
      <c r="E64" s="633"/>
      <c r="F64" s="632"/>
      <c r="G64" s="632"/>
      <c r="H64" s="632"/>
      <c r="I64" s="632"/>
      <c r="J64" s="632"/>
      <c r="K64" s="632"/>
      <c r="L64" s="591" t="s">
        <v>393</v>
      </c>
      <c r="M64" s="590" t="s">
        <v>71</v>
      </c>
      <c r="N64" s="707">
        <v>4</v>
      </c>
      <c r="O64" s="707"/>
      <c r="P64" s="821"/>
    </row>
    <row r="65" spans="1:16" ht="14.4" thickBot="1" x14ac:dyDescent="0.3">
      <c r="A65" s="594" t="s">
        <v>8</v>
      </c>
      <c r="B65" s="630" t="s">
        <v>6</v>
      </c>
      <c r="C65" s="629" t="s">
        <v>392</v>
      </c>
      <c r="D65" s="628"/>
      <c r="E65" s="628"/>
      <c r="F65" s="628"/>
      <c r="G65" s="628"/>
      <c r="H65" s="628"/>
      <c r="I65" s="628"/>
      <c r="J65" s="628"/>
      <c r="K65" s="628"/>
      <c r="L65" s="628"/>
      <c r="M65" s="628"/>
      <c r="N65" s="628"/>
      <c r="O65" s="2795"/>
      <c r="P65" s="2796"/>
    </row>
    <row r="66" spans="1:16" ht="50.25" customHeight="1" thickBot="1" x14ac:dyDescent="0.3">
      <c r="A66" s="594"/>
      <c r="B66" s="593"/>
      <c r="C66" s="592"/>
      <c r="D66" s="592"/>
      <c r="E66" s="592"/>
      <c r="F66" s="592"/>
      <c r="G66" s="592"/>
      <c r="H66" s="592"/>
      <c r="I66" s="592"/>
      <c r="J66" s="592"/>
      <c r="K66" s="592"/>
      <c r="L66" s="820" t="s">
        <v>480</v>
      </c>
      <c r="M66" s="819" t="s">
        <v>753</v>
      </c>
      <c r="N66" s="818" t="s">
        <v>391</v>
      </c>
      <c r="O66" s="818"/>
      <c r="P66" s="818"/>
    </row>
    <row r="67" spans="1:16" ht="13.95" customHeight="1" x14ac:dyDescent="0.25">
      <c r="A67" s="626" t="s">
        <v>8</v>
      </c>
      <c r="B67" s="2785" t="s">
        <v>6</v>
      </c>
      <c r="C67" s="625" t="s">
        <v>6</v>
      </c>
      <c r="D67" s="2512"/>
      <c r="E67" s="2788" t="s">
        <v>390</v>
      </c>
      <c r="F67" s="2791" t="s">
        <v>64</v>
      </c>
      <c r="G67" s="2782" t="s">
        <v>292</v>
      </c>
      <c r="H67" s="586" t="s">
        <v>48</v>
      </c>
      <c r="I67" s="560">
        <f t="shared" ref="I67:K71" si="2">I73+I79+I85</f>
        <v>0</v>
      </c>
      <c r="J67" s="560">
        <f t="shared" si="2"/>
        <v>0</v>
      </c>
      <c r="K67" s="560">
        <f t="shared" si="2"/>
        <v>0</v>
      </c>
      <c r="L67" s="558" t="s">
        <v>291</v>
      </c>
      <c r="M67" s="557" t="s">
        <v>71</v>
      </c>
      <c r="N67" s="575">
        <v>3</v>
      </c>
      <c r="O67" s="555"/>
      <c r="P67" s="554"/>
    </row>
    <row r="68" spans="1:16" ht="13.8" x14ac:dyDescent="0.25">
      <c r="A68" s="624"/>
      <c r="B68" s="2786"/>
      <c r="C68" s="623"/>
      <c r="D68" s="2513"/>
      <c r="E68" s="2789"/>
      <c r="F68" s="2792"/>
      <c r="G68" s="2783"/>
      <c r="H68" s="584" t="s">
        <v>59</v>
      </c>
      <c r="I68" s="552">
        <f t="shared" si="2"/>
        <v>20.7</v>
      </c>
      <c r="J68" s="552">
        <f t="shared" si="2"/>
        <v>0</v>
      </c>
      <c r="K68" s="552">
        <f t="shared" si="2"/>
        <v>0</v>
      </c>
      <c r="L68" s="2534" t="s">
        <v>388</v>
      </c>
      <c r="M68" s="573" t="s">
        <v>85</v>
      </c>
      <c r="N68" s="547">
        <v>392</v>
      </c>
      <c r="O68" s="548"/>
      <c r="P68" s="2536"/>
    </row>
    <row r="69" spans="1:16" ht="13.8" x14ac:dyDescent="0.25">
      <c r="A69" s="624"/>
      <c r="B69" s="2786"/>
      <c r="C69" s="623"/>
      <c r="D69" s="2513"/>
      <c r="E69" s="2789"/>
      <c r="F69" s="2792"/>
      <c r="G69" s="2783"/>
      <c r="H69" s="584" t="s">
        <v>282</v>
      </c>
      <c r="I69" s="552">
        <f t="shared" si="2"/>
        <v>0</v>
      </c>
      <c r="J69" s="552">
        <f t="shared" si="2"/>
        <v>0</v>
      </c>
      <c r="K69" s="552">
        <f t="shared" si="2"/>
        <v>0</v>
      </c>
      <c r="L69" s="2534"/>
      <c r="M69" s="573"/>
      <c r="N69" s="548"/>
      <c r="O69" s="548"/>
      <c r="P69" s="2536"/>
    </row>
    <row r="70" spans="1:16" ht="13.8" x14ac:dyDescent="0.25">
      <c r="A70" s="624"/>
      <c r="B70" s="2786"/>
      <c r="C70" s="623"/>
      <c r="D70" s="2513"/>
      <c r="E70" s="2789"/>
      <c r="F70" s="2792"/>
      <c r="G70" s="2783"/>
      <c r="H70" s="584" t="s">
        <v>57</v>
      </c>
      <c r="I70" s="552">
        <f t="shared" si="2"/>
        <v>5</v>
      </c>
      <c r="J70" s="552">
        <f t="shared" si="2"/>
        <v>0</v>
      </c>
      <c r="K70" s="552">
        <f t="shared" si="2"/>
        <v>0</v>
      </c>
      <c r="L70" s="2534"/>
      <c r="M70" s="573"/>
      <c r="N70" s="548"/>
      <c r="O70" s="548"/>
      <c r="P70" s="2536"/>
    </row>
    <row r="71" spans="1:16" ht="14.4" thickBot="1" x14ac:dyDescent="0.3">
      <c r="A71" s="624"/>
      <c r="B71" s="2786"/>
      <c r="C71" s="623"/>
      <c r="D71" s="2513"/>
      <c r="E71" s="2789"/>
      <c r="F71" s="2792"/>
      <c r="G71" s="2783"/>
      <c r="H71" s="583" t="s">
        <v>281</v>
      </c>
      <c r="I71" s="571">
        <f t="shared" si="2"/>
        <v>0</v>
      </c>
      <c r="J71" s="571">
        <f t="shared" si="2"/>
        <v>0</v>
      </c>
      <c r="K71" s="571">
        <f t="shared" si="2"/>
        <v>0</v>
      </c>
      <c r="L71" s="2533"/>
      <c r="M71" s="569"/>
      <c r="N71" s="568"/>
      <c r="O71" s="568"/>
      <c r="P71" s="567"/>
    </row>
    <row r="72" spans="1:16" ht="12" customHeight="1" thickBot="1" x14ac:dyDescent="0.3">
      <c r="A72" s="2026"/>
      <c r="B72" s="2787"/>
      <c r="C72" s="621"/>
      <c r="D72" s="2514"/>
      <c r="E72" s="2790"/>
      <c r="F72" s="2793"/>
      <c r="G72" s="2784"/>
      <c r="H72" s="540" t="s">
        <v>7</v>
      </c>
      <c r="I72" s="539">
        <f>SUM(I67:I71)</f>
        <v>25.7</v>
      </c>
      <c r="J72" s="539">
        <f>SUM(J67:J71)</f>
        <v>0</v>
      </c>
      <c r="K72" s="539">
        <f>SUM(K67:K71)</f>
        <v>0</v>
      </c>
      <c r="L72" s="538"/>
      <c r="M72" s="537"/>
      <c r="N72" s="536"/>
      <c r="O72" s="536"/>
      <c r="P72" s="535"/>
    </row>
    <row r="73" spans="1:16" ht="13.95" customHeight="1" x14ac:dyDescent="0.25">
      <c r="A73" s="2520"/>
      <c r="B73" s="2523"/>
      <c r="C73" s="2512"/>
      <c r="D73" s="2037"/>
      <c r="E73" s="2799" t="s">
        <v>488</v>
      </c>
      <c r="F73" s="2791" t="s">
        <v>64</v>
      </c>
      <c r="G73" s="2782" t="s">
        <v>292</v>
      </c>
      <c r="H73" s="561" t="s">
        <v>48</v>
      </c>
      <c r="I73" s="560"/>
      <c r="J73" s="560"/>
      <c r="K73" s="559"/>
      <c r="L73" s="558" t="s">
        <v>289</v>
      </c>
      <c r="M73" s="557" t="s">
        <v>71</v>
      </c>
      <c r="N73" s="575">
        <v>1</v>
      </c>
      <c r="O73" s="555"/>
      <c r="P73" s="554"/>
    </row>
    <row r="74" spans="1:16" ht="13.8" x14ac:dyDescent="0.25">
      <c r="A74" s="2521"/>
      <c r="B74" s="2511"/>
      <c r="C74" s="2513"/>
      <c r="D74" s="2038"/>
      <c r="E74" s="2800"/>
      <c r="F74" s="2792"/>
      <c r="G74" s="2783"/>
      <c r="H74" s="553" t="s">
        <v>59</v>
      </c>
      <c r="I74" s="552">
        <v>3.6</v>
      </c>
      <c r="J74" s="552">
        <v>0</v>
      </c>
      <c r="K74" s="551">
        <v>0</v>
      </c>
      <c r="L74" s="550" t="s">
        <v>388</v>
      </c>
      <c r="M74" s="549" t="s">
        <v>85</v>
      </c>
      <c r="N74" s="547">
        <v>345</v>
      </c>
      <c r="O74" s="547"/>
      <c r="P74" s="2536"/>
    </row>
    <row r="75" spans="1:16" ht="13.8" x14ac:dyDescent="0.25">
      <c r="A75" s="2521"/>
      <c r="B75" s="2511"/>
      <c r="C75" s="2513"/>
      <c r="D75" s="2038"/>
      <c r="E75" s="2800"/>
      <c r="F75" s="2792"/>
      <c r="G75" s="2783"/>
      <c r="H75" s="553" t="s">
        <v>282</v>
      </c>
      <c r="I75" s="552"/>
      <c r="J75" s="552"/>
      <c r="K75" s="551"/>
      <c r="L75" s="2534"/>
      <c r="M75" s="573"/>
      <c r="N75" s="548"/>
      <c r="O75" s="548"/>
      <c r="P75" s="2536"/>
    </row>
    <row r="76" spans="1:16" ht="13.8" x14ac:dyDescent="0.25">
      <c r="A76" s="2521"/>
      <c r="B76" s="2511"/>
      <c r="C76" s="2513"/>
      <c r="D76" s="2038"/>
      <c r="E76" s="2800"/>
      <c r="F76" s="2792"/>
      <c r="G76" s="2783"/>
      <c r="H76" s="553" t="s">
        <v>57</v>
      </c>
      <c r="I76" s="552"/>
      <c r="J76" s="552"/>
      <c r="K76" s="551"/>
      <c r="L76" s="2534"/>
      <c r="M76" s="573"/>
      <c r="N76" s="548"/>
      <c r="O76" s="548"/>
      <c r="P76" s="2536"/>
    </row>
    <row r="77" spans="1:16" ht="14.4" thickBot="1" x14ac:dyDescent="0.3">
      <c r="A77" s="2521"/>
      <c r="B77" s="2511"/>
      <c r="C77" s="2513"/>
      <c r="D77" s="2038"/>
      <c r="E77" s="2800"/>
      <c r="F77" s="2792"/>
      <c r="G77" s="2783"/>
      <c r="H77" s="546" t="s">
        <v>281</v>
      </c>
      <c r="I77" s="571"/>
      <c r="J77" s="571"/>
      <c r="K77" s="570"/>
      <c r="L77" s="2533"/>
      <c r="M77" s="569"/>
      <c r="N77" s="568"/>
      <c r="O77" s="568"/>
      <c r="P77" s="567"/>
    </row>
    <row r="78" spans="1:16" ht="14.4" thickBot="1" x14ac:dyDescent="0.3">
      <c r="A78" s="2522"/>
      <c r="B78" s="2524"/>
      <c r="C78" s="2538"/>
      <c r="D78" s="2039"/>
      <c r="E78" s="2801"/>
      <c r="F78" s="2793"/>
      <c r="G78" s="2784"/>
      <c r="H78" s="540" t="s">
        <v>7</v>
      </c>
      <c r="I78" s="539">
        <f>SUM(I73:I77)</f>
        <v>3.6</v>
      </c>
      <c r="J78" s="539">
        <f>SUM(J73:J77)</f>
        <v>0</v>
      </c>
      <c r="K78" s="539">
        <f>SUM(K73:K77)</f>
        <v>0</v>
      </c>
      <c r="L78" s="538"/>
      <c r="M78" s="537"/>
      <c r="N78" s="536"/>
      <c r="O78" s="536"/>
      <c r="P78" s="535"/>
    </row>
    <row r="79" spans="1:16" ht="13.95" customHeight="1" x14ac:dyDescent="0.25">
      <c r="A79" s="2520"/>
      <c r="B79" s="2523"/>
      <c r="C79" s="2512"/>
      <c r="D79" s="2037"/>
      <c r="E79" s="2799" t="s">
        <v>489</v>
      </c>
      <c r="F79" s="2835" t="s">
        <v>64</v>
      </c>
      <c r="G79" s="2782" t="s">
        <v>292</v>
      </c>
      <c r="H79" s="561" t="s">
        <v>48</v>
      </c>
      <c r="I79" s="560"/>
      <c r="J79" s="560"/>
      <c r="K79" s="559"/>
      <c r="L79" s="558" t="s">
        <v>289</v>
      </c>
      <c r="M79" s="557" t="s">
        <v>71</v>
      </c>
      <c r="N79" s="575">
        <v>1</v>
      </c>
      <c r="O79" s="555"/>
      <c r="P79" s="554"/>
    </row>
    <row r="80" spans="1:16" ht="27.6" x14ac:dyDescent="0.25">
      <c r="A80" s="2521"/>
      <c r="B80" s="2511"/>
      <c r="C80" s="2513"/>
      <c r="D80" s="2038"/>
      <c r="E80" s="2800"/>
      <c r="F80" s="2836"/>
      <c r="G80" s="2783"/>
      <c r="H80" s="553" t="s">
        <v>59</v>
      </c>
      <c r="I80" s="552">
        <v>16.399999999999999</v>
      </c>
      <c r="J80" s="552">
        <v>0</v>
      </c>
      <c r="K80" s="551">
        <v>0</v>
      </c>
      <c r="L80" s="550" t="s">
        <v>389</v>
      </c>
      <c r="M80" s="549" t="s">
        <v>71</v>
      </c>
      <c r="N80" s="547">
        <v>1</v>
      </c>
      <c r="O80" s="547"/>
      <c r="P80" s="2536"/>
    </row>
    <row r="81" spans="1:16" ht="13.8" x14ac:dyDescent="0.25">
      <c r="A81" s="2521"/>
      <c r="B81" s="2511"/>
      <c r="C81" s="2513"/>
      <c r="D81" s="2038"/>
      <c r="E81" s="2800"/>
      <c r="F81" s="2836"/>
      <c r="G81" s="2783"/>
      <c r="H81" s="553" t="s">
        <v>282</v>
      </c>
      <c r="I81" s="552"/>
      <c r="J81" s="552"/>
      <c r="K81" s="551"/>
      <c r="L81" s="2534"/>
      <c r="M81" s="573"/>
      <c r="N81" s="548"/>
      <c r="O81" s="548"/>
      <c r="P81" s="2536"/>
    </row>
    <row r="82" spans="1:16" ht="13.8" x14ac:dyDescent="0.25">
      <c r="A82" s="2521"/>
      <c r="B82" s="2511"/>
      <c r="C82" s="2513"/>
      <c r="D82" s="2038"/>
      <c r="E82" s="2800"/>
      <c r="F82" s="2836"/>
      <c r="G82" s="2783"/>
      <c r="H82" s="553" t="s">
        <v>57</v>
      </c>
      <c r="I82" s="552"/>
      <c r="J82" s="552"/>
      <c r="K82" s="551"/>
      <c r="L82" s="2534"/>
      <c r="M82" s="573"/>
      <c r="N82" s="548"/>
      <c r="O82" s="548"/>
      <c r="P82" s="2536"/>
    </row>
    <row r="83" spans="1:16" ht="14.4" thickBot="1" x14ac:dyDescent="0.3">
      <c r="A83" s="2521"/>
      <c r="B83" s="2511"/>
      <c r="C83" s="2513"/>
      <c r="D83" s="2038"/>
      <c r="E83" s="2800"/>
      <c r="F83" s="2836"/>
      <c r="G83" s="2783"/>
      <c r="H83" s="546" t="s">
        <v>281</v>
      </c>
      <c r="I83" s="571"/>
      <c r="J83" s="571"/>
      <c r="K83" s="570"/>
      <c r="L83" s="2533"/>
      <c r="M83" s="569"/>
      <c r="N83" s="568"/>
      <c r="O83" s="568"/>
      <c r="P83" s="813"/>
    </row>
    <row r="84" spans="1:16" ht="14.4" thickBot="1" x14ac:dyDescent="0.3">
      <c r="A84" s="2522"/>
      <c r="B84" s="2524"/>
      <c r="C84" s="2538"/>
      <c r="D84" s="2039"/>
      <c r="E84" s="2801"/>
      <c r="F84" s="2837"/>
      <c r="G84" s="2784"/>
      <c r="H84" s="540" t="s">
        <v>7</v>
      </c>
      <c r="I84" s="539">
        <f>SUM(I79:I83)</f>
        <v>16.399999999999999</v>
      </c>
      <c r="J84" s="539">
        <f>SUM(J79:J83)</f>
        <v>0</v>
      </c>
      <c r="K84" s="539">
        <f>SUM(K79:K83)</f>
        <v>0</v>
      </c>
      <c r="L84" s="538"/>
      <c r="M84" s="537"/>
      <c r="N84" s="536"/>
      <c r="O84" s="535"/>
      <c r="P84" s="817"/>
    </row>
    <row r="85" spans="1:16" ht="13.95" customHeight="1" x14ac:dyDescent="0.25">
      <c r="A85" s="2520"/>
      <c r="B85" s="2523"/>
      <c r="C85" s="2512"/>
      <c r="D85" s="2037"/>
      <c r="E85" s="2799" t="s">
        <v>490</v>
      </c>
      <c r="F85" s="2791" t="s">
        <v>64</v>
      </c>
      <c r="G85" s="709" t="s">
        <v>381</v>
      </c>
      <c r="H85" s="561" t="s">
        <v>48</v>
      </c>
      <c r="I85" s="560"/>
      <c r="J85" s="560"/>
      <c r="K85" s="559"/>
      <c r="L85" s="558" t="s">
        <v>289</v>
      </c>
      <c r="M85" s="557" t="s">
        <v>71</v>
      </c>
      <c r="N85" s="575">
        <v>1</v>
      </c>
      <c r="O85" s="555"/>
      <c r="P85" s="554"/>
    </row>
    <row r="86" spans="1:16" ht="13.8" x14ac:dyDescent="0.25">
      <c r="A86" s="2521"/>
      <c r="B86" s="2511"/>
      <c r="C86" s="2513"/>
      <c r="D86" s="2038"/>
      <c r="E86" s="2800"/>
      <c r="F86" s="2792"/>
      <c r="G86" s="615"/>
      <c r="H86" s="553" t="s">
        <v>59</v>
      </c>
      <c r="I86" s="552">
        <v>0.7</v>
      </c>
      <c r="J86" s="552">
        <v>0</v>
      </c>
      <c r="K86" s="551">
        <v>0</v>
      </c>
      <c r="L86" s="550" t="s">
        <v>388</v>
      </c>
      <c r="M86" s="549" t="s">
        <v>85</v>
      </c>
      <c r="N86" s="547">
        <v>47</v>
      </c>
      <c r="O86" s="547"/>
      <c r="P86" s="2536"/>
    </row>
    <row r="87" spans="1:16" ht="13.8" x14ac:dyDescent="0.25">
      <c r="A87" s="2521"/>
      <c r="B87" s="2511"/>
      <c r="C87" s="2513"/>
      <c r="D87" s="2038"/>
      <c r="E87" s="2800"/>
      <c r="F87" s="2792"/>
      <c r="G87" s="615"/>
      <c r="H87" s="553" t="s">
        <v>282</v>
      </c>
      <c r="I87" s="552"/>
      <c r="J87" s="552"/>
      <c r="K87" s="551"/>
      <c r="L87" s="2534"/>
      <c r="M87" s="573"/>
      <c r="N87" s="548"/>
      <c r="O87" s="548"/>
      <c r="P87" s="2536"/>
    </row>
    <row r="88" spans="1:16" ht="13.8" x14ac:dyDescent="0.25">
      <c r="A88" s="2521"/>
      <c r="B88" s="2511"/>
      <c r="C88" s="2513"/>
      <c r="D88" s="2038"/>
      <c r="E88" s="2800"/>
      <c r="F88" s="2792"/>
      <c r="G88" s="615"/>
      <c r="H88" s="553" t="s">
        <v>57</v>
      </c>
      <c r="I88" s="552">
        <v>5</v>
      </c>
      <c r="J88" s="552">
        <v>0</v>
      </c>
      <c r="K88" s="551">
        <v>0</v>
      </c>
      <c r="L88" s="2534"/>
      <c r="M88" s="573"/>
      <c r="N88" s="548"/>
      <c r="O88" s="548"/>
      <c r="P88" s="2536"/>
    </row>
    <row r="89" spans="1:16" ht="14.4" thickBot="1" x14ac:dyDescent="0.3">
      <c r="A89" s="2521"/>
      <c r="B89" s="2511"/>
      <c r="C89" s="2513"/>
      <c r="D89" s="2038"/>
      <c r="E89" s="2800"/>
      <c r="F89" s="2792"/>
      <c r="G89" s="2783"/>
      <c r="H89" s="546" t="s">
        <v>281</v>
      </c>
      <c r="I89" s="571"/>
      <c r="J89" s="571"/>
      <c r="K89" s="570"/>
      <c r="L89" s="2533"/>
      <c r="M89" s="569"/>
      <c r="N89" s="568"/>
      <c r="O89" s="568"/>
      <c r="P89" s="567"/>
    </row>
    <row r="90" spans="1:16" ht="14.4" thickBot="1" x14ac:dyDescent="0.3">
      <c r="A90" s="2522"/>
      <c r="B90" s="2524"/>
      <c r="C90" s="2538"/>
      <c r="D90" s="2039"/>
      <c r="E90" s="2801"/>
      <c r="F90" s="2793"/>
      <c r="G90" s="2784"/>
      <c r="H90" s="540" t="s">
        <v>7</v>
      </c>
      <c r="I90" s="539">
        <f>SUM(I85:I89)</f>
        <v>5.7</v>
      </c>
      <c r="J90" s="539">
        <f>SUM(J85:J89)</f>
        <v>0</v>
      </c>
      <c r="K90" s="539">
        <f>SUM(K85:K89)</f>
        <v>0</v>
      </c>
      <c r="L90" s="538"/>
      <c r="M90" s="537"/>
      <c r="N90" s="536"/>
      <c r="O90" s="536"/>
      <c r="P90" s="535"/>
    </row>
    <row r="91" spans="1:16" ht="13.95" customHeight="1" x14ac:dyDescent="0.25">
      <c r="A91" s="626" t="s">
        <v>8</v>
      </c>
      <c r="B91" s="2785" t="s">
        <v>6</v>
      </c>
      <c r="C91" s="625" t="s">
        <v>8</v>
      </c>
      <c r="D91" s="2512"/>
      <c r="E91" s="2788" t="s">
        <v>387</v>
      </c>
      <c r="F91" s="2791" t="s">
        <v>90</v>
      </c>
      <c r="G91" s="2782" t="s">
        <v>292</v>
      </c>
      <c r="H91" s="586" t="s">
        <v>48</v>
      </c>
      <c r="I91" s="560">
        <f t="shared" ref="I91:K94" si="3">I97+I103</f>
        <v>0</v>
      </c>
      <c r="J91" s="560">
        <f t="shared" si="3"/>
        <v>0</v>
      </c>
      <c r="K91" s="560">
        <f t="shared" si="3"/>
        <v>0</v>
      </c>
      <c r="L91" s="558" t="s">
        <v>291</v>
      </c>
      <c r="M91" s="557" t="s">
        <v>71</v>
      </c>
      <c r="N91" s="575">
        <v>1</v>
      </c>
      <c r="O91" s="555"/>
      <c r="P91" s="554"/>
    </row>
    <row r="92" spans="1:16" ht="27.6" x14ac:dyDescent="0.25">
      <c r="A92" s="624"/>
      <c r="B92" s="2786"/>
      <c r="C92" s="623"/>
      <c r="D92" s="2513"/>
      <c r="E92" s="2789"/>
      <c r="F92" s="2792"/>
      <c r="G92" s="2783"/>
      <c r="H92" s="584" t="s">
        <v>59</v>
      </c>
      <c r="I92" s="552">
        <f t="shared" si="3"/>
        <v>28.1</v>
      </c>
      <c r="J92" s="552">
        <f t="shared" si="3"/>
        <v>0</v>
      </c>
      <c r="K92" s="552">
        <f t="shared" si="3"/>
        <v>0</v>
      </c>
      <c r="L92" s="2534" t="s">
        <v>754</v>
      </c>
      <c r="M92" s="573" t="s">
        <v>71</v>
      </c>
      <c r="N92" s="547">
        <v>1</v>
      </c>
      <c r="O92" s="548"/>
      <c r="P92" s="2536"/>
    </row>
    <row r="93" spans="1:16" ht="13.8" x14ac:dyDescent="0.25">
      <c r="A93" s="624"/>
      <c r="B93" s="2786"/>
      <c r="C93" s="623"/>
      <c r="D93" s="2513"/>
      <c r="E93" s="2789"/>
      <c r="F93" s="2792"/>
      <c r="G93" s="2783"/>
      <c r="H93" s="584" t="s">
        <v>282</v>
      </c>
      <c r="I93" s="552">
        <f t="shared" si="3"/>
        <v>550</v>
      </c>
      <c r="J93" s="552">
        <f t="shared" si="3"/>
        <v>0</v>
      </c>
      <c r="K93" s="552">
        <f t="shared" si="3"/>
        <v>0</v>
      </c>
      <c r="L93" s="2534"/>
      <c r="M93" s="573"/>
      <c r="N93" s="548"/>
      <c r="O93" s="548"/>
      <c r="P93" s="2536"/>
    </row>
    <row r="94" spans="1:16" ht="13.8" x14ac:dyDescent="0.25">
      <c r="A94" s="624"/>
      <c r="B94" s="2786"/>
      <c r="C94" s="623"/>
      <c r="D94" s="2513"/>
      <c r="E94" s="2789"/>
      <c r="F94" s="2792"/>
      <c r="G94" s="2783"/>
      <c r="H94" s="584" t="s">
        <v>57</v>
      </c>
      <c r="I94" s="552">
        <f t="shared" si="3"/>
        <v>0</v>
      </c>
      <c r="J94" s="552">
        <f t="shared" si="3"/>
        <v>0</v>
      </c>
      <c r="K94" s="552">
        <f t="shared" si="3"/>
        <v>0</v>
      </c>
      <c r="L94" s="2534"/>
      <c r="M94" s="573"/>
      <c r="N94" s="548"/>
      <c r="O94" s="548"/>
      <c r="P94" s="2536"/>
    </row>
    <row r="95" spans="1:16" ht="14.4" thickBot="1" x14ac:dyDescent="0.3">
      <c r="A95" s="624"/>
      <c r="B95" s="2786"/>
      <c r="C95" s="623"/>
      <c r="D95" s="2513"/>
      <c r="E95" s="2789"/>
      <c r="F95" s="2792"/>
      <c r="G95" s="2783"/>
      <c r="H95" s="583" t="s">
        <v>281</v>
      </c>
      <c r="I95" s="571">
        <f>I101+I107+I113</f>
        <v>2069</v>
      </c>
      <c r="J95" s="571">
        <f t="shared" ref="J95:K95" si="4">J101+J107+J113</f>
        <v>2888</v>
      </c>
      <c r="K95" s="571">
        <f t="shared" si="4"/>
        <v>3406</v>
      </c>
      <c r="L95" s="2533"/>
      <c r="M95" s="569"/>
      <c r="N95" s="568"/>
      <c r="O95" s="568"/>
      <c r="P95" s="567"/>
    </row>
    <row r="96" spans="1:16" ht="14.4" thickBot="1" x14ac:dyDescent="0.3">
      <c r="A96" s="2026"/>
      <c r="B96" s="2787"/>
      <c r="C96" s="621"/>
      <c r="D96" s="2514"/>
      <c r="E96" s="2790"/>
      <c r="F96" s="2793"/>
      <c r="G96" s="2784"/>
      <c r="H96" s="540" t="s">
        <v>7</v>
      </c>
      <c r="I96" s="539">
        <f>SUM(I91:I95)</f>
        <v>2647.1</v>
      </c>
      <c r="J96" s="539">
        <f>SUM(J91:J95)</f>
        <v>2888</v>
      </c>
      <c r="K96" s="539">
        <f>SUM(K91:K95)</f>
        <v>3406</v>
      </c>
      <c r="L96" s="538"/>
      <c r="M96" s="537"/>
      <c r="N96" s="536"/>
      <c r="O96" s="536"/>
      <c r="P96" s="535"/>
    </row>
    <row r="97" spans="1:17" ht="13.95" customHeight="1" x14ac:dyDescent="0.25">
      <c r="A97" s="2520"/>
      <c r="B97" s="2523"/>
      <c r="C97" s="2512"/>
      <c r="D97" s="2037"/>
      <c r="E97" s="2799" t="s">
        <v>491</v>
      </c>
      <c r="F97" s="2791" t="s">
        <v>64</v>
      </c>
      <c r="G97" s="2782" t="s">
        <v>292</v>
      </c>
      <c r="H97" s="561" t="s">
        <v>48</v>
      </c>
      <c r="I97" s="560"/>
      <c r="J97" s="560"/>
      <c r="K97" s="559"/>
      <c r="L97" s="558" t="s">
        <v>289</v>
      </c>
      <c r="M97" s="557" t="s">
        <v>71</v>
      </c>
      <c r="N97" s="556"/>
      <c r="O97" s="555"/>
      <c r="P97" s="554"/>
    </row>
    <row r="98" spans="1:17" ht="13.8" x14ac:dyDescent="0.25">
      <c r="A98" s="2521"/>
      <c r="B98" s="2511"/>
      <c r="C98" s="2513"/>
      <c r="D98" s="2038"/>
      <c r="E98" s="2800"/>
      <c r="F98" s="2792"/>
      <c r="G98" s="2783"/>
      <c r="H98" s="553" t="s">
        <v>59</v>
      </c>
      <c r="I98" s="552">
        <v>26.8</v>
      </c>
      <c r="J98" s="552"/>
      <c r="K98" s="551"/>
      <c r="L98" s="550" t="s">
        <v>386</v>
      </c>
      <c r="M98" s="549" t="s">
        <v>71</v>
      </c>
      <c r="N98" s="547">
        <v>1</v>
      </c>
      <c r="O98" s="547"/>
      <c r="P98" s="2536"/>
    </row>
    <row r="99" spans="1:17" ht="13.8" x14ac:dyDescent="0.25">
      <c r="A99" s="2521"/>
      <c r="B99" s="2511"/>
      <c r="C99" s="2513"/>
      <c r="D99" s="2038"/>
      <c r="E99" s="2800"/>
      <c r="F99" s="2792"/>
      <c r="G99" s="2783"/>
      <c r="H99" s="553" t="s">
        <v>282</v>
      </c>
      <c r="I99" s="552">
        <v>550</v>
      </c>
      <c r="J99" s="552"/>
      <c r="K99" s="551"/>
      <c r="L99" s="2534"/>
      <c r="M99" s="573"/>
      <c r="N99" s="548"/>
      <c r="O99" s="548"/>
      <c r="P99" s="2536"/>
    </row>
    <row r="100" spans="1:17" ht="13.8" x14ac:dyDescent="0.25">
      <c r="A100" s="2521"/>
      <c r="B100" s="2511"/>
      <c r="C100" s="2513"/>
      <c r="D100" s="2038"/>
      <c r="E100" s="2800"/>
      <c r="F100" s="2792"/>
      <c r="G100" s="2783"/>
      <c r="H100" s="553" t="s">
        <v>57</v>
      </c>
      <c r="I100" s="552"/>
      <c r="J100" s="552"/>
      <c r="K100" s="551"/>
      <c r="L100" s="2534"/>
      <c r="M100" s="573"/>
      <c r="N100" s="548"/>
      <c r="O100" s="548"/>
      <c r="P100" s="2536"/>
    </row>
    <row r="101" spans="1:17" ht="14.4" thickBot="1" x14ac:dyDescent="0.3">
      <c r="A101" s="2521"/>
      <c r="B101" s="2511"/>
      <c r="C101" s="2513"/>
      <c r="D101" s="2038"/>
      <c r="E101" s="2800"/>
      <c r="F101" s="2792"/>
      <c r="G101" s="2783"/>
      <c r="H101" s="546" t="s">
        <v>281</v>
      </c>
      <c r="I101" s="571">
        <v>1934</v>
      </c>
      <c r="J101" s="571">
        <v>2631</v>
      </c>
      <c r="K101" s="570">
        <v>3348</v>
      </c>
      <c r="L101" s="2533"/>
      <c r="M101" s="569"/>
      <c r="N101" s="568"/>
      <c r="O101" s="568"/>
      <c r="P101" s="567"/>
    </row>
    <row r="102" spans="1:17" ht="14.4" thickBot="1" x14ac:dyDescent="0.3">
      <c r="A102" s="2522"/>
      <c r="B102" s="2524"/>
      <c r="C102" s="2538"/>
      <c r="D102" s="2039"/>
      <c r="E102" s="2519"/>
      <c r="F102" s="2793"/>
      <c r="G102" s="2784"/>
      <c r="H102" s="540" t="s">
        <v>7</v>
      </c>
      <c r="I102" s="539">
        <f>SUM(I97:I101)</f>
        <v>2510.8000000000002</v>
      </c>
      <c r="J102" s="539">
        <f>SUM(J97:J101)</f>
        <v>2631</v>
      </c>
      <c r="K102" s="539">
        <f>SUM(K97:K101)</f>
        <v>3348</v>
      </c>
      <c r="L102" s="538"/>
      <c r="M102" s="537"/>
      <c r="N102" s="536"/>
      <c r="O102" s="536"/>
      <c r="P102" s="535"/>
    </row>
    <row r="103" spans="1:17" ht="13.95" customHeight="1" x14ac:dyDescent="0.25">
      <c r="A103" s="2520"/>
      <c r="B103" s="2523"/>
      <c r="C103" s="2512"/>
      <c r="D103" s="2037"/>
      <c r="E103" s="2799" t="s">
        <v>770</v>
      </c>
      <c r="F103" s="2791" t="s">
        <v>64</v>
      </c>
      <c r="G103" s="2782" t="s">
        <v>292</v>
      </c>
      <c r="H103" s="561" t="s">
        <v>48</v>
      </c>
      <c r="I103" s="560"/>
      <c r="J103" s="560"/>
      <c r="K103" s="559"/>
      <c r="L103" s="558" t="s">
        <v>289</v>
      </c>
      <c r="M103" s="557" t="s">
        <v>71</v>
      </c>
      <c r="N103" s="575">
        <v>1</v>
      </c>
      <c r="O103" s="555"/>
      <c r="P103" s="554"/>
    </row>
    <row r="104" spans="1:17" ht="13.8" x14ac:dyDescent="0.25">
      <c r="A104" s="2521"/>
      <c r="B104" s="2511"/>
      <c r="C104" s="2513"/>
      <c r="D104" s="2038"/>
      <c r="E104" s="2800"/>
      <c r="F104" s="2792"/>
      <c r="G104" s="2783"/>
      <c r="H104" s="553" t="s">
        <v>59</v>
      </c>
      <c r="I104" s="552">
        <v>1.3</v>
      </c>
      <c r="J104" s="552">
        <v>0</v>
      </c>
      <c r="K104" s="551">
        <v>0</v>
      </c>
      <c r="L104" s="550" t="s">
        <v>385</v>
      </c>
      <c r="M104" s="549" t="s">
        <v>71</v>
      </c>
      <c r="N104" s="547">
        <v>1</v>
      </c>
      <c r="O104" s="547"/>
      <c r="P104" s="2536"/>
    </row>
    <row r="105" spans="1:17" ht="13.8" x14ac:dyDescent="0.25">
      <c r="A105" s="2521"/>
      <c r="B105" s="2511"/>
      <c r="C105" s="2513"/>
      <c r="D105" s="2038"/>
      <c r="E105" s="2800"/>
      <c r="F105" s="2792"/>
      <c r="G105" s="2783"/>
      <c r="H105" s="553" t="s">
        <v>282</v>
      </c>
      <c r="I105" s="552"/>
      <c r="J105" s="552"/>
      <c r="K105" s="551"/>
      <c r="L105" s="2534"/>
      <c r="M105" s="573"/>
      <c r="N105" s="547"/>
      <c r="O105" s="548"/>
      <c r="P105" s="2536"/>
    </row>
    <row r="106" spans="1:17" ht="13.8" x14ac:dyDescent="0.25">
      <c r="A106" s="2521"/>
      <c r="B106" s="2511"/>
      <c r="C106" s="2513"/>
      <c r="D106" s="2038"/>
      <c r="E106" s="2800"/>
      <c r="F106" s="2792"/>
      <c r="G106" s="2783"/>
      <c r="H106" s="553" t="s">
        <v>57</v>
      </c>
      <c r="I106" s="552"/>
      <c r="J106" s="552"/>
      <c r="K106" s="551"/>
      <c r="L106" s="2534"/>
      <c r="M106" s="573"/>
      <c r="N106" s="548"/>
      <c r="O106" s="548"/>
      <c r="P106" s="2536"/>
    </row>
    <row r="107" spans="1:17" ht="14.4" thickBot="1" x14ac:dyDescent="0.3">
      <c r="A107" s="2521"/>
      <c r="B107" s="2511"/>
      <c r="C107" s="2513"/>
      <c r="D107" s="2038"/>
      <c r="E107" s="2800"/>
      <c r="F107" s="2792"/>
      <c r="G107" s="2783"/>
      <c r="H107" s="546" t="s">
        <v>281</v>
      </c>
      <c r="I107" s="571"/>
      <c r="J107" s="571"/>
      <c r="K107" s="570"/>
      <c r="L107" s="2533"/>
      <c r="M107" s="569"/>
      <c r="N107" s="568"/>
      <c r="O107" s="568"/>
      <c r="P107" s="567"/>
    </row>
    <row r="108" spans="1:17" ht="14.4" thickBot="1" x14ac:dyDescent="0.3">
      <c r="A108" s="2522"/>
      <c r="B108" s="2524"/>
      <c r="C108" s="2538"/>
      <c r="D108" s="2039"/>
      <c r="E108" s="2801"/>
      <c r="F108" s="2793"/>
      <c r="G108" s="2784"/>
      <c r="H108" s="540" t="s">
        <v>7</v>
      </c>
      <c r="I108" s="539">
        <f>SUM(I103:I107)</f>
        <v>1.3</v>
      </c>
      <c r="J108" s="539">
        <f>SUM(J103:J107)</f>
        <v>0</v>
      </c>
      <c r="K108" s="539">
        <f>SUM(K103:K107)</f>
        <v>0</v>
      </c>
      <c r="L108" s="538"/>
      <c r="M108" s="537"/>
      <c r="N108" s="536"/>
      <c r="O108" s="536"/>
      <c r="P108" s="535"/>
    </row>
    <row r="109" spans="1:17" ht="25.5" customHeight="1" x14ac:dyDescent="0.25">
      <c r="A109" s="2904"/>
      <c r="B109" s="2841"/>
      <c r="C109" s="2838"/>
      <c r="D109" s="2908"/>
      <c r="E109" s="2697" t="s">
        <v>481</v>
      </c>
      <c r="F109" s="2791" t="s">
        <v>64</v>
      </c>
      <c r="G109" s="2782" t="s">
        <v>292</v>
      </c>
      <c r="H109" s="561" t="s">
        <v>48</v>
      </c>
      <c r="I109" s="1024"/>
      <c r="J109" s="998">
        <v>225</v>
      </c>
      <c r="K109" s="998">
        <v>100</v>
      </c>
      <c r="L109" s="1025" t="s">
        <v>289</v>
      </c>
      <c r="M109" s="1026" t="s">
        <v>71</v>
      </c>
      <c r="N109" s="1027"/>
      <c r="O109" s="1028"/>
      <c r="P109" s="1029">
        <v>1</v>
      </c>
      <c r="Q109" s="1030"/>
    </row>
    <row r="110" spans="1:17" ht="13.8" x14ac:dyDescent="0.25">
      <c r="A110" s="2905"/>
      <c r="B110" s="2842"/>
      <c r="C110" s="2839"/>
      <c r="D110" s="2909"/>
      <c r="E110" s="2907"/>
      <c r="F110" s="2792"/>
      <c r="G110" s="2783"/>
      <c r="H110" s="553" t="s">
        <v>59</v>
      </c>
      <c r="I110" s="1031"/>
      <c r="J110" s="1031"/>
      <c r="K110" s="1031"/>
      <c r="L110" s="1032" t="s">
        <v>482</v>
      </c>
      <c r="M110" s="999" t="s">
        <v>71</v>
      </c>
      <c r="N110" s="1033"/>
      <c r="O110" s="1034"/>
      <c r="P110" s="1035">
        <v>1</v>
      </c>
    </row>
    <row r="111" spans="1:17" ht="13.8" x14ac:dyDescent="0.25">
      <c r="A111" s="2905"/>
      <c r="B111" s="2842"/>
      <c r="C111" s="2839"/>
      <c r="D111" s="2909"/>
      <c r="E111" s="2907"/>
      <c r="F111" s="2792"/>
      <c r="G111" s="2783"/>
      <c r="H111" s="553" t="s">
        <v>282</v>
      </c>
      <c r="I111" s="1031"/>
      <c r="J111" s="1031"/>
      <c r="K111" s="1031"/>
      <c r="L111" s="1032"/>
      <c r="M111" s="999"/>
      <c r="N111" s="1033"/>
      <c r="O111" s="1034"/>
      <c r="P111" s="1036"/>
    </row>
    <row r="112" spans="1:17" ht="13.8" x14ac:dyDescent="0.25">
      <c r="A112" s="2905"/>
      <c r="B112" s="2842"/>
      <c r="C112" s="2839"/>
      <c r="D112" s="2909"/>
      <c r="E112" s="2907"/>
      <c r="F112" s="2792"/>
      <c r="G112" s="2783"/>
      <c r="H112" s="553" t="s">
        <v>57</v>
      </c>
      <c r="I112" s="1031"/>
      <c r="J112" s="1031"/>
      <c r="K112" s="1031"/>
      <c r="L112" s="1032"/>
      <c r="M112" s="999"/>
      <c r="N112" s="1033"/>
      <c r="O112" s="1034"/>
      <c r="P112" s="1036"/>
    </row>
    <row r="113" spans="1:16" ht="14.4" thickBot="1" x14ac:dyDescent="0.3">
      <c r="A113" s="2905"/>
      <c r="B113" s="2842"/>
      <c r="C113" s="2839"/>
      <c r="D113" s="2909"/>
      <c r="E113" s="2907"/>
      <c r="F113" s="2792"/>
      <c r="G113" s="2783"/>
      <c r="H113" s="546" t="s">
        <v>281</v>
      </c>
      <c r="I113" s="1037">
        <v>135</v>
      </c>
      <c r="J113" s="1037">
        <v>257</v>
      </c>
      <c r="K113" s="1037">
        <v>58</v>
      </c>
      <c r="L113" s="1038"/>
      <c r="M113" s="1039"/>
      <c r="N113" s="1040"/>
      <c r="O113" s="1041"/>
      <c r="P113" s="1042"/>
    </row>
    <row r="114" spans="1:16" ht="14.4" thickBot="1" x14ac:dyDescent="0.3">
      <c r="A114" s="2906"/>
      <c r="B114" s="2843"/>
      <c r="C114" s="2840"/>
      <c r="D114" s="2910"/>
      <c r="E114" s="2698"/>
      <c r="F114" s="2793"/>
      <c r="G114" s="2784"/>
      <c r="H114" s="540" t="s">
        <v>7</v>
      </c>
      <c r="I114" s="851">
        <f>SUM(I109:I113)</f>
        <v>135</v>
      </c>
      <c r="J114" s="851">
        <f t="shared" ref="J114:K114" si="5">SUM(J109:J113)</f>
        <v>482</v>
      </c>
      <c r="K114" s="851">
        <f t="shared" si="5"/>
        <v>158</v>
      </c>
      <c r="L114" s="852"/>
      <c r="M114" s="857"/>
      <c r="N114" s="853"/>
      <c r="O114" s="858"/>
      <c r="P114" s="854"/>
    </row>
    <row r="115" spans="1:16" ht="13.95" customHeight="1" thickBot="1" x14ac:dyDescent="0.3">
      <c r="A115" s="1901" t="s">
        <v>8</v>
      </c>
      <c r="B115" s="775" t="s">
        <v>6</v>
      </c>
      <c r="C115" s="2844" t="s">
        <v>31</v>
      </c>
      <c r="D115" s="2844"/>
      <c r="E115" s="2844"/>
      <c r="F115" s="2844"/>
      <c r="G115" s="2845"/>
      <c r="H115" s="1902" t="s">
        <v>7</v>
      </c>
      <c r="I115" s="1903">
        <f>I72+I96</f>
        <v>2672.7999999999997</v>
      </c>
      <c r="J115" s="1903">
        <f>J72+J96</f>
        <v>2888</v>
      </c>
      <c r="K115" s="1903">
        <f>K72+K96</f>
        <v>3406</v>
      </c>
      <c r="L115" s="1904"/>
      <c r="M115" s="1904"/>
      <c r="N115" s="1904"/>
      <c r="O115" s="1904"/>
      <c r="P115" s="1905"/>
    </row>
    <row r="116" spans="1:16" ht="13.95" customHeight="1" thickBot="1" x14ac:dyDescent="0.3">
      <c r="A116" s="646" t="s">
        <v>8</v>
      </c>
      <c r="B116" s="646"/>
      <c r="C116" s="2846" t="s">
        <v>51</v>
      </c>
      <c r="D116" s="2846"/>
      <c r="E116" s="2846"/>
      <c r="F116" s="2846"/>
      <c r="G116" s="2847"/>
      <c r="H116" s="645" t="s">
        <v>7</v>
      </c>
      <c r="I116" s="644">
        <f>I115*1</f>
        <v>2672.7999999999997</v>
      </c>
      <c r="J116" s="644">
        <f>J115*1</f>
        <v>2888</v>
      </c>
      <c r="K116" s="644">
        <f>K115*1</f>
        <v>3406</v>
      </c>
      <c r="L116" s="643"/>
      <c r="M116" s="643"/>
      <c r="N116" s="643"/>
      <c r="O116" s="643"/>
      <c r="P116" s="642"/>
    </row>
    <row r="117" spans="1:16" ht="14.4" thickBot="1" x14ac:dyDescent="0.3">
      <c r="A117" s="614" t="s">
        <v>49</v>
      </c>
      <c r="B117" s="613"/>
      <c r="C117" s="764" t="s">
        <v>384</v>
      </c>
      <c r="D117" s="610"/>
      <c r="E117" s="763"/>
      <c r="F117" s="610"/>
      <c r="G117" s="610"/>
      <c r="H117" s="610"/>
      <c r="I117" s="610"/>
      <c r="J117" s="609"/>
      <c r="K117" s="610"/>
      <c r="L117" s="611"/>
      <c r="M117" s="611"/>
      <c r="N117" s="610"/>
      <c r="O117" s="609"/>
      <c r="P117" s="608"/>
    </row>
    <row r="118" spans="1:16" ht="42" thickBot="1" x14ac:dyDescent="0.3">
      <c r="A118" s="635"/>
      <c r="B118" s="634"/>
      <c r="C118" s="632"/>
      <c r="D118" s="632"/>
      <c r="E118" s="633"/>
      <c r="F118" s="632"/>
      <c r="G118" s="632"/>
      <c r="H118" s="632"/>
      <c r="I118" s="632"/>
      <c r="J118" s="632"/>
      <c r="K118" s="632"/>
      <c r="L118" s="591" t="s">
        <v>1015</v>
      </c>
      <c r="M118" s="590" t="s">
        <v>85</v>
      </c>
      <c r="N118" s="589">
        <v>2017</v>
      </c>
      <c r="O118" s="588"/>
      <c r="P118" s="587"/>
    </row>
    <row r="119" spans="1:16" ht="14.4" thickBot="1" x14ac:dyDescent="0.3">
      <c r="A119" s="594" t="s">
        <v>49</v>
      </c>
      <c r="B119" s="630" t="s">
        <v>6</v>
      </c>
      <c r="C119" s="629" t="s">
        <v>383</v>
      </c>
      <c r="D119" s="628"/>
      <c r="E119" s="628"/>
      <c r="F119" s="628"/>
      <c r="G119" s="628"/>
      <c r="H119" s="628"/>
      <c r="I119" s="628"/>
      <c r="J119" s="628"/>
      <c r="K119" s="628"/>
      <c r="L119" s="628"/>
      <c r="M119" s="628"/>
      <c r="N119" s="628"/>
      <c r="O119" s="2795"/>
      <c r="P119" s="2796"/>
    </row>
    <row r="120" spans="1:16" ht="28.2" thickBot="1" x14ac:dyDescent="0.3">
      <c r="A120" s="594"/>
      <c r="B120" s="593"/>
      <c r="C120" s="592"/>
      <c r="D120" s="592"/>
      <c r="E120" s="592"/>
      <c r="F120" s="592"/>
      <c r="G120" s="592"/>
      <c r="H120" s="592"/>
      <c r="I120" s="592"/>
      <c r="J120" s="592"/>
      <c r="K120" s="592"/>
      <c r="L120" s="591" t="s">
        <v>755</v>
      </c>
      <c r="M120" s="590" t="s">
        <v>85</v>
      </c>
      <c r="N120" s="589">
        <v>1893</v>
      </c>
      <c r="O120" s="588"/>
      <c r="P120" s="587"/>
    </row>
    <row r="121" spans="1:16" ht="13.95" customHeight="1" x14ac:dyDescent="0.25">
      <c r="A121" s="626" t="s">
        <v>49</v>
      </c>
      <c r="B121" s="2785" t="s">
        <v>6</v>
      </c>
      <c r="C121" s="625" t="s">
        <v>6</v>
      </c>
      <c r="D121" s="2512"/>
      <c r="E121" s="2788" t="s">
        <v>382</v>
      </c>
      <c r="F121" s="2791" t="s">
        <v>64</v>
      </c>
      <c r="G121" s="2782" t="s">
        <v>292</v>
      </c>
      <c r="H121" s="586" t="s">
        <v>48</v>
      </c>
      <c r="I121" s="560">
        <f t="shared" ref="I121:K123" si="6">I127+I133</f>
        <v>65.099999999999994</v>
      </c>
      <c r="J121" s="560">
        <f t="shared" si="6"/>
        <v>3887.6</v>
      </c>
      <c r="K121" s="560">
        <f t="shared" si="6"/>
        <v>0</v>
      </c>
      <c r="L121" s="558" t="s">
        <v>291</v>
      </c>
      <c r="M121" s="557" t="s">
        <v>71</v>
      </c>
      <c r="N121" s="575">
        <v>1</v>
      </c>
      <c r="O121" s="575">
        <v>1</v>
      </c>
      <c r="P121" s="554"/>
    </row>
    <row r="122" spans="1:16" ht="32.25" customHeight="1" x14ac:dyDescent="0.25">
      <c r="A122" s="624"/>
      <c r="B122" s="2786"/>
      <c r="C122" s="623"/>
      <c r="D122" s="2513"/>
      <c r="E122" s="2789"/>
      <c r="F122" s="2792"/>
      <c r="G122" s="2783"/>
      <c r="H122" s="584" t="s">
        <v>59</v>
      </c>
      <c r="I122" s="552">
        <f t="shared" si="6"/>
        <v>0</v>
      </c>
      <c r="J122" s="552">
        <f t="shared" si="6"/>
        <v>0</v>
      </c>
      <c r="K122" s="552">
        <f t="shared" si="6"/>
        <v>0</v>
      </c>
      <c r="L122" s="2534" t="s">
        <v>380</v>
      </c>
      <c r="M122" s="573" t="s">
        <v>85</v>
      </c>
      <c r="N122" s="547">
        <v>1893</v>
      </c>
      <c r="O122" s="547"/>
      <c r="P122" s="2536"/>
    </row>
    <row r="123" spans="1:16" ht="13.8" x14ac:dyDescent="0.25">
      <c r="A123" s="624"/>
      <c r="B123" s="2786"/>
      <c r="C123" s="623"/>
      <c r="D123" s="2513"/>
      <c r="E123" s="2789"/>
      <c r="F123" s="2792"/>
      <c r="G123" s="2783"/>
      <c r="H123" s="584" t="s">
        <v>282</v>
      </c>
      <c r="I123" s="552">
        <f t="shared" si="6"/>
        <v>0</v>
      </c>
      <c r="J123" s="552">
        <f t="shared" si="6"/>
        <v>0</v>
      </c>
      <c r="K123" s="552">
        <f t="shared" si="6"/>
        <v>0</v>
      </c>
      <c r="L123" s="2534"/>
      <c r="M123" s="573"/>
      <c r="N123" s="548"/>
      <c r="O123" s="548"/>
      <c r="P123" s="2536"/>
    </row>
    <row r="124" spans="1:16" ht="13.8" x14ac:dyDescent="0.25">
      <c r="A124" s="624"/>
      <c r="B124" s="2786"/>
      <c r="C124" s="623"/>
      <c r="D124" s="2513"/>
      <c r="E124" s="2789"/>
      <c r="F124" s="2792"/>
      <c r="G124" s="2783"/>
      <c r="H124" s="584" t="s">
        <v>57</v>
      </c>
      <c r="I124" s="552">
        <f>I130+I136+I142</f>
        <v>1471.4</v>
      </c>
      <c r="J124" s="552">
        <f>J130+J136</f>
        <v>998.4</v>
      </c>
      <c r="K124" s="552">
        <f>K130+K136</f>
        <v>0</v>
      </c>
      <c r="L124" s="2534"/>
      <c r="M124" s="573"/>
      <c r="N124" s="548"/>
      <c r="O124" s="548"/>
      <c r="P124" s="2536"/>
    </row>
    <row r="125" spans="1:16" ht="14.4" thickBot="1" x14ac:dyDescent="0.3">
      <c r="A125" s="624"/>
      <c r="B125" s="2786"/>
      <c r="C125" s="623"/>
      <c r="D125" s="2513"/>
      <c r="E125" s="2789"/>
      <c r="F125" s="2792"/>
      <c r="G125" s="2783"/>
      <c r="H125" s="583" t="s">
        <v>281</v>
      </c>
      <c r="I125" s="571">
        <f>I131+I137</f>
        <v>0</v>
      </c>
      <c r="J125" s="571">
        <f>J131+J137</f>
        <v>0</v>
      </c>
      <c r="K125" s="571">
        <f>K131+K137</f>
        <v>0</v>
      </c>
      <c r="L125" s="2533"/>
      <c r="M125" s="569"/>
      <c r="N125" s="568"/>
      <c r="O125" s="568"/>
      <c r="P125" s="567"/>
    </row>
    <row r="126" spans="1:16" ht="14.4" thickBot="1" x14ac:dyDescent="0.3">
      <c r="A126" s="2026"/>
      <c r="B126" s="2787"/>
      <c r="C126" s="621"/>
      <c r="D126" s="2514"/>
      <c r="E126" s="2790"/>
      <c r="F126" s="2793"/>
      <c r="G126" s="2784"/>
      <c r="H126" s="540" t="s">
        <v>7</v>
      </c>
      <c r="I126" s="539">
        <f>SUM(I121:I125)</f>
        <v>1536.5</v>
      </c>
      <c r="J126" s="539">
        <f>SUM(J121:J125)</f>
        <v>4886</v>
      </c>
      <c r="K126" s="539">
        <f>SUM(K121:K125)</f>
        <v>0</v>
      </c>
      <c r="L126" s="538"/>
      <c r="M126" s="537"/>
      <c r="N126" s="536"/>
      <c r="O126" s="536"/>
      <c r="P126" s="535"/>
    </row>
    <row r="127" spans="1:16" ht="13.95" customHeight="1" x14ac:dyDescent="0.25">
      <c r="A127" s="2520"/>
      <c r="B127" s="2523"/>
      <c r="C127" s="2512"/>
      <c r="D127" s="2037"/>
      <c r="E127" s="2799" t="s">
        <v>492</v>
      </c>
      <c r="F127" s="2791" t="s">
        <v>64</v>
      </c>
      <c r="G127" s="2782" t="s">
        <v>381</v>
      </c>
      <c r="H127" s="561" t="s">
        <v>48</v>
      </c>
      <c r="I127" s="560"/>
      <c r="J127" s="560"/>
      <c r="K127" s="559"/>
      <c r="L127" s="558" t="s">
        <v>289</v>
      </c>
      <c r="M127" s="557" t="s">
        <v>71</v>
      </c>
      <c r="N127" s="575">
        <v>1</v>
      </c>
      <c r="O127" s="555"/>
      <c r="P127" s="554"/>
    </row>
    <row r="128" spans="1:16" ht="27.75" customHeight="1" x14ac:dyDescent="0.25">
      <c r="A128" s="2521"/>
      <c r="B128" s="2511"/>
      <c r="C128" s="2513"/>
      <c r="D128" s="2038"/>
      <c r="E128" s="2800"/>
      <c r="F128" s="2792"/>
      <c r="G128" s="2783"/>
      <c r="H128" s="553" t="s">
        <v>59</v>
      </c>
      <c r="I128" s="552"/>
      <c r="J128" s="552"/>
      <c r="K128" s="551"/>
      <c r="L128" s="550" t="s">
        <v>380</v>
      </c>
      <c r="M128" s="549" t="s">
        <v>85</v>
      </c>
      <c r="N128" s="547">
        <v>1873</v>
      </c>
      <c r="O128" s="547"/>
      <c r="P128" s="2536"/>
    </row>
    <row r="129" spans="1:16" ht="13.8" x14ac:dyDescent="0.25">
      <c r="A129" s="2521"/>
      <c r="B129" s="2511"/>
      <c r="C129" s="2513"/>
      <c r="D129" s="2038"/>
      <c r="E129" s="2800"/>
      <c r="F129" s="2792"/>
      <c r="G129" s="2783"/>
      <c r="H129" s="553" t="s">
        <v>282</v>
      </c>
      <c r="I129" s="552"/>
      <c r="J129" s="552"/>
      <c r="K129" s="551"/>
      <c r="L129" s="2534"/>
      <c r="M129" s="573"/>
      <c r="N129" s="548"/>
      <c r="O129" s="548"/>
      <c r="P129" s="2536"/>
    </row>
    <row r="130" spans="1:16" ht="13.8" x14ac:dyDescent="0.25">
      <c r="A130" s="2521"/>
      <c r="B130" s="2511"/>
      <c r="C130" s="2513"/>
      <c r="D130" s="2038"/>
      <c r="E130" s="2800"/>
      <c r="F130" s="2792"/>
      <c r="G130" s="2783"/>
      <c r="H130" s="553" t="s">
        <v>57</v>
      </c>
      <c r="I130" s="552">
        <v>211.3</v>
      </c>
      <c r="J130" s="552">
        <v>0</v>
      </c>
      <c r="K130" s="551">
        <v>0</v>
      </c>
      <c r="L130" s="2534"/>
      <c r="M130" s="573"/>
      <c r="N130" s="548"/>
      <c r="O130" s="548"/>
      <c r="P130" s="2536"/>
    </row>
    <row r="131" spans="1:16" ht="14.4" thickBot="1" x14ac:dyDescent="0.3">
      <c r="A131" s="2521"/>
      <c r="B131" s="2511"/>
      <c r="C131" s="2513"/>
      <c r="D131" s="2038"/>
      <c r="E131" s="2800"/>
      <c r="F131" s="2792"/>
      <c r="G131" s="2783"/>
      <c r="H131" s="546" t="s">
        <v>281</v>
      </c>
      <c r="I131" s="571"/>
      <c r="J131" s="571"/>
      <c r="K131" s="570"/>
      <c r="L131" s="2533"/>
      <c r="M131" s="569"/>
      <c r="N131" s="568"/>
      <c r="O131" s="568"/>
      <c r="P131" s="567"/>
    </row>
    <row r="132" spans="1:16" ht="14.4" thickBot="1" x14ac:dyDescent="0.3">
      <c r="A132" s="2522"/>
      <c r="B132" s="2524"/>
      <c r="C132" s="2538"/>
      <c r="D132" s="2039"/>
      <c r="E132" s="2801"/>
      <c r="F132" s="2793"/>
      <c r="G132" s="2784"/>
      <c r="H132" s="540" t="s">
        <v>7</v>
      </c>
      <c r="I132" s="539">
        <f>SUM(I127:I131)</f>
        <v>211.3</v>
      </c>
      <c r="J132" s="539">
        <f>SUM(J127:J131)</f>
        <v>0</v>
      </c>
      <c r="K132" s="539">
        <f>SUM(K127:K131)</f>
        <v>0</v>
      </c>
      <c r="L132" s="538"/>
      <c r="M132" s="537"/>
      <c r="N132" s="536"/>
      <c r="O132" s="536"/>
      <c r="P132" s="535"/>
    </row>
    <row r="133" spans="1:16" ht="13.95" customHeight="1" x14ac:dyDescent="0.25">
      <c r="A133" s="2520"/>
      <c r="B133" s="2523"/>
      <c r="C133" s="2512"/>
      <c r="D133" s="2037"/>
      <c r="E133" s="2799" t="s">
        <v>493</v>
      </c>
      <c r="F133" s="2791" t="s">
        <v>90</v>
      </c>
      <c r="G133" s="2782" t="s">
        <v>292</v>
      </c>
      <c r="H133" s="561" t="s">
        <v>48</v>
      </c>
      <c r="I133" s="560">
        <v>65.099999999999994</v>
      </c>
      <c r="J133" s="560">
        <v>3887.6</v>
      </c>
      <c r="K133" s="559">
        <v>0</v>
      </c>
      <c r="L133" s="558" t="s">
        <v>289</v>
      </c>
      <c r="M133" s="557" t="s">
        <v>71</v>
      </c>
      <c r="N133" s="556"/>
      <c r="O133" s="575">
        <v>1</v>
      </c>
      <c r="P133" s="554"/>
    </row>
    <row r="134" spans="1:16" ht="13.8" x14ac:dyDescent="0.25">
      <c r="A134" s="2521"/>
      <c r="B134" s="2511"/>
      <c r="C134" s="2513"/>
      <c r="D134" s="2038"/>
      <c r="E134" s="2800"/>
      <c r="F134" s="2792"/>
      <c r="G134" s="2783"/>
      <c r="H134" s="553" t="s">
        <v>59</v>
      </c>
      <c r="I134" s="552"/>
      <c r="J134" s="552"/>
      <c r="K134" s="551"/>
      <c r="L134" s="550" t="s">
        <v>351</v>
      </c>
      <c r="M134" s="549" t="s">
        <v>71</v>
      </c>
      <c r="N134" s="547">
        <v>1</v>
      </c>
      <c r="O134" s="547"/>
      <c r="P134" s="2536"/>
    </row>
    <row r="135" spans="1:16" ht="27.6" x14ac:dyDescent="0.25">
      <c r="A135" s="2521"/>
      <c r="B135" s="2511"/>
      <c r="C135" s="2513"/>
      <c r="D135" s="2038"/>
      <c r="E135" s="2800"/>
      <c r="F135" s="2792"/>
      <c r="G135" s="2783"/>
      <c r="H135" s="553" t="s">
        <v>282</v>
      </c>
      <c r="I135" s="552"/>
      <c r="J135" s="552"/>
      <c r="K135" s="551"/>
      <c r="L135" s="2534" t="s">
        <v>91</v>
      </c>
      <c r="M135" s="573"/>
      <c r="N135" s="547"/>
      <c r="O135" s="547">
        <v>1</v>
      </c>
      <c r="P135" s="2536"/>
    </row>
    <row r="136" spans="1:16" ht="13.8" x14ac:dyDescent="0.25">
      <c r="A136" s="2521"/>
      <c r="B136" s="2511"/>
      <c r="C136" s="2513"/>
      <c r="D136" s="2038"/>
      <c r="E136" s="2800"/>
      <c r="F136" s="2792"/>
      <c r="G136" s="2783"/>
      <c r="H136" s="553" t="s">
        <v>57</v>
      </c>
      <c r="I136" s="552">
        <v>1245.2</v>
      </c>
      <c r="J136" s="552">
        <v>998.4</v>
      </c>
      <c r="K136" s="551">
        <v>0</v>
      </c>
      <c r="L136" s="2534"/>
      <c r="M136" s="573"/>
      <c r="N136" s="548"/>
      <c r="O136" s="548"/>
      <c r="P136" s="2536"/>
    </row>
    <row r="137" spans="1:16" ht="13.8" x14ac:dyDescent="0.25">
      <c r="A137" s="2521"/>
      <c r="B137" s="2511"/>
      <c r="C137" s="2513"/>
      <c r="D137" s="2038"/>
      <c r="E137" s="2800"/>
      <c r="F137" s="2792"/>
      <c r="G137" s="2783"/>
      <c r="H137" s="553" t="s">
        <v>281</v>
      </c>
      <c r="I137" s="618"/>
      <c r="J137" s="618"/>
      <c r="K137" s="617"/>
      <c r="L137" s="816"/>
      <c r="M137" s="815"/>
      <c r="N137" s="814"/>
      <c r="O137" s="814"/>
      <c r="P137" s="813"/>
    </row>
    <row r="138" spans="1:16" ht="14.4" thickBot="1" x14ac:dyDescent="0.3">
      <c r="A138" s="2522"/>
      <c r="B138" s="2524"/>
      <c r="C138" s="2538"/>
      <c r="D138" s="2039"/>
      <c r="E138" s="2801"/>
      <c r="F138" s="2793"/>
      <c r="G138" s="2784"/>
      <c r="H138" s="812" t="s">
        <v>7</v>
      </c>
      <c r="I138" s="811">
        <f>SUM(I133:I137)</f>
        <v>1310.3</v>
      </c>
      <c r="J138" s="811">
        <f>SUM(J133:J137)</f>
        <v>4886</v>
      </c>
      <c r="K138" s="811">
        <f>SUM(K133:K137)</f>
        <v>0</v>
      </c>
      <c r="L138" s="810"/>
      <c r="M138" s="809"/>
      <c r="N138" s="808"/>
      <c r="O138" s="808"/>
      <c r="P138" s="807"/>
    </row>
    <row r="139" spans="1:16" ht="16.2" customHeight="1" x14ac:dyDescent="0.25">
      <c r="A139" s="2521"/>
      <c r="B139" s="2511"/>
      <c r="C139" s="2038"/>
      <c r="D139" s="2525"/>
      <c r="E139" s="2896" t="s">
        <v>494</v>
      </c>
      <c r="F139" s="2791" t="s">
        <v>64</v>
      </c>
      <c r="G139" s="2516" t="s">
        <v>769</v>
      </c>
      <c r="H139" s="561" t="s">
        <v>48</v>
      </c>
      <c r="I139" s="1024"/>
      <c r="J139" s="1024"/>
      <c r="K139" s="1024"/>
      <c r="L139" s="848"/>
      <c r="M139" s="849"/>
      <c r="N139" s="1043"/>
      <c r="O139" s="1044"/>
      <c r="P139" s="1045"/>
    </row>
    <row r="140" spans="1:16" ht="13.8" x14ac:dyDescent="0.25">
      <c r="A140" s="2521"/>
      <c r="B140" s="2511"/>
      <c r="C140" s="2038"/>
      <c r="D140" s="2526"/>
      <c r="E140" s="2897"/>
      <c r="F140" s="2792"/>
      <c r="G140" s="2516"/>
      <c r="H140" s="553" t="s">
        <v>59</v>
      </c>
      <c r="I140" s="1031"/>
      <c r="J140" s="1031"/>
      <c r="K140" s="1031"/>
      <c r="L140" s="1046"/>
      <c r="M140" s="1047"/>
      <c r="N140" s="1048"/>
      <c r="O140" s="1048"/>
      <c r="P140" s="1049"/>
    </row>
    <row r="141" spans="1:16" ht="13.8" x14ac:dyDescent="0.25">
      <c r="A141" s="2521"/>
      <c r="B141" s="2511"/>
      <c r="C141" s="2038"/>
      <c r="D141" s="2526"/>
      <c r="E141" s="2897"/>
      <c r="F141" s="2792"/>
      <c r="G141" s="2516"/>
      <c r="H141" s="553" t="s">
        <v>282</v>
      </c>
      <c r="I141" s="1031"/>
      <c r="J141" s="1031"/>
      <c r="K141" s="1031"/>
      <c r="L141" s="1046"/>
      <c r="M141" s="1047"/>
      <c r="N141" s="1048"/>
      <c r="O141" s="1048"/>
      <c r="P141" s="1049"/>
    </row>
    <row r="142" spans="1:16" ht="13.8" x14ac:dyDescent="0.25">
      <c r="A142" s="2521"/>
      <c r="B142" s="2511"/>
      <c r="C142" s="2038"/>
      <c r="D142" s="2526"/>
      <c r="E142" s="2897"/>
      <c r="F142" s="2792"/>
      <c r="G142" s="2516"/>
      <c r="H142" s="553" t="s">
        <v>57</v>
      </c>
      <c r="I142" s="997">
        <v>14.9</v>
      </c>
      <c r="J142" s="1031"/>
      <c r="K142" s="1031"/>
      <c r="L142" s="1046"/>
      <c r="M142" s="1047"/>
      <c r="N142" s="1048"/>
      <c r="O142" s="1048"/>
      <c r="P142" s="1049"/>
    </row>
    <row r="143" spans="1:16" ht="14.4" thickBot="1" x14ac:dyDescent="0.3">
      <c r="A143" s="2521"/>
      <c r="B143" s="2511"/>
      <c r="C143" s="2038"/>
      <c r="D143" s="2526"/>
      <c r="E143" s="2897"/>
      <c r="F143" s="2792"/>
      <c r="G143" s="2516"/>
      <c r="H143" s="553" t="s">
        <v>281</v>
      </c>
      <c r="I143" s="1050"/>
      <c r="J143" s="1050"/>
      <c r="K143" s="1050"/>
      <c r="L143" s="1046"/>
      <c r="M143" s="1047"/>
      <c r="N143" s="1048"/>
      <c r="O143" s="1048"/>
      <c r="P143" s="1049"/>
    </row>
    <row r="144" spans="1:16" ht="14.4" thickBot="1" x14ac:dyDescent="0.3">
      <c r="A144" s="2521"/>
      <c r="B144" s="2511"/>
      <c r="C144" s="2038"/>
      <c r="D144" s="2514"/>
      <c r="E144" s="2903"/>
      <c r="F144" s="2793"/>
      <c r="G144" s="2516"/>
      <c r="H144" s="812" t="s">
        <v>7</v>
      </c>
      <c r="I144" s="539">
        <f>SUM(I139:I143)</f>
        <v>14.9</v>
      </c>
      <c r="J144" s="539"/>
      <c r="K144" s="539"/>
      <c r="L144" s="538"/>
      <c r="M144" s="537"/>
      <c r="N144" s="536"/>
      <c r="O144" s="536"/>
      <c r="P144" s="535"/>
    </row>
    <row r="145" spans="1:16" ht="13.95" customHeight="1" x14ac:dyDescent="0.25">
      <c r="A145" s="626" t="s">
        <v>49</v>
      </c>
      <c r="B145" s="2785" t="s">
        <v>6</v>
      </c>
      <c r="C145" s="625" t="s">
        <v>8</v>
      </c>
      <c r="D145" s="2512"/>
      <c r="E145" s="2788" t="s">
        <v>379</v>
      </c>
      <c r="F145" s="2852" t="s">
        <v>64</v>
      </c>
      <c r="G145" s="2782" t="s">
        <v>292</v>
      </c>
      <c r="H145" s="586" t="s">
        <v>48</v>
      </c>
      <c r="I145" s="560">
        <f t="shared" ref="I145:K149" si="7">I151</f>
        <v>0.5</v>
      </c>
      <c r="J145" s="560">
        <f t="shared" si="7"/>
        <v>0</v>
      </c>
      <c r="K145" s="560">
        <f t="shared" si="7"/>
        <v>0</v>
      </c>
      <c r="L145" s="558" t="s">
        <v>291</v>
      </c>
      <c r="M145" s="557" t="s">
        <v>71</v>
      </c>
      <c r="N145" s="575">
        <v>1</v>
      </c>
      <c r="O145" s="555"/>
      <c r="P145" s="554"/>
    </row>
    <row r="146" spans="1:16" ht="13.95" customHeight="1" x14ac:dyDescent="0.25">
      <c r="A146" s="624"/>
      <c r="B146" s="2786"/>
      <c r="C146" s="623"/>
      <c r="D146" s="2513"/>
      <c r="E146" s="2789"/>
      <c r="F146" s="2853"/>
      <c r="G146" s="2783"/>
      <c r="H146" s="584" t="s">
        <v>59</v>
      </c>
      <c r="I146" s="552">
        <f t="shared" si="7"/>
        <v>2</v>
      </c>
      <c r="J146" s="552">
        <f t="shared" si="7"/>
        <v>0</v>
      </c>
      <c r="K146" s="552">
        <f t="shared" si="7"/>
        <v>0</v>
      </c>
      <c r="L146" s="2867" t="s">
        <v>1016</v>
      </c>
      <c r="M146" s="573" t="s">
        <v>85</v>
      </c>
      <c r="N146" s="2535">
        <v>20</v>
      </c>
      <c r="O146" s="548"/>
      <c r="P146" s="2536"/>
    </row>
    <row r="147" spans="1:16" ht="13.8" x14ac:dyDescent="0.25">
      <c r="A147" s="624"/>
      <c r="B147" s="2786"/>
      <c r="C147" s="623"/>
      <c r="D147" s="2513"/>
      <c r="E147" s="2789"/>
      <c r="F147" s="2853"/>
      <c r="G147" s="2783"/>
      <c r="H147" s="584" t="s">
        <v>282</v>
      </c>
      <c r="I147" s="552">
        <f t="shared" si="7"/>
        <v>0</v>
      </c>
      <c r="J147" s="552">
        <f t="shared" si="7"/>
        <v>0</v>
      </c>
      <c r="K147" s="552">
        <f t="shared" si="7"/>
        <v>0</v>
      </c>
      <c r="L147" s="2868"/>
      <c r="M147" s="573"/>
      <c r="N147" s="548"/>
      <c r="O147" s="548"/>
      <c r="P147" s="2536"/>
    </row>
    <row r="148" spans="1:16" ht="13.8" x14ac:dyDescent="0.25">
      <c r="A148" s="624"/>
      <c r="B148" s="2786"/>
      <c r="C148" s="623"/>
      <c r="D148" s="2513"/>
      <c r="E148" s="2789"/>
      <c r="F148" s="2853"/>
      <c r="G148" s="2783"/>
      <c r="H148" s="584" t="s">
        <v>57</v>
      </c>
      <c r="I148" s="552">
        <f t="shared" si="7"/>
        <v>8</v>
      </c>
      <c r="J148" s="552">
        <f t="shared" si="7"/>
        <v>2</v>
      </c>
      <c r="K148" s="552">
        <f t="shared" si="7"/>
        <v>0</v>
      </c>
      <c r="L148" s="2534"/>
      <c r="M148" s="573"/>
      <c r="N148" s="548"/>
      <c r="O148" s="548"/>
      <c r="P148" s="2536"/>
    </row>
    <row r="149" spans="1:16" ht="13.8" x14ac:dyDescent="0.25">
      <c r="A149" s="624"/>
      <c r="B149" s="2786"/>
      <c r="C149" s="623"/>
      <c r="D149" s="2513"/>
      <c r="E149" s="2789"/>
      <c r="F149" s="2853"/>
      <c r="G149" s="2783"/>
      <c r="H149" s="584" t="s">
        <v>281</v>
      </c>
      <c r="I149" s="618">
        <f t="shared" si="7"/>
        <v>0</v>
      </c>
      <c r="J149" s="618">
        <f t="shared" si="7"/>
        <v>0</v>
      </c>
      <c r="K149" s="618">
        <f t="shared" si="7"/>
        <v>0</v>
      </c>
      <c r="L149" s="816"/>
      <c r="M149" s="815"/>
      <c r="N149" s="814"/>
      <c r="O149" s="814"/>
      <c r="P149" s="813"/>
    </row>
    <row r="150" spans="1:16" ht="14.4" thickBot="1" x14ac:dyDescent="0.3">
      <c r="A150" s="2026"/>
      <c r="B150" s="2787"/>
      <c r="C150" s="621"/>
      <c r="D150" s="2514"/>
      <c r="E150" s="2790"/>
      <c r="F150" s="2854"/>
      <c r="G150" s="2784"/>
      <c r="H150" s="812" t="s">
        <v>7</v>
      </c>
      <c r="I150" s="811">
        <f>SUM(I145:I149)</f>
        <v>10.5</v>
      </c>
      <c r="J150" s="811">
        <f>SUM(J145:J149)</f>
        <v>2</v>
      </c>
      <c r="K150" s="811">
        <f>SUM(K145:K149)</f>
        <v>0</v>
      </c>
      <c r="L150" s="810"/>
      <c r="M150" s="809"/>
      <c r="N150" s="808"/>
      <c r="O150" s="808"/>
      <c r="P150" s="807"/>
    </row>
    <row r="151" spans="1:16" ht="13.95" customHeight="1" x14ac:dyDescent="0.25">
      <c r="A151" s="696"/>
      <c r="B151" s="2523"/>
      <c r="C151" s="2512"/>
      <c r="D151" s="2037"/>
      <c r="E151" s="2799" t="s">
        <v>495</v>
      </c>
      <c r="F151" s="2791" t="s">
        <v>64</v>
      </c>
      <c r="G151" s="2782" t="s">
        <v>284</v>
      </c>
      <c r="H151" s="561" t="s">
        <v>48</v>
      </c>
      <c r="I151" s="560">
        <v>0.5</v>
      </c>
      <c r="J151" s="560"/>
      <c r="K151" s="559"/>
      <c r="L151" s="558" t="s">
        <v>289</v>
      </c>
      <c r="M151" s="557" t="s">
        <v>361</v>
      </c>
      <c r="N151" s="575">
        <v>1</v>
      </c>
      <c r="O151" s="555"/>
      <c r="P151" s="554"/>
    </row>
    <row r="152" spans="1:16" ht="13.8" x14ac:dyDescent="0.25">
      <c r="A152" s="673"/>
      <c r="B152" s="2511"/>
      <c r="C152" s="2513"/>
      <c r="D152" s="2038"/>
      <c r="E152" s="2800"/>
      <c r="F152" s="2792"/>
      <c r="G152" s="2783"/>
      <c r="H152" s="553" t="s">
        <v>59</v>
      </c>
      <c r="I152" s="552">
        <v>2</v>
      </c>
      <c r="J152" s="552"/>
      <c r="K152" s="551"/>
      <c r="L152" s="550" t="s">
        <v>378</v>
      </c>
      <c r="M152" s="549" t="s">
        <v>85</v>
      </c>
      <c r="N152" s="547">
        <v>20</v>
      </c>
      <c r="O152" s="547"/>
      <c r="P152" s="2536"/>
    </row>
    <row r="153" spans="1:16" ht="13.8" x14ac:dyDescent="0.25">
      <c r="A153" s="673"/>
      <c r="B153" s="2511"/>
      <c r="C153" s="2513"/>
      <c r="D153" s="2038"/>
      <c r="E153" s="2800"/>
      <c r="F153" s="2792"/>
      <c r="G153" s="2783"/>
      <c r="H153" s="553" t="s">
        <v>282</v>
      </c>
      <c r="I153" s="552"/>
      <c r="J153" s="552"/>
      <c r="K153" s="551"/>
      <c r="L153" s="2534"/>
      <c r="M153" s="573"/>
      <c r="N153" s="548"/>
      <c r="O153" s="548"/>
      <c r="P153" s="2536"/>
    </row>
    <row r="154" spans="1:16" ht="13.8" x14ac:dyDescent="0.25">
      <c r="A154" s="673"/>
      <c r="B154" s="2511"/>
      <c r="C154" s="2513"/>
      <c r="D154" s="2038"/>
      <c r="E154" s="2800"/>
      <c r="F154" s="2792"/>
      <c r="G154" s="2783"/>
      <c r="H154" s="553" t="s">
        <v>57</v>
      </c>
      <c r="I154" s="552">
        <v>8</v>
      </c>
      <c r="J154" s="552">
        <v>2</v>
      </c>
      <c r="K154" s="551"/>
      <c r="L154" s="2534"/>
      <c r="M154" s="573"/>
      <c r="N154" s="548"/>
      <c r="O154" s="548"/>
      <c r="P154" s="2536"/>
    </row>
    <row r="155" spans="1:16" ht="14.4" thickBot="1" x14ac:dyDescent="0.3">
      <c r="A155" s="673"/>
      <c r="B155" s="2511"/>
      <c r="C155" s="2513"/>
      <c r="D155" s="2038"/>
      <c r="E155" s="2800"/>
      <c r="F155" s="2792"/>
      <c r="G155" s="2783"/>
      <c r="H155" s="546" t="s">
        <v>281</v>
      </c>
      <c r="I155" s="571"/>
      <c r="J155" s="571"/>
      <c r="K155" s="570"/>
      <c r="L155" s="2533"/>
      <c r="M155" s="569"/>
      <c r="N155" s="568"/>
      <c r="O155" s="568"/>
      <c r="P155" s="567"/>
    </row>
    <row r="156" spans="1:16" ht="14.4" thickBot="1" x14ac:dyDescent="0.3">
      <c r="A156" s="662"/>
      <c r="B156" s="2524"/>
      <c r="C156" s="2538"/>
      <c r="D156" s="2039"/>
      <c r="E156" s="2801"/>
      <c r="F156" s="2793"/>
      <c r="G156" s="2784"/>
      <c r="H156" s="540" t="s">
        <v>7</v>
      </c>
      <c r="I156" s="539">
        <f>SUM(I151:I155)</f>
        <v>10.5</v>
      </c>
      <c r="J156" s="539">
        <f>SUM(J151:J155)</f>
        <v>2</v>
      </c>
      <c r="K156" s="539">
        <f>SUM(K151:K155)</f>
        <v>0</v>
      </c>
      <c r="L156" s="538"/>
      <c r="M156" s="537"/>
      <c r="N156" s="536"/>
      <c r="O156" s="536"/>
      <c r="P156" s="535"/>
    </row>
    <row r="157" spans="1:16" ht="13.95" customHeight="1" thickBot="1" x14ac:dyDescent="0.3">
      <c r="A157" s="652" t="s">
        <v>49</v>
      </c>
      <c r="B157" s="651" t="s">
        <v>6</v>
      </c>
      <c r="C157" s="2848" t="s">
        <v>31</v>
      </c>
      <c r="D157" s="2848"/>
      <c r="E157" s="2848"/>
      <c r="F157" s="2848"/>
      <c r="G157" s="2849"/>
      <c r="H157" s="650" t="s">
        <v>7</v>
      </c>
      <c r="I157" s="649">
        <f>I126+I150</f>
        <v>1547</v>
      </c>
      <c r="J157" s="649">
        <f>J126+J150</f>
        <v>4888</v>
      </c>
      <c r="K157" s="649">
        <f>K126+K150</f>
        <v>0</v>
      </c>
      <c r="L157" s="648"/>
      <c r="M157" s="648"/>
      <c r="N157" s="648"/>
      <c r="O157" s="648"/>
      <c r="P157" s="647"/>
    </row>
    <row r="158" spans="1:16" ht="13.8" thickBot="1" x14ac:dyDescent="0.3">
      <c r="A158" s="776" t="s">
        <v>49</v>
      </c>
      <c r="B158" s="779" t="s">
        <v>8</v>
      </c>
      <c r="C158" s="778" t="s">
        <v>377</v>
      </c>
      <c r="D158" s="777"/>
      <c r="E158" s="777"/>
      <c r="F158" s="777"/>
      <c r="G158" s="777"/>
      <c r="H158" s="777"/>
      <c r="I158" s="777"/>
      <c r="J158" s="777"/>
      <c r="K158" s="777"/>
      <c r="L158" s="777"/>
      <c r="M158" s="777"/>
      <c r="N158" s="777"/>
      <c r="O158" s="2850"/>
      <c r="P158" s="2851"/>
    </row>
    <row r="159" spans="1:16" ht="18" customHeight="1" thickBot="1" x14ac:dyDescent="0.3">
      <c r="A159" s="776"/>
      <c r="B159" s="775"/>
      <c r="C159" s="774"/>
      <c r="D159" s="774"/>
      <c r="E159" s="774"/>
      <c r="F159" s="774"/>
      <c r="G159" s="774"/>
      <c r="H159" s="774"/>
      <c r="I159" s="774"/>
      <c r="J159" s="774"/>
      <c r="K159" s="774"/>
      <c r="L159" s="798" t="s">
        <v>376</v>
      </c>
      <c r="M159" s="773" t="s">
        <v>85</v>
      </c>
      <c r="N159" s="772">
        <v>124</v>
      </c>
      <c r="O159" s="762"/>
      <c r="P159" s="599"/>
    </row>
    <row r="160" spans="1:16" ht="13.2" customHeight="1" x14ac:dyDescent="0.25">
      <c r="A160" s="706" t="s">
        <v>49</v>
      </c>
      <c r="B160" s="2861" t="s">
        <v>8</v>
      </c>
      <c r="C160" s="705" t="s">
        <v>6</v>
      </c>
      <c r="D160" s="694"/>
      <c r="E160" s="2864" t="s">
        <v>375</v>
      </c>
      <c r="F160" s="2855" t="s">
        <v>64</v>
      </c>
      <c r="G160" s="2858" t="s">
        <v>292</v>
      </c>
      <c r="H160" s="704" t="s">
        <v>48</v>
      </c>
      <c r="I160" s="691">
        <f t="shared" ref="I160:K164" si="8">I166</f>
        <v>0.9</v>
      </c>
      <c r="J160" s="691">
        <f t="shared" si="8"/>
        <v>0</v>
      </c>
      <c r="K160" s="691">
        <f t="shared" si="8"/>
        <v>0</v>
      </c>
      <c r="L160" s="769" t="s">
        <v>291</v>
      </c>
      <c r="M160" s="768" t="s">
        <v>71</v>
      </c>
      <c r="N160" s="767">
        <v>1</v>
      </c>
      <c r="O160" s="686"/>
      <c r="P160" s="685"/>
    </row>
    <row r="161" spans="1:16" x14ac:dyDescent="0.25">
      <c r="A161" s="701"/>
      <c r="B161" s="2862"/>
      <c r="C161" s="700"/>
      <c r="D161" s="671"/>
      <c r="E161" s="2865"/>
      <c r="F161" s="2856"/>
      <c r="G161" s="2859"/>
      <c r="H161" s="702" t="s">
        <v>59</v>
      </c>
      <c r="I161" s="679">
        <f t="shared" si="8"/>
        <v>139.30000000000001</v>
      </c>
      <c r="J161" s="679">
        <f t="shared" si="8"/>
        <v>0</v>
      </c>
      <c r="K161" s="679">
        <f t="shared" si="8"/>
        <v>0</v>
      </c>
      <c r="L161" s="677" t="s">
        <v>374</v>
      </c>
      <c r="M161" s="676" t="s">
        <v>71</v>
      </c>
      <c r="N161" s="681">
        <v>71</v>
      </c>
      <c r="O161" s="675"/>
      <c r="P161" s="674"/>
    </row>
    <row r="162" spans="1:16" x14ac:dyDescent="0.25">
      <c r="A162" s="701"/>
      <c r="B162" s="2862"/>
      <c r="C162" s="700"/>
      <c r="D162" s="671"/>
      <c r="E162" s="2865"/>
      <c r="F162" s="2856"/>
      <c r="G162" s="2859"/>
      <c r="H162" s="702" t="s">
        <v>282</v>
      </c>
      <c r="I162" s="679">
        <f t="shared" si="8"/>
        <v>0</v>
      </c>
      <c r="J162" s="679">
        <f t="shared" si="8"/>
        <v>0</v>
      </c>
      <c r="K162" s="679">
        <f t="shared" si="8"/>
        <v>0</v>
      </c>
      <c r="L162" s="677"/>
      <c r="M162" s="676"/>
      <c r="N162" s="675"/>
      <c r="O162" s="675"/>
      <c r="P162" s="674"/>
    </row>
    <row r="163" spans="1:16" x14ac:dyDescent="0.25">
      <c r="A163" s="701"/>
      <c r="B163" s="2862"/>
      <c r="C163" s="700"/>
      <c r="D163" s="671"/>
      <c r="E163" s="2865"/>
      <c r="F163" s="2856"/>
      <c r="G163" s="2859"/>
      <c r="H163" s="702" t="s">
        <v>57</v>
      </c>
      <c r="I163" s="679">
        <f t="shared" si="8"/>
        <v>686.3</v>
      </c>
      <c r="J163" s="679">
        <f t="shared" si="8"/>
        <v>0</v>
      </c>
      <c r="K163" s="679">
        <f t="shared" si="8"/>
        <v>0</v>
      </c>
      <c r="L163" s="677"/>
      <c r="M163" s="676"/>
      <c r="N163" s="675"/>
      <c r="O163" s="675"/>
      <c r="P163" s="674"/>
    </row>
    <row r="164" spans="1:16" ht="13.8" thickBot="1" x14ac:dyDescent="0.3">
      <c r="A164" s="701"/>
      <c r="B164" s="2862"/>
      <c r="C164" s="700"/>
      <c r="D164" s="671"/>
      <c r="E164" s="2865"/>
      <c r="F164" s="2856"/>
      <c r="G164" s="2859"/>
      <c r="H164" s="699" t="s">
        <v>281</v>
      </c>
      <c r="I164" s="668">
        <f t="shared" si="8"/>
        <v>0</v>
      </c>
      <c r="J164" s="668">
        <f t="shared" si="8"/>
        <v>0</v>
      </c>
      <c r="K164" s="668">
        <f t="shared" si="8"/>
        <v>0</v>
      </c>
      <c r="L164" s="666"/>
      <c r="M164" s="665"/>
      <c r="N164" s="664"/>
      <c r="O164" s="664"/>
      <c r="P164" s="663"/>
    </row>
    <row r="165" spans="1:16" ht="13.2" customHeight="1" thickBot="1" x14ac:dyDescent="0.3">
      <c r="A165" s="652"/>
      <c r="B165" s="2863"/>
      <c r="C165" s="698"/>
      <c r="D165" s="697"/>
      <c r="E165" s="2866"/>
      <c r="F165" s="2857"/>
      <c r="G165" s="2860"/>
      <c r="H165" s="658" t="s">
        <v>7</v>
      </c>
      <c r="I165" s="657">
        <f>SUM(I160:I164)</f>
        <v>826.5</v>
      </c>
      <c r="J165" s="657">
        <f>SUM(J160:J164)</f>
        <v>0</v>
      </c>
      <c r="K165" s="657">
        <f>SUM(K160:K164)</f>
        <v>0</v>
      </c>
      <c r="L165" s="656"/>
      <c r="M165" s="655"/>
      <c r="N165" s="654"/>
      <c r="O165" s="654"/>
      <c r="P165" s="653"/>
    </row>
    <row r="166" spans="1:16" ht="13.2" customHeight="1" x14ac:dyDescent="0.25">
      <c r="A166" s="696"/>
      <c r="B166" s="695"/>
      <c r="C166" s="694"/>
      <c r="D166" s="693"/>
      <c r="E166" s="2799" t="s">
        <v>496</v>
      </c>
      <c r="F166" s="2855" t="s">
        <v>64</v>
      </c>
      <c r="G166" s="2858" t="s">
        <v>303</v>
      </c>
      <c r="H166" s="692" t="s">
        <v>48</v>
      </c>
      <c r="I166" s="691">
        <v>0.9</v>
      </c>
      <c r="J166" s="691">
        <v>0</v>
      </c>
      <c r="K166" s="690">
        <v>0</v>
      </c>
      <c r="L166" s="769" t="s">
        <v>289</v>
      </c>
      <c r="M166" s="768" t="s">
        <v>71</v>
      </c>
      <c r="N166" s="767">
        <v>1</v>
      </c>
      <c r="O166" s="686"/>
      <c r="P166" s="685"/>
    </row>
    <row r="167" spans="1:16" ht="13.2" customHeight="1" x14ac:dyDescent="0.25">
      <c r="A167" s="673"/>
      <c r="B167" s="672"/>
      <c r="C167" s="671"/>
      <c r="D167" s="670"/>
      <c r="E167" s="2800"/>
      <c r="F167" s="2856"/>
      <c r="G167" s="2859"/>
      <c r="H167" s="680" t="s">
        <v>59</v>
      </c>
      <c r="I167" s="679">
        <v>139.30000000000001</v>
      </c>
      <c r="J167" s="679">
        <v>0</v>
      </c>
      <c r="K167" s="678">
        <v>0</v>
      </c>
      <c r="L167" s="766" t="s">
        <v>374</v>
      </c>
      <c r="M167" s="765" t="s">
        <v>71</v>
      </c>
      <c r="N167" s="681">
        <v>71</v>
      </c>
      <c r="O167" s="681"/>
      <c r="P167" s="674"/>
    </row>
    <row r="168" spans="1:16" ht="13.2" customHeight="1" x14ac:dyDescent="0.25">
      <c r="A168" s="673"/>
      <c r="B168" s="672"/>
      <c r="C168" s="671"/>
      <c r="D168" s="670"/>
      <c r="E168" s="2800"/>
      <c r="F168" s="2856"/>
      <c r="G168" s="2859"/>
      <c r="H168" s="680" t="s">
        <v>282</v>
      </c>
      <c r="I168" s="679"/>
      <c r="J168" s="679"/>
      <c r="K168" s="678"/>
      <c r="L168" s="677"/>
      <c r="M168" s="676"/>
      <c r="N168" s="675"/>
      <c r="O168" s="675"/>
      <c r="P168" s="674"/>
    </row>
    <row r="169" spans="1:16" ht="13.2" customHeight="1" x14ac:dyDescent="0.25">
      <c r="A169" s="673"/>
      <c r="B169" s="672"/>
      <c r="C169" s="671"/>
      <c r="D169" s="670"/>
      <c r="E169" s="2800"/>
      <c r="F169" s="2856"/>
      <c r="G169" s="2859"/>
      <c r="H169" s="680" t="s">
        <v>57</v>
      </c>
      <c r="I169" s="679">
        <v>686.3</v>
      </c>
      <c r="J169" s="679">
        <v>0</v>
      </c>
      <c r="K169" s="678">
        <v>0</v>
      </c>
      <c r="L169" s="677"/>
      <c r="M169" s="676"/>
      <c r="N169" s="675"/>
      <c r="O169" s="675"/>
      <c r="P169" s="674"/>
    </row>
    <row r="170" spans="1:16" ht="13.95" customHeight="1" thickBot="1" x14ac:dyDescent="0.3">
      <c r="A170" s="673"/>
      <c r="B170" s="672"/>
      <c r="C170" s="671"/>
      <c r="D170" s="670"/>
      <c r="E170" s="2800"/>
      <c r="F170" s="2856"/>
      <c r="G170" s="2859"/>
      <c r="H170" s="669" t="s">
        <v>281</v>
      </c>
      <c r="I170" s="668"/>
      <c r="J170" s="668"/>
      <c r="K170" s="667"/>
      <c r="L170" s="666"/>
      <c r="M170" s="665"/>
      <c r="N170" s="664"/>
      <c r="O170" s="664"/>
      <c r="P170" s="663"/>
    </row>
    <row r="171" spans="1:16" ht="13.95" customHeight="1" thickBot="1" x14ac:dyDescent="0.3">
      <c r="A171" s="662"/>
      <c r="B171" s="661"/>
      <c r="C171" s="660"/>
      <c r="D171" s="659"/>
      <c r="E171" s="2801"/>
      <c r="F171" s="2857"/>
      <c r="G171" s="2860"/>
      <c r="H171" s="658" t="s">
        <v>7</v>
      </c>
      <c r="I171" s="657">
        <f>SUM(I166:I170)</f>
        <v>826.5</v>
      </c>
      <c r="J171" s="657">
        <f>SUM(J166:J170)</f>
        <v>0</v>
      </c>
      <c r="K171" s="657">
        <f>SUM(K166:K170)</f>
        <v>0</v>
      </c>
      <c r="L171" s="656"/>
      <c r="M171" s="655"/>
      <c r="N171" s="654"/>
      <c r="O171" s="654"/>
      <c r="P171" s="653"/>
    </row>
    <row r="172" spans="1:16" ht="13.95" customHeight="1" thickBot="1" x14ac:dyDescent="0.3">
      <c r="A172" s="652" t="s">
        <v>49</v>
      </c>
      <c r="B172" s="651" t="s">
        <v>8</v>
      </c>
      <c r="C172" s="2848" t="s">
        <v>31</v>
      </c>
      <c r="D172" s="2848"/>
      <c r="E172" s="2848"/>
      <c r="F172" s="2848"/>
      <c r="G172" s="2849"/>
      <c r="H172" s="650" t="s">
        <v>7</v>
      </c>
      <c r="I172" s="649">
        <f>I165*1</f>
        <v>826.5</v>
      </c>
      <c r="J172" s="649">
        <f>J165*1</f>
        <v>0</v>
      </c>
      <c r="K172" s="649">
        <f>K165*1</f>
        <v>0</v>
      </c>
      <c r="L172" s="648"/>
      <c r="M172" s="648"/>
      <c r="N172" s="648"/>
      <c r="O172" s="648"/>
      <c r="P172" s="647"/>
    </row>
    <row r="173" spans="1:16" ht="13.95" customHeight="1" thickBot="1" x14ac:dyDescent="0.3">
      <c r="A173" s="646" t="s">
        <v>49</v>
      </c>
      <c r="B173" s="646"/>
      <c r="C173" s="2846" t="s">
        <v>51</v>
      </c>
      <c r="D173" s="2846"/>
      <c r="E173" s="2846"/>
      <c r="F173" s="2846"/>
      <c r="G173" s="2847"/>
      <c r="H173" s="645" t="s">
        <v>7</v>
      </c>
      <c r="I173" s="644">
        <f>I172+I157</f>
        <v>2373.5</v>
      </c>
      <c r="J173" s="644">
        <f>J172+J157</f>
        <v>4888</v>
      </c>
      <c r="K173" s="644">
        <f>K172+K157</f>
        <v>0</v>
      </c>
      <c r="L173" s="643"/>
      <c r="M173" s="643"/>
      <c r="N173" s="643"/>
      <c r="O173" s="643"/>
      <c r="P173" s="642"/>
    </row>
    <row r="174" spans="1:16" ht="13.2" customHeight="1" thickBot="1" x14ac:dyDescent="0.3">
      <c r="A174" s="806" t="s">
        <v>50</v>
      </c>
      <c r="B174" s="805"/>
      <c r="C174" s="804" t="s">
        <v>373</v>
      </c>
      <c r="D174" s="802"/>
      <c r="E174" s="803"/>
      <c r="F174" s="802"/>
      <c r="G174" s="802"/>
      <c r="H174" s="802"/>
      <c r="I174" s="801"/>
      <c r="J174" s="800"/>
      <c r="K174" s="801"/>
      <c r="L174" s="1051"/>
      <c r="M174" s="1051"/>
      <c r="N174" s="801"/>
      <c r="O174" s="800"/>
      <c r="P174" s="799"/>
    </row>
    <row r="175" spans="1:16" ht="45" customHeight="1" thickBot="1" x14ac:dyDescent="0.3">
      <c r="A175" s="607"/>
      <c r="B175" s="606"/>
      <c r="C175" s="604"/>
      <c r="D175" s="604"/>
      <c r="E175" s="605"/>
      <c r="F175" s="604"/>
      <c r="G175" s="604"/>
      <c r="H175" s="604"/>
      <c r="I175" s="603"/>
      <c r="J175" s="603"/>
      <c r="K175" s="603"/>
      <c r="L175" s="798" t="s">
        <v>372</v>
      </c>
      <c r="M175" s="590" t="s">
        <v>71</v>
      </c>
      <c r="N175" s="600">
        <v>3</v>
      </c>
      <c r="O175" s="762"/>
      <c r="P175" s="599"/>
    </row>
    <row r="176" spans="1:16" ht="14.4" thickBot="1" x14ac:dyDescent="0.3">
      <c r="A176" s="594" t="s">
        <v>50</v>
      </c>
      <c r="B176" s="630" t="s">
        <v>6</v>
      </c>
      <c r="C176" s="629" t="s">
        <v>371</v>
      </c>
      <c r="D176" s="628"/>
      <c r="E176" s="628"/>
      <c r="F176" s="628"/>
      <c r="G176" s="628"/>
      <c r="H176" s="628"/>
      <c r="I176" s="628"/>
      <c r="J176" s="628"/>
      <c r="K176" s="628"/>
      <c r="L176" s="628"/>
      <c r="M176" s="628"/>
      <c r="N176" s="628"/>
      <c r="O176" s="2795"/>
      <c r="P176" s="2796"/>
    </row>
    <row r="177" spans="1:16" ht="28.2" thickBot="1" x14ac:dyDescent="0.3">
      <c r="A177" s="594"/>
      <c r="B177" s="593"/>
      <c r="C177" s="592"/>
      <c r="D177" s="592"/>
      <c r="E177" s="592"/>
      <c r="F177" s="592"/>
      <c r="G177" s="592"/>
      <c r="H177" s="592"/>
      <c r="I177" s="592"/>
      <c r="J177" s="592"/>
      <c r="K177" s="592"/>
      <c r="L177" s="591" t="s">
        <v>370</v>
      </c>
      <c r="M177" s="590" t="s">
        <v>71</v>
      </c>
      <c r="N177" s="707">
        <v>1</v>
      </c>
      <c r="O177" s="588"/>
      <c r="P177" s="587"/>
    </row>
    <row r="178" spans="1:16" ht="13.95" customHeight="1" x14ac:dyDescent="0.25">
      <c r="A178" s="626" t="s">
        <v>50</v>
      </c>
      <c r="B178" s="2785" t="s">
        <v>6</v>
      </c>
      <c r="C178" s="625" t="s">
        <v>6</v>
      </c>
      <c r="D178" s="2512"/>
      <c r="E178" s="2788" t="s">
        <v>369</v>
      </c>
      <c r="F178" s="2791" t="s">
        <v>64</v>
      </c>
      <c r="G178" s="2782" t="s">
        <v>292</v>
      </c>
      <c r="H178" s="586" t="s">
        <v>48</v>
      </c>
      <c r="I178" s="560">
        <f>I184+I190+I196+I202+I208+I214+I220+I226+I232+I238+I244</f>
        <v>39.5</v>
      </c>
      <c r="J178" s="560">
        <f t="shared" ref="J178:K179" si="9">J184+J190+J196+J202+J208+J214+J220+J226+J232</f>
        <v>0</v>
      </c>
      <c r="K178" s="560">
        <f t="shared" si="9"/>
        <v>0</v>
      </c>
      <c r="L178" s="558" t="s">
        <v>291</v>
      </c>
      <c r="M178" s="557" t="s">
        <v>71</v>
      </c>
      <c r="N178" s="575">
        <v>3</v>
      </c>
      <c r="O178" s="555"/>
      <c r="P178" s="554"/>
    </row>
    <row r="179" spans="1:16" ht="13.8" x14ac:dyDescent="0.25">
      <c r="A179" s="624"/>
      <c r="B179" s="2786"/>
      <c r="C179" s="623"/>
      <c r="D179" s="2513"/>
      <c r="E179" s="2789"/>
      <c r="F179" s="2792"/>
      <c r="G179" s="2783"/>
      <c r="H179" s="584" t="s">
        <v>59</v>
      </c>
      <c r="I179" s="552">
        <f>I185+I191+I197+I203+I209+I215+I221+I227+I233+I239+I245</f>
        <v>84.2</v>
      </c>
      <c r="J179" s="552">
        <f t="shared" si="9"/>
        <v>0</v>
      </c>
      <c r="K179" s="552">
        <f t="shared" si="9"/>
        <v>0</v>
      </c>
      <c r="L179" s="2534"/>
      <c r="M179" s="573"/>
      <c r="N179" s="548"/>
      <c r="O179" s="548"/>
      <c r="P179" s="2536"/>
    </row>
    <row r="180" spans="1:16" ht="13.8" x14ac:dyDescent="0.25">
      <c r="A180" s="624"/>
      <c r="B180" s="2786"/>
      <c r="C180" s="623"/>
      <c r="D180" s="2513"/>
      <c r="E180" s="2789"/>
      <c r="F180" s="2792"/>
      <c r="G180" s="2783"/>
      <c r="H180" s="584" t="s">
        <v>282</v>
      </c>
      <c r="I180" s="552">
        <f>I186+I192+I198+I210+I216+I222+I228+I234+I240+I246</f>
        <v>0</v>
      </c>
      <c r="J180" s="552">
        <f>J186+J192+J198+J210+J216+J222+J228+J234</f>
        <v>0</v>
      </c>
      <c r="K180" s="552">
        <f>K186+K192+K198+K210+K216+K222+K228+K234</f>
        <v>0</v>
      </c>
      <c r="L180" s="2534"/>
      <c r="M180" s="573"/>
      <c r="N180" s="548"/>
      <c r="O180" s="548"/>
      <c r="P180" s="2536"/>
    </row>
    <row r="181" spans="1:16" ht="13.8" x14ac:dyDescent="0.25">
      <c r="A181" s="624"/>
      <c r="B181" s="2786"/>
      <c r="C181" s="623"/>
      <c r="D181" s="2513"/>
      <c r="E181" s="2789"/>
      <c r="F181" s="2792"/>
      <c r="G181" s="2783"/>
      <c r="H181" s="584" t="s">
        <v>57</v>
      </c>
      <c r="I181" s="552">
        <f>I187+I193+I199+I205+I211+I217+I223+I229+I235+I241+I247</f>
        <v>281.3</v>
      </c>
      <c r="J181" s="552">
        <f>J187+J193+J199+J205+J211+J217+J223+J229+J235</f>
        <v>75.7</v>
      </c>
      <c r="K181" s="552">
        <f>K187+K193+K199+K205+K211+K217+K223+K229+K235</f>
        <v>0</v>
      </c>
      <c r="L181" s="2534"/>
      <c r="M181" s="573"/>
      <c r="N181" s="548"/>
      <c r="O181" s="548"/>
      <c r="P181" s="2536"/>
    </row>
    <row r="182" spans="1:16" ht="12" customHeight="1" thickBot="1" x14ac:dyDescent="0.3">
      <c r="A182" s="624"/>
      <c r="B182" s="2786"/>
      <c r="C182" s="623"/>
      <c r="D182" s="2513"/>
      <c r="E182" s="2789"/>
      <c r="F182" s="2792"/>
      <c r="G182" s="2783"/>
      <c r="H182" s="583" t="s">
        <v>281</v>
      </c>
      <c r="I182" s="571">
        <f>I188+I194+I200+I206+I212+I218+I224+I230+I236+I248</f>
        <v>0</v>
      </c>
      <c r="J182" s="571">
        <f>J188+J194+J200+J206</f>
        <v>0</v>
      </c>
      <c r="K182" s="571">
        <f>K188+K194+K200+K206</f>
        <v>0</v>
      </c>
      <c r="L182" s="2533"/>
      <c r="M182" s="569"/>
      <c r="N182" s="568"/>
      <c r="O182" s="568"/>
      <c r="P182" s="567"/>
    </row>
    <row r="183" spans="1:16" ht="14.4" thickBot="1" x14ac:dyDescent="0.3">
      <c r="A183" s="2026"/>
      <c r="B183" s="2787"/>
      <c r="C183" s="621"/>
      <c r="D183" s="2514"/>
      <c r="E183" s="2790"/>
      <c r="F183" s="2793"/>
      <c r="G183" s="2784"/>
      <c r="H183" s="540" t="s">
        <v>7</v>
      </c>
      <c r="I183" s="539">
        <f>SUM(I178:I182)</f>
        <v>405</v>
      </c>
      <c r="J183" s="539">
        <f t="shared" ref="J183:K183" si="10">SUM(J178:J182)</f>
        <v>75.7</v>
      </c>
      <c r="K183" s="539">
        <f t="shared" si="10"/>
        <v>0</v>
      </c>
      <c r="L183" s="538"/>
      <c r="M183" s="537"/>
      <c r="N183" s="536"/>
      <c r="O183" s="536"/>
      <c r="P183" s="535"/>
    </row>
    <row r="184" spans="1:16" ht="13.95" customHeight="1" x14ac:dyDescent="0.25">
      <c r="A184" s="2520"/>
      <c r="B184" s="2523"/>
      <c r="C184" s="2512"/>
      <c r="D184" s="2037"/>
      <c r="E184" s="2799" t="s">
        <v>771</v>
      </c>
      <c r="F184" s="2791" t="s">
        <v>64</v>
      </c>
      <c r="G184" s="709" t="s">
        <v>367</v>
      </c>
      <c r="H184" s="561" t="s">
        <v>48</v>
      </c>
      <c r="I184" s="560">
        <v>10</v>
      </c>
      <c r="J184" s="560">
        <v>0</v>
      </c>
      <c r="K184" s="559">
        <v>0</v>
      </c>
      <c r="L184" s="558" t="s">
        <v>289</v>
      </c>
      <c r="M184" s="557" t="s">
        <v>71</v>
      </c>
      <c r="N184" s="575">
        <v>1</v>
      </c>
      <c r="O184" s="555"/>
      <c r="P184" s="554"/>
    </row>
    <row r="185" spans="1:16" ht="13.8" x14ac:dyDescent="0.25">
      <c r="A185" s="2521"/>
      <c r="B185" s="2511"/>
      <c r="C185" s="2513"/>
      <c r="D185" s="2038"/>
      <c r="E185" s="2800"/>
      <c r="F185" s="2792"/>
      <c r="G185" s="615"/>
      <c r="H185" s="553" t="s">
        <v>59</v>
      </c>
      <c r="I185" s="552">
        <v>9.1999999999999993</v>
      </c>
      <c r="J185" s="552">
        <v>0</v>
      </c>
      <c r="K185" s="551">
        <v>0</v>
      </c>
      <c r="L185" s="550" t="s">
        <v>368</v>
      </c>
      <c r="M185" s="549" t="s">
        <v>71</v>
      </c>
      <c r="N185" s="547">
        <v>1</v>
      </c>
      <c r="O185" s="547"/>
      <c r="P185" s="2536"/>
    </row>
    <row r="186" spans="1:16" ht="13.8" x14ac:dyDescent="0.25">
      <c r="A186" s="2521"/>
      <c r="B186" s="2511"/>
      <c r="C186" s="2513"/>
      <c r="D186" s="2038"/>
      <c r="E186" s="2800"/>
      <c r="F186" s="2792"/>
      <c r="G186" s="2783"/>
      <c r="H186" s="553" t="s">
        <v>282</v>
      </c>
      <c r="I186" s="552"/>
      <c r="J186" s="552"/>
      <c r="K186" s="551"/>
      <c r="L186" s="2534"/>
      <c r="M186" s="573"/>
      <c r="N186" s="547"/>
      <c r="O186" s="548"/>
      <c r="P186" s="2536"/>
    </row>
    <row r="187" spans="1:16" ht="13.8" x14ac:dyDescent="0.25">
      <c r="A187" s="2521"/>
      <c r="B187" s="2511"/>
      <c r="C187" s="2513"/>
      <c r="D187" s="2038"/>
      <c r="E187" s="2800"/>
      <c r="F187" s="2792"/>
      <c r="G187" s="2783"/>
      <c r="H187" s="553" t="s">
        <v>57</v>
      </c>
      <c r="I187" s="552">
        <v>60.1</v>
      </c>
      <c r="J187" s="552">
        <v>0</v>
      </c>
      <c r="K187" s="551">
        <v>0</v>
      </c>
      <c r="L187" s="2534"/>
      <c r="M187" s="573"/>
      <c r="N187" s="548"/>
      <c r="O187" s="548"/>
      <c r="P187" s="2536"/>
    </row>
    <row r="188" spans="1:16" ht="9.6" customHeight="1" thickBot="1" x14ac:dyDescent="0.3">
      <c r="A188" s="2521"/>
      <c r="B188" s="2511"/>
      <c r="C188" s="2513"/>
      <c r="D188" s="2038"/>
      <c r="E188" s="2800"/>
      <c r="F188" s="2792"/>
      <c r="G188" s="2783"/>
      <c r="H188" s="546" t="s">
        <v>281</v>
      </c>
      <c r="I188" s="571"/>
      <c r="J188" s="571"/>
      <c r="K188" s="570"/>
      <c r="L188" s="797"/>
      <c r="M188" s="569"/>
      <c r="N188" s="568"/>
      <c r="O188" s="568"/>
      <c r="P188" s="567"/>
    </row>
    <row r="189" spans="1:16" ht="14.4" thickBot="1" x14ac:dyDescent="0.3">
      <c r="A189" s="2522"/>
      <c r="B189" s="2524"/>
      <c r="C189" s="2538"/>
      <c r="D189" s="2039"/>
      <c r="E189" s="2801"/>
      <c r="F189" s="2793"/>
      <c r="G189" s="2784"/>
      <c r="H189" s="540" t="s">
        <v>7</v>
      </c>
      <c r="I189" s="539">
        <f>SUM(I184:I188)</f>
        <v>79.3</v>
      </c>
      <c r="J189" s="539">
        <f>SUM(J184:J188)</f>
        <v>0</v>
      </c>
      <c r="K189" s="539">
        <f>SUM(K184:K188)</f>
        <v>0</v>
      </c>
      <c r="L189" s="538"/>
      <c r="M189" s="537"/>
      <c r="N189" s="536"/>
      <c r="O189" s="536"/>
      <c r="P189" s="535"/>
    </row>
    <row r="190" spans="1:16" ht="13.95" customHeight="1" x14ac:dyDescent="0.25">
      <c r="A190" s="2520"/>
      <c r="B190" s="2523"/>
      <c r="C190" s="2512"/>
      <c r="D190" s="2037"/>
      <c r="E190" s="2799" t="s">
        <v>497</v>
      </c>
      <c r="F190" s="2791" t="s">
        <v>64</v>
      </c>
      <c r="G190" s="709" t="s">
        <v>367</v>
      </c>
      <c r="H190" s="561" t="s">
        <v>48</v>
      </c>
      <c r="I190" s="560">
        <v>4</v>
      </c>
      <c r="J190" s="560">
        <v>0</v>
      </c>
      <c r="K190" s="559">
        <v>0</v>
      </c>
      <c r="L190" s="558" t="s">
        <v>289</v>
      </c>
      <c r="M190" s="557" t="s">
        <v>71</v>
      </c>
      <c r="N190" s="575">
        <v>1</v>
      </c>
      <c r="O190" s="555"/>
      <c r="P190" s="554"/>
    </row>
    <row r="191" spans="1:16" ht="13.8" x14ac:dyDescent="0.25">
      <c r="A191" s="2521"/>
      <c r="B191" s="2511"/>
      <c r="C191" s="2513"/>
      <c r="D191" s="2038"/>
      <c r="E191" s="2800"/>
      <c r="F191" s="2792"/>
      <c r="G191" s="615"/>
      <c r="H191" s="553" t="s">
        <v>59</v>
      </c>
      <c r="I191" s="552">
        <v>0</v>
      </c>
      <c r="J191" s="552">
        <v>0</v>
      </c>
      <c r="K191" s="551">
        <v>0</v>
      </c>
      <c r="L191" s="550" t="s">
        <v>756</v>
      </c>
      <c r="M191" s="549" t="s">
        <v>71</v>
      </c>
      <c r="N191" s="547">
        <v>2</v>
      </c>
      <c r="O191" s="547"/>
      <c r="P191" s="2536"/>
    </row>
    <row r="192" spans="1:16" ht="13.8" x14ac:dyDescent="0.25">
      <c r="A192" s="2521"/>
      <c r="B192" s="2511"/>
      <c r="C192" s="2513"/>
      <c r="D192" s="2038"/>
      <c r="E192" s="2800"/>
      <c r="F192" s="2792"/>
      <c r="G192" s="615"/>
      <c r="H192" s="553" t="s">
        <v>282</v>
      </c>
      <c r="I192" s="552"/>
      <c r="J192" s="552"/>
      <c r="K192" s="551"/>
      <c r="L192" s="2534"/>
      <c r="M192" s="573"/>
      <c r="N192" s="548"/>
      <c r="O192" s="548"/>
      <c r="P192" s="2536"/>
    </row>
    <row r="193" spans="1:17" ht="13.8" x14ac:dyDescent="0.25">
      <c r="A193" s="2521"/>
      <c r="B193" s="2511"/>
      <c r="C193" s="2513"/>
      <c r="D193" s="2038"/>
      <c r="E193" s="2800"/>
      <c r="F193" s="2792"/>
      <c r="G193" s="615"/>
      <c r="H193" s="553" t="s">
        <v>57</v>
      </c>
      <c r="I193" s="552">
        <v>180</v>
      </c>
      <c r="J193" s="552">
        <v>0</v>
      </c>
      <c r="K193" s="551">
        <v>0</v>
      </c>
      <c r="L193" s="2534"/>
      <c r="M193" s="573"/>
      <c r="N193" s="548"/>
      <c r="O193" s="548"/>
      <c r="P193" s="2536"/>
    </row>
    <row r="194" spans="1:17" ht="13.2" customHeight="1" thickBot="1" x14ac:dyDescent="0.3">
      <c r="A194" s="2521"/>
      <c r="B194" s="2511"/>
      <c r="C194" s="2513"/>
      <c r="D194" s="2038"/>
      <c r="E194" s="2800"/>
      <c r="F194" s="2792"/>
      <c r="G194" s="2783"/>
      <c r="H194" s="546" t="s">
        <v>281</v>
      </c>
      <c r="I194" s="571"/>
      <c r="J194" s="571"/>
      <c r="K194" s="570"/>
      <c r="L194" s="2533"/>
      <c r="M194" s="569"/>
      <c r="N194" s="568"/>
      <c r="O194" s="568"/>
      <c r="P194" s="567"/>
    </row>
    <row r="195" spans="1:17" ht="14.4" thickBot="1" x14ac:dyDescent="0.3">
      <c r="A195" s="2522"/>
      <c r="B195" s="2524"/>
      <c r="C195" s="2538"/>
      <c r="D195" s="2039"/>
      <c r="E195" s="2801"/>
      <c r="F195" s="2793"/>
      <c r="G195" s="2784"/>
      <c r="H195" s="540" t="s">
        <v>7</v>
      </c>
      <c r="I195" s="539">
        <f>SUM(I190:I194)</f>
        <v>184</v>
      </c>
      <c r="J195" s="539">
        <f>SUM(J190:J194)</f>
        <v>0</v>
      </c>
      <c r="K195" s="539">
        <f>SUM(K190:K194)</f>
        <v>0</v>
      </c>
      <c r="L195" s="538"/>
      <c r="M195" s="537"/>
      <c r="N195" s="536"/>
      <c r="O195" s="536"/>
      <c r="P195" s="535"/>
    </row>
    <row r="196" spans="1:17" ht="13.2" customHeight="1" x14ac:dyDescent="0.25">
      <c r="A196" s="2520"/>
      <c r="B196" s="2523"/>
      <c r="C196" s="2512"/>
      <c r="D196" s="2037"/>
      <c r="E196" s="2799" t="s">
        <v>498</v>
      </c>
      <c r="F196" s="2791" t="s">
        <v>64</v>
      </c>
      <c r="G196" s="2782" t="s">
        <v>326</v>
      </c>
      <c r="H196" s="561" t="s">
        <v>48</v>
      </c>
      <c r="I196" s="560"/>
      <c r="J196" s="560"/>
      <c r="K196" s="559"/>
      <c r="L196" s="558" t="s">
        <v>289</v>
      </c>
      <c r="M196" s="557" t="s">
        <v>361</v>
      </c>
      <c r="N196" s="575">
        <v>1</v>
      </c>
      <c r="O196" s="555"/>
      <c r="P196" s="554"/>
    </row>
    <row r="197" spans="1:17" ht="13.8" x14ac:dyDescent="0.25">
      <c r="A197" s="2521"/>
      <c r="B197" s="2511"/>
      <c r="C197" s="2513"/>
      <c r="D197" s="2038"/>
      <c r="E197" s="2800"/>
      <c r="F197" s="2792"/>
      <c r="G197" s="2783"/>
      <c r="H197" s="553" t="s">
        <v>59</v>
      </c>
      <c r="I197" s="552">
        <v>20</v>
      </c>
      <c r="J197" s="552">
        <v>0</v>
      </c>
      <c r="K197" s="551">
        <v>0</v>
      </c>
      <c r="L197" s="550" t="s">
        <v>366</v>
      </c>
      <c r="M197" s="549" t="s">
        <v>71</v>
      </c>
      <c r="N197" s="547">
        <v>1</v>
      </c>
      <c r="O197" s="547"/>
      <c r="P197" s="2536"/>
      <c r="Q197" s="1030"/>
    </row>
    <row r="198" spans="1:17" ht="13.8" x14ac:dyDescent="0.25">
      <c r="A198" s="2521"/>
      <c r="B198" s="2511"/>
      <c r="C198" s="2513"/>
      <c r="D198" s="2038"/>
      <c r="E198" s="2800"/>
      <c r="F198" s="2792"/>
      <c r="G198" s="2783"/>
      <c r="H198" s="553" t="s">
        <v>282</v>
      </c>
      <c r="I198" s="552"/>
      <c r="J198" s="552"/>
      <c r="K198" s="551"/>
      <c r="L198" s="2534"/>
      <c r="M198" s="573"/>
      <c r="N198" s="548"/>
      <c r="O198" s="548"/>
      <c r="P198" s="2536"/>
    </row>
    <row r="199" spans="1:17" ht="13.2" customHeight="1" x14ac:dyDescent="0.25">
      <c r="A199" s="2521"/>
      <c r="B199" s="2511"/>
      <c r="C199" s="2513"/>
      <c r="D199" s="2038"/>
      <c r="E199" s="2800"/>
      <c r="F199" s="2792"/>
      <c r="G199" s="2783"/>
      <c r="H199" s="553" t="s">
        <v>57</v>
      </c>
      <c r="I199" s="552">
        <v>17.2</v>
      </c>
      <c r="J199" s="552">
        <v>0</v>
      </c>
      <c r="K199" s="551">
        <v>0</v>
      </c>
      <c r="L199" s="2534"/>
      <c r="M199" s="573"/>
      <c r="N199" s="548"/>
      <c r="O199" s="548"/>
      <c r="P199" s="2536"/>
    </row>
    <row r="200" spans="1:17" ht="13.2" customHeight="1" thickBot="1" x14ac:dyDescent="0.3">
      <c r="A200" s="2521"/>
      <c r="B200" s="2511"/>
      <c r="C200" s="2513"/>
      <c r="D200" s="2038"/>
      <c r="E200" s="2800"/>
      <c r="F200" s="2792"/>
      <c r="G200" s="2783"/>
      <c r="H200" s="546" t="s">
        <v>281</v>
      </c>
      <c r="I200" s="571"/>
      <c r="J200" s="571"/>
      <c r="K200" s="570"/>
      <c r="L200" s="2533"/>
      <c r="M200" s="569"/>
      <c r="N200" s="568"/>
      <c r="O200" s="568"/>
      <c r="P200" s="567"/>
    </row>
    <row r="201" spans="1:17" ht="12" customHeight="1" thickBot="1" x14ac:dyDescent="0.3">
      <c r="A201" s="2522"/>
      <c r="B201" s="2524"/>
      <c r="C201" s="2538"/>
      <c r="D201" s="2039"/>
      <c r="E201" s="2801"/>
      <c r="F201" s="2517"/>
      <c r="G201" s="2784"/>
      <c r="H201" s="540" t="s">
        <v>7</v>
      </c>
      <c r="I201" s="539">
        <f>SUM(I196:I200)</f>
        <v>37.200000000000003</v>
      </c>
      <c r="J201" s="539">
        <f>SUM(J196:J200)</f>
        <v>0</v>
      </c>
      <c r="K201" s="539">
        <f>SUM(K196:K200)</f>
        <v>0</v>
      </c>
      <c r="L201" s="538"/>
      <c r="M201" s="537"/>
      <c r="N201" s="536"/>
      <c r="O201" s="536"/>
      <c r="P201" s="535"/>
    </row>
    <row r="202" spans="1:17" ht="19.2" customHeight="1" x14ac:dyDescent="0.25">
      <c r="A202" s="2520"/>
      <c r="B202" s="2523"/>
      <c r="C202" s="2512"/>
      <c r="D202" s="2037"/>
      <c r="E202" s="2799" t="s">
        <v>365</v>
      </c>
      <c r="F202" s="2835" t="s">
        <v>64</v>
      </c>
      <c r="G202" s="2782" t="s">
        <v>292</v>
      </c>
      <c r="H202" s="561" t="s">
        <v>48</v>
      </c>
      <c r="I202" s="560">
        <v>8</v>
      </c>
      <c r="J202" s="560"/>
      <c r="K202" s="559"/>
      <c r="L202" s="558" t="s">
        <v>364</v>
      </c>
      <c r="M202" s="557"/>
      <c r="N202" s="575" t="s">
        <v>68</v>
      </c>
      <c r="O202" s="555"/>
      <c r="P202" s="554"/>
    </row>
    <row r="203" spans="1:17" ht="13.8" x14ac:dyDescent="0.25">
      <c r="A203" s="2521"/>
      <c r="B203" s="2511"/>
      <c r="C203" s="2513"/>
      <c r="D203" s="2038"/>
      <c r="E203" s="2800"/>
      <c r="F203" s="2836"/>
      <c r="G203" s="2783"/>
      <c r="H203" s="553" t="s">
        <v>59</v>
      </c>
      <c r="I203" s="552"/>
      <c r="J203" s="552"/>
      <c r="K203" s="551"/>
      <c r="L203" s="550"/>
      <c r="M203" s="549"/>
      <c r="N203" s="548"/>
      <c r="O203" s="547"/>
      <c r="P203" s="2536"/>
    </row>
    <row r="204" spans="1:17" ht="13.8" x14ac:dyDescent="0.25">
      <c r="A204" s="2521"/>
      <c r="B204" s="2511"/>
      <c r="C204" s="2513"/>
      <c r="D204" s="2038"/>
      <c r="E204" s="2800"/>
      <c r="F204" s="2836"/>
      <c r="G204" s="2783"/>
      <c r="H204" s="553" t="s">
        <v>282</v>
      </c>
      <c r="I204" s="552"/>
      <c r="J204" s="552"/>
      <c r="K204" s="551"/>
      <c r="L204" s="2534"/>
      <c r="M204" s="573"/>
      <c r="N204" s="548"/>
      <c r="O204" s="548"/>
      <c r="P204" s="2536"/>
    </row>
    <row r="205" spans="1:17" ht="13.8" x14ac:dyDescent="0.25">
      <c r="A205" s="2521"/>
      <c r="B205" s="2511"/>
      <c r="C205" s="2513"/>
      <c r="D205" s="2038"/>
      <c r="E205" s="2800"/>
      <c r="F205" s="2836"/>
      <c r="G205" s="2783"/>
      <c r="H205" s="553" t="s">
        <v>57</v>
      </c>
      <c r="I205" s="552"/>
      <c r="J205" s="552"/>
      <c r="K205" s="551"/>
      <c r="L205" s="2534"/>
      <c r="M205" s="573"/>
      <c r="N205" s="548"/>
      <c r="O205" s="548"/>
      <c r="P205" s="2536"/>
    </row>
    <row r="206" spans="1:17" ht="14.4" thickBot="1" x14ac:dyDescent="0.3">
      <c r="A206" s="2521"/>
      <c r="B206" s="2511"/>
      <c r="C206" s="2513"/>
      <c r="D206" s="2038"/>
      <c r="E206" s="2800"/>
      <c r="F206" s="2836"/>
      <c r="G206" s="2783"/>
      <c r="H206" s="546" t="s">
        <v>281</v>
      </c>
      <c r="I206" s="571"/>
      <c r="J206" s="571"/>
      <c r="K206" s="570"/>
      <c r="L206" s="2533"/>
      <c r="M206" s="569"/>
      <c r="N206" s="568"/>
      <c r="O206" s="568"/>
      <c r="P206" s="567"/>
    </row>
    <row r="207" spans="1:17" ht="16.95" customHeight="1" thickBot="1" x14ac:dyDescent="0.3">
      <c r="A207" s="2522"/>
      <c r="B207" s="2524"/>
      <c r="C207" s="2538"/>
      <c r="D207" s="2039"/>
      <c r="E207" s="2801"/>
      <c r="F207" s="2837"/>
      <c r="G207" s="2784"/>
      <c r="H207" s="540" t="s">
        <v>7</v>
      </c>
      <c r="I207" s="539">
        <f>SUM(I202:I206)</f>
        <v>8</v>
      </c>
      <c r="J207" s="539">
        <f>SUM(J202:J206)</f>
        <v>0</v>
      </c>
      <c r="K207" s="539">
        <f>SUM(K202:K206)</f>
        <v>0</v>
      </c>
      <c r="L207" s="538"/>
      <c r="M207" s="537"/>
      <c r="N207" s="536"/>
      <c r="O207" s="536"/>
      <c r="P207" s="535"/>
    </row>
    <row r="208" spans="1:17" ht="18.600000000000001" customHeight="1" x14ac:dyDescent="0.25">
      <c r="A208" s="2520"/>
      <c r="B208" s="2523"/>
      <c r="C208" s="2512"/>
      <c r="D208" s="2037"/>
      <c r="E208" s="2799" t="s">
        <v>363</v>
      </c>
      <c r="F208" s="2835" t="s">
        <v>64</v>
      </c>
      <c r="G208" s="2782" t="s">
        <v>326</v>
      </c>
      <c r="H208" s="561" t="s">
        <v>48</v>
      </c>
      <c r="I208" s="560"/>
      <c r="J208" s="560"/>
      <c r="K208" s="559"/>
      <c r="L208" s="558" t="s">
        <v>289</v>
      </c>
      <c r="M208" s="557" t="s">
        <v>362</v>
      </c>
      <c r="N208" s="575"/>
      <c r="O208" s="575">
        <v>1</v>
      </c>
      <c r="P208" s="574"/>
    </row>
    <row r="209" spans="1:16" ht="13.8" x14ac:dyDescent="0.25">
      <c r="A209" s="2521"/>
      <c r="B209" s="2511"/>
      <c r="C209" s="2513"/>
      <c r="D209" s="2038"/>
      <c r="E209" s="2800"/>
      <c r="F209" s="2836"/>
      <c r="G209" s="2783"/>
      <c r="H209" s="553" t="s">
        <v>59</v>
      </c>
      <c r="I209" s="552">
        <v>5</v>
      </c>
      <c r="J209" s="552"/>
      <c r="K209" s="551"/>
      <c r="L209" s="550" t="s">
        <v>356</v>
      </c>
      <c r="M209" s="549" t="s">
        <v>361</v>
      </c>
      <c r="N209" s="547">
        <v>1</v>
      </c>
      <c r="O209" s="547"/>
      <c r="P209" s="619"/>
    </row>
    <row r="210" spans="1:16" ht="13.8" x14ac:dyDescent="0.25">
      <c r="A210" s="2521"/>
      <c r="B210" s="2511"/>
      <c r="C210" s="2513"/>
      <c r="D210" s="2038"/>
      <c r="E210" s="2800"/>
      <c r="F210" s="2836"/>
      <c r="G210" s="2783"/>
      <c r="H210" s="553" t="s">
        <v>282</v>
      </c>
      <c r="I210" s="552"/>
      <c r="J210" s="552"/>
      <c r="K210" s="551"/>
      <c r="L210" s="2534"/>
      <c r="M210" s="573"/>
      <c r="N210" s="547"/>
      <c r="O210" s="547"/>
      <c r="P210" s="619"/>
    </row>
    <row r="211" spans="1:16" ht="13.8" x14ac:dyDescent="0.25">
      <c r="A211" s="2521"/>
      <c r="B211" s="2511"/>
      <c r="C211" s="2513"/>
      <c r="D211" s="2038"/>
      <c r="E211" s="2800"/>
      <c r="F211" s="2836"/>
      <c r="G211" s="2783"/>
      <c r="H211" s="553" t="s">
        <v>57</v>
      </c>
      <c r="I211" s="552"/>
      <c r="J211" s="552">
        <v>15</v>
      </c>
      <c r="K211" s="551"/>
      <c r="L211" s="2534"/>
      <c r="M211" s="573"/>
      <c r="N211" s="547"/>
      <c r="O211" s="547"/>
      <c r="P211" s="619"/>
    </row>
    <row r="212" spans="1:16" ht="14.4" thickBot="1" x14ac:dyDescent="0.3">
      <c r="A212" s="2521"/>
      <c r="B212" s="2511"/>
      <c r="C212" s="2513"/>
      <c r="D212" s="2038"/>
      <c r="E212" s="2800"/>
      <c r="F212" s="2836"/>
      <c r="G212" s="2783"/>
      <c r="H212" s="546" t="s">
        <v>281</v>
      </c>
      <c r="I212" s="571"/>
      <c r="J212" s="571"/>
      <c r="K212" s="570"/>
      <c r="L212" s="2533"/>
      <c r="M212" s="569"/>
      <c r="N212" s="568"/>
      <c r="O212" s="568"/>
      <c r="P212" s="567"/>
    </row>
    <row r="213" spans="1:16" ht="14.4" thickBot="1" x14ac:dyDescent="0.3">
      <c r="A213" s="2522"/>
      <c r="B213" s="2524"/>
      <c r="C213" s="2538"/>
      <c r="D213" s="2039"/>
      <c r="E213" s="2801"/>
      <c r="F213" s="2837"/>
      <c r="G213" s="2784"/>
      <c r="H213" s="540" t="s">
        <v>7</v>
      </c>
      <c r="I213" s="539">
        <f>SUM(I208:I212)</f>
        <v>5</v>
      </c>
      <c r="J213" s="539">
        <f>SUM(J208:J212)</f>
        <v>15</v>
      </c>
      <c r="K213" s="539">
        <f>SUM(K208:K212)</f>
        <v>0</v>
      </c>
      <c r="L213" s="796"/>
      <c r="M213" s="795"/>
      <c r="N213" s="711"/>
      <c r="O213" s="711"/>
      <c r="P213" s="794"/>
    </row>
    <row r="214" spans="1:16" ht="13.95" customHeight="1" x14ac:dyDescent="0.25">
      <c r="A214" s="2520"/>
      <c r="B214" s="2523"/>
      <c r="C214" s="2512"/>
      <c r="D214" s="2037"/>
      <c r="E214" s="2799" t="s">
        <v>360</v>
      </c>
      <c r="F214" s="2835" t="s">
        <v>64</v>
      </c>
      <c r="G214" s="2782" t="s">
        <v>326</v>
      </c>
      <c r="H214" s="561" t="s">
        <v>48</v>
      </c>
      <c r="I214" s="560"/>
      <c r="J214" s="560"/>
      <c r="K214" s="559"/>
      <c r="L214" s="558" t="s">
        <v>289</v>
      </c>
      <c r="M214" s="557" t="s">
        <v>71</v>
      </c>
      <c r="N214" s="575"/>
      <c r="O214" s="575">
        <v>1</v>
      </c>
      <c r="P214" s="574"/>
    </row>
    <row r="215" spans="1:16" ht="13.8" x14ac:dyDescent="0.25">
      <c r="A215" s="2521"/>
      <c r="B215" s="2511"/>
      <c r="C215" s="2513"/>
      <c r="D215" s="2038"/>
      <c r="E215" s="2800"/>
      <c r="F215" s="2836"/>
      <c r="G215" s="2783"/>
      <c r="H215" s="553" t="s">
        <v>59</v>
      </c>
      <c r="I215" s="552">
        <v>15</v>
      </c>
      <c r="J215" s="552"/>
      <c r="K215" s="551"/>
      <c r="L215" s="550" t="s">
        <v>356</v>
      </c>
      <c r="M215" s="549" t="s">
        <v>71</v>
      </c>
      <c r="N215" s="547">
        <v>1</v>
      </c>
      <c r="O215" s="547"/>
      <c r="P215" s="619"/>
    </row>
    <row r="216" spans="1:16" ht="13.8" x14ac:dyDescent="0.25">
      <c r="A216" s="2521"/>
      <c r="B216" s="2511"/>
      <c r="C216" s="2513"/>
      <c r="D216" s="2038"/>
      <c r="E216" s="2800"/>
      <c r="F216" s="2836"/>
      <c r="G216" s="2783"/>
      <c r="H216" s="553" t="s">
        <v>282</v>
      </c>
      <c r="I216" s="552"/>
      <c r="J216" s="552"/>
      <c r="K216" s="551"/>
      <c r="L216" s="2534"/>
      <c r="M216" s="573"/>
      <c r="N216" s="547"/>
      <c r="O216" s="547"/>
      <c r="P216" s="619"/>
    </row>
    <row r="217" spans="1:16" ht="13.8" x14ac:dyDescent="0.25">
      <c r="A217" s="2521"/>
      <c r="B217" s="2511"/>
      <c r="C217" s="2513"/>
      <c r="D217" s="2038"/>
      <c r="E217" s="2800"/>
      <c r="F217" s="2836"/>
      <c r="G217" s="2783"/>
      <c r="H217" s="553" t="s">
        <v>57</v>
      </c>
      <c r="I217" s="552"/>
      <c r="J217" s="552">
        <v>15</v>
      </c>
      <c r="K217" s="551"/>
      <c r="L217" s="2534"/>
      <c r="M217" s="573"/>
      <c r="N217" s="547"/>
      <c r="O217" s="547"/>
      <c r="P217" s="619"/>
    </row>
    <row r="218" spans="1:16" ht="14.4" thickBot="1" x14ac:dyDescent="0.3">
      <c r="A218" s="2521"/>
      <c r="B218" s="2511"/>
      <c r="C218" s="2513"/>
      <c r="D218" s="2038"/>
      <c r="E218" s="2800"/>
      <c r="F218" s="2836"/>
      <c r="G218" s="2783"/>
      <c r="H218" s="546" t="s">
        <v>281</v>
      </c>
      <c r="I218" s="571"/>
      <c r="J218" s="571"/>
      <c r="K218" s="570"/>
      <c r="L218" s="2533"/>
      <c r="M218" s="569"/>
      <c r="N218" s="568"/>
      <c r="O218" s="568"/>
      <c r="P218" s="567"/>
    </row>
    <row r="219" spans="1:16" ht="14.4" thickBot="1" x14ac:dyDescent="0.3">
      <c r="A219" s="2522"/>
      <c r="B219" s="2524"/>
      <c r="C219" s="2538"/>
      <c r="D219" s="2039"/>
      <c r="E219" s="2801"/>
      <c r="F219" s="2837"/>
      <c r="G219" s="2784"/>
      <c r="H219" s="540" t="s">
        <v>7</v>
      </c>
      <c r="I219" s="539">
        <f>SUM(I214:I218)</f>
        <v>15</v>
      </c>
      <c r="J219" s="539">
        <f>SUM(J214:J218)</f>
        <v>15</v>
      </c>
      <c r="K219" s="539">
        <f>SUM(K214:K218)</f>
        <v>0</v>
      </c>
      <c r="L219" s="796"/>
      <c r="M219" s="795"/>
      <c r="N219" s="711"/>
      <c r="O219" s="711"/>
      <c r="P219" s="794"/>
    </row>
    <row r="220" spans="1:16" ht="16.95" customHeight="1" x14ac:dyDescent="0.25">
      <c r="A220" s="2520"/>
      <c r="B220" s="2523"/>
      <c r="C220" s="2512"/>
      <c r="D220" s="2037"/>
      <c r="E220" s="2799" t="s">
        <v>359</v>
      </c>
      <c r="F220" s="2835" t="s">
        <v>64</v>
      </c>
      <c r="G220" s="2782" t="s">
        <v>284</v>
      </c>
      <c r="H220" s="561" t="s">
        <v>48</v>
      </c>
      <c r="I220" s="560"/>
      <c r="J220" s="560"/>
      <c r="K220" s="559"/>
      <c r="L220" s="558" t="s">
        <v>289</v>
      </c>
      <c r="M220" s="557" t="s">
        <v>71</v>
      </c>
      <c r="N220" s="575"/>
      <c r="O220" s="575">
        <v>1</v>
      </c>
      <c r="P220" s="574"/>
    </row>
    <row r="221" spans="1:16" ht="13.8" x14ac:dyDescent="0.25">
      <c r="A221" s="2521"/>
      <c r="B221" s="2511"/>
      <c r="C221" s="2513"/>
      <c r="D221" s="2038"/>
      <c r="E221" s="2800"/>
      <c r="F221" s="2836"/>
      <c r="G221" s="2783"/>
      <c r="H221" s="553" t="s">
        <v>59</v>
      </c>
      <c r="I221" s="552">
        <v>5.5</v>
      </c>
      <c r="J221" s="552"/>
      <c r="K221" s="551"/>
      <c r="L221" s="550" t="s">
        <v>356</v>
      </c>
      <c r="M221" s="549" t="s">
        <v>71</v>
      </c>
      <c r="N221" s="547"/>
      <c r="O221" s="547">
        <v>1</v>
      </c>
      <c r="P221" s="619"/>
    </row>
    <row r="222" spans="1:16" ht="13.8" x14ac:dyDescent="0.25">
      <c r="A222" s="2521"/>
      <c r="B222" s="2511"/>
      <c r="C222" s="2513"/>
      <c r="D222" s="2038"/>
      <c r="E222" s="2800"/>
      <c r="F222" s="2836"/>
      <c r="G222" s="2783"/>
      <c r="H222" s="553" t="s">
        <v>282</v>
      </c>
      <c r="I222" s="552"/>
      <c r="J222" s="552"/>
      <c r="K222" s="551"/>
      <c r="L222" s="2534"/>
      <c r="M222" s="573"/>
      <c r="N222" s="547"/>
      <c r="O222" s="547"/>
      <c r="P222" s="619"/>
    </row>
    <row r="223" spans="1:16" ht="13.8" x14ac:dyDescent="0.25">
      <c r="A223" s="2521"/>
      <c r="B223" s="2511"/>
      <c r="C223" s="2513"/>
      <c r="D223" s="2038"/>
      <c r="E223" s="2800"/>
      <c r="F223" s="2836"/>
      <c r="G223" s="2783"/>
      <c r="H223" s="553" t="s">
        <v>57</v>
      </c>
      <c r="I223" s="552"/>
      <c r="J223" s="552">
        <v>18.5</v>
      </c>
      <c r="K223" s="551"/>
      <c r="L223" s="2534"/>
      <c r="M223" s="573"/>
      <c r="N223" s="547"/>
      <c r="O223" s="547"/>
      <c r="P223" s="619"/>
    </row>
    <row r="224" spans="1:16" ht="14.4" thickBot="1" x14ac:dyDescent="0.3">
      <c r="A224" s="2521"/>
      <c r="B224" s="2511"/>
      <c r="C224" s="2513"/>
      <c r="D224" s="2038"/>
      <c r="E224" s="2800"/>
      <c r="F224" s="2836"/>
      <c r="G224" s="2783"/>
      <c r="H224" s="546" t="s">
        <v>281</v>
      </c>
      <c r="I224" s="571"/>
      <c r="J224" s="571"/>
      <c r="K224" s="570"/>
      <c r="L224" s="2533"/>
      <c r="M224" s="569"/>
      <c r="N224" s="568"/>
      <c r="O224" s="568"/>
      <c r="P224" s="567"/>
    </row>
    <row r="225" spans="1:17" ht="14.4" thickBot="1" x14ac:dyDescent="0.3">
      <c r="A225" s="2522"/>
      <c r="B225" s="2524"/>
      <c r="C225" s="2538"/>
      <c r="D225" s="2039"/>
      <c r="E225" s="2801"/>
      <c r="F225" s="2837"/>
      <c r="G225" s="2784"/>
      <c r="H225" s="540" t="s">
        <v>7</v>
      </c>
      <c r="I225" s="539">
        <f>SUM(I220:I224)</f>
        <v>5.5</v>
      </c>
      <c r="J225" s="539">
        <f>SUM(J220:J224)</f>
        <v>18.5</v>
      </c>
      <c r="K225" s="539">
        <f>SUM(K220:K224)</f>
        <v>0</v>
      </c>
      <c r="L225" s="796"/>
      <c r="M225" s="795"/>
      <c r="N225" s="711"/>
      <c r="O225" s="711"/>
      <c r="P225" s="794"/>
    </row>
    <row r="226" spans="1:17" ht="16.2" customHeight="1" x14ac:dyDescent="0.25">
      <c r="A226" s="2520"/>
      <c r="B226" s="2523"/>
      <c r="C226" s="2512"/>
      <c r="D226" s="2037"/>
      <c r="E226" s="2799" t="s">
        <v>358</v>
      </c>
      <c r="F226" s="2835" t="s">
        <v>64</v>
      </c>
      <c r="G226" s="2782" t="s">
        <v>326</v>
      </c>
      <c r="H226" s="561" t="s">
        <v>48</v>
      </c>
      <c r="I226" s="560"/>
      <c r="J226" s="560"/>
      <c r="K226" s="559"/>
      <c r="L226" s="558" t="s">
        <v>289</v>
      </c>
      <c r="M226" s="557" t="s">
        <v>71</v>
      </c>
      <c r="N226" s="575"/>
      <c r="O226" s="575">
        <v>1</v>
      </c>
      <c r="P226" s="574"/>
    </row>
    <row r="227" spans="1:17" ht="21" customHeight="1" x14ac:dyDescent="0.25">
      <c r="A227" s="2521"/>
      <c r="B227" s="2511"/>
      <c r="C227" s="2513"/>
      <c r="D227" s="2038"/>
      <c r="E227" s="2800"/>
      <c r="F227" s="2836"/>
      <c r="G227" s="2783"/>
      <c r="H227" s="553" t="s">
        <v>59</v>
      </c>
      <c r="I227" s="1794">
        <v>1</v>
      </c>
      <c r="J227" s="552"/>
      <c r="K227" s="551"/>
      <c r="L227" s="550" t="s">
        <v>356</v>
      </c>
      <c r="M227" s="549" t="s">
        <v>71</v>
      </c>
      <c r="N227" s="547"/>
      <c r="O227" s="547">
        <v>1</v>
      </c>
      <c r="P227" s="619"/>
    </row>
    <row r="228" spans="1:17" ht="13.8" x14ac:dyDescent="0.25">
      <c r="A228" s="2521"/>
      <c r="B228" s="2511"/>
      <c r="C228" s="2513"/>
      <c r="D228" s="2038"/>
      <c r="E228" s="2800"/>
      <c r="F228" s="2836"/>
      <c r="G228" s="2783"/>
      <c r="H228" s="553" t="s">
        <v>282</v>
      </c>
      <c r="I228" s="552"/>
      <c r="J228" s="552"/>
      <c r="K228" s="551"/>
      <c r="L228" s="2534"/>
      <c r="M228" s="573"/>
      <c r="N228" s="547"/>
      <c r="O228" s="547"/>
      <c r="P228" s="619"/>
    </row>
    <row r="229" spans="1:17" ht="15.6" customHeight="1" x14ac:dyDescent="0.25">
      <c r="A229" s="2521"/>
      <c r="B229" s="2511"/>
      <c r="C229" s="2513"/>
      <c r="D229" s="2038"/>
      <c r="E229" s="2800"/>
      <c r="F229" s="2836"/>
      <c r="G229" s="2783"/>
      <c r="H229" s="553" t="s">
        <v>57</v>
      </c>
      <c r="I229" s="552">
        <v>10.8</v>
      </c>
      <c r="J229" s="552">
        <v>8.6999999999999993</v>
      </c>
      <c r="K229" s="551"/>
      <c r="L229" s="2534"/>
      <c r="M229" s="573"/>
      <c r="N229" s="547"/>
      <c r="O229" s="547"/>
      <c r="P229" s="619"/>
    </row>
    <row r="230" spans="1:17" ht="14.4" thickBot="1" x14ac:dyDescent="0.3">
      <c r="A230" s="2521"/>
      <c r="B230" s="2511"/>
      <c r="C230" s="2513"/>
      <c r="D230" s="2038"/>
      <c r="E230" s="2800"/>
      <c r="F230" s="2836"/>
      <c r="G230" s="2783"/>
      <c r="H230" s="546" t="s">
        <v>281</v>
      </c>
      <c r="I230" s="571"/>
      <c r="J230" s="571"/>
      <c r="K230" s="570"/>
      <c r="L230" s="2533"/>
      <c r="M230" s="569"/>
      <c r="N230" s="568"/>
      <c r="O230" s="568"/>
      <c r="P230" s="567"/>
    </row>
    <row r="231" spans="1:17" ht="14.4" thickBot="1" x14ac:dyDescent="0.3">
      <c r="A231" s="2522"/>
      <c r="B231" s="2524"/>
      <c r="C231" s="2538"/>
      <c r="D231" s="2039"/>
      <c r="E231" s="2801"/>
      <c r="F231" s="2837"/>
      <c r="G231" s="2784"/>
      <c r="H231" s="540" t="s">
        <v>7</v>
      </c>
      <c r="I231" s="539">
        <f>SUM(I226:I230)</f>
        <v>11.8</v>
      </c>
      <c r="J231" s="539">
        <f>SUM(J226:J230)</f>
        <v>8.6999999999999993</v>
      </c>
      <c r="K231" s="539">
        <f>SUM(K226:K230)</f>
        <v>0</v>
      </c>
      <c r="L231" s="796"/>
      <c r="M231" s="795"/>
      <c r="N231" s="711"/>
      <c r="O231" s="711"/>
      <c r="P231" s="794"/>
    </row>
    <row r="232" spans="1:17" ht="20.399999999999999" customHeight="1" x14ac:dyDescent="0.25">
      <c r="A232" s="2520"/>
      <c r="B232" s="2523"/>
      <c r="C232" s="2512"/>
      <c r="D232" s="2037"/>
      <c r="E232" s="2799" t="s">
        <v>357</v>
      </c>
      <c r="F232" s="2835" t="s">
        <v>64</v>
      </c>
      <c r="G232" s="2782" t="s">
        <v>326</v>
      </c>
      <c r="H232" s="561" t="s">
        <v>48</v>
      </c>
      <c r="I232" s="560"/>
      <c r="J232" s="560"/>
      <c r="K232" s="559"/>
      <c r="L232" s="558" t="s">
        <v>289</v>
      </c>
      <c r="M232" s="557" t="s">
        <v>71</v>
      </c>
      <c r="N232" s="575"/>
      <c r="O232" s="575">
        <v>1</v>
      </c>
      <c r="P232" s="574"/>
      <c r="Q232" s="850"/>
    </row>
    <row r="233" spans="1:17" ht="13.8" x14ac:dyDescent="0.25">
      <c r="A233" s="2521"/>
      <c r="B233" s="2511"/>
      <c r="C233" s="2513"/>
      <c r="D233" s="2038"/>
      <c r="E233" s="2800"/>
      <c r="F233" s="2836"/>
      <c r="G233" s="2783"/>
      <c r="H233" s="553" t="s">
        <v>59</v>
      </c>
      <c r="I233" s="552">
        <v>18.5</v>
      </c>
      <c r="J233" s="552"/>
      <c r="K233" s="551"/>
      <c r="L233" s="550" t="s">
        <v>356</v>
      </c>
      <c r="M233" s="549" t="s">
        <v>71</v>
      </c>
      <c r="N233" s="547">
        <v>1</v>
      </c>
      <c r="O233" s="547"/>
      <c r="P233" s="619"/>
      <c r="Q233" s="850"/>
    </row>
    <row r="234" spans="1:17" ht="18.600000000000001" customHeight="1" x14ac:dyDescent="0.25">
      <c r="A234" s="2521"/>
      <c r="B234" s="2511"/>
      <c r="C234" s="2513"/>
      <c r="D234" s="2038"/>
      <c r="E234" s="2800"/>
      <c r="F234" s="2836"/>
      <c r="G234" s="2783"/>
      <c r="H234" s="553" t="s">
        <v>282</v>
      </c>
      <c r="I234" s="552"/>
      <c r="J234" s="552"/>
      <c r="K234" s="551"/>
      <c r="L234" s="2534"/>
      <c r="M234" s="573"/>
      <c r="N234" s="547"/>
      <c r="O234" s="547"/>
      <c r="P234" s="619"/>
      <c r="Q234" s="850"/>
    </row>
    <row r="235" spans="1:17" ht="13.8" x14ac:dyDescent="0.25">
      <c r="A235" s="2521"/>
      <c r="B235" s="2511"/>
      <c r="C235" s="2513"/>
      <c r="D235" s="2038"/>
      <c r="E235" s="2800"/>
      <c r="F235" s="2836"/>
      <c r="G235" s="2783"/>
      <c r="H235" s="553" t="s">
        <v>57</v>
      </c>
      <c r="I235" s="552"/>
      <c r="J235" s="552">
        <v>18.5</v>
      </c>
      <c r="K235" s="551"/>
      <c r="L235" s="2534"/>
      <c r="M235" s="573"/>
      <c r="N235" s="547"/>
      <c r="O235" s="547"/>
      <c r="P235" s="619"/>
      <c r="Q235" s="850"/>
    </row>
    <row r="236" spans="1:17" ht="18.600000000000001" customHeight="1" thickBot="1" x14ac:dyDescent="0.3">
      <c r="A236" s="2521"/>
      <c r="B236" s="2511"/>
      <c r="C236" s="2513"/>
      <c r="D236" s="2038"/>
      <c r="E236" s="2800"/>
      <c r="F236" s="2836"/>
      <c r="G236" s="2783"/>
      <c r="H236" s="546" t="s">
        <v>281</v>
      </c>
      <c r="I236" s="571"/>
      <c r="J236" s="571"/>
      <c r="K236" s="570"/>
      <c r="L236" s="2533"/>
      <c r="M236" s="569"/>
      <c r="N236" s="568"/>
      <c r="O236" s="568"/>
      <c r="P236" s="567"/>
    </row>
    <row r="237" spans="1:17" ht="14.4" thickBot="1" x14ac:dyDescent="0.3">
      <c r="A237" s="2522"/>
      <c r="B237" s="2524"/>
      <c r="C237" s="2538"/>
      <c r="D237" s="2039"/>
      <c r="E237" s="2801"/>
      <c r="F237" s="2837"/>
      <c r="G237" s="2784"/>
      <c r="H237" s="540" t="s">
        <v>7</v>
      </c>
      <c r="I237" s="539">
        <f>SUM(I232:I236)</f>
        <v>18.5</v>
      </c>
      <c r="J237" s="539">
        <f>SUM(J232:J236)</f>
        <v>18.5</v>
      </c>
      <c r="K237" s="539">
        <f>SUM(K232:K236)</f>
        <v>0</v>
      </c>
      <c r="L237" s="796"/>
      <c r="M237" s="795"/>
      <c r="N237" s="711"/>
      <c r="O237" s="711"/>
      <c r="P237" s="794"/>
    </row>
    <row r="238" spans="1:17" ht="14.4" customHeight="1" x14ac:dyDescent="0.25">
      <c r="A238" s="2520"/>
      <c r="B238" s="2523"/>
      <c r="C238" s="2512"/>
      <c r="D238" s="2037"/>
      <c r="E238" s="2799" t="s">
        <v>533</v>
      </c>
      <c r="F238" s="2835" t="s">
        <v>64</v>
      </c>
      <c r="G238" s="2782" t="s">
        <v>326</v>
      </c>
      <c r="H238" s="561" t="s">
        <v>48</v>
      </c>
      <c r="I238" s="560">
        <v>0.5</v>
      </c>
      <c r="J238" s="560"/>
      <c r="K238" s="559"/>
      <c r="L238" s="558" t="s">
        <v>289</v>
      </c>
      <c r="M238" s="557" t="s">
        <v>71</v>
      </c>
      <c r="N238" s="575">
        <v>1</v>
      </c>
      <c r="O238" s="575"/>
      <c r="P238" s="574"/>
    </row>
    <row r="239" spans="1:17" ht="14.4" customHeight="1" x14ac:dyDescent="0.25">
      <c r="A239" s="2521"/>
      <c r="B239" s="2511"/>
      <c r="C239" s="2513"/>
      <c r="D239" s="2038"/>
      <c r="E239" s="2800"/>
      <c r="F239" s="2836"/>
      <c r="G239" s="2783"/>
      <c r="H239" s="553" t="s">
        <v>59</v>
      </c>
      <c r="I239" s="552">
        <v>10</v>
      </c>
      <c r="J239" s="552"/>
      <c r="K239" s="551"/>
      <c r="L239" s="550" t="s">
        <v>356</v>
      </c>
      <c r="M239" s="549" t="s">
        <v>71</v>
      </c>
      <c r="N239" s="547">
        <v>1</v>
      </c>
      <c r="O239" s="547"/>
      <c r="P239" s="619"/>
    </row>
    <row r="240" spans="1:17" ht="13.8" x14ac:dyDescent="0.25">
      <c r="A240" s="2521"/>
      <c r="B240" s="2511"/>
      <c r="C240" s="2513"/>
      <c r="D240" s="2038"/>
      <c r="E240" s="2800"/>
      <c r="F240" s="2836"/>
      <c r="G240" s="2783"/>
      <c r="H240" s="553" t="s">
        <v>282</v>
      </c>
      <c r="I240" s="552"/>
      <c r="J240" s="552"/>
      <c r="K240" s="551"/>
      <c r="L240" s="2534"/>
      <c r="M240" s="573"/>
      <c r="N240" s="547"/>
      <c r="O240" s="547"/>
      <c r="P240" s="619"/>
    </row>
    <row r="241" spans="1:17" ht="13.8" x14ac:dyDescent="0.25">
      <c r="A241" s="2521"/>
      <c r="B241" s="2511"/>
      <c r="C241" s="2513"/>
      <c r="D241" s="2038"/>
      <c r="E241" s="2800"/>
      <c r="F241" s="2836"/>
      <c r="G241" s="2783"/>
      <c r="H241" s="553" t="s">
        <v>57</v>
      </c>
      <c r="I241" s="552">
        <v>13.2</v>
      </c>
      <c r="J241" s="552"/>
      <c r="K241" s="551"/>
      <c r="L241" s="2534"/>
      <c r="M241" s="573"/>
      <c r="N241" s="547"/>
      <c r="O241" s="547"/>
      <c r="P241" s="619"/>
      <c r="Q241" s="1052"/>
    </row>
    <row r="242" spans="1:17" ht="14.4" thickBot="1" x14ac:dyDescent="0.3">
      <c r="A242" s="2521"/>
      <c r="B242" s="2511"/>
      <c r="C242" s="2513"/>
      <c r="D242" s="2038"/>
      <c r="E242" s="2800"/>
      <c r="F242" s="2836"/>
      <c r="G242" s="2783"/>
      <c r="H242" s="546" t="s">
        <v>281</v>
      </c>
      <c r="I242" s="571"/>
      <c r="J242" s="571"/>
      <c r="K242" s="570"/>
      <c r="L242" s="2533"/>
      <c r="M242" s="569"/>
      <c r="N242" s="568"/>
      <c r="O242" s="568"/>
      <c r="P242" s="567"/>
    </row>
    <row r="243" spans="1:17" ht="14.4" thickBot="1" x14ac:dyDescent="0.3">
      <c r="A243" s="2522"/>
      <c r="B243" s="2524"/>
      <c r="C243" s="2538"/>
      <c r="D243" s="2039"/>
      <c r="E243" s="2801"/>
      <c r="F243" s="2837"/>
      <c r="G243" s="2784"/>
      <c r="H243" s="540" t="s">
        <v>7</v>
      </c>
      <c r="I243" s="539">
        <f>SUM(I238:I242)</f>
        <v>23.7</v>
      </c>
      <c r="J243" s="539">
        <f>SUM(J238:J242)</f>
        <v>0</v>
      </c>
      <c r="K243" s="539">
        <f>SUM(K238:K242)</f>
        <v>0</v>
      </c>
      <c r="L243" s="796"/>
      <c r="M243" s="795"/>
      <c r="N243" s="711"/>
      <c r="O243" s="711"/>
      <c r="P243" s="794"/>
    </row>
    <row r="244" spans="1:17" ht="13.95" customHeight="1" x14ac:dyDescent="0.25">
      <c r="A244" s="2520"/>
      <c r="B244" s="2523"/>
      <c r="C244" s="2512"/>
      <c r="D244" s="2037"/>
      <c r="E244" s="2799" t="s">
        <v>800</v>
      </c>
      <c r="F244" s="2835" t="s">
        <v>64</v>
      </c>
      <c r="G244" s="2782" t="s">
        <v>326</v>
      </c>
      <c r="H244" s="561" t="s">
        <v>48</v>
      </c>
      <c r="I244" s="560">
        <v>17</v>
      </c>
      <c r="J244" s="560"/>
      <c r="K244" s="559"/>
      <c r="L244" s="558" t="s">
        <v>289</v>
      </c>
      <c r="M244" s="557" t="s">
        <v>71</v>
      </c>
      <c r="N244" s="575"/>
      <c r="O244" s="575">
        <v>1</v>
      </c>
      <c r="P244" s="574"/>
    </row>
    <row r="245" spans="1:17" ht="13.8" x14ac:dyDescent="0.25">
      <c r="A245" s="2521"/>
      <c r="B245" s="2511"/>
      <c r="C245" s="2513"/>
      <c r="D245" s="2038"/>
      <c r="E245" s="2800"/>
      <c r="F245" s="2836"/>
      <c r="G245" s="2783"/>
      <c r="H245" s="553" t="s">
        <v>59</v>
      </c>
      <c r="I245" s="552"/>
      <c r="J245" s="552"/>
      <c r="K245" s="551"/>
      <c r="L245" s="550" t="s">
        <v>356</v>
      </c>
      <c r="M245" s="549" t="s">
        <v>71</v>
      </c>
      <c r="N245" s="547">
        <v>1</v>
      </c>
      <c r="O245" s="547"/>
      <c r="P245" s="619"/>
    </row>
    <row r="246" spans="1:17" ht="13.8" x14ac:dyDescent="0.25">
      <c r="A246" s="2521"/>
      <c r="B246" s="2511"/>
      <c r="C246" s="2513"/>
      <c r="D246" s="2038"/>
      <c r="E246" s="2800"/>
      <c r="F246" s="2836"/>
      <c r="G246" s="2783"/>
      <c r="H246" s="553" t="s">
        <v>282</v>
      </c>
      <c r="I246" s="552"/>
      <c r="J246" s="552"/>
      <c r="K246" s="551"/>
      <c r="L246" s="2534"/>
      <c r="M246" s="573"/>
      <c r="N246" s="547"/>
      <c r="O246" s="547"/>
      <c r="P246" s="619"/>
    </row>
    <row r="247" spans="1:17" ht="13.8" x14ac:dyDescent="0.25">
      <c r="A247" s="2521"/>
      <c r="B247" s="2511"/>
      <c r="C247" s="2513"/>
      <c r="D247" s="2038"/>
      <c r="E247" s="2800"/>
      <c r="F247" s="2836"/>
      <c r="G247" s="2783"/>
      <c r="H247" s="553" t="s">
        <v>57</v>
      </c>
      <c r="I247" s="1794"/>
      <c r="J247" s="552"/>
      <c r="K247" s="551"/>
      <c r="L247" s="2534"/>
      <c r="M247" s="573"/>
      <c r="N247" s="547"/>
      <c r="O247" s="547"/>
      <c r="P247" s="619"/>
    </row>
    <row r="248" spans="1:17" ht="14.4" thickBot="1" x14ac:dyDescent="0.3">
      <c r="A248" s="2521"/>
      <c r="B248" s="2511"/>
      <c r="C248" s="2513"/>
      <c r="D248" s="2038"/>
      <c r="E248" s="2800"/>
      <c r="F248" s="2836"/>
      <c r="G248" s="2783"/>
      <c r="H248" s="546" t="s">
        <v>281</v>
      </c>
      <c r="I248" s="571"/>
      <c r="J248" s="571"/>
      <c r="K248" s="570"/>
      <c r="L248" s="2533"/>
      <c r="M248" s="569"/>
      <c r="N248" s="568"/>
      <c r="O248" s="568"/>
      <c r="P248" s="567"/>
    </row>
    <row r="249" spans="1:17" ht="14.4" thickBot="1" x14ac:dyDescent="0.3">
      <c r="A249" s="2522"/>
      <c r="B249" s="2524"/>
      <c r="C249" s="2538"/>
      <c r="D249" s="2039"/>
      <c r="E249" s="2801"/>
      <c r="F249" s="2837"/>
      <c r="G249" s="2784"/>
      <c r="H249" s="540" t="s">
        <v>7</v>
      </c>
      <c r="I249" s="539">
        <f>SUM(I244:I248)</f>
        <v>17</v>
      </c>
      <c r="J249" s="539">
        <f t="shared" ref="J249:K249" si="11">SUM(J244:J248)</f>
        <v>0</v>
      </c>
      <c r="K249" s="539">
        <f t="shared" si="11"/>
        <v>0</v>
      </c>
      <c r="L249" s="796"/>
      <c r="M249" s="795"/>
      <c r="N249" s="711"/>
      <c r="O249" s="711"/>
      <c r="P249" s="794"/>
    </row>
    <row r="250" spans="1:17" ht="13.95" customHeight="1" thickBot="1" x14ac:dyDescent="0.3">
      <c r="A250" s="2026" t="s">
        <v>50</v>
      </c>
      <c r="B250" s="534" t="s">
        <v>6</v>
      </c>
      <c r="C250" s="2831" t="s">
        <v>31</v>
      </c>
      <c r="D250" s="2831"/>
      <c r="E250" s="2831"/>
      <c r="F250" s="2831"/>
      <c r="G250" s="2832"/>
      <c r="H250" s="533" t="s">
        <v>7</v>
      </c>
      <c r="I250" s="532">
        <f>I183*1</f>
        <v>405</v>
      </c>
      <c r="J250" s="532">
        <f>J183*1</f>
        <v>75.7</v>
      </c>
      <c r="K250" s="532">
        <f>K183*1</f>
        <v>0</v>
      </c>
      <c r="L250" s="531"/>
      <c r="M250" s="531"/>
      <c r="N250" s="531"/>
      <c r="O250" s="531"/>
      <c r="P250" s="530"/>
    </row>
    <row r="251" spans="1:17" ht="14.4" customHeight="1" thickBot="1" x14ac:dyDescent="0.3">
      <c r="A251" s="529" t="s">
        <v>50</v>
      </c>
      <c r="B251" s="529"/>
      <c r="C251" s="2833" t="s">
        <v>51</v>
      </c>
      <c r="D251" s="2833"/>
      <c r="E251" s="2833"/>
      <c r="F251" s="2833"/>
      <c r="G251" s="2834"/>
      <c r="H251" s="528" t="s">
        <v>7</v>
      </c>
      <c r="I251" s="527">
        <f>I250*1</f>
        <v>405</v>
      </c>
      <c r="J251" s="527">
        <f>J250*1</f>
        <v>75.7</v>
      </c>
      <c r="K251" s="527">
        <f>K250*1</f>
        <v>0</v>
      </c>
      <c r="L251" s="526"/>
      <c r="M251" s="526"/>
      <c r="N251" s="526"/>
      <c r="O251" s="526"/>
      <c r="P251" s="525"/>
    </row>
    <row r="252" spans="1:17" ht="14.4" thickBot="1" x14ac:dyDescent="0.3">
      <c r="A252" s="614" t="s">
        <v>55</v>
      </c>
      <c r="B252" s="1906"/>
      <c r="C252" s="764" t="s">
        <v>355</v>
      </c>
      <c r="D252" s="610"/>
      <c r="E252" s="763"/>
      <c r="F252" s="610"/>
      <c r="G252" s="610"/>
      <c r="H252" s="610"/>
      <c r="I252" s="610"/>
      <c r="J252" s="609"/>
      <c r="K252" s="610"/>
      <c r="L252" s="611"/>
      <c r="M252" s="611"/>
      <c r="N252" s="610"/>
      <c r="O252" s="609"/>
      <c r="P252" s="608"/>
    </row>
    <row r="253" spans="1:17" ht="27" thickBot="1" x14ac:dyDescent="0.3">
      <c r="A253" s="607"/>
      <c r="B253" s="606"/>
      <c r="C253" s="604"/>
      <c r="D253" s="604"/>
      <c r="E253" s="605"/>
      <c r="F253" s="604"/>
      <c r="G253" s="604"/>
      <c r="H253" s="604"/>
      <c r="I253" s="603"/>
      <c r="J253" s="603"/>
      <c r="K253" s="603"/>
      <c r="L253" s="602" t="s">
        <v>1017</v>
      </c>
      <c r="M253" s="793"/>
      <c r="N253" s="600">
        <v>7</v>
      </c>
      <c r="O253" s="600">
        <v>1</v>
      </c>
      <c r="P253" s="599"/>
    </row>
    <row r="254" spans="1:17" ht="14.4" thickBot="1" x14ac:dyDescent="0.3">
      <c r="A254" s="594" t="s">
        <v>55</v>
      </c>
      <c r="B254" s="630" t="s">
        <v>6</v>
      </c>
      <c r="C254" s="629" t="s">
        <v>354</v>
      </c>
      <c r="D254" s="628"/>
      <c r="E254" s="628"/>
      <c r="F254" s="628"/>
      <c r="G254" s="628"/>
      <c r="H254" s="628"/>
      <c r="I254" s="628"/>
      <c r="J254" s="628"/>
      <c r="K254" s="628"/>
      <c r="L254" s="628"/>
      <c r="M254" s="628"/>
      <c r="N254" s="628"/>
      <c r="O254" s="2795"/>
      <c r="P254" s="2796"/>
    </row>
    <row r="255" spans="1:17" ht="29.4" customHeight="1" thickBot="1" x14ac:dyDescent="0.3">
      <c r="A255" s="594"/>
      <c r="B255" s="593"/>
      <c r="C255" s="592"/>
      <c r="D255" s="592"/>
      <c r="E255" s="592"/>
      <c r="F255" s="592"/>
      <c r="G255" s="592"/>
      <c r="H255" s="592"/>
      <c r="I255" s="592"/>
      <c r="J255" s="592"/>
      <c r="K255" s="592"/>
      <c r="L255" s="591" t="s">
        <v>353</v>
      </c>
      <c r="M255" s="590" t="s">
        <v>349</v>
      </c>
      <c r="N255" s="588"/>
      <c r="O255" s="589">
        <v>1.01</v>
      </c>
      <c r="P255" s="587"/>
    </row>
    <row r="256" spans="1:17" ht="13.95" customHeight="1" x14ac:dyDescent="0.25">
      <c r="A256" s="626" t="s">
        <v>55</v>
      </c>
      <c r="B256" s="2785" t="s">
        <v>6</v>
      </c>
      <c r="C256" s="625" t="s">
        <v>6</v>
      </c>
      <c r="D256" s="2512"/>
      <c r="E256" s="2788" t="s">
        <v>352</v>
      </c>
      <c r="F256" s="2791" t="s">
        <v>64</v>
      </c>
      <c r="G256" s="2782" t="s">
        <v>292</v>
      </c>
      <c r="H256" s="586" t="s">
        <v>48</v>
      </c>
      <c r="I256" s="560">
        <f t="shared" ref="I256:K260" si="12">I262</f>
        <v>2.2999999999999998</v>
      </c>
      <c r="J256" s="560">
        <f t="shared" si="12"/>
        <v>0</v>
      </c>
      <c r="K256" s="560">
        <f t="shared" si="12"/>
        <v>0</v>
      </c>
      <c r="L256" s="558" t="s">
        <v>291</v>
      </c>
      <c r="M256" s="557" t="s">
        <v>71</v>
      </c>
      <c r="N256" s="556"/>
      <c r="O256" s="575">
        <v>1</v>
      </c>
      <c r="P256" s="554"/>
    </row>
    <row r="257" spans="1:19" ht="13.8" x14ac:dyDescent="0.25">
      <c r="A257" s="624"/>
      <c r="B257" s="2786"/>
      <c r="C257" s="623"/>
      <c r="D257" s="2513"/>
      <c r="E257" s="2789"/>
      <c r="F257" s="2792"/>
      <c r="G257" s="2783"/>
      <c r="H257" s="584" t="s">
        <v>59</v>
      </c>
      <c r="I257" s="552">
        <f t="shared" si="12"/>
        <v>180.2</v>
      </c>
      <c r="J257" s="552">
        <f t="shared" si="12"/>
        <v>200</v>
      </c>
      <c r="K257" s="552">
        <f t="shared" si="12"/>
        <v>0</v>
      </c>
      <c r="L257" s="2534" t="s">
        <v>350</v>
      </c>
      <c r="M257" s="573" t="s">
        <v>349</v>
      </c>
      <c r="N257" s="548"/>
      <c r="O257" s="547">
        <v>1.01</v>
      </c>
      <c r="P257" s="2536"/>
    </row>
    <row r="258" spans="1:19" ht="13.8" x14ac:dyDescent="0.25">
      <c r="A258" s="624"/>
      <c r="B258" s="2786"/>
      <c r="C258" s="623"/>
      <c r="D258" s="2513"/>
      <c r="E258" s="2789"/>
      <c r="F258" s="2792"/>
      <c r="G258" s="2783"/>
      <c r="H258" s="584" t="s">
        <v>282</v>
      </c>
      <c r="I258" s="552">
        <f t="shared" si="12"/>
        <v>0</v>
      </c>
      <c r="J258" s="552">
        <f t="shared" si="12"/>
        <v>0</v>
      </c>
      <c r="K258" s="552">
        <f t="shared" si="12"/>
        <v>0</v>
      </c>
      <c r="L258" s="2534"/>
      <c r="M258" s="573"/>
      <c r="N258" s="548"/>
      <c r="O258" s="548"/>
      <c r="P258" s="2536"/>
    </row>
    <row r="259" spans="1:19" ht="13.8" x14ac:dyDescent="0.25">
      <c r="A259" s="624"/>
      <c r="B259" s="2786"/>
      <c r="C259" s="623"/>
      <c r="D259" s="2513"/>
      <c r="E259" s="2789"/>
      <c r="F259" s="2792"/>
      <c r="G259" s="2783"/>
      <c r="H259" s="584" t="s">
        <v>57</v>
      </c>
      <c r="I259" s="552">
        <f t="shared" si="12"/>
        <v>152.19999999999999</v>
      </c>
      <c r="J259" s="552">
        <f t="shared" si="12"/>
        <v>0</v>
      </c>
      <c r="K259" s="552">
        <f t="shared" si="12"/>
        <v>0</v>
      </c>
      <c r="L259" s="2534"/>
      <c r="M259" s="573"/>
      <c r="N259" s="548"/>
      <c r="O259" s="548"/>
      <c r="P259" s="2536"/>
    </row>
    <row r="260" spans="1:19" ht="14.4" thickBot="1" x14ac:dyDescent="0.3">
      <c r="A260" s="624"/>
      <c r="B260" s="2786"/>
      <c r="C260" s="623"/>
      <c r="D260" s="2513"/>
      <c r="E260" s="2789"/>
      <c r="F260" s="2792"/>
      <c r="G260" s="2783"/>
      <c r="H260" s="583" t="s">
        <v>281</v>
      </c>
      <c r="I260" s="571">
        <f t="shared" si="12"/>
        <v>0</v>
      </c>
      <c r="J260" s="571">
        <f t="shared" si="12"/>
        <v>0</v>
      </c>
      <c r="K260" s="571">
        <f t="shared" si="12"/>
        <v>0</v>
      </c>
      <c r="L260" s="2533"/>
      <c r="M260" s="569"/>
      <c r="N260" s="568"/>
      <c r="O260" s="568"/>
      <c r="P260" s="567"/>
    </row>
    <row r="261" spans="1:19" ht="14.4" thickBot="1" x14ac:dyDescent="0.3">
      <c r="A261" s="2026"/>
      <c r="B261" s="2787"/>
      <c r="C261" s="621"/>
      <c r="D261" s="2514"/>
      <c r="E261" s="2790"/>
      <c r="F261" s="2793"/>
      <c r="G261" s="2784"/>
      <c r="H261" s="540" t="s">
        <v>7</v>
      </c>
      <c r="I261" s="539">
        <f>SUM(I256:I260)</f>
        <v>334.7</v>
      </c>
      <c r="J261" s="539">
        <f>SUM(J256:J260)</f>
        <v>200</v>
      </c>
      <c r="K261" s="539">
        <f>SUM(K256:K260)</f>
        <v>0</v>
      </c>
      <c r="L261" s="538"/>
      <c r="M261" s="537"/>
      <c r="N261" s="536"/>
      <c r="O261" s="536"/>
      <c r="P261" s="535"/>
    </row>
    <row r="262" spans="1:19" ht="14.4" customHeight="1" x14ac:dyDescent="0.25">
      <c r="A262" s="2520"/>
      <c r="B262" s="2523"/>
      <c r="C262" s="2512"/>
      <c r="D262" s="2037"/>
      <c r="E262" s="2799" t="s">
        <v>772</v>
      </c>
      <c r="F262" s="2835" t="s">
        <v>64</v>
      </c>
      <c r="G262" s="2782" t="s">
        <v>284</v>
      </c>
      <c r="H262" s="561" t="s">
        <v>48</v>
      </c>
      <c r="I262" s="560">
        <v>2.2999999999999998</v>
      </c>
      <c r="J262" s="560"/>
      <c r="K262" s="559">
        <v>0</v>
      </c>
      <c r="L262" s="558" t="s">
        <v>289</v>
      </c>
      <c r="M262" s="557" t="s">
        <v>71</v>
      </c>
      <c r="N262" s="556"/>
      <c r="O262" s="575">
        <v>1</v>
      </c>
      <c r="P262" s="554"/>
    </row>
    <row r="263" spans="1:19" ht="13.8" x14ac:dyDescent="0.25">
      <c r="A263" s="2521"/>
      <c r="B263" s="2511"/>
      <c r="C263" s="2513"/>
      <c r="D263" s="2038"/>
      <c r="E263" s="2800"/>
      <c r="F263" s="2836"/>
      <c r="G263" s="2783"/>
      <c r="H263" s="736" t="s">
        <v>59</v>
      </c>
      <c r="I263" s="735">
        <v>180.2</v>
      </c>
      <c r="J263" s="735">
        <v>200</v>
      </c>
      <c r="K263" s="734">
        <v>0</v>
      </c>
      <c r="L263" s="684" t="s">
        <v>351</v>
      </c>
      <c r="M263" s="549" t="s">
        <v>71</v>
      </c>
      <c r="N263" s="547">
        <v>1</v>
      </c>
      <c r="O263" s="547"/>
      <c r="P263" s="2536"/>
      <c r="Q263" s="1030"/>
      <c r="R263" s="1053"/>
    </row>
    <row r="264" spans="1:19" ht="13.8" x14ac:dyDescent="0.25">
      <c r="A264" s="2521"/>
      <c r="B264" s="2511"/>
      <c r="C264" s="2513"/>
      <c r="D264" s="2038"/>
      <c r="E264" s="2800"/>
      <c r="F264" s="2836"/>
      <c r="G264" s="2783"/>
      <c r="H264" s="736" t="s">
        <v>282</v>
      </c>
      <c r="I264" s="735"/>
      <c r="J264" s="735"/>
      <c r="K264" s="734"/>
      <c r="L264" s="2532" t="s">
        <v>350</v>
      </c>
      <c r="M264" s="573" t="s">
        <v>349</v>
      </c>
      <c r="N264" s="548"/>
      <c r="O264" s="547">
        <v>1.01</v>
      </c>
      <c r="P264" s="2536"/>
      <c r="Q264" s="1030"/>
    </row>
    <row r="265" spans="1:19" ht="13.95" customHeight="1" x14ac:dyDescent="0.25">
      <c r="A265" s="2521"/>
      <c r="B265" s="2511"/>
      <c r="C265" s="2513"/>
      <c r="D265" s="2038"/>
      <c r="E265" s="2800"/>
      <c r="F265" s="2836"/>
      <c r="G265" s="2783"/>
      <c r="H265" s="736" t="s">
        <v>57</v>
      </c>
      <c r="I265" s="735">
        <v>152.19999999999999</v>
      </c>
      <c r="J265" s="735"/>
      <c r="K265" s="734">
        <v>0</v>
      </c>
      <c r="L265" s="2532"/>
      <c r="M265" s="573"/>
      <c r="N265" s="548"/>
      <c r="O265" s="548"/>
      <c r="P265" s="2536"/>
      <c r="Q265" s="1030"/>
    </row>
    <row r="266" spans="1:19" ht="14.4" thickBot="1" x14ac:dyDescent="0.3">
      <c r="A266" s="2521"/>
      <c r="B266" s="2511"/>
      <c r="C266" s="2513"/>
      <c r="D266" s="2038"/>
      <c r="E266" s="2800"/>
      <c r="F266" s="2836"/>
      <c r="G266" s="2783"/>
      <c r="H266" s="731" t="s">
        <v>281</v>
      </c>
      <c r="I266" s="730"/>
      <c r="J266" s="730"/>
      <c r="K266" s="729"/>
      <c r="L266" s="2531"/>
      <c r="M266" s="569"/>
      <c r="N266" s="568"/>
      <c r="O266" s="568"/>
      <c r="P266" s="567"/>
      <c r="Q266" s="1054"/>
      <c r="R266" s="1055"/>
      <c r="S266" s="1055"/>
    </row>
    <row r="267" spans="1:19" ht="14.4" thickBot="1" x14ac:dyDescent="0.3">
      <c r="A267" s="2522"/>
      <c r="B267" s="2524"/>
      <c r="C267" s="2538"/>
      <c r="D267" s="2039"/>
      <c r="E267" s="2801"/>
      <c r="F267" s="2837"/>
      <c r="G267" s="2784"/>
      <c r="H267" s="724" t="s">
        <v>7</v>
      </c>
      <c r="I267" s="723">
        <f>SUM(I262:I266)</f>
        <v>334.7</v>
      </c>
      <c r="J267" s="723">
        <f>SUM(J262:J266)</f>
        <v>200</v>
      </c>
      <c r="K267" s="723">
        <f>SUM(K262:K266)</f>
        <v>0</v>
      </c>
      <c r="L267" s="1929"/>
      <c r="M267" s="537"/>
      <c r="N267" s="536"/>
      <c r="O267" s="536"/>
      <c r="P267" s="535"/>
      <c r="Q267" s="1055"/>
      <c r="R267" s="1055"/>
      <c r="S267" s="1055"/>
    </row>
    <row r="268" spans="1:19" ht="14.4" customHeight="1" thickBot="1" x14ac:dyDescent="0.3">
      <c r="A268" s="2026" t="s">
        <v>55</v>
      </c>
      <c r="B268" s="534" t="s">
        <v>6</v>
      </c>
      <c r="C268" s="2831" t="s">
        <v>31</v>
      </c>
      <c r="D268" s="2831"/>
      <c r="E268" s="2831"/>
      <c r="F268" s="2831"/>
      <c r="G268" s="2832"/>
      <c r="H268" s="716" t="s">
        <v>7</v>
      </c>
      <c r="I268" s="1930">
        <f>I261*1</f>
        <v>334.7</v>
      </c>
      <c r="J268" s="1930">
        <f>J261*1</f>
        <v>200</v>
      </c>
      <c r="K268" s="1930">
        <f>K261*1</f>
        <v>0</v>
      </c>
      <c r="L268" s="1931"/>
      <c r="M268" s="531"/>
      <c r="N268" s="531"/>
      <c r="O268" s="531"/>
      <c r="P268" s="530"/>
    </row>
    <row r="269" spans="1:19" ht="14.4" thickBot="1" x14ac:dyDescent="0.3">
      <c r="A269" s="594" t="s">
        <v>55</v>
      </c>
      <c r="B269" s="630" t="s">
        <v>8</v>
      </c>
      <c r="C269" s="629" t="s">
        <v>348</v>
      </c>
      <c r="D269" s="628"/>
      <c r="E269" s="628"/>
      <c r="F269" s="628"/>
      <c r="G269" s="628"/>
      <c r="H269" s="1932"/>
      <c r="I269" s="1932"/>
      <c r="J269" s="1932"/>
      <c r="K269" s="1932"/>
      <c r="L269" s="1932"/>
      <c r="M269" s="628"/>
      <c r="N269" s="628"/>
      <c r="O269" s="2795"/>
      <c r="P269" s="2796"/>
    </row>
    <row r="270" spans="1:19" ht="28.2" thickBot="1" x14ac:dyDescent="0.3">
      <c r="A270" s="756"/>
      <c r="B270" s="755"/>
      <c r="C270" s="592"/>
      <c r="D270" s="592"/>
      <c r="E270" s="592"/>
      <c r="F270" s="592"/>
      <c r="G270" s="592"/>
      <c r="H270" s="1933"/>
      <c r="I270" s="1933"/>
      <c r="J270" s="1933"/>
      <c r="K270" s="1933"/>
      <c r="L270" s="1934" t="s">
        <v>347</v>
      </c>
      <c r="M270" s="590" t="s">
        <v>71</v>
      </c>
      <c r="N270" s="707">
        <v>6</v>
      </c>
      <c r="O270" s="588"/>
      <c r="P270" s="587"/>
    </row>
    <row r="271" spans="1:19" ht="13.95" customHeight="1" x14ac:dyDescent="0.25">
      <c r="A271" s="792" t="s">
        <v>55</v>
      </c>
      <c r="B271" s="2886" t="s">
        <v>8</v>
      </c>
      <c r="C271" s="791" t="s">
        <v>6</v>
      </c>
      <c r="D271" s="2528"/>
      <c r="E271" s="2788" t="s">
        <v>346</v>
      </c>
      <c r="F271" s="2855" t="s">
        <v>64</v>
      </c>
      <c r="G271" s="2883" t="s">
        <v>292</v>
      </c>
      <c r="H271" s="1935" t="s">
        <v>48</v>
      </c>
      <c r="I271" s="742">
        <f t="shared" ref="I271:K275" si="13">I277</f>
        <v>0</v>
      </c>
      <c r="J271" s="742">
        <f t="shared" si="13"/>
        <v>0</v>
      </c>
      <c r="K271" s="742">
        <f t="shared" si="13"/>
        <v>0</v>
      </c>
      <c r="L271" s="689" t="s">
        <v>291</v>
      </c>
      <c r="M271" s="688" t="s">
        <v>71</v>
      </c>
      <c r="N271" s="687">
        <v>1</v>
      </c>
      <c r="O271" s="785"/>
      <c r="P271" s="784"/>
    </row>
    <row r="272" spans="1:19" ht="27.6" x14ac:dyDescent="0.25">
      <c r="A272" s="790"/>
      <c r="B272" s="2887"/>
      <c r="C272" s="789"/>
      <c r="D272" s="2529"/>
      <c r="E272" s="2789"/>
      <c r="F272" s="2856"/>
      <c r="G272" s="2884"/>
      <c r="H272" s="584" t="s">
        <v>59</v>
      </c>
      <c r="I272" s="735">
        <f t="shared" si="13"/>
        <v>38.1</v>
      </c>
      <c r="J272" s="735">
        <f t="shared" si="13"/>
        <v>0</v>
      </c>
      <c r="K272" s="735">
        <f t="shared" si="13"/>
        <v>0</v>
      </c>
      <c r="L272" s="2532" t="s">
        <v>345</v>
      </c>
      <c r="M272" s="703" t="s">
        <v>71</v>
      </c>
      <c r="N272" s="682">
        <v>6</v>
      </c>
      <c r="O272" s="752"/>
      <c r="P272" s="733"/>
    </row>
    <row r="273" spans="1:18" ht="13.8" x14ac:dyDescent="0.25">
      <c r="A273" s="790"/>
      <c r="B273" s="2887"/>
      <c r="C273" s="789"/>
      <c r="D273" s="2529"/>
      <c r="E273" s="2789"/>
      <c r="F273" s="2856"/>
      <c r="G273" s="2884"/>
      <c r="H273" s="584" t="s">
        <v>282</v>
      </c>
      <c r="I273" s="735">
        <f t="shared" si="13"/>
        <v>0</v>
      </c>
      <c r="J273" s="735">
        <f t="shared" si="13"/>
        <v>0</v>
      </c>
      <c r="K273" s="735">
        <f t="shared" si="13"/>
        <v>0</v>
      </c>
      <c r="L273" s="2532"/>
      <c r="M273" s="703"/>
      <c r="N273" s="752"/>
      <c r="O273" s="752"/>
      <c r="P273" s="733"/>
    </row>
    <row r="274" spans="1:18" ht="13.8" x14ac:dyDescent="0.25">
      <c r="A274" s="790"/>
      <c r="B274" s="2887"/>
      <c r="C274" s="789"/>
      <c r="D274" s="2529"/>
      <c r="E274" s="2789"/>
      <c r="F274" s="2856"/>
      <c r="G274" s="2884"/>
      <c r="H274" s="584" t="s">
        <v>57</v>
      </c>
      <c r="I274" s="735">
        <f t="shared" si="13"/>
        <v>31.9</v>
      </c>
      <c r="J274" s="735">
        <f t="shared" si="13"/>
        <v>0</v>
      </c>
      <c r="K274" s="735">
        <f t="shared" si="13"/>
        <v>0</v>
      </c>
      <c r="L274" s="2532"/>
      <c r="M274" s="703"/>
      <c r="N274" s="752"/>
      <c r="O274" s="752"/>
      <c r="P274" s="733"/>
    </row>
    <row r="275" spans="1:18" ht="14.4" thickBot="1" x14ac:dyDescent="0.3">
      <c r="A275" s="790"/>
      <c r="B275" s="2887"/>
      <c r="C275" s="789"/>
      <c r="D275" s="2529"/>
      <c r="E275" s="2789"/>
      <c r="F275" s="2856"/>
      <c r="G275" s="2884"/>
      <c r="H275" s="583" t="s">
        <v>281</v>
      </c>
      <c r="I275" s="730">
        <f t="shared" si="13"/>
        <v>0</v>
      </c>
      <c r="J275" s="730">
        <f t="shared" si="13"/>
        <v>0</v>
      </c>
      <c r="K275" s="730">
        <f t="shared" si="13"/>
        <v>0</v>
      </c>
      <c r="L275" s="2531"/>
      <c r="M275" s="728"/>
      <c r="N275" s="727"/>
      <c r="O275" s="727"/>
      <c r="P275" s="726"/>
    </row>
    <row r="276" spans="1:18" ht="14.4" thickBot="1" x14ac:dyDescent="0.3">
      <c r="A276" s="718"/>
      <c r="B276" s="2888"/>
      <c r="C276" s="788"/>
      <c r="D276" s="2530"/>
      <c r="E276" s="2790"/>
      <c r="F276" s="2857"/>
      <c r="G276" s="2885"/>
      <c r="H276" s="540" t="s">
        <v>7</v>
      </c>
      <c r="I276" s="723">
        <f>SUM(I271:I275)</f>
        <v>70</v>
      </c>
      <c r="J276" s="723">
        <f>SUM(J271:J275)</f>
        <v>0</v>
      </c>
      <c r="K276" s="723">
        <f>SUM(K271:K275)</f>
        <v>0</v>
      </c>
      <c r="L276" s="722"/>
      <c r="M276" s="721"/>
      <c r="N276" s="720"/>
      <c r="O276" s="720"/>
      <c r="P276" s="719"/>
    </row>
    <row r="277" spans="1:18" ht="13.95" customHeight="1" x14ac:dyDescent="0.25">
      <c r="A277" s="787"/>
      <c r="B277" s="786"/>
      <c r="C277" s="2528"/>
      <c r="D277" s="744"/>
      <c r="E277" s="2799" t="s">
        <v>499</v>
      </c>
      <c r="F277" s="2855" t="s">
        <v>64</v>
      </c>
      <c r="G277" s="2883" t="s">
        <v>303</v>
      </c>
      <c r="H277" s="743" t="s">
        <v>48</v>
      </c>
      <c r="I277" s="742"/>
      <c r="J277" s="742"/>
      <c r="K277" s="741"/>
      <c r="L277" s="689" t="s">
        <v>289</v>
      </c>
      <c r="M277" s="688" t="s">
        <v>71</v>
      </c>
      <c r="N277" s="687">
        <v>1</v>
      </c>
      <c r="O277" s="785"/>
      <c r="P277" s="784"/>
    </row>
    <row r="278" spans="1:18" ht="13.8" x14ac:dyDescent="0.25">
      <c r="A278" s="783"/>
      <c r="B278" s="2527"/>
      <c r="C278" s="2529"/>
      <c r="D278" s="732"/>
      <c r="E278" s="2889"/>
      <c r="F278" s="2856"/>
      <c r="G278" s="2884"/>
      <c r="H278" s="736" t="s">
        <v>59</v>
      </c>
      <c r="I278" s="735">
        <v>38.1</v>
      </c>
      <c r="J278" s="735">
        <v>0</v>
      </c>
      <c r="K278" s="734">
        <v>0</v>
      </c>
      <c r="L278" s="550" t="s">
        <v>344</v>
      </c>
      <c r="M278" s="683" t="s">
        <v>71</v>
      </c>
      <c r="N278" s="682">
        <v>6</v>
      </c>
      <c r="O278" s="682"/>
      <c r="P278" s="733"/>
      <c r="Q278" s="1052"/>
      <c r="R278" s="1052"/>
    </row>
    <row r="279" spans="1:18" ht="13.8" x14ac:dyDescent="0.25">
      <c r="A279" s="783"/>
      <c r="B279" s="2527"/>
      <c r="C279" s="2529"/>
      <c r="D279" s="732"/>
      <c r="E279" s="2889"/>
      <c r="F279" s="2856"/>
      <c r="G279" s="2884"/>
      <c r="H279" s="736" t="s">
        <v>282</v>
      </c>
      <c r="I279" s="735"/>
      <c r="J279" s="735"/>
      <c r="K279" s="734"/>
      <c r="L279" s="2532"/>
      <c r="M279" s="703"/>
      <c r="N279" s="752"/>
      <c r="O279" s="752"/>
      <c r="P279" s="733"/>
    </row>
    <row r="280" spans="1:18" ht="13.2" customHeight="1" x14ac:dyDescent="0.25">
      <c r="A280" s="783"/>
      <c r="B280" s="2527"/>
      <c r="C280" s="2529"/>
      <c r="D280" s="732"/>
      <c r="E280" s="2889"/>
      <c r="F280" s="2856"/>
      <c r="G280" s="2884"/>
      <c r="H280" s="736" t="s">
        <v>57</v>
      </c>
      <c r="I280" s="735">
        <v>31.9</v>
      </c>
      <c r="J280" s="735">
        <v>0</v>
      </c>
      <c r="K280" s="734">
        <v>0</v>
      </c>
      <c r="L280" s="2532"/>
      <c r="M280" s="703"/>
      <c r="N280" s="752"/>
      <c r="O280" s="752"/>
      <c r="P280" s="733"/>
    </row>
    <row r="281" spans="1:18" ht="14.4" thickBot="1" x14ac:dyDescent="0.3">
      <c r="A281" s="783"/>
      <c r="B281" s="2527"/>
      <c r="C281" s="2529"/>
      <c r="D281" s="732"/>
      <c r="E281" s="2889"/>
      <c r="F281" s="2856"/>
      <c r="G281" s="2884"/>
      <c r="H281" s="731" t="s">
        <v>281</v>
      </c>
      <c r="I281" s="730"/>
      <c r="J281" s="730"/>
      <c r="K281" s="729"/>
      <c r="L281" s="2531"/>
      <c r="M281" s="728"/>
      <c r="N281" s="727"/>
      <c r="O281" s="727"/>
      <c r="P281" s="726"/>
    </row>
    <row r="282" spans="1:18" ht="14.4" thickBot="1" x14ac:dyDescent="0.3">
      <c r="A282" s="782"/>
      <c r="B282" s="781"/>
      <c r="C282" s="780"/>
      <c r="D282" s="725"/>
      <c r="E282" s="2890"/>
      <c r="F282" s="2857"/>
      <c r="G282" s="2885"/>
      <c r="H282" s="724" t="s">
        <v>7</v>
      </c>
      <c r="I282" s="723">
        <f>SUM(I277:I281)</f>
        <v>70</v>
      </c>
      <c r="J282" s="723">
        <f>SUM(J277:J281)</f>
        <v>0</v>
      </c>
      <c r="K282" s="723">
        <f>SUM(K277:K281)</f>
        <v>0</v>
      </c>
      <c r="L282" s="722"/>
      <c r="M282" s="721"/>
      <c r="N282" s="720"/>
      <c r="O282" s="720"/>
      <c r="P282" s="719"/>
    </row>
    <row r="283" spans="1:18" ht="13.95" customHeight="1" thickBot="1" x14ac:dyDescent="0.3">
      <c r="A283" s="652" t="s">
        <v>55</v>
      </c>
      <c r="B283" s="651" t="s">
        <v>8</v>
      </c>
      <c r="C283" s="2848" t="s">
        <v>31</v>
      </c>
      <c r="D283" s="2848"/>
      <c r="E283" s="2848"/>
      <c r="F283" s="2848"/>
      <c r="G283" s="2849"/>
      <c r="H283" s="650" t="s">
        <v>7</v>
      </c>
      <c r="I283" s="649">
        <f>I276*1</f>
        <v>70</v>
      </c>
      <c r="J283" s="649">
        <f>J276*1</f>
        <v>0</v>
      </c>
      <c r="K283" s="649">
        <f>K276*1</f>
        <v>0</v>
      </c>
      <c r="L283" s="648"/>
      <c r="M283" s="648"/>
      <c r="N283" s="648"/>
      <c r="O283" s="648"/>
      <c r="P283" s="647"/>
    </row>
    <row r="284" spans="1:18" ht="13.8" thickBot="1" x14ac:dyDescent="0.3">
      <c r="A284" s="776" t="s">
        <v>55</v>
      </c>
      <c r="B284" s="779" t="s">
        <v>49</v>
      </c>
      <c r="C284" s="778" t="s">
        <v>343</v>
      </c>
      <c r="D284" s="777"/>
      <c r="E284" s="777"/>
      <c r="F284" s="777"/>
      <c r="G284" s="777"/>
      <c r="H284" s="777"/>
      <c r="I284" s="777"/>
      <c r="J284" s="777"/>
      <c r="K284" s="777"/>
      <c r="L284" s="777"/>
      <c r="M284" s="777"/>
      <c r="N284" s="777"/>
      <c r="O284" s="2850"/>
      <c r="P284" s="2851"/>
    </row>
    <row r="285" spans="1:18" ht="27" thickBot="1" x14ac:dyDescent="0.3">
      <c r="A285" s="1927"/>
      <c r="B285" s="775"/>
      <c r="C285" s="1928"/>
      <c r="D285" s="1928"/>
      <c r="E285" s="1928"/>
      <c r="F285" s="1928"/>
      <c r="G285" s="1928"/>
      <c r="H285" s="1928"/>
      <c r="I285" s="1928"/>
      <c r="J285" s="1928"/>
      <c r="K285" s="1928"/>
      <c r="L285" s="602" t="s">
        <v>342</v>
      </c>
      <c r="M285" s="773" t="s">
        <v>71</v>
      </c>
      <c r="N285" s="772">
        <v>1</v>
      </c>
      <c r="O285" s="762"/>
      <c r="P285" s="599"/>
    </row>
    <row r="286" spans="1:18" ht="13.2" customHeight="1" x14ac:dyDescent="0.25">
      <c r="A286" s="706" t="s">
        <v>55</v>
      </c>
      <c r="B286" s="2861" t="s">
        <v>49</v>
      </c>
      <c r="C286" s="705" t="s">
        <v>6</v>
      </c>
      <c r="D286" s="694"/>
      <c r="E286" s="2877" t="s">
        <v>341</v>
      </c>
      <c r="F286" s="2880" t="s">
        <v>64</v>
      </c>
      <c r="G286" s="2858" t="s">
        <v>292</v>
      </c>
      <c r="H286" s="704" t="s">
        <v>48</v>
      </c>
      <c r="I286" s="691">
        <f t="shared" ref="I286:K290" si="14">I292</f>
        <v>0</v>
      </c>
      <c r="J286" s="691">
        <f t="shared" si="14"/>
        <v>0</v>
      </c>
      <c r="K286" s="691">
        <f t="shared" si="14"/>
        <v>0</v>
      </c>
      <c r="L286" s="769" t="s">
        <v>291</v>
      </c>
      <c r="M286" s="768" t="s">
        <v>71</v>
      </c>
      <c r="N286" s="771">
        <v>1</v>
      </c>
      <c r="O286" s="686"/>
      <c r="P286" s="685"/>
    </row>
    <row r="287" spans="1:18" ht="26.4" x14ac:dyDescent="0.25">
      <c r="A287" s="701"/>
      <c r="B287" s="2862"/>
      <c r="C287" s="700"/>
      <c r="D287" s="671"/>
      <c r="E287" s="2878"/>
      <c r="F287" s="2881"/>
      <c r="G287" s="2859"/>
      <c r="H287" s="702" t="s">
        <v>59</v>
      </c>
      <c r="I287" s="679">
        <f t="shared" si="14"/>
        <v>210.4</v>
      </c>
      <c r="J287" s="679">
        <f t="shared" si="14"/>
        <v>759</v>
      </c>
      <c r="K287" s="679">
        <f t="shared" si="14"/>
        <v>0</v>
      </c>
      <c r="L287" s="677" t="s">
        <v>1018</v>
      </c>
      <c r="M287" s="676" t="s">
        <v>71</v>
      </c>
      <c r="N287" s="770">
        <v>1</v>
      </c>
      <c r="O287" s="675"/>
      <c r="P287" s="674"/>
    </row>
    <row r="288" spans="1:18" x14ac:dyDescent="0.25">
      <c r="A288" s="701"/>
      <c r="B288" s="2862"/>
      <c r="C288" s="700"/>
      <c r="D288" s="671"/>
      <c r="E288" s="2878"/>
      <c r="F288" s="2881"/>
      <c r="G288" s="2859"/>
      <c r="H288" s="702" t="s">
        <v>282</v>
      </c>
      <c r="I288" s="679">
        <f t="shared" si="14"/>
        <v>0</v>
      </c>
      <c r="J288" s="679">
        <f t="shared" si="14"/>
        <v>0</v>
      </c>
      <c r="K288" s="679">
        <f t="shared" si="14"/>
        <v>0</v>
      </c>
      <c r="L288" s="677"/>
      <c r="M288" s="676"/>
      <c r="N288" s="675"/>
      <c r="O288" s="675"/>
      <c r="P288" s="674"/>
    </row>
    <row r="289" spans="1:18" x14ac:dyDescent="0.25">
      <c r="A289" s="701"/>
      <c r="B289" s="2862"/>
      <c r="C289" s="700"/>
      <c r="D289" s="671"/>
      <c r="E289" s="2878"/>
      <c r="F289" s="2881"/>
      <c r="G289" s="2859"/>
      <c r="H289" s="702" t="s">
        <v>57</v>
      </c>
      <c r="I289" s="679">
        <f t="shared" si="14"/>
        <v>152.1</v>
      </c>
      <c r="J289" s="679">
        <f t="shared" si="14"/>
        <v>548.70000000000005</v>
      </c>
      <c r="K289" s="679">
        <f t="shared" si="14"/>
        <v>0</v>
      </c>
      <c r="L289" s="677"/>
      <c r="M289" s="676"/>
      <c r="N289" s="675"/>
      <c r="O289" s="675"/>
      <c r="P289" s="674"/>
    </row>
    <row r="290" spans="1:18" ht="13.8" thickBot="1" x14ac:dyDescent="0.3">
      <c r="A290" s="701"/>
      <c r="B290" s="2862"/>
      <c r="C290" s="700"/>
      <c r="D290" s="671"/>
      <c r="E290" s="2878"/>
      <c r="F290" s="2881"/>
      <c r="G290" s="2859"/>
      <c r="H290" s="699" t="s">
        <v>281</v>
      </c>
      <c r="I290" s="668">
        <f t="shared" si="14"/>
        <v>0</v>
      </c>
      <c r="J290" s="668">
        <f t="shared" si="14"/>
        <v>0</v>
      </c>
      <c r="K290" s="668">
        <f t="shared" si="14"/>
        <v>0</v>
      </c>
      <c r="L290" s="666"/>
      <c r="M290" s="665"/>
      <c r="N290" s="664"/>
      <c r="O290" s="664"/>
      <c r="P290" s="663"/>
    </row>
    <row r="291" spans="1:18" ht="13.8" thickBot="1" x14ac:dyDescent="0.3">
      <c r="A291" s="652"/>
      <c r="B291" s="2863"/>
      <c r="C291" s="698"/>
      <c r="D291" s="697"/>
      <c r="E291" s="2879"/>
      <c r="F291" s="2882"/>
      <c r="G291" s="2860"/>
      <c r="H291" s="658" t="s">
        <v>7</v>
      </c>
      <c r="I291" s="657">
        <f>SUM(I286:I290)</f>
        <v>362.5</v>
      </c>
      <c r="J291" s="657">
        <f>SUM(J286:J290)</f>
        <v>1307.7</v>
      </c>
      <c r="K291" s="657">
        <f>SUM(K286:K290)</f>
        <v>0</v>
      </c>
      <c r="L291" s="656"/>
      <c r="M291" s="655"/>
      <c r="N291" s="654"/>
      <c r="O291" s="654"/>
      <c r="P291" s="653"/>
    </row>
    <row r="292" spans="1:18" ht="14.4" customHeight="1" x14ac:dyDescent="0.25">
      <c r="A292" s="696"/>
      <c r="B292" s="695"/>
      <c r="C292" s="694"/>
      <c r="D292" s="693"/>
      <c r="E292" s="2799" t="s">
        <v>500</v>
      </c>
      <c r="F292" s="2880" t="s">
        <v>64</v>
      </c>
      <c r="G292" s="2858" t="s">
        <v>299</v>
      </c>
      <c r="H292" s="692" t="s">
        <v>48</v>
      </c>
      <c r="I292" s="742"/>
      <c r="J292" s="742"/>
      <c r="K292" s="741"/>
      <c r="L292" s="689" t="s">
        <v>289</v>
      </c>
      <c r="M292" s="688" t="s">
        <v>71</v>
      </c>
      <c r="N292" s="687">
        <v>1</v>
      </c>
      <c r="O292" s="686"/>
      <c r="P292" s="685"/>
    </row>
    <row r="293" spans="1:18" ht="14.4" customHeight="1" x14ac:dyDescent="0.25">
      <c r="A293" s="673"/>
      <c r="B293" s="672"/>
      <c r="C293" s="671"/>
      <c r="D293" s="670"/>
      <c r="E293" s="2800"/>
      <c r="F293" s="2881"/>
      <c r="G293" s="2859"/>
      <c r="H293" s="680" t="s">
        <v>59</v>
      </c>
      <c r="I293" s="735">
        <v>210.4</v>
      </c>
      <c r="J293" s="735">
        <v>759</v>
      </c>
      <c r="K293" s="734">
        <v>0</v>
      </c>
      <c r="L293" s="684" t="s">
        <v>773</v>
      </c>
      <c r="M293" s="683" t="s">
        <v>71</v>
      </c>
      <c r="N293" s="682">
        <v>1</v>
      </c>
      <c r="O293" s="681"/>
      <c r="P293" s="674"/>
      <c r="Q293" s="1056"/>
    </row>
    <row r="294" spans="1:18" ht="13.8" x14ac:dyDescent="0.25">
      <c r="A294" s="673"/>
      <c r="B294" s="672"/>
      <c r="C294" s="671"/>
      <c r="D294" s="670"/>
      <c r="E294" s="2800"/>
      <c r="F294" s="2881"/>
      <c r="G294" s="2859"/>
      <c r="H294" s="680" t="s">
        <v>282</v>
      </c>
      <c r="I294" s="735"/>
      <c r="J294" s="735"/>
      <c r="K294" s="734"/>
      <c r="L294" s="2532"/>
      <c r="M294" s="703"/>
      <c r="N294" s="752"/>
      <c r="O294" s="675"/>
      <c r="P294" s="674"/>
      <c r="Q294" s="1057"/>
      <c r="R294" s="1057"/>
    </row>
    <row r="295" spans="1:18" ht="18" customHeight="1" x14ac:dyDescent="0.25">
      <c r="A295" s="673"/>
      <c r="B295" s="672"/>
      <c r="C295" s="671"/>
      <c r="D295" s="670"/>
      <c r="E295" s="2800"/>
      <c r="F295" s="2881"/>
      <c r="G295" s="2859"/>
      <c r="H295" s="680" t="s">
        <v>57</v>
      </c>
      <c r="I295" s="735">
        <v>152.1</v>
      </c>
      <c r="J295" s="735">
        <v>548.70000000000005</v>
      </c>
      <c r="K295" s="734">
        <v>0</v>
      </c>
      <c r="L295" s="2532"/>
      <c r="M295" s="703"/>
      <c r="N295" s="752"/>
      <c r="O295" s="675"/>
      <c r="P295" s="674"/>
    </row>
    <row r="296" spans="1:18" ht="13.95" customHeight="1" thickBot="1" x14ac:dyDescent="0.3">
      <c r="A296" s="673"/>
      <c r="B296" s="672"/>
      <c r="C296" s="671"/>
      <c r="D296" s="670"/>
      <c r="E296" s="2800"/>
      <c r="F296" s="2881"/>
      <c r="G296" s="2859"/>
      <c r="H296" s="669" t="s">
        <v>281</v>
      </c>
      <c r="I296" s="668"/>
      <c r="J296" s="668"/>
      <c r="K296" s="667"/>
      <c r="L296" s="666"/>
      <c r="M296" s="665"/>
      <c r="N296" s="664"/>
      <c r="O296" s="664"/>
      <c r="P296" s="663"/>
    </row>
    <row r="297" spans="1:18" ht="13.95" customHeight="1" thickBot="1" x14ac:dyDescent="0.3">
      <c r="A297" s="662"/>
      <c r="B297" s="661"/>
      <c r="C297" s="660"/>
      <c r="D297" s="659"/>
      <c r="E297" s="2801"/>
      <c r="F297" s="2882"/>
      <c r="G297" s="2860"/>
      <c r="H297" s="658" t="s">
        <v>7</v>
      </c>
      <c r="I297" s="657">
        <f>SUM(I292:I296)</f>
        <v>362.5</v>
      </c>
      <c r="J297" s="657">
        <f>SUM(J292:J296)</f>
        <v>1307.7</v>
      </c>
      <c r="K297" s="657">
        <f>SUM(K292:K296)</f>
        <v>0</v>
      </c>
      <c r="L297" s="656"/>
      <c r="M297" s="655"/>
      <c r="N297" s="654"/>
      <c r="O297" s="654"/>
      <c r="P297" s="653"/>
    </row>
    <row r="298" spans="1:18" ht="13.95" customHeight="1" thickBot="1" x14ac:dyDescent="0.3">
      <c r="A298" s="2026" t="s">
        <v>55</v>
      </c>
      <c r="B298" s="534" t="s">
        <v>49</v>
      </c>
      <c r="C298" s="2831" t="s">
        <v>31</v>
      </c>
      <c r="D298" s="2831"/>
      <c r="E298" s="2831"/>
      <c r="F298" s="2831"/>
      <c r="G298" s="2832"/>
      <c r="H298" s="533" t="s">
        <v>7</v>
      </c>
      <c r="I298" s="532">
        <f>I291*1</f>
        <v>362.5</v>
      </c>
      <c r="J298" s="532">
        <f>J291*1</f>
        <v>1307.7</v>
      </c>
      <c r="K298" s="532">
        <f>K291*1</f>
        <v>0</v>
      </c>
      <c r="L298" s="531"/>
      <c r="M298" s="531"/>
      <c r="N298" s="531"/>
      <c r="O298" s="531"/>
      <c r="P298" s="530"/>
    </row>
    <row r="299" spans="1:18" ht="14.4" customHeight="1" thickBot="1" x14ac:dyDescent="0.3">
      <c r="A299" s="529" t="s">
        <v>55</v>
      </c>
      <c r="B299" s="529"/>
      <c r="C299" s="2833" t="s">
        <v>51</v>
      </c>
      <c r="D299" s="2833"/>
      <c r="E299" s="2833"/>
      <c r="F299" s="2833"/>
      <c r="G299" s="2834"/>
      <c r="H299" s="528" t="s">
        <v>7</v>
      </c>
      <c r="I299" s="527">
        <f>I268+I283+I298</f>
        <v>767.2</v>
      </c>
      <c r="J299" s="527">
        <f>J268+J283+J298</f>
        <v>1507.7</v>
      </c>
      <c r="K299" s="527">
        <f>K268+K283+K298</f>
        <v>0</v>
      </c>
      <c r="L299" s="526"/>
      <c r="M299" s="526"/>
      <c r="N299" s="526"/>
      <c r="O299" s="526"/>
      <c r="P299" s="525"/>
    </row>
    <row r="300" spans="1:18" ht="14.4" thickBot="1" x14ac:dyDescent="0.3">
      <c r="A300" s="614" t="s">
        <v>60</v>
      </c>
      <c r="B300" s="613"/>
      <c r="C300" s="764" t="s">
        <v>340</v>
      </c>
      <c r="D300" s="610"/>
      <c r="E300" s="763"/>
      <c r="F300" s="610"/>
      <c r="G300" s="610"/>
      <c r="H300" s="610"/>
      <c r="I300" s="610"/>
      <c r="J300" s="609"/>
      <c r="K300" s="610"/>
      <c r="L300" s="611"/>
      <c r="M300" s="611"/>
      <c r="N300" s="610"/>
      <c r="O300" s="609"/>
      <c r="P300" s="608"/>
    </row>
    <row r="301" spans="1:18" ht="59.4" customHeight="1" thickBot="1" x14ac:dyDescent="0.3">
      <c r="A301" s="635"/>
      <c r="B301" s="634"/>
      <c r="C301" s="632"/>
      <c r="D301" s="632"/>
      <c r="E301" s="633"/>
      <c r="F301" s="632"/>
      <c r="G301" s="632"/>
      <c r="H301" s="632"/>
      <c r="I301" s="632"/>
      <c r="J301" s="632"/>
      <c r="K301" s="632"/>
      <c r="L301" s="631" t="s">
        <v>796</v>
      </c>
      <c r="M301" s="590" t="s">
        <v>797</v>
      </c>
      <c r="N301" s="762">
        <v>676315</v>
      </c>
      <c r="O301" s="761" t="s">
        <v>798</v>
      </c>
      <c r="P301" s="587"/>
    </row>
    <row r="302" spans="1:18" ht="14.4" thickBot="1" x14ac:dyDescent="0.3">
      <c r="A302" s="598" t="s">
        <v>60</v>
      </c>
      <c r="B302" s="597" t="s">
        <v>6</v>
      </c>
      <c r="C302" s="629" t="s">
        <v>339</v>
      </c>
      <c r="D302" s="628"/>
      <c r="E302" s="628"/>
      <c r="F302" s="628"/>
      <c r="G302" s="628"/>
      <c r="H302" s="628"/>
      <c r="I302" s="628"/>
      <c r="J302" s="628"/>
      <c r="K302" s="628"/>
      <c r="L302" s="628"/>
      <c r="M302" s="628"/>
      <c r="N302" s="628"/>
      <c r="O302" s="2795"/>
      <c r="P302" s="2796"/>
    </row>
    <row r="303" spans="1:18" ht="46.95" customHeight="1" thickBot="1" x14ac:dyDescent="0.3">
      <c r="A303" s="594"/>
      <c r="B303" s="593"/>
      <c r="C303" s="592"/>
      <c r="D303" s="592"/>
      <c r="E303" s="592"/>
      <c r="F303" s="592"/>
      <c r="G303" s="592"/>
      <c r="H303" s="592"/>
      <c r="I303" s="592"/>
      <c r="J303" s="592"/>
      <c r="K303" s="592"/>
      <c r="L303" s="591" t="s">
        <v>338</v>
      </c>
      <c r="M303" s="590" t="s">
        <v>71</v>
      </c>
      <c r="N303" s="588"/>
      <c r="O303" s="589">
        <v>1</v>
      </c>
      <c r="P303" s="587"/>
    </row>
    <row r="304" spans="1:18" ht="13.95" customHeight="1" x14ac:dyDescent="0.25">
      <c r="A304" s="2869" t="s">
        <v>60</v>
      </c>
      <c r="B304" s="2872" t="s">
        <v>6</v>
      </c>
      <c r="C304" s="2838" t="s">
        <v>6</v>
      </c>
      <c r="D304" s="2037"/>
      <c r="E304" s="2799" t="s">
        <v>921</v>
      </c>
      <c r="F304" s="2875" t="s">
        <v>64</v>
      </c>
      <c r="G304" s="2782" t="s">
        <v>292</v>
      </c>
      <c r="H304" s="586" t="s">
        <v>48</v>
      </c>
      <c r="I304" s="560">
        <f t="shared" ref="I304:K309" si="15">I311</f>
        <v>1.6</v>
      </c>
      <c r="J304" s="560">
        <f t="shared" si="15"/>
        <v>0</v>
      </c>
      <c r="K304" s="560">
        <f t="shared" si="15"/>
        <v>0</v>
      </c>
      <c r="L304" s="558" t="s">
        <v>291</v>
      </c>
      <c r="M304" s="557" t="s">
        <v>71</v>
      </c>
      <c r="N304" s="556"/>
      <c r="O304" s="575">
        <v>1</v>
      </c>
      <c r="P304" s="708"/>
    </row>
    <row r="305" spans="1:16" ht="13.8" x14ac:dyDescent="0.25">
      <c r="A305" s="2870"/>
      <c r="B305" s="2786"/>
      <c r="C305" s="2839"/>
      <c r="D305" s="2038"/>
      <c r="E305" s="2800"/>
      <c r="F305" s="2792"/>
      <c r="G305" s="2783"/>
      <c r="H305" s="584" t="s">
        <v>59</v>
      </c>
      <c r="I305" s="552">
        <f t="shared" si="15"/>
        <v>328.3</v>
      </c>
      <c r="J305" s="552">
        <f t="shared" si="15"/>
        <v>647.6</v>
      </c>
      <c r="K305" s="552">
        <f t="shared" si="15"/>
        <v>0</v>
      </c>
      <c r="L305" s="2867" t="s">
        <v>337</v>
      </c>
      <c r="M305" s="2911" t="s">
        <v>73</v>
      </c>
      <c r="N305" s="2913">
        <v>74</v>
      </c>
      <c r="O305" s="2913">
        <v>26</v>
      </c>
      <c r="P305" s="2915"/>
    </row>
    <row r="306" spans="1:16" ht="13.8" x14ac:dyDescent="0.25">
      <c r="A306" s="2870"/>
      <c r="B306" s="2786"/>
      <c r="C306" s="2839"/>
      <c r="D306" s="2038"/>
      <c r="E306" s="2800"/>
      <c r="F306" s="2792"/>
      <c r="G306" s="2783"/>
      <c r="H306" s="584" t="s">
        <v>282</v>
      </c>
      <c r="I306" s="552">
        <f t="shared" si="15"/>
        <v>1516.5</v>
      </c>
      <c r="J306" s="552">
        <f t="shared" si="15"/>
        <v>0</v>
      </c>
      <c r="K306" s="552">
        <f>K314</f>
        <v>0</v>
      </c>
      <c r="L306" s="2798"/>
      <c r="M306" s="2912"/>
      <c r="N306" s="2914"/>
      <c r="O306" s="2914"/>
      <c r="P306" s="2916"/>
    </row>
    <row r="307" spans="1:16" ht="13.8" x14ac:dyDescent="0.25">
      <c r="A307" s="2870"/>
      <c r="B307" s="2786"/>
      <c r="C307" s="2839"/>
      <c r="D307" s="2038"/>
      <c r="E307" s="2518"/>
      <c r="F307" s="2792"/>
      <c r="G307" s="2783"/>
      <c r="H307" s="584" t="s">
        <v>57</v>
      </c>
      <c r="I307" s="552">
        <f t="shared" si="15"/>
        <v>1844.7</v>
      </c>
      <c r="J307" s="552">
        <f t="shared" si="15"/>
        <v>155.30000000000001</v>
      </c>
      <c r="K307" s="552">
        <f>K314</f>
        <v>0</v>
      </c>
      <c r="L307" s="2534"/>
      <c r="M307" s="573"/>
      <c r="N307" s="548"/>
      <c r="O307" s="548"/>
      <c r="P307" s="2536"/>
    </row>
    <row r="308" spans="1:16" ht="13.8" x14ac:dyDescent="0.25">
      <c r="A308" s="2870"/>
      <c r="B308" s="2786"/>
      <c r="C308" s="2839"/>
      <c r="D308" s="2038"/>
      <c r="E308" s="714"/>
      <c r="F308" s="2792"/>
      <c r="G308" s="2783"/>
      <c r="H308" s="584" t="s">
        <v>281</v>
      </c>
      <c r="I308" s="618">
        <f t="shared" si="15"/>
        <v>0</v>
      </c>
      <c r="J308" s="618">
        <f t="shared" si="15"/>
        <v>0</v>
      </c>
      <c r="K308" s="618">
        <f>K315</f>
        <v>0</v>
      </c>
      <c r="L308" s="816"/>
      <c r="M308" s="815"/>
      <c r="N308" s="814"/>
      <c r="O308" s="814"/>
      <c r="P308" s="813"/>
    </row>
    <row r="309" spans="1:16" ht="14.4" thickBot="1" x14ac:dyDescent="0.3">
      <c r="A309" s="2870"/>
      <c r="B309" s="2786"/>
      <c r="C309" s="2839"/>
      <c r="D309" s="2038"/>
      <c r="E309" s="714"/>
      <c r="F309" s="2792"/>
      <c r="G309" s="2783"/>
      <c r="H309" s="622" t="s">
        <v>534</v>
      </c>
      <c r="I309" s="618">
        <f t="shared" si="15"/>
        <v>439.8</v>
      </c>
      <c r="J309" s="545"/>
      <c r="K309" s="545"/>
      <c r="L309" s="2539"/>
      <c r="M309" s="543"/>
      <c r="N309" s="563"/>
      <c r="O309" s="563"/>
      <c r="P309" s="616"/>
    </row>
    <row r="310" spans="1:16" ht="23.4" customHeight="1" thickBot="1" x14ac:dyDescent="0.3">
      <c r="A310" s="2871"/>
      <c r="B310" s="2873"/>
      <c r="C310" s="2874"/>
      <c r="D310" s="2039"/>
      <c r="E310" s="582"/>
      <c r="F310" s="2876"/>
      <c r="G310" s="2784"/>
      <c r="H310" s="2309" t="s">
        <v>7</v>
      </c>
      <c r="I310" s="2310">
        <f>SUM(I304:I309)</f>
        <v>4130.9000000000005</v>
      </c>
      <c r="J310" s="539">
        <f>SUM(J304:J308)</f>
        <v>802.90000000000009</v>
      </c>
      <c r="K310" s="539">
        <f>SUM(K304:K308)</f>
        <v>0</v>
      </c>
      <c r="L310" s="538"/>
      <c r="M310" s="537"/>
      <c r="N310" s="536"/>
      <c r="O310" s="536"/>
      <c r="P310" s="535"/>
    </row>
    <row r="311" spans="1:16" ht="15" customHeight="1" x14ac:dyDescent="0.25">
      <c r="A311" s="2893"/>
      <c r="B311" s="2891"/>
      <c r="C311" s="2838"/>
      <c r="D311" s="2037"/>
      <c r="E311" s="2799" t="s">
        <v>501</v>
      </c>
      <c r="F311" s="2917" t="s">
        <v>64</v>
      </c>
      <c r="G311" s="2782" t="s">
        <v>303</v>
      </c>
      <c r="H311" s="561" t="s">
        <v>48</v>
      </c>
      <c r="I311" s="560">
        <v>1.6</v>
      </c>
      <c r="J311" s="560"/>
      <c r="K311" s="559">
        <v>0</v>
      </c>
      <c r="L311" s="558" t="s">
        <v>289</v>
      </c>
      <c r="M311" s="557" t="s">
        <v>71</v>
      </c>
      <c r="N311" s="556"/>
      <c r="O311" s="575">
        <v>1</v>
      </c>
      <c r="P311" s="554"/>
    </row>
    <row r="312" spans="1:16" ht="23.4" customHeight="1" x14ac:dyDescent="0.25">
      <c r="A312" s="2894"/>
      <c r="B312" s="2842"/>
      <c r="C312" s="2839"/>
      <c r="D312" s="2038"/>
      <c r="E312" s="2800"/>
      <c r="F312" s="2918"/>
      <c r="G312" s="2783"/>
      <c r="H312" s="553" t="s">
        <v>59</v>
      </c>
      <c r="I312" s="552">
        <v>328.3</v>
      </c>
      <c r="J312" s="552">
        <v>647.6</v>
      </c>
      <c r="K312" s="551">
        <v>0</v>
      </c>
      <c r="L312" s="760" t="s">
        <v>337</v>
      </c>
      <c r="M312" s="549" t="s">
        <v>73</v>
      </c>
      <c r="N312" s="547">
        <v>74</v>
      </c>
      <c r="O312" s="547">
        <v>26</v>
      </c>
      <c r="P312" s="2536"/>
    </row>
    <row r="313" spans="1:16" ht="14.4" customHeight="1" x14ac:dyDescent="0.25">
      <c r="A313" s="2894"/>
      <c r="B313" s="2842"/>
      <c r="C313" s="2839"/>
      <c r="D313" s="2038"/>
      <c r="E313" s="2800"/>
      <c r="F313" s="2918"/>
      <c r="G313" s="2783"/>
      <c r="H313" s="553" t="s">
        <v>282</v>
      </c>
      <c r="I313" s="552">
        <v>1516.5</v>
      </c>
      <c r="J313" s="552">
        <v>0</v>
      </c>
      <c r="K313" s="551">
        <v>0</v>
      </c>
      <c r="L313" s="759"/>
      <c r="M313" s="573"/>
      <c r="N313" s="548"/>
      <c r="O313" s="548"/>
      <c r="P313" s="2536"/>
    </row>
    <row r="314" spans="1:16" ht="15.6" customHeight="1" x14ac:dyDescent="0.25">
      <c r="A314" s="2894"/>
      <c r="B314" s="2842"/>
      <c r="C314" s="2839"/>
      <c r="D314" s="2038"/>
      <c r="E314" s="2800"/>
      <c r="F314" s="2918"/>
      <c r="G314" s="2783"/>
      <c r="H314" s="553" t="s">
        <v>57</v>
      </c>
      <c r="I314" s="552">
        <v>1844.7</v>
      </c>
      <c r="J314" s="552">
        <v>155.30000000000001</v>
      </c>
      <c r="K314" s="551">
        <v>0</v>
      </c>
      <c r="L314" s="2534"/>
      <c r="M314" s="573"/>
      <c r="N314" s="548"/>
      <c r="O314" s="548"/>
      <c r="P314" s="2536"/>
    </row>
    <row r="315" spans="1:16" ht="13.8" x14ac:dyDescent="0.25">
      <c r="A315" s="2894"/>
      <c r="B315" s="2842"/>
      <c r="C315" s="2839"/>
      <c r="D315" s="2038"/>
      <c r="E315" s="2800"/>
      <c r="F315" s="2918"/>
      <c r="G315" s="2783"/>
      <c r="H315" s="553" t="s">
        <v>281</v>
      </c>
      <c r="I315" s="618"/>
      <c r="J315" s="618"/>
      <c r="K315" s="617"/>
      <c r="L315" s="816"/>
      <c r="M315" s="815"/>
      <c r="N315" s="814"/>
      <c r="O315" s="814"/>
      <c r="P315" s="813"/>
    </row>
    <row r="316" spans="1:16" ht="14.4" thickBot="1" x14ac:dyDescent="0.3">
      <c r="A316" s="2894"/>
      <c r="B316" s="2842"/>
      <c r="C316" s="2839"/>
      <c r="D316" s="2038"/>
      <c r="E316" s="2800"/>
      <c r="F316" s="2918"/>
      <c r="G316" s="2783"/>
      <c r="H316" s="565" t="s">
        <v>534</v>
      </c>
      <c r="I316" s="545">
        <v>439.8</v>
      </c>
      <c r="J316" s="545"/>
      <c r="K316" s="544"/>
      <c r="L316" s="2539"/>
      <c r="M316" s="543"/>
      <c r="N316" s="563"/>
      <c r="O316" s="563"/>
      <c r="P316" s="616"/>
    </row>
    <row r="317" spans="1:16" ht="16.95" customHeight="1" thickBot="1" x14ac:dyDescent="0.3">
      <c r="A317" s="2895"/>
      <c r="B317" s="2892"/>
      <c r="C317" s="2874"/>
      <c r="D317" s="2039"/>
      <c r="E317" s="2801"/>
      <c r="F317" s="2919"/>
      <c r="G317" s="2784"/>
      <c r="H317" s="540" t="s">
        <v>7</v>
      </c>
      <c r="I317" s="539">
        <f>SUM(I311:I316)</f>
        <v>4130.9000000000005</v>
      </c>
      <c r="J317" s="539">
        <f>SUM(J311:J315)</f>
        <v>802.90000000000009</v>
      </c>
      <c r="K317" s="539">
        <f>SUM(K311:K315)</f>
        <v>0</v>
      </c>
      <c r="L317" s="796"/>
      <c r="M317" s="537"/>
      <c r="N317" s="536"/>
      <c r="O317" s="536"/>
      <c r="P317" s="535"/>
    </row>
    <row r="318" spans="1:16" ht="22.95" customHeight="1" thickBot="1" x14ac:dyDescent="0.3">
      <c r="A318" s="718" t="s">
        <v>60</v>
      </c>
      <c r="B318" s="717" t="s">
        <v>6</v>
      </c>
      <c r="C318" s="2920" t="s">
        <v>31</v>
      </c>
      <c r="D318" s="2920"/>
      <c r="E318" s="2920"/>
      <c r="F318" s="2920"/>
      <c r="G318" s="2921"/>
      <c r="H318" s="716" t="s">
        <v>7</v>
      </c>
      <c r="I318" s="532">
        <f>I310*1</f>
        <v>4130.9000000000005</v>
      </c>
      <c r="J318" s="532">
        <f>J310*1</f>
        <v>802.90000000000009</v>
      </c>
      <c r="K318" s="532">
        <f>K310*1</f>
        <v>0</v>
      </c>
      <c r="L318" s="531"/>
      <c r="M318" s="531"/>
      <c r="N318" s="531"/>
      <c r="O318" s="531"/>
      <c r="P318" s="530"/>
    </row>
    <row r="319" spans="1:16" ht="24" customHeight="1" thickBot="1" x14ac:dyDescent="0.3">
      <c r="A319" s="758" t="s">
        <v>60</v>
      </c>
      <c r="B319" s="757" t="s">
        <v>8</v>
      </c>
      <c r="C319" s="629" t="s">
        <v>336</v>
      </c>
      <c r="D319" s="628"/>
      <c r="E319" s="628"/>
      <c r="F319" s="628"/>
      <c r="G319" s="628"/>
      <c r="H319" s="628"/>
      <c r="I319" s="628"/>
      <c r="J319" s="628"/>
      <c r="K319" s="628"/>
      <c r="L319" s="628"/>
      <c r="M319" s="628"/>
      <c r="N319" s="628"/>
      <c r="O319" s="2795"/>
      <c r="P319" s="2796"/>
    </row>
    <row r="320" spans="1:16" ht="21.6" customHeight="1" thickBot="1" x14ac:dyDescent="0.3">
      <c r="A320" s="756"/>
      <c r="B320" s="755"/>
      <c r="C320" s="592"/>
      <c r="D320" s="592"/>
      <c r="E320" s="592"/>
      <c r="F320" s="592"/>
      <c r="G320" s="592"/>
      <c r="H320" s="592"/>
      <c r="I320" s="592"/>
      <c r="J320" s="592"/>
      <c r="K320" s="592"/>
      <c r="L320" s="591" t="s">
        <v>335</v>
      </c>
      <c r="M320" s="590" t="s">
        <v>71</v>
      </c>
      <c r="N320" s="707"/>
      <c r="O320" s="707">
        <v>1</v>
      </c>
      <c r="P320" s="587"/>
    </row>
    <row r="321" spans="1:16" ht="13.95" customHeight="1" x14ac:dyDescent="0.25">
      <c r="A321" s="2935" t="s">
        <v>60</v>
      </c>
      <c r="B321" s="2938" t="s">
        <v>8</v>
      </c>
      <c r="C321" s="2928" t="s">
        <v>6</v>
      </c>
      <c r="D321" s="744"/>
      <c r="E321" s="2788" t="s">
        <v>334</v>
      </c>
      <c r="F321" s="2931" t="s">
        <v>64</v>
      </c>
      <c r="G321" s="2883" t="s">
        <v>292</v>
      </c>
      <c r="H321" s="586" t="s">
        <v>48</v>
      </c>
      <c r="I321" s="742">
        <f t="shared" ref="I321:K325" si="16">I327</f>
        <v>0.5</v>
      </c>
      <c r="J321" s="742">
        <f t="shared" si="16"/>
        <v>0.2</v>
      </c>
      <c r="K321" s="742">
        <f t="shared" si="16"/>
        <v>0</v>
      </c>
      <c r="L321" s="689" t="s">
        <v>291</v>
      </c>
      <c r="M321" s="688" t="s">
        <v>71</v>
      </c>
      <c r="N321" s="687"/>
      <c r="O321" s="687">
        <v>1</v>
      </c>
      <c r="P321" s="754"/>
    </row>
    <row r="322" spans="1:16" ht="16.95" customHeight="1" x14ac:dyDescent="0.25">
      <c r="A322" s="2936"/>
      <c r="B322" s="2887"/>
      <c r="C322" s="2929"/>
      <c r="D322" s="732"/>
      <c r="E322" s="2789"/>
      <c r="F322" s="2856"/>
      <c r="G322" s="2884"/>
      <c r="H322" s="584" t="s">
        <v>59</v>
      </c>
      <c r="I322" s="735">
        <f t="shared" si="16"/>
        <v>213.6</v>
      </c>
      <c r="J322" s="735">
        <f t="shared" si="16"/>
        <v>31.5</v>
      </c>
      <c r="K322" s="735">
        <f t="shared" si="16"/>
        <v>0</v>
      </c>
      <c r="L322" s="2534" t="s">
        <v>333</v>
      </c>
      <c r="M322" s="703" t="s">
        <v>71</v>
      </c>
      <c r="N322" s="753">
        <v>173</v>
      </c>
      <c r="O322" s="753">
        <v>5</v>
      </c>
      <c r="P322" s="733"/>
    </row>
    <row r="323" spans="1:16" ht="34.5" customHeight="1" x14ac:dyDescent="0.25">
      <c r="A323" s="2936"/>
      <c r="B323" s="2887"/>
      <c r="C323" s="2929"/>
      <c r="D323" s="732"/>
      <c r="E323" s="2789"/>
      <c r="F323" s="2856"/>
      <c r="G323" s="2884"/>
      <c r="H323" s="584" t="s">
        <v>282</v>
      </c>
      <c r="I323" s="735">
        <f t="shared" si="16"/>
        <v>0</v>
      </c>
      <c r="J323" s="735">
        <f t="shared" si="16"/>
        <v>0</v>
      </c>
      <c r="K323" s="735">
        <f t="shared" si="16"/>
        <v>0</v>
      </c>
      <c r="L323" s="2532"/>
      <c r="M323" s="703"/>
      <c r="N323" s="752"/>
      <c r="O323" s="752"/>
      <c r="P323" s="733"/>
    </row>
    <row r="324" spans="1:16" ht="15" customHeight="1" x14ac:dyDescent="0.25">
      <c r="A324" s="2936"/>
      <c r="B324" s="2887"/>
      <c r="C324" s="2929"/>
      <c r="D324" s="732"/>
      <c r="E324" s="2518"/>
      <c r="F324" s="2856"/>
      <c r="G324" s="2884"/>
      <c r="H324" s="584" t="s">
        <v>57</v>
      </c>
      <c r="I324" s="735">
        <f t="shared" si="16"/>
        <v>297.89999999999998</v>
      </c>
      <c r="J324" s="735">
        <f t="shared" si="16"/>
        <v>178.5</v>
      </c>
      <c r="K324" s="735">
        <f t="shared" si="16"/>
        <v>0</v>
      </c>
      <c r="L324" s="2532"/>
      <c r="M324" s="703"/>
      <c r="N324" s="752"/>
      <c r="O324" s="752"/>
      <c r="P324" s="733"/>
    </row>
    <row r="325" spans="1:16" ht="17.399999999999999" customHeight="1" thickBot="1" x14ac:dyDescent="0.3">
      <c r="A325" s="2936"/>
      <c r="B325" s="2887"/>
      <c r="C325" s="2929"/>
      <c r="D325" s="732"/>
      <c r="E325" s="572"/>
      <c r="F325" s="2856"/>
      <c r="G325" s="2884"/>
      <c r="H325" s="583" t="s">
        <v>281</v>
      </c>
      <c r="I325" s="730">
        <f t="shared" si="16"/>
        <v>0</v>
      </c>
      <c r="J325" s="730">
        <f t="shared" si="16"/>
        <v>0</v>
      </c>
      <c r="K325" s="730">
        <f t="shared" si="16"/>
        <v>0</v>
      </c>
      <c r="L325" s="2531"/>
      <c r="M325" s="728"/>
      <c r="N325" s="727"/>
      <c r="O325" s="727"/>
      <c r="P325" s="726"/>
    </row>
    <row r="326" spans="1:16" ht="19.95" customHeight="1" thickBot="1" x14ac:dyDescent="0.3">
      <c r="A326" s="2937"/>
      <c r="B326" s="2939"/>
      <c r="C326" s="2930"/>
      <c r="D326" s="725"/>
      <c r="E326" s="582"/>
      <c r="F326" s="2932"/>
      <c r="G326" s="2885"/>
      <c r="H326" s="751" t="s">
        <v>7</v>
      </c>
      <c r="I326" s="750">
        <f>SUM(I321:I325)</f>
        <v>512</v>
      </c>
      <c r="J326" s="750">
        <f>SUM(J321:J325)</f>
        <v>210.2</v>
      </c>
      <c r="K326" s="750">
        <f>SUM(K321:K325)</f>
        <v>0</v>
      </c>
      <c r="L326" s="749"/>
      <c r="M326" s="748"/>
      <c r="N326" s="747"/>
      <c r="O326" s="746"/>
      <c r="P326" s="745"/>
    </row>
    <row r="327" spans="1:16" ht="16.2" customHeight="1" x14ac:dyDescent="0.25">
      <c r="A327" s="2922"/>
      <c r="B327" s="2925"/>
      <c r="C327" s="2928"/>
      <c r="D327" s="744"/>
      <c r="E327" s="2799" t="s">
        <v>502</v>
      </c>
      <c r="F327" s="2931" t="s">
        <v>64</v>
      </c>
      <c r="G327" s="2883" t="s">
        <v>303</v>
      </c>
      <c r="H327" s="743" t="s">
        <v>48</v>
      </c>
      <c r="I327" s="742">
        <v>0.5</v>
      </c>
      <c r="J327" s="742">
        <v>0.2</v>
      </c>
      <c r="K327" s="741">
        <v>0</v>
      </c>
      <c r="L327" s="689" t="s">
        <v>289</v>
      </c>
      <c r="M327" s="688" t="s">
        <v>71</v>
      </c>
      <c r="N327" s="687"/>
      <c r="O327" s="687">
        <v>1</v>
      </c>
      <c r="P327" s="784"/>
    </row>
    <row r="328" spans="1:16" ht="32.25" customHeight="1" x14ac:dyDescent="0.25">
      <c r="A328" s="2923"/>
      <c r="B328" s="2926"/>
      <c r="C328" s="2929"/>
      <c r="D328" s="732"/>
      <c r="E328" s="2800"/>
      <c r="F328" s="2856"/>
      <c r="G328" s="2884"/>
      <c r="H328" s="736" t="s">
        <v>59</v>
      </c>
      <c r="I328" s="2665">
        <v>213.6</v>
      </c>
      <c r="J328" s="740">
        <v>31.5</v>
      </c>
      <c r="K328" s="739">
        <v>0</v>
      </c>
      <c r="L328" s="550" t="s">
        <v>332</v>
      </c>
      <c r="M328" s="683" t="s">
        <v>71</v>
      </c>
      <c r="N328" s="738">
        <v>143</v>
      </c>
      <c r="O328" s="738"/>
      <c r="P328" s="737"/>
    </row>
    <row r="329" spans="1:16" ht="15" customHeight="1" x14ac:dyDescent="0.25">
      <c r="A329" s="2923"/>
      <c r="B329" s="2926"/>
      <c r="C329" s="2929"/>
      <c r="D329" s="732"/>
      <c r="E329" s="2800"/>
      <c r="F329" s="2856"/>
      <c r="G329" s="2884"/>
      <c r="H329" s="736" t="s">
        <v>282</v>
      </c>
      <c r="I329" s="735"/>
      <c r="J329" s="735"/>
      <c r="K329" s="734"/>
      <c r="L329" s="2933" t="s">
        <v>331</v>
      </c>
      <c r="M329" s="703"/>
      <c r="N329" s="682"/>
      <c r="O329" s="682"/>
      <c r="P329" s="733"/>
    </row>
    <row r="330" spans="1:16" ht="13.95" customHeight="1" x14ac:dyDescent="0.25">
      <c r="A330" s="2923"/>
      <c r="B330" s="2926"/>
      <c r="C330" s="2929"/>
      <c r="D330" s="732"/>
      <c r="E330" s="2800"/>
      <c r="F330" s="2856"/>
      <c r="G330" s="2884"/>
      <c r="H330" s="736" t="s">
        <v>57</v>
      </c>
      <c r="I330" s="2666">
        <v>297.89999999999998</v>
      </c>
      <c r="J330" s="735">
        <v>178.5</v>
      </c>
      <c r="K330" s="734">
        <v>0</v>
      </c>
      <c r="L330" s="2934"/>
      <c r="M330" s="703" t="s">
        <v>71</v>
      </c>
      <c r="N330" s="682">
        <v>30</v>
      </c>
      <c r="O330" s="682">
        <v>5</v>
      </c>
      <c r="P330" s="733"/>
    </row>
    <row r="331" spans="1:16" ht="14.4" thickBot="1" x14ac:dyDescent="0.3">
      <c r="A331" s="2923"/>
      <c r="B331" s="2926"/>
      <c r="C331" s="2929"/>
      <c r="D331" s="732"/>
      <c r="E331" s="2800"/>
      <c r="F331" s="2856"/>
      <c r="G331" s="2884"/>
      <c r="H331" s="731" t="s">
        <v>281</v>
      </c>
      <c r="I331" s="730"/>
      <c r="J331" s="730"/>
      <c r="K331" s="729"/>
      <c r="L331" s="2531"/>
      <c r="M331" s="728"/>
      <c r="N331" s="727"/>
      <c r="O331" s="727"/>
      <c r="P331" s="726"/>
    </row>
    <row r="332" spans="1:16" ht="14.4" thickBot="1" x14ac:dyDescent="0.3">
      <c r="A332" s="2924"/>
      <c r="B332" s="2927"/>
      <c r="C332" s="2930"/>
      <c r="D332" s="725"/>
      <c r="E332" s="2801"/>
      <c r="F332" s="2932"/>
      <c r="G332" s="2885"/>
      <c r="H332" s="724" t="s">
        <v>7</v>
      </c>
      <c r="I332" s="723">
        <f>SUM(I327:I331)</f>
        <v>512</v>
      </c>
      <c r="J332" s="723">
        <f>SUM(J327:J331)</f>
        <v>210.2</v>
      </c>
      <c r="K332" s="723">
        <f>SUM(K327:K331)</f>
        <v>0</v>
      </c>
      <c r="L332" s="722"/>
      <c r="M332" s="721"/>
      <c r="N332" s="720"/>
      <c r="O332" s="720"/>
      <c r="P332" s="719"/>
    </row>
    <row r="333" spans="1:16" ht="14.4" customHeight="1" thickBot="1" x14ac:dyDescent="0.3">
      <c r="A333" s="718" t="s">
        <v>60</v>
      </c>
      <c r="B333" s="717" t="s">
        <v>8</v>
      </c>
      <c r="C333" s="2920" t="s">
        <v>31</v>
      </c>
      <c r="D333" s="2920"/>
      <c r="E333" s="2920"/>
      <c r="F333" s="2920"/>
      <c r="G333" s="2921"/>
      <c r="H333" s="716" t="s">
        <v>7</v>
      </c>
      <c r="I333" s="532">
        <f>I326*1</f>
        <v>512</v>
      </c>
      <c r="J333" s="532">
        <f>J326*1</f>
        <v>210.2</v>
      </c>
      <c r="K333" s="532">
        <f>K326*1</f>
        <v>0</v>
      </c>
      <c r="L333" s="531"/>
      <c r="M333" s="531"/>
      <c r="N333" s="531"/>
      <c r="O333" s="531"/>
      <c r="P333" s="530"/>
    </row>
    <row r="334" spans="1:16" ht="14.4" thickBot="1" x14ac:dyDescent="0.3">
      <c r="A334" s="594" t="s">
        <v>60</v>
      </c>
      <c r="B334" s="630" t="s">
        <v>49</v>
      </c>
      <c r="C334" s="629" t="s">
        <v>330</v>
      </c>
      <c r="D334" s="628"/>
      <c r="E334" s="628"/>
      <c r="F334" s="628"/>
      <c r="G334" s="628"/>
      <c r="H334" s="628"/>
      <c r="I334" s="628"/>
      <c r="J334" s="628"/>
      <c r="K334" s="628"/>
      <c r="L334" s="628"/>
      <c r="M334" s="628"/>
      <c r="N334" s="628"/>
      <c r="O334" s="2795"/>
      <c r="P334" s="2796"/>
    </row>
    <row r="335" spans="1:16" ht="14.4" thickBot="1" x14ac:dyDescent="0.3">
      <c r="A335" s="598"/>
      <c r="B335" s="593"/>
      <c r="C335" s="715"/>
      <c r="D335" s="715"/>
      <c r="E335" s="715"/>
      <c r="F335" s="715"/>
      <c r="G335" s="715"/>
      <c r="H335" s="715"/>
      <c r="I335" s="715"/>
      <c r="J335" s="715"/>
      <c r="K335" s="715"/>
      <c r="L335" s="591" t="s">
        <v>329</v>
      </c>
      <c r="M335" s="590" t="s">
        <v>71</v>
      </c>
      <c r="N335" s="707">
        <v>8</v>
      </c>
      <c r="O335" s="707">
        <v>1</v>
      </c>
      <c r="P335" s="587"/>
    </row>
    <row r="336" spans="1:16" ht="13.95" customHeight="1" x14ac:dyDescent="0.25">
      <c r="A336" s="626" t="s">
        <v>60</v>
      </c>
      <c r="B336" s="2785" t="s">
        <v>49</v>
      </c>
      <c r="C336" s="625" t="s">
        <v>6</v>
      </c>
      <c r="D336" s="2512"/>
      <c r="E336" s="2788" t="s">
        <v>328</v>
      </c>
      <c r="F336" s="2791" t="s">
        <v>64</v>
      </c>
      <c r="G336" s="2782" t="s">
        <v>292</v>
      </c>
      <c r="H336" s="586" t="s">
        <v>48</v>
      </c>
      <c r="I336" s="560">
        <f t="shared" ref="I336:K338" si="17">I342+I348+I354+I360+I366+I372+I378+I384+I390+I396</f>
        <v>11.7</v>
      </c>
      <c r="J336" s="560">
        <f t="shared" si="17"/>
        <v>0</v>
      </c>
      <c r="K336" s="560">
        <f t="shared" si="17"/>
        <v>0</v>
      </c>
      <c r="L336" s="558" t="s">
        <v>327</v>
      </c>
      <c r="M336" s="557" t="s">
        <v>71</v>
      </c>
      <c r="N336" s="575">
        <v>9</v>
      </c>
      <c r="O336" s="575">
        <v>1</v>
      </c>
      <c r="P336" s="554"/>
    </row>
    <row r="337" spans="1:16" ht="13.8" x14ac:dyDescent="0.25">
      <c r="A337" s="624"/>
      <c r="B337" s="2786"/>
      <c r="C337" s="623"/>
      <c r="D337" s="2513"/>
      <c r="E337" s="2789"/>
      <c r="F337" s="2792"/>
      <c r="G337" s="2783"/>
      <c r="H337" s="584" t="s">
        <v>59</v>
      </c>
      <c r="I337" s="552">
        <f>I343+I349+I355+I361+I367+I373+I379+I385+I391+I397</f>
        <v>3801.5</v>
      </c>
      <c r="J337" s="552">
        <f t="shared" si="17"/>
        <v>86</v>
      </c>
      <c r="K337" s="552">
        <f t="shared" si="17"/>
        <v>0</v>
      </c>
      <c r="L337" s="2534" t="s">
        <v>1019</v>
      </c>
      <c r="M337" s="573" t="s">
        <v>757</v>
      </c>
      <c r="N337" s="547">
        <v>676315</v>
      </c>
      <c r="O337" s="548"/>
      <c r="P337" s="2536"/>
    </row>
    <row r="338" spans="1:16" ht="13.8" x14ac:dyDescent="0.25">
      <c r="A338" s="624"/>
      <c r="B338" s="2786"/>
      <c r="C338" s="623"/>
      <c r="D338" s="2513"/>
      <c r="E338" s="2789"/>
      <c r="F338" s="2792"/>
      <c r="G338" s="2783"/>
      <c r="H338" s="584" t="s">
        <v>282</v>
      </c>
      <c r="I338" s="552">
        <f t="shared" si="17"/>
        <v>1068.5999999999999</v>
      </c>
      <c r="J338" s="552">
        <f t="shared" si="17"/>
        <v>0</v>
      </c>
      <c r="K338" s="552">
        <f t="shared" si="17"/>
        <v>0</v>
      </c>
      <c r="L338" s="2534"/>
      <c r="M338" s="573"/>
      <c r="N338" s="548"/>
      <c r="O338" s="548"/>
      <c r="P338" s="2536"/>
    </row>
    <row r="339" spans="1:16" ht="13.8" x14ac:dyDescent="0.25">
      <c r="A339" s="624"/>
      <c r="B339" s="2786"/>
      <c r="C339" s="623"/>
      <c r="D339" s="2513"/>
      <c r="E339" s="2789"/>
      <c r="F339" s="2792"/>
      <c r="G339" s="2783"/>
      <c r="H339" s="584" t="s">
        <v>57</v>
      </c>
      <c r="I339" s="552">
        <f>I345+I351+I357+I363+I369+I375+I381+I387+I393+I399+I405</f>
        <v>2977.2999999999997</v>
      </c>
      <c r="J339" s="552">
        <f>J345+J351+J357+J363+J369+J375+J381+J387+J393+J399</f>
        <v>2000</v>
      </c>
      <c r="K339" s="552">
        <f>K345+K351+K357+K363+K369+K375+K381+K387+K393+K399</f>
        <v>0</v>
      </c>
      <c r="L339" s="2534"/>
      <c r="M339" s="573"/>
      <c r="N339" s="548"/>
      <c r="O339" s="548"/>
      <c r="P339" s="2536"/>
    </row>
    <row r="340" spans="1:16" ht="14.4" thickBot="1" x14ac:dyDescent="0.3">
      <c r="A340" s="624"/>
      <c r="B340" s="2786"/>
      <c r="C340" s="623"/>
      <c r="D340" s="2513"/>
      <c r="E340" s="2789"/>
      <c r="F340" s="2792"/>
      <c r="G340" s="2783"/>
      <c r="H340" s="583" t="s">
        <v>281</v>
      </c>
      <c r="I340" s="571">
        <f>I346+I352+I358+I364+I370+I376+I382+I388+I394+I400</f>
        <v>0</v>
      </c>
      <c r="J340" s="571">
        <f>J346+J352+J358+J364+J370+J376+J382+J388+J394+J400</f>
        <v>0</v>
      </c>
      <c r="K340" s="571">
        <f>K346+K352+K358+K364+K370+K376+K382+K388+K394+K400</f>
        <v>0</v>
      </c>
      <c r="L340" s="2533"/>
      <c r="M340" s="569"/>
      <c r="N340" s="568"/>
      <c r="O340" s="568"/>
      <c r="P340" s="567"/>
    </row>
    <row r="341" spans="1:16" ht="21" customHeight="1" thickBot="1" x14ac:dyDescent="0.3">
      <c r="A341" s="2026"/>
      <c r="B341" s="2787"/>
      <c r="C341" s="621"/>
      <c r="D341" s="2514"/>
      <c r="E341" s="2790"/>
      <c r="F341" s="2793"/>
      <c r="G341" s="2784"/>
      <c r="H341" s="540" t="s">
        <v>7</v>
      </c>
      <c r="I341" s="539">
        <f>SUM(I336:I340)</f>
        <v>7859.0999999999985</v>
      </c>
      <c r="J341" s="539">
        <f>SUM(J336:J340)</f>
        <v>2086</v>
      </c>
      <c r="K341" s="539">
        <f>SUM(K336:K340)</f>
        <v>0</v>
      </c>
      <c r="L341" s="538"/>
      <c r="M341" s="537"/>
      <c r="N341" s="536"/>
      <c r="O341" s="536"/>
      <c r="P341" s="535"/>
    </row>
    <row r="342" spans="1:16" ht="13.95" customHeight="1" x14ac:dyDescent="0.25">
      <c r="A342" s="2869"/>
      <c r="B342" s="2872"/>
      <c r="C342" s="2838"/>
      <c r="D342" s="2037"/>
      <c r="E342" s="2799" t="s">
        <v>503</v>
      </c>
      <c r="F342" s="2875" t="s">
        <v>64</v>
      </c>
      <c r="G342" s="2782" t="s">
        <v>292</v>
      </c>
      <c r="H342" s="561" t="s">
        <v>48</v>
      </c>
      <c r="I342" s="560">
        <v>1.6</v>
      </c>
      <c r="J342" s="560">
        <v>0</v>
      </c>
      <c r="K342" s="559">
        <v>0</v>
      </c>
      <c r="L342" s="558" t="s">
        <v>289</v>
      </c>
      <c r="M342" s="557" t="s">
        <v>71</v>
      </c>
      <c r="N342" s="575">
        <v>1</v>
      </c>
      <c r="O342" s="575"/>
      <c r="P342" s="574"/>
    </row>
    <row r="343" spans="1:16" ht="13.8" x14ac:dyDescent="0.25">
      <c r="A343" s="2870"/>
      <c r="B343" s="2786"/>
      <c r="C343" s="2839"/>
      <c r="D343" s="2038"/>
      <c r="E343" s="2800"/>
      <c r="F343" s="2792"/>
      <c r="G343" s="2783"/>
      <c r="H343" s="553" t="s">
        <v>59</v>
      </c>
      <c r="I343" s="552">
        <v>2695.3</v>
      </c>
      <c r="J343" s="552">
        <v>0</v>
      </c>
      <c r="K343" s="551">
        <v>0</v>
      </c>
      <c r="L343" s="550" t="s">
        <v>323</v>
      </c>
      <c r="M343" s="549" t="s">
        <v>757</v>
      </c>
      <c r="N343" s="547">
        <v>90305</v>
      </c>
      <c r="O343" s="547"/>
      <c r="P343" s="619"/>
    </row>
    <row r="344" spans="1:16" ht="13.8" x14ac:dyDescent="0.25">
      <c r="A344" s="2870"/>
      <c r="B344" s="2786"/>
      <c r="C344" s="2839"/>
      <c r="D344" s="2038"/>
      <c r="E344" s="2800"/>
      <c r="F344" s="2792"/>
      <c r="G344" s="2783"/>
      <c r="H344" s="553" t="s">
        <v>282</v>
      </c>
      <c r="I344" s="552"/>
      <c r="J344" s="552"/>
      <c r="K344" s="551"/>
      <c r="L344" s="2534"/>
      <c r="M344" s="573"/>
      <c r="N344" s="548"/>
      <c r="O344" s="548"/>
      <c r="P344" s="2536"/>
    </row>
    <row r="345" spans="1:16" ht="13.8" x14ac:dyDescent="0.25">
      <c r="A345" s="2870"/>
      <c r="B345" s="2786"/>
      <c r="C345" s="2839"/>
      <c r="D345" s="2038"/>
      <c r="E345" s="2800"/>
      <c r="F345" s="2792"/>
      <c r="G345" s="2783"/>
      <c r="H345" s="553" t="s">
        <v>57</v>
      </c>
      <c r="I345" s="552">
        <v>203.3</v>
      </c>
      <c r="J345" s="552">
        <v>0</v>
      </c>
      <c r="K345" s="551">
        <v>0</v>
      </c>
      <c r="L345" s="2534"/>
      <c r="M345" s="573"/>
      <c r="N345" s="548"/>
      <c r="O345" s="548"/>
      <c r="P345" s="2536"/>
    </row>
    <row r="346" spans="1:16" ht="14.4" thickBot="1" x14ac:dyDescent="0.3">
      <c r="A346" s="2870"/>
      <c r="B346" s="2786"/>
      <c r="C346" s="2839"/>
      <c r="D346" s="2038"/>
      <c r="E346" s="2800"/>
      <c r="F346" s="2792"/>
      <c r="G346" s="2783"/>
      <c r="H346" s="546" t="s">
        <v>281</v>
      </c>
      <c r="I346" s="571"/>
      <c r="J346" s="571"/>
      <c r="K346" s="570"/>
      <c r="L346" s="2533"/>
      <c r="M346" s="569"/>
      <c r="N346" s="568"/>
      <c r="O346" s="568"/>
      <c r="P346" s="567"/>
    </row>
    <row r="347" spans="1:16" ht="27.6" customHeight="1" thickBot="1" x14ac:dyDescent="0.3">
      <c r="A347" s="2871"/>
      <c r="B347" s="2873"/>
      <c r="C347" s="2874"/>
      <c r="D347" s="2039"/>
      <c r="E347" s="2801"/>
      <c r="F347" s="2876"/>
      <c r="G347" s="2784"/>
      <c r="H347" s="540" t="s">
        <v>7</v>
      </c>
      <c r="I347" s="539">
        <f>SUM(I342:I346)</f>
        <v>2900.2000000000003</v>
      </c>
      <c r="J347" s="539">
        <f>SUM(J342:J346)</f>
        <v>0</v>
      </c>
      <c r="K347" s="539">
        <f>SUM(K342:K346)</f>
        <v>0</v>
      </c>
      <c r="L347" s="538"/>
      <c r="M347" s="537"/>
      <c r="N347" s="536"/>
      <c r="O347" s="536"/>
      <c r="P347" s="535"/>
    </row>
    <row r="348" spans="1:16" ht="13.95" customHeight="1" x14ac:dyDescent="0.25">
      <c r="A348" s="2893"/>
      <c r="B348" s="2891"/>
      <c r="C348" s="2838"/>
      <c r="D348" s="2037"/>
      <c r="E348" s="2799" t="s">
        <v>504</v>
      </c>
      <c r="F348" s="2875" t="s">
        <v>64</v>
      </c>
      <c r="G348" s="2782" t="s">
        <v>292</v>
      </c>
      <c r="H348" s="561" t="s">
        <v>48</v>
      </c>
      <c r="I348" s="560">
        <v>1.6</v>
      </c>
      <c r="J348" s="560">
        <v>0</v>
      </c>
      <c r="K348" s="559">
        <v>0</v>
      </c>
      <c r="L348" s="558" t="s">
        <v>289</v>
      </c>
      <c r="M348" s="557" t="s">
        <v>71</v>
      </c>
      <c r="N348" s="575">
        <v>1</v>
      </c>
      <c r="O348" s="556"/>
      <c r="P348" s="708"/>
    </row>
    <row r="349" spans="1:16" ht="13.8" x14ac:dyDescent="0.25">
      <c r="A349" s="2894"/>
      <c r="B349" s="2842"/>
      <c r="C349" s="2839"/>
      <c r="D349" s="2038"/>
      <c r="E349" s="2800"/>
      <c r="F349" s="2792"/>
      <c r="G349" s="2783"/>
      <c r="H349" s="553" t="s">
        <v>59</v>
      </c>
      <c r="I349" s="552">
        <v>275</v>
      </c>
      <c r="J349" s="552">
        <v>0</v>
      </c>
      <c r="K349" s="551">
        <v>0</v>
      </c>
      <c r="L349" s="550" t="s">
        <v>323</v>
      </c>
      <c r="M349" s="549" t="s">
        <v>757</v>
      </c>
      <c r="N349" s="547">
        <v>297000</v>
      </c>
      <c r="O349" s="620"/>
      <c r="P349" s="712"/>
    </row>
    <row r="350" spans="1:16" ht="12" customHeight="1" x14ac:dyDescent="0.25">
      <c r="A350" s="2894"/>
      <c r="B350" s="2842"/>
      <c r="C350" s="2839"/>
      <c r="D350" s="2038"/>
      <c r="E350" s="2800"/>
      <c r="F350" s="2792"/>
      <c r="G350" s="2783"/>
      <c r="H350" s="553" t="s">
        <v>282</v>
      </c>
      <c r="I350" s="552"/>
      <c r="J350" s="552"/>
      <c r="K350" s="551"/>
      <c r="L350" s="2534"/>
      <c r="M350" s="573"/>
      <c r="N350" s="548"/>
      <c r="O350" s="548"/>
      <c r="P350" s="2536"/>
    </row>
    <row r="351" spans="1:16" ht="13.2" customHeight="1" x14ac:dyDescent="0.25">
      <c r="A351" s="2894"/>
      <c r="B351" s="2842"/>
      <c r="C351" s="2839"/>
      <c r="D351" s="2038"/>
      <c r="E351" s="2518"/>
      <c r="F351" s="2792"/>
      <c r="G351" s="2783"/>
      <c r="H351" s="553" t="s">
        <v>57</v>
      </c>
      <c r="I351" s="552">
        <v>145.80000000000001</v>
      </c>
      <c r="J351" s="552">
        <v>0</v>
      </c>
      <c r="K351" s="551">
        <v>0</v>
      </c>
      <c r="L351" s="2534"/>
      <c r="M351" s="573"/>
      <c r="N351" s="548"/>
      <c r="O351" s="548"/>
      <c r="P351" s="2536"/>
    </row>
    <row r="352" spans="1:16" ht="20.399999999999999" customHeight="1" thickBot="1" x14ac:dyDescent="0.3">
      <c r="A352" s="2894"/>
      <c r="B352" s="2842"/>
      <c r="C352" s="2839"/>
      <c r="D352" s="2038"/>
      <c r="E352" s="572"/>
      <c r="F352" s="2792"/>
      <c r="G352" s="2783"/>
      <c r="H352" s="546" t="s">
        <v>281</v>
      </c>
      <c r="I352" s="571"/>
      <c r="J352" s="571"/>
      <c r="K352" s="570"/>
      <c r="L352" s="2533"/>
      <c r="M352" s="569"/>
      <c r="N352" s="568"/>
      <c r="O352" s="568"/>
      <c r="P352" s="567"/>
    </row>
    <row r="353" spans="1:18" ht="14.4" customHeight="1" thickBot="1" x14ac:dyDescent="0.3">
      <c r="A353" s="2895"/>
      <c r="B353" s="2892"/>
      <c r="C353" s="2874"/>
      <c r="D353" s="2039"/>
      <c r="E353" s="582"/>
      <c r="F353" s="2876"/>
      <c r="G353" s="2784"/>
      <c r="H353" s="540" t="s">
        <v>7</v>
      </c>
      <c r="I353" s="539">
        <f>SUM(I348:I352)</f>
        <v>422.40000000000003</v>
      </c>
      <c r="J353" s="539">
        <f>SUM(J348:J352)</f>
        <v>0</v>
      </c>
      <c r="K353" s="539">
        <f>SUM(K348:K352)</f>
        <v>0</v>
      </c>
      <c r="L353" s="538"/>
      <c r="M353" s="537"/>
      <c r="N353" s="536"/>
      <c r="O353" s="536"/>
      <c r="P353" s="535"/>
    </row>
    <row r="354" spans="1:18" ht="13.95" customHeight="1" x14ac:dyDescent="0.25">
      <c r="A354" s="2893"/>
      <c r="B354" s="2891"/>
      <c r="C354" s="2838"/>
      <c r="D354" s="2037"/>
      <c r="E354" s="2799" t="s">
        <v>505</v>
      </c>
      <c r="F354" s="2875" t="s">
        <v>64</v>
      </c>
      <c r="G354" s="2782" t="s">
        <v>303</v>
      </c>
      <c r="H354" s="561" t="s">
        <v>48</v>
      </c>
      <c r="I354" s="560">
        <v>2.5</v>
      </c>
      <c r="J354" s="560">
        <v>0</v>
      </c>
      <c r="K354" s="559">
        <v>0</v>
      </c>
      <c r="L354" s="558" t="s">
        <v>289</v>
      </c>
      <c r="M354" s="557" t="s">
        <v>71</v>
      </c>
      <c r="N354" s="575">
        <v>1</v>
      </c>
      <c r="O354" s="556"/>
      <c r="P354" s="708"/>
    </row>
    <row r="355" spans="1:18" ht="13.8" x14ac:dyDescent="0.25">
      <c r="A355" s="2894"/>
      <c r="B355" s="2842"/>
      <c r="C355" s="2839"/>
      <c r="D355" s="2038"/>
      <c r="E355" s="2800"/>
      <c r="F355" s="2792"/>
      <c r="G355" s="2783"/>
      <c r="H355" s="553" t="s">
        <v>59</v>
      </c>
      <c r="I355" s="552">
        <v>73.599999999999994</v>
      </c>
      <c r="J355" s="552">
        <v>0</v>
      </c>
      <c r="K355" s="551">
        <v>0</v>
      </c>
      <c r="L355" s="550" t="s">
        <v>323</v>
      </c>
      <c r="M355" s="549" t="s">
        <v>757</v>
      </c>
      <c r="N355" s="547">
        <v>32625</v>
      </c>
      <c r="O355" s="620"/>
      <c r="P355" s="712"/>
    </row>
    <row r="356" spans="1:18" ht="13.8" x14ac:dyDescent="0.25">
      <c r="A356" s="2894"/>
      <c r="B356" s="2842"/>
      <c r="C356" s="2839"/>
      <c r="D356" s="2038"/>
      <c r="E356" s="2800"/>
      <c r="F356" s="2792"/>
      <c r="G356" s="2783"/>
      <c r="H356" s="553" t="s">
        <v>282</v>
      </c>
      <c r="I356" s="552">
        <v>1068.5999999999999</v>
      </c>
      <c r="J356" s="552">
        <v>0</v>
      </c>
      <c r="K356" s="551">
        <v>0</v>
      </c>
      <c r="L356" s="2534"/>
      <c r="M356" s="573"/>
      <c r="N356" s="548"/>
      <c r="O356" s="548"/>
      <c r="P356" s="2536"/>
    </row>
    <row r="357" spans="1:18" ht="13.8" x14ac:dyDescent="0.25">
      <c r="A357" s="2894"/>
      <c r="B357" s="2842"/>
      <c r="C357" s="2839"/>
      <c r="D357" s="2038"/>
      <c r="E357" s="2518"/>
      <c r="F357" s="2792"/>
      <c r="G357" s="2783"/>
      <c r="H357" s="553" t="s">
        <v>57</v>
      </c>
      <c r="I357" s="552">
        <v>846.6</v>
      </c>
      <c r="J357" s="552">
        <v>0</v>
      </c>
      <c r="K357" s="551">
        <v>0</v>
      </c>
      <c r="L357" s="2534"/>
      <c r="M357" s="573"/>
      <c r="N357" s="548"/>
      <c r="O357" s="548"/>
      <c r="P357" s="2536"/>
    </row>
    <row r="358" spans="1:18" ht="17.399999999999999" customHeight="1" thickBot="1" x14ac:dyDescent="0.3">
      <c r="A358" s="2894"/>
      <c r="B358" s="2842"/>
      <c r="C358" s="2839"/>
      <c r="D358" s="2038"/>
      <c r="E358" s="714"/>
      <c r="F358" s="2792"/>
      <c r="G358" s="2783"/>
      <c r="H358" s="546" t="s">
        <v>281</v>
      </c>
      <c r="I358" s="571"/>
      <c r="J358" s="571"/>
      <c r="K358" s="570"/>
      <c r="L358" s="2533"/>
      <c r="M358" s="569"/>
      <c r="N358" s="568"/>
      <c r="O358" s="568"/>
      <c r="P358" s="567"/>
    </row>
    <row r="359" spans="1:18" ht="16.95" customHeight="1" thickBot="1" x14ac:dyDescent="0.3">
      <c r="A359" s="2895"/>
      <c r="B359" s="2892"/>
      <c r="C359" s="2874"/>
      <c r="D359" s="2039"/>
      <c r="E359" s="582"/>
      <c r="F359" s="2876"/>
      <c r="G359" s="2784"/>
      <c r="H359" s="540" t="s">
        <v>7</v>
      </c>
      <c r="I359" s="539">
        <f>SUM(I354:I358)</f>
        <v>1991.2999999999997</v>
      </c>
      <c r="J359" s="539">
        <f>SUM(J354:J358)</f>
        <v>0</v>
      </c>
      <c r="K359" s="539">
        <f>SUM(K354:K358)</f>
        <v>0</v>
      </c>
      <c r="L359" s="538"/>
      <c r="M359" s="537"/>
      <c r="N359" s="536"/>
      <c r="O359" s="536"/>
      <c r="P359" s="535"/>
    </row>
    <row r="360" spans="1:18" ht="13.95" customHeight="1" x14ac:dyDescent="0.25">
      <c r="A360" s="2893"/>
      <c r="B360" s="2891"/>
      <c r="C360" s="2838"/>
      <c r="D360" s="2037"/>
      <c r="E360" s="2799" t="s">
        <v>506</v>
      </c>
      <c r="F360" s="2875" t="s">
        <v>64</v>
      </c>
      <c r="G360" s="2782" t="s">
        <v>292</v>
      </c>
      <c r="H360" s="561" t="s">
        <v>48</v>
      </c>
      <c r="I360" s="560"/>
      <c r="J360" s="560"/>
      <c r="K360" s="559"/>
      <c r="L360" s="558" t="s">
        <v>289</v>
      </c>
      <c r="M360" s="557" t="s">
        <v>71</v>
      </c>
      <c r="N360" s="575">
        <v>1</v>
      </c>
      <c r="O360" s="556"/>
      <c r="P360" s="708"/>
    </row>
    <row r="361" spans="1:18" ht="13.8" x14ac:dyDescent="0.25">
      <c r="A361" s="2894"/>
      <c r="B361" s="2842"/>
      <c r="C361" s="2839"/>
      <c r="D361" s="2038"/>
      <c r="E361" s="2800"/>
      <c r="F361" s="2792"/>
      <c r="G361" s="2783"/>
      <c r="H361" s="553" t="s">
        <v>59</v>
      </c>
      <c r="I361" s="552">
        <v>157</v>
      </c>
      <c r="J361" s="552">
        <v>0</v>
      </c>
      <c r="K361" s="551">
        <v>0</v>
      </c>
      <c r="L361" s="550" t="s">
        <v>323</v>
      </c>
      <c r="M361" s="549" t="s">
        <v>757</v>
      </c>
      <c r="N361" s="547">
        <v>16800</v>
      </c>
      <c r="O361" s="620"/>
      <c r="P361" s="712"/>
      <c r="Q361" s="1030"/>
      <c r="R361" s="1030"/>
    </row>
    <row r="362" spans="1:18" ht="13.8" x14ac:dyDescent="0.25">
      <c r="A362" s="2894"/>
      <c r="B362" s="2842"/>
      <c r="C362" s="2839"/>
      <c r="D362" s="2038"/>
      <c r="E362" s="2800"/>
      <c r="F362" s="2792"/>
      <c r="G362" s="2783"/>
      <c r="H362" s="553" t="s">
        <v>282</v>
      </c>
      <c r="I362" s="552"/>
      <c r="J362" s="552"/>
      <c r="K362" s="551"/>
      <c r="L362" s="2534"/>
      <c r="M362" s="573"/>
      <c r="N362" s="548"/>
      <c r="O362" s="548"/>
      <c r="P362" s="2536"/>
      <c r="R362" s="1030"/>
    </row>
    <row r="363" spans="1:18" ht="13.8" x14ac:dyDescent="0.25">
      <c r="A363" s="2894"/>
      <c r="B363" s="2842"/>
      <c r="C363" s="2839"/>
      <c r="D363" s="2038"/>
      <c r="E363" s="2800"/>
      <c r="F363" s="2792"/>
      <c r="G363" s="2783"/>
      <c r="H363" s="553" t="s">
        <v>57</v>
      </c>
      <c r="I363" s="552">
        <v>581</v>
      </c>
      <c r="J363" s="552">
        <v>0</v>
      </c>
      <c r="K363" s="551">
        <v>0</v>
      </c>
      <c r="L363" s="2534"/>
      <c r="M363" s="573"/>
      <c r="N363" s="548"/>
      <c r="O363" s="548"/>
      <c r="P363" s="2536"/>
      <c r="Q363" s="1030"/>
      <c r="R363" s="1030"/>
    </row>
    <row r="364" spans="1:18" ht="13.2" customHeight="1" thickBot="1" x14ac:dyDescent="0.3">
      <c r="A364" s="2894"/>
      <c r="B364" s="2842"/>
      <c r="C364" s="2839"/>
      <c r="D364" s="2038"/>
      <c r="E364" s="2800"/>
      <c r="F364" s="2792"/>
      <c r="G364" s="2783"/>
      <c r="H364" s="546" t="s">
        <v>281</v>
      </c>
      <c r="I364" s="571"/>
      <c r="J364" s="571"/>
      <c r="K364" s="570"/>
      <c r="L364" s="2533"/>
      <c r="M364" s="569"/>
      <c r="N364" s="568"/>
      <c r="O364" s="568"/>
      <c r="P364" s="567"/>
    </row>
    <row r="365" spans="1:18" ht="17.399999999999999" customHeight="1" thickBot="1" x14ac:dyDescent="0.3">
      <c r="A365" s="2895"/>
      <c r="B365" s="2892"/>
      <c r="C365" s="2874"/>
      <c r="D365" s="2039"/>
      <c r="E365" s="2801"/>
      <c r="F365" s="2876"/>
      <c r="G365" s="2784"/>
      <c r="H365" s="540" t="s">
        <v>7</v>
      </c>
      <c r="I365" s="539">
        <f>SUM(I360:I364)</f>
        <v>738</v>
      </c>
      <c r="J365" s="539">
        <f>SUM(J360:J364)</f>
        <v>0</v>
      </c>
      <c r="K365" s="539">
        <f>SUM(K360:K364)</f>
        <v>0</v>
      </c>
      <c r="L365" s="538"/>
      <c r="M365" s="537"/>
      <c r="N365" s="536"/>
      <c r="O365" s="536"/>
      <c r="P365" s="535"/>
    </row>
    <row r="366" spans="1:18" ht="13.95" customHeight="1" x14ac:dyDescent="0.25">
      <c r="A366" s="2893"/>
      <c r="B366" s="2891"/>
      <c r="C366" s="2838"/>
      <c r="D366" s="2037"/>
      <c r="E366" s="2799" t="s">
        <v>507</v>
      </c>
      <c r="F366" s="2875" t="s">
        <v>64</v>
      </c>
      <c r="G366" s="2782" t="s">
        <v>292</v>
      </c>
      <c r="H366" s="561" t="s">
        <v>48</v>
      </c>
      <c r="I366" s="560"/>
      <c r="J366" s="560"/>
      <c r="K366" s="559"/>
      <c r="L366" s="558" t="s">
        <v>289</v>
      </c>
      <c r="M366" s="557" t="s">
        <v>71</v>
      </c>
      <c r="N366" s="575">
        <v>1</v>
      </c>
      <c r="O366" s="556"/>
      <c r="P366" s="708"/>
    </row>
    <row r="367" spans="1:18" ht="13.8" x14ac:dyDescent="0.25">
      <c r="A367" s="2894"/>
      <c r="B367" s="2842"/>
      <c r="C367" s="2839"/>
      <c r="D367" s="2038"/>
      <c r="E367" s="2800"/>
      <c r="F367" s="2792"/>
      <c r="G367" s="2783"/>
      <c r="H367" s="553" t="s">
        <v>59</v>
      </c>
      <c r="I367" s="552">
        <v>50</v>
      </c>
      <c r="J367" s="552">
        <v>0</v>
      </c>
      <c r="K367" s="551">
        <v>0</v>
      </c>
      <c r="L367" s="550" t="s">
        <v>323</v>
      </c>
      <c r="M367" s="549" t="s">
        <v>757</v>
      </c>
      <c r="N367" s="547">
        <v>156556</v>
      </c>
      <c r="O367" s="620"/>
      <c r="P367" s="712"/>
    </row>
    <row r="368" spans="1:18" ht="13.8" x14ac:dyDescent="0.25">
      <c r="A368" s="2894"/>
      <c r="B368" s="2842"/>
      <c r="C368" s="2839"/>
      <c r="D368" s="2038"/>
      <c r="E368" s="2800"/>
      <c r="F368" s="2792"/>
      <c r="G368" s="2783"/>
      <c r="H368" s="553" t="s">
        <v>282</v>
      </c>
      <c r="I368" s="552"/>
      <c r="J368" s="552"/>
      <c r="K368" s="551"/>
      <c r="L368" s="2534"/>
      <c r="M368" s="573"/>
      <c r="N368" s="548"/>
      <c r="O368" s="548"/>
      <c r="P368" s="2536"/>
    </row>
    <row r="369" spans="1:16" ht="13.8" x14ac:dyDescent="0.25">
      <c r="A369" s="2894"/>
      <c r="B369" s="2842"/>
      <c r="C369" s="2839"/>
      <c r="D369" s="2038"/>
      <c r="E369" s="2800"/>
      <c r="F369" s="2792"/>
      <c r="G369" s="2783"/>
      <c r="H369" s="553" t="s">
        <v>57</v>
      </c>
      <c r="I369" s="552">
        <v>807.9</v>
      </c>
      <c r="J369" s="552">
        <v>0</v>
      </c>
      <c r="K369" s="551">
        <v>0</v>
      </c>
      <c r="L369" s="2534"/>
      <c r="M369" s="573"/>
      <c r="N369" s="548"/>
      <c r="O369" s="548"/>
      <c r="P369" s="2536"/>
    </row>
    <row r="370" spans="1:16" ht="10.95" customHeight="1" thickBot="1" x14ac:dyDescent="0.3">
      <c r="A370" s="2894"/>
      <c r="B370" s="2842"/>
      <c r="C370" s="2839"/>
      <c r="D370" s="2038"/>
      <c r="E370" s="2800"/>
      <c r="F370" s="2792"/>
      <c r="G370" s="2783"/>
      <c r="H370" s="546" t="s">
        <v>281</v>
      </c>
      <c r="I370" s="571"/>
      <c r="J370" s="571"/>
      <c r="K370" s="570"/>
      <c r="L370" s="2533"/>
      <c r="M370" s="569"/>
      <c r="N370" s="568"/>
      <c r="O370" s="568"/>
      <c r="P370" s="567"/>
    </row>
    <row r="371" spans="1:16" ht="13.95" customHeight="1" thickBot="1" x14ac:dyDescent="0.3">
      <c r="A371" s="2895"/>
      <c r="B371" s="2892"/>
      <c r="C371" s="2874"/>
      <c r="D371" s="2039"/>
      <c r="E371" s="2801"/>
      <c r="F371" s="2876"/>
      <c r="G371" s="2784"/>
      <c r="H371" s="540" t="s">
        <v>7</v>
      </c>
      <c r="I371" s="539">
        <f>SUM(I366:I370)</f>
        <v>857.9</v>
      </c>
      <c r="J371" s="539">
        <f>SUM(J366:J370)</f>
        <v>0</v>
      </c>
      <c r="K371" s="539">
        <f>SUM(K366:K370)</f>
        <v>0</v>
      </c>
      <c r="L371" s="538"/>
      <c r="M371" s="537"/>
      <c r="N371" s="536"/>
      <c r="O371" s="536"/>
      <c r="P371" s="535"/>
    </row>
    <row r="372" spans="1:16" ht="13.95" customHeight="1" x14ac:dyDescent="0.25">
      <c r="A372" s="2893"/>
      <c r="B372" s="2891"/>
      <c r="C372" s="2838"/>
      <c r="D372" s="2037"/>
      <c r="E372" s="2799" t="s">
        <v>508</v>
      </c>
      <c r="F372" s="2875" t="s">
        <v>64</v>
      </c>
      <c r="G372" s="2782" t="s">
        <v>284</v>
      </c>
      <c r="H372" s="561" t="s">
        <v>48</v>
      </c>
      <c r="I372" s="560"/>
      <c r="J372" s="560"/>
      <c r="K372" s="559"/>
      <c r="L372" s="558" t="s">
        <v>289</v>
      </c>
      <c r="M372" s="713" t="s">
        <v>71</v>
      </c>
      <c r="N372" s="575">
        <v>1</v>
      </c>
      <c r="O372" s="556"/>
      <c r="P372" s="708"/>
    </row>
    <row r="373" spans="1:16" ht="18.600000000000001" customHeight="1" x14ac:dyDescent="0.25">
      <c r="A373" s="2894"/>
      <c r="B373" s="2842"/>
      <c r="C373" s="2839"/>
      <c r="D373" s="2038"/>
      <c r="E373" s="2800"/>
      <c r="F373" s="2792"/>
      <c r="G373" s="2783"/>
      <c r="H373" s="553" t="s">
        <v>59</v>
      </c>
      <c r="I373" s="552">
        <v>250</v>
      </c>
      <c r="J373" s="552">
        <v>0</v>
      </c>
      <c r="K373" s="551">
        <v>0</v>
      </c>
      <c r="L373" s="550" t="s">
        <v>323</v>
      </c>
      <c r="M373" s="549" t="s">
        <v>757</v>
      </c>
      <c r="N373" s="547">
        <v>42000</v>
      </c>
      <c r="O373" s="620"/>
      <c r="P373" s="712"/>
    </row>
    <row r="374" spans="1:16" ht="17.399999999999999" customHeight="1" x14ac:dyDescent="0.25">
      <c r="A374" s="2894"/>
      <c r="B374" s="2842"/>
      <c r="C374" s="2839"/>
      <c r="D374" s="2038"/>
      <c r="E374" s="2800"/>
      <c r="F374" s="2792"/>
      <c r="G374" s="2783"/>
      <c r="H374" s="553" t="s">
        <v>282</v>
      </c>
      <c r="I374" s="552"/>
      <c r="J374" s="552"/>
      <c r="K374" s="551"/>
      <c r="L374" s="2534"/>
      <c r="M374" s="573"/>
      <c r="N374" s="548"/>
      <c r="O374" s="548"/>
      <c r="P374" s="2536"/>
    </row>
    <row r="375" spans="1:16" ht="13.8" x14ac:dyDescent="0.25">
      <c r="A375" s="2894"/>
      <c r="B375" s="2842"/>
      <c r="C375" s="2839"/>
      <c r="D375" s="2038"/>
      <c r="E375" s="2518"/>
      <c r="F375" s="2792"/>
      <c r="G375" s="2783"/>
      <c r="H375" s="553" t="s">
        <v>57</v>
      </c>
      <c r="I375" s="552">
        <v>1.3</v>
      </c>
      <c r="J375" s="552"/>
      <c r="K375" s="551"/>
      <c r="L375" s="2534"/>
      <c r="M375" s="573"/>
      <c r="N375" s="548"/>
      <c r="O375" s="548"/>
      <c r="P375" s="2536"/>
    </row>
    <row r="376" spans="1:16" ht="14.4" thickBot="1" x14ac:dyDescent="0.3">
      <c r="A376" s="2894"/>
      <c r="B376" s="2842"/>
      <c r="C376" s="2839"/>
      <c r="D376" s="2038"/>
      <c r="E376" s="710"/>
      <c r="F376" s="2792"/>
      <c r="G376" s="2783"/>
      <c r="H376" s="546" t="s">
        <v>281</v>
      </c>
      <c r="I376" s="571"/>
      <c r="J376" s="571"/>
      <c r="K376" s="570"/>
      <c r="L376" s="2533"/>
      <c r="M376" s="569"/>
      <c r="N376" s="568"/>
      <c r="O376" s="568"/>
      <c r="P376" s="567"/>
    </row>
    <row r="377" spans="1:16" ht="21.6" customHeight="1" thickBot="1" x14ac:dyDescent="0.3">
      <c r="A377" s="2895"/>
      <c r="B377" s="2892"/>
      <c r="C377" s="2874"/>
      <c r="D377" s="2039"/>
      <c r="E377" s="582"/>
      <c r="F377" s="2876"/>
      <c r="G377" s="2784"/>
      <c r="H377" s="540" t="s">
        <v>7</v>
      </c>
      <c r="I377" s="539">
        <f>SUM(I372:I376)</f>
        <v>251.3</v>
      </c>
      <c r="J377" s="539">
        <f>SUM(J372:J376)</f>
        <v>0</v>
      </c>
      <c r="K377" s="539">
        <f>SUM(K372:K376)</f>
        <v>0</v>
      </c>
      <c r="L377" s="538"/>
      <c r="M377" s="537"/>
      <c r="N377" s="536"/>
      <c r="O377" s="536"/>
      <c r="P377" s="535"/>
    </row>
    <row r="378" spans="1:16" ht="13.95" customHeight="1" x14ac:dyDescent="0.25">
      <c r="A378" s="2893"/>
      <c r="B378" s="2891"/>
      <c r="C378" s="2838"/>
      <c r="D378" s="2037"/>
      <c r="E378" s="2799" t="s">
        <v>509</v>
      </c>
      <c r="F378" s="2875" t="s">
        <v>64</v>
      </c>
      <c r="G378" s="2782" t="s">
        <v>324</v>
      </c>
      <c r="H378" s="561" t="s">
        <v>48</v>
      </c>
      <c r="I378" s="560"/>
      <c r="J378" s="560"/>
      <c r="K378" s="559"/>
      <c r="L378" s="558" t="s">
        <v>289</v>
      </c>
      <c r="M378" s="557" t="s">
        <v>71</v>
      </c>
      <c r="N378" s="575">
        <v>1</v>
      </c>
      <c r="O378" s="575">
        <v>0</v>
      </c>
      <c r="P378" s="574">
        <v>0</v>
      </c>
    </row>
    <row r="379" spans="1:16" ht="13.8" x14ac:dyDescent="0.25">
      <c r="A379" s="2894"/>
      <c r="B379" s="2842"/>
      <c r="C379" s="2839"/>
      <c r="D379" s="2038"/>
      <c r="E379" s="2800"/>
      <c r="F379" s="2792"/>
      <c r="G379" s="2783"/>
      <c r="H379" s="553" t="s">
        <v>59</v>
      </c>
      <c r="I379" s="552"/>
      <c r="J379" s="552"/>
      <c r="K379" s="551"/>
      <c r="L379" s="550" t="s">
        <v>323</v>
      </c>
      <c r="M379" s="549" t="s">
        <v>757</v>
      </c>
      <c r="N379" s="547">
        <v>20769</v>
      </c>
      <c r="O379" s="547"/>
      <c r="P379" s="619"/>
    </row>
    <row r="380" spans="1:16" ht="13.8" x14ac:dyDescent="0.25">
      <c r="A380" s="2894"/>
      <c r="B380" s="2842"/>
      <c r="C380" s="2839"/>
      <c r="D380" s="2038"/>
      <c r="E380" s="2800"/>
      <c r="F380" s="2792"/>
      <c r="G380" s="2783"/>
      <c r="H380" s="553" t="s">
        <v>282</v>
      </c>
      <c r="I380" s="552"/>
      <c r="J380" s="552"/>
      <c r="K380" s="551"/>
      <c r="L380" s="2534"/>
      <c r="M380" s="573"/>
      <c r="N380" s="548"/>
      <c r="O380" s="548"/>
      <c r="P380" s="2536"/>
    </row>
    <row r="381" spans="1:16" ht="13.8" x14ac:dyDescent="0.25">
      <c r="A381" s="2894"/>
      <c r="B381" s="2842"/>
      <c r="C381" s="2839"/>
      <c r="D381" s="2038"/>
      <c r="E381" s="2518"/>
      <c r="F381" s="2792"/>
      <c r="G381" s="2783"/>
      <c r="H381" s="553" t="s">
        <v>57</v>
      </c>
      <c r="I381" s="552">
        <v>53</v>
      </c>
      <c r="J381" s="552">
        <v>0</v>
      </c>
      <c r="K381" s="551">
        <v>0</v>
      </c>
      <c r="L381" s="2534"/>
      <c r="M381" s="573"/>
      <c r="N381" s="548"/>
      <c r="O381" s="548"/>
      <c r="P381" s="2536"/>
    </row>
    <row r="382" spans="1:16" ht="14.4" thickBot="1" x14ac:dyDescent="0.3">
      <c r="A382" s="2894"/>
      <c r="B382" s="2842"/>
      <c r="C382" s="2839"/>
      <c r="D382" s="2038"/>
      <c r="E382" s="572"/>
      <c r="F382" s="2792"/>
      <c r="G382" s="2783"/>
      <c r="H382" s="546" t="s">
        <v>281</v>
      </c>
      <c r="I382" s="571"/>
      <c r="J382" s="571"/>
      <c r="K382" s="570"/>
      <c r="L382" s="2533"/>
      <c r="M382" s="569"/>
      <c r="N382" s="568"/>
      <c r="O382" s="568"/>
      <c r="P382" s="567"/>
    </row>
    <row r="383" spans="1:16" ht="14.4" thickBot="1" x14ac:dyDescent="0.3">
      <c r="A383" s="2895"/>
      <c r="B383" s="2892"/>
      <c r="C383" s="2874"/>
      <c r="D383" s="2039"/>
      <c r="E383" s="582"/>
      <c r="F383" s="2876"/>
      <c r="G383" s="2784"/>
      <c r="H383" s="540" t="s">
        <v>7</v>
      </c>
      <c r="I383" s="539">
        <f>SUM(I378:I382)</f>
        <v>53</v>
      </c>
      <c r="J383" s="539">
        <f>SUM(J378:J382)</f>
        <v>0</v>
      </c>
      <c r="K383" s="539">
        <f>SUM(K378:K382)</f>
        <v>0</v>
      </c>
      <c r="L383" s="538"/>
      <c r="M383" s="537"/>
      <c r="N383" s="711"/>
      <c r="O383" s="536"/>
      <c r="P383" s="535"/>
    </row>
    <row r="384" spans="1:16" ht="13.95" customHeight="1" x14ac:dyDescent="0.25">
      <c r="A384" s="2893"/>
      <c r="B384" s="2891"/>
      <c r="C384" s="2838"/>
      <c r="D384" s="2037"/>
      <c r="E384" s="2896" t="s">
        <v>510</v>
      </c>
      <c r="F384" s="2875" t="s">
        <v>64</v>
      </c>
      <c r="G384" s="2782" t="s">
        <v>326</v>
      </c>
      <c r="H384" s="561" t="s">
        <v>48</v>
      </c>
      <c r="I384" s="560"/>
      <c r="J384" s="560"/>
      <c r="K384" s="559"/>
      <c r="L384" s="558" t="s">
        <v>289</v>
      </c>
      <c r="M384" s="557" t="s">
        <v>71</v>
      </c>
      <c r="N384" s="575">
        <v>1</v>
      </c>
      <c r="O384" s="556"/>
      <c r="P384" s="708"/>
    </row>
    <row r="385" spans="1:17" ht="13.8" x14ac:dyDescent="0.25">
      <c r="A385" s="2894"/>
      <c r="B385" s="2842"/>
      <c r="C385" s="2839"/>
      <c r="D385" s="2038"/>
      <c r="E385" s="2897"/>
      <c r="F385" s="2792"/>
      <c r="G385" s="2783"/>
      <c r="H385" s="553" t="s">
        <v>59</v>
      </c>
      <c r="I385" s="552">
        <v>0.6</v>
      </c>
      <c r="J385" s="552"/>
      <c r="K385" s="551"/>
      <c r="L385" s="550" t="s">
        <v>323</v>
      </c>
      <c r="M385" s="549" t="s">
        <v>757</v>
      </c>
      <c r="N385" s="547">
        <v>20260</v>
      </c>
      <c r="O385" s="548"/>
      <c r="P385" s="2536"/>
    </row>
    <row r="386" spans="1:17" ht="13.8" x14ac:dyDescent="0.25">
      <c r="A386" s="2894"/>
      <c r="B386" s="2842"/>
      <c r="C386" s="2839"/>
      <c r="D386" s="2038"/>
      <c r="E386" s="2897"/>
      <c r="F386" s="2792"/>
      <c r="G386" s="2783"/>
      <c r="H386" s="553" t="s">
        <v>282</v>
      </c>
      <c r="I386" s="552"/>
      <c r="J386" s="552"/>
      <c r="K386" s="551"/>
      <c r="L386" s="2534"/>
      <c r="M386" s="573"/>
      <c r="N386" s="548"/>
      <c r="O386" s="548"/>
      <c r="P386" s="2536"/>
    </row>
    <row r="387" spans="1:17" ht="13.8" x14ac:dyDescent="0.25">
      <c r="A387" s="2894"/>
      <c r="B387" s="2842"/>
      <c r="C387" s="2839"/>
      <c r="D387" s="2038"/>
      <c r="E387" s="2537"/>
      <c r="F387" s="2792"/>
      <c r="G387" s="2783"/>
      <c r="H387" s="553" t="s">
        <v>57</v>
      </c>
      <c r="I387" s="552">
        <v>73.900000000000006</v>
      </c>
      <c r="J387" s="552">
        <v>0</v>
      </c>
      <c r="K387" s="551">
        <v>0</v>
      </c>
      <c r="L387" s="2534"/>
      <c r="M387" s="573"/>
      <c r="N387" s="548"/>
      <c r="O387" s="548"/>
      <c r="P387" s="2536"/>
    </row>
    <row r="388" spans="1:17" ht="14.4" thickBot="1" x14ac:dyDescent="0.3">
      <c r="A388" s="2894"/>
      <c r="B388" s="2842"/>
      <c r="C388" s="2839"/>
      <c r="D388" s="2038"/>
      <c r="E388" s="1058"/>
      <c r="F388" s="2792"/>
      <c r="G388" s="2783"/>
      <c r="H388" s="546" t="s">
        <v>281</v>
      </c>
      <c r="I388" s="571"/>
      <c r="J388" s="571"/>
      <c r="K388" s="570"/>
      <c r="L388" s="2533"/>
      <c r="M388" s="569"/>
      <c r="N388" s="568"/>
      <c r="O388" s="568"/>
      <c r="P388" s="567"/>
    </row>
    <row r="389" spans="1:17" ht="14.4" thickBot="1" x14ac:dyDescent="0.3">
      <c r="A389" s="2895"/>
      <c r="B389" s="2892"/>
      <c r="C389" s="2874"/>
      <c r="D389" s="2039"/>
      <c r="E389" s="1059"/>
      <c r="F389" s="2876"/>
      <c r="G389" s="2784"/>
      <c r="H389" s="540" t="s">
        <v>7</v>
      </c>
      <c r="I389" s="539">
        <f>SUM(I384:I388)</f>
        <v>74.5</v>
      </c>
      <c r="J389" s="539">
        <f>SUM(J384:J388)</f>
        <v>0</v>
      </c>
      <c r="K389" s="539">
        <f>SUM(K384:K388)</f>
        <v>0</v>
      </c>
      <c r="L389" s="538"/>
      <c r="M389" s="537"/>
      <c r="N389" s="536"/>
      <c r="O389" s="536"/>
      <c r="P389" s="535"/>
    </row>
    <row r="390" spans="1:17" ht="13.95" customHeight="1" x14ac:dyDescent="0.25">
      <c r="A390" s="2893"/>
      <c r="B390" s="2891"/>
      <c r="C390" s="2838"/>
      <c r="D390" s="2037"/>
      <c r="E390" s="2896" t="s">
        <v>511</v>
      </c>
      <c r="F390" s="2898" t="s">
        <v>64</v>
      </c>
      <c r="G390" s="709" t="s">
        <v>326</v>
      </c>
      <c r="H390" s="561" t="s">
        <v>48</v>
      </c>
      <c r="I390" s="560">
        <v>6</v>
      </c>
      <c r="J390" s="560">
        <v>0</v>
      </c>
      <c r="K390" s="559">
        <v>0</v>
      </c>
      <c r="L390" s="558" t="s">
        <v>289</v>
      </c>
      <c r="M390" s="557" t="s">
        <v>71</v>
      </c>
      <c r="N390" s="575">
        <v>1</v>
      </c>
      <c r="O390" s="556"/>
      <c r="P390" s="708"/>
    </row>
    <row r="391" spans="1:17" ht="27.6" x14ac:dyDescent="0.25">
      <c r="A391" s="2894"/>
      <c r="B391" s="2842"/>
      <c r="C391" s="2839"/>
      <c r="D391" s="2038"/>
      <c r="E391" s="2897"/>
      <c r="F391" s="2836"/>
      <c r="G391" s="615"/>
      <c r="H391" s="553" t="s">
        <v>59</v>
      </c>
      <c r="I391" s="1794">
        <v>26</v>
      </c>
      <c r="J391" s="552">
        <v>0</v>
      </c>
      <c r="K391" s="551">
        <v>0</v>
      </c>
      <c r="L391" s="550" t="s">
        <v>325</v>
      </c>
      <c r="M391" s="549" t="s">
        <v>71</v>
      </c>
      <c r="N391" s="547">
        <v>1</v>
      </c>
      <c r="O391" s="547"/>
      <c r="P391" s="2536"/>
      <c r="Q391" s="850"/>
    </row>
    <row r="392" spans="1:17" ht="13.95" customHeight="1" x14ac:dyDescent="0.25">
      <c r="A392" s="2894"/>
      <c r="B392" s="2842"/>
      <c r="C392" s="2839"/>
      <c r="D392" s="2038"/>
      <c r="E392" s="2897"/>
      <c r="F392" s="2836"/>
      <c r="G392" s="615"/>
      <c r="H392" s="553" t="s">
        <v>282</v>
      </c>
      <c r="I392" s="552"/>
      <c r="J392" s="552"/>
      <c r="K392" s="551"/>
      <c r="L392" s="2534"/>
      <c r="M392" s="573"/>
      <c r="N392" s="548"/>
      <c r="O392" s="548"/>
      <c r="P392" s="2536"/>
    </row>
    <row r="393" spans="1:17" ht="13.8" x14ac:dyDescent="0.25">
      <c r="A393" s="2894"/>
      <c r="B393" s="2842"/>
      <c r="C393" s="2839"/>
      <c r="D393" s="2038"/>
      <c r="E393" s="2518"/>
      <c r="F393" s="2836"/>
      <c r="G393" s="615"/>
      <c r="H393" s="553" t="s">
        <v>57</v>
      </c>
      <c r="I393" s="552">
        <v>43.1</v>
      </c>
      <c r="J393" s="552">
        <v>0</v>
      </c>
      <c r="K393" s="551">
        <v>0</v>
      </c>
      <c r="L393" s="2534"/>
      <c r="M393" s="573"/>
      <c r="N393" s="548"/>
      <c r="O393" s="548"/>
      <c r="P393" s="2536"/>
    </row>
    <row r="394" spans="1:17" ht="14.4" thickBot="1" x14ac:dyDescent="0.3">
      <c r="A394" s="2894"/>
      <c r="B394" s="2842"/>
      <c r="C394" s="2839"/>
      <c r="D394" s="2038"/>
      <c r="E394" s="572"/>
      <c r="F394" s="2836"/>
      <c r="G394" s="2783"/>
      <c r="H394" s="546" t="s">
        <v>281</v>
      </c>
      <c r="I394" s="571"/>
      <c r="J394" s="571"/>
      <c r="K394" s="570"/>
      <c r="L394" s="2533"/>
      <c r="M394" s="569"/>
      <c r="N394" s="568"/>
      <c r="O394" s="568"/>
      <c r="P394" s="567"/>
    </row>
    <row r="395" spans="1:17" ht="24" customHeight="1" thickBot="1" x14ac:dyDescent="0.3">
      <c r="A395" s="2895"/>
      <c r="B395" s="2892"/>
      <c r="C395" s="2874"/>
      <c r="D395" s="2039"/>
      <c r="E395" s="582"/>
      <c r="F395" s="2899"/>
      <c r="G395" s="2784"/>
      <c r="H395" s="540" t="s">
        <v>7</v>
      </c>
      <c r="I395" s="539">
        <f>SUM(I390:I394)</f>
        <v>75.099999999999994</v>
      </c>
      <c r="J395" s="539">
        <f>SUM(J390:J394)</f>
        <v>0</v>
      </c>
      <c r="K395" s="539">
        <f>SUM(K390:K394)</f>
        <v>0</v>
      </c>
      <c r="L395" s="538"/>
      <c r="M395" s="537"/>
      <c r="N395" s="536"/>
      <c r="O395" s="536"/>
      <c r="P395" s="535"/>
    </row>
    <row r="396" spans="1:17" ht="18" customHeight="1" x14ac:dyDescent="0.25">
      <c r="A396" s="2893"/>
      <c r="B396" s="2891"/>
      <c r="C396" s="2838"/>
      <c r="D396" s="2037"/>
      <c r="E396" s="2799" t="s">
        <v>512</v>
      </c>
      <c r="F396" s="2875" t="s">
        <v>64</v>
      </c>
      <c r="G396" s="2782" t="s">
        <v>324</v>
      </c>
      <c r="H396" s="561" t="s">
        <v>48</v>
      </c>
      <c r="I396" s="560"/>
      <c r="J396" s="560"/>
      <c r="K396" s="559"/>
      <c r="L396" s="558" t="s">
        <v>289</v>
      </c>
      <c r="M396" s="557" t="s">
        <v>71</v>
      </c>
      <c r="N396" s="556"/>
      <c r="O396" s="575">
        <v>1</v>
      </c>
      <c r="P396" s="554"/>
    </row>
    <row r="397" spans="1:17" ht="13.8" x14ac:dyDescent="0.25">
      <c r="A397" s="2894"/>
      <c r="B397" s="2842"/>
      <c r="C397" s="2839"/>
      <c r="D397" s="2038"/>
      <c r="E397" s="2800"/>
      <c r="F397" s="2792"/>
      <c r="G397" s="2783"/>
      <c r="H397" s="553" t="s">
        <v>59</v>
      </c>
      <c r="I397" s="552">
        <v>274</v>
      </c>
      <c r="J397" s="552">
        <v>86</v>
      </c>
      <c r="K397" s="551"/>
      <c r="L397" s="550" t="s">
        <v>323</v>
      </c>
      <c r="M397" s="549" t="s">
        <v>757</v>
      </c>
      <c r="N397" s="548"/>
      <c r="O397" s="547">
        <v>77000</v>
      </c>
      <c r="P397" s="2536"/>
    </row>
    <row r="398" spans="1:17" ht="13.8" x14ac:dyDescent="0.25">
      <c r="A398" s="2894"/>
      <c r="B398" s="2842"/>
      <c r="C398" s="2839"/>
      <c r="D398" s="2038"/>
      <c r="E398" s="2800"/>
      <c r="F398" s="2792"/>
      <c r="G398" s="2783"/>
      <c r="H398" s="553" t="s">
        <v>282</v>
      </c>
      <c r="I398" s="552"/>
      <c r="J398" s="552"/>
      <c r="K398" s="551"/>
      <c r="L398" s="2534"/>
      <c r="M398" s="573"/>
      <c r="N398" s="548"/>
      <c r="O398" s="548"/>
      <c r="P398" s="2536"/>
    </row>
    <row r="399" spans="1:17" ht="13.8" x14ac:dyDescent="0.25">
      <c r="A399" s="2894"/>
      <c r="B399" s="2842"/>
      <c r="C399" s="2839"/>
      <c r="D399" s="2038"/>
      <c r="E399" s="1821"/>
      <c r="F399" s="2792"/>
      <c r="G399" s="2783"/>
      <c r="H399" s="553" t="s">
        <v>57</v>
      </c>
      <c r="I399" s="552">
        <v>215.2</v>
      </c>
      <c r="J399" s="552">
        <v>2000</v>
      </c>
      <c r="K399" s="551"/>
      <c r="L399" s="2534"/>
      <c r="M399" s="573"/>
      <c r="N399" s="548"/>
      <c r="O399" s="548"/>
      <c r="P399" s="2536"/>
    </row>
    <row r="400" spans="1:17" ht="14.4" thickBot="1" x14ac:dyDescent="0.3">
      <c r="A400" s="2894"/>
      <c r="B400" s="2842"/>
      <c r="C400" s="2839"/>
      <c r="D400" s="2038"/>
      <c r="E400" s="572"/>
      <c r="F400" s="2792"/>
      <c r="G400" s="2783"/>
      <c r="H400" s="546" t="s">
        <v>281</v>
      </c>
      <c r="I400" s="571"/>
      <c r="J400" s="571"/>
      <c r="K400" s="570"/>
      <c r="L400" s="2533"/>
      <c r="M400" s="569"/>
      <c r="N400" s="568"/>
      <c r="O400" s="568"/>
      <c r="P400" s="567"/>
    </row>
    <row r="401" spans="1:16" ht="22.2" customHeight="1" thickBot="1" x14ac:dyDescent="0.3">
      <c r="A401" s="2895"/>
      <c r="B401" s="2892"/>
      <c r="C401" s="2874"/>
      <c r="D401" s="2039"/>
      <c r="E401" s="582"/>
      <c r="F401" s="2876"/>
      <c r="G401" s="2784"/>
      <c r="H401" s="540" t="s">
        <v>7</v>
      </c>
      <c r="I401" s="539">
        <f>SUM(I396:I400)</f>
        <v>489.2</v>
      </c>
      <c r="J401" s="539">
        <f>SUM(J396:J400)</f>
        <v>2086</v>
      </c>
      <c r="K401" s="539">
        <f>SUM(K396:K400)</f>
        <v>0</v>
      </c>
      <c r="L401" s="1936"/>
      <c r="M401" s="856"/>
      <c r="N401" s="855"/>
      <c r="O401" s="536"/>
      <c r="P401" s="535"/>
    </row>
    <row r="402" spans="1:16" ht="14.4" customHeight="1" x14ac:dyDescent="0.25">
      <c r="A402" s="2904"/>
      <c r="B402" s="2841"/>
      <c r="C402" s="2940"/>
      <c r="D402" s="2940"/>
      <c r="E402" s="2697" t="s">
        <v>483</v>
      </c>
      <c r="F402" s="2875" t="s">
        <v>64</v>
      </c>
      <c r="G402" s="2782" t="s">
        <v>284</v>
      </c>
      <c r="H402" s="561" t="s">
        <v>48</v>
      </c>
      <c r="I402" s="1024"/>
      <c r="J402" s="1024"/>
      <c r="K402" s="1024"/>
      <c r="L402" s="558"/>
      <c r="M402" s="849"/>
      <c r="N402" s="1060"/>
      <c r="O402" s="1044"/>
      <c r="P402" s="1061"/>
    </row>
    <row r="403" spans="1:16" ht="13.2" customHeight="1" x14ac:dyDescent="0.25">
      <c r="A403" s="2905"/>
      <c r="B403" s="2842"/>
      <c r="C403" s="2941"/>
      <c r="D403" s="2941"/>
      <c r="E403" s="2907"/>
      <c r="F403" s="2792"/>
      <c r="G403" s="2783"/>
      <c r="H403" s="553" t="s">
        <v>59</v>
      </c>
      <c r="I403" s="1031"/>
      <c r="J403" s="1031"/>
      <c r="K403" s="1031"/>
      <c r="L403" s="1937"/>
      <c r="M403" s="1062"/>
      <c r="N403" s="1063"/>
      <c r="O403" s="1064"/>
      <c r="P403" s="1065"/>
    </row>
    <row r="404" spans="1:16" ht="12.6" customHeight="1" x14ac:dyDescent="0.25">
      <c r="A404" s="2905"/>
      <c r="B404" s="2842"/>
      <c r="C404" s="2941"/>
      <c r="D404" s="2941"/>
      <c r="E404" s="2907"/>
      <c r="F404" s="2792"/>
      <c r="G404" s="2783"/>
      <c r="H404" s="553" t="s">
        <v>282</v>
      </c>
      <c r="I404" s="1031"/>
      <c r="J404" s="1031"/>
      <c r="K404" s="1031"/>
      <c r="L404" s="1937"/>
      <c r="M404" s="1062"/>
      <c r="N404" s="1063"/>
      <c r="O404" s="1064"/>
      <c r="P404" s="1065"/>
    </row>
    <row r="405" spans="1:16" ht="15.6" customHeight="1" x14ac:dyDescent="0.25">
      <c r="A405" s="2905"/>
      <c r="B405" s="2842"/>
      <c r="C405" s="2941"/>
      <c r="D405" s="2941"/>
      <c r="E405" s="2907"/>
      <c r="F405" s="2792"/>
      <c r="G405" s="2783"/>
      <c r="H405" s="553" t="s">
        <v>57</v>
      </c>
      <c r="I405" s="997">
        <v>6.2</v>
      </c>
      <c r="J405" s="1031"/>
      <c r="K405" s="1031"/>
      <c r="L405" s="1937"/>
      <c r="M405" s="1062"/>
      <c r="N405" s="1063"/>
      <c r="O405" s="1064"/>
      <c r="P405" s="1065"/>
    </row>
    <row r="406" spans="1:16" ht="12" customHeight="1" thickBot="1" x14ac:dyDescent="0.3">
      <c r="A406" s="2905"/>
      <c r="B406" s="2842"/>
      <c r="C406" s="2941"/>
      <c r="D406" s="2941"/>
      <c r="E406" s="2907"/>
      <c r="F406" s="2792"/>
      <c r="G406" s="2783"/>
      <c r="H406" s="546" t="s">
        <v>281</v>
      </c>
      <c r="I406" s="1066"/>
      <c r="J406" s="1066"/>
      <c r="K406" s="1066"/>
      <c r="L406" s="1938"/>
      <c r="M406" s="1039"/>
      <c r="N406" s="1040"/>
      <c r="O406" s="1041"/>
      <c r="P406" s="1042"/>
    </row>
    <row r="407" spans="1:16" ht="14.4" thickBot="1" x14ac:dyDescent="0.3">
      <c r="A407" s="2906"/>
      <c r="B407" s="2843"/>
      <c r="C407" s="2874"/>
      <c r="D407" s="2874"/>
      <c r="E407" s="2698"/>
      <c r="F407" s="2876"/>
      <c r="G407" s="2784"/>
      <c r="H407" s="540" t="s">
        <v>7</v>
      </c>
      <c r="I407" s="851"/>
      <c r="J407" s="851"/>
      <c r="K407" s="851"/>
      <c r="L407" s="852"/>
      <c r="M407" s="857"/>
      <c r="N407" s="858"/>
      <c r="O407" s="858"/>
      <c r="P407" s="854"/>
    </row>
    <row r="408" spans="1:16" ht="13.95" customHeight="1" thickBot="1" x14ac:dyDescent="0.3">
      <c r="A408" s="2026" t="s">
        <v>60</v>
      </c>
      <c r="B408" s="534" t="s">
        <v>49</v>
      </c>
      <c r="C408" s="2831" t="s">
        <v>31</v>
      </c>
      <c r="D408" s="2831"/>
      <c r="E408" s="2831"/>
      <c r="F408" s="2831"/>
      <c r="G408" s="2832"/>
      <c r="H408" s="533" t="s">
        <v>7</v>
      </c>
      <c r="I408" s="532">
        <f>I341*1</f>
        <v>7859.0999999999985</v>
      </c>
      <c r="J408" s="532">
        <f>J341*1</f>
        <v>2086</v>
      </c>
      <c r="K408" s="532">
        <f>K341*1</f>
        <v>0</v>
      </c>
      <c r="L408" s="531"/>
      <c r="M408" s="531"/>
      <c r="N408" s="531"/>
      <c r="O408" s="531"/>
      <c r="P408" s="530"/>
    </row>
    <row r="409" spans="1:16" ht="15" customHeight="1" thickBot="1" x14ac:dyDescent="0.3">
      <c r="A409" s="529" t="s">
        <v>60</v>
      </c>
      <c r="B409" s="529"/>
      <c r="C409" s="2833" t="s">
        <v>51</v>
      </c>
      <c r="D409" s="2833"/>
      <c r="E409" s="2833"/>
      <c r="F409" s="2833"/>
      <c r="G409" s="2834"/>
      <c r="H409" s="528" t="s">
        <v>7</v>
      </c>
      <c r="I409" s="527">
        <f>I318+I333+I408</f>
        <v>12502</v>
      </c>
      <c r="J409" s="527">
        <f>J318+J333+J408</f>
        <v>3099.1000000000004</v>
      </c>
      <c r="K409" s="527">
        <f>K318+K333+K408</f>
        <v>0</v>
      </c>
      <c r="L409" s="526"/>
      <c r="M409" s="526"/>
      <c r="N409" s="526"/>
      <c r="O409" s="526"/>
      <c r="P409" s="525"/>
    </row>
    <row r="410" spans="1:16" ht="19.2" customHeight="1" thickBot="1" x14ac:dyDescent="0.3">
      <c r="A410" s="614" t="s">
        <v>61</v>
      </c>
      <c r="B410" s="641"/>
      <c r="C410" s="640" t="s">
        <v>322</v>
      </c>
      <c r="D410" s="637"/>
      <c r="E410" s="639"/>
      <c r="F410" s="637"/>
      <c r="G410" s="637"/>
      <c r="H410" s="637"/>
      <c r="I410" s="637"/>
      <c r="J410" s="637"/>
      <c r="K410" s="637"/>
      <c r="L410" s="638"/>
      <c r="M410" s="638"/>
      <c r="N410" s="637"/>
      <c r="O410" s="637"/>
      <c r="P410" s="636"/>
    </row>
    <row r="411" spans="1:16" ht="28.2" thickBot="1" x14ac:dyDescent="0.3">
      <c r="A411" s="635"/>
      <c r="B411" s="634"/>
      <c r="C411" s="632"/>
      <c r="D411" s="632"/>
      <c r="E411" s="633"/>
      <c r="F411" s="632"/>
      <c r="G411" s="632"/>
      <c r="H411" s="632"/>
      <c r="I411" s="632"/>
      <c r="J411" s="632"/>
      <c r="K411" s="632"/>
      <c r="L411" s="591" t="s">
        <v>321</v>
      </c>
      <c r="M411" s="590" t="s">
        <v>71</v>
      </c>
      <c r="N411" s="707">
        <v>2</v>
      </c>
      <c r="O411" s="588"/>
      <c r="P411" s="587"/>
    </row>
    <row r="412" spans="1:16" ht="14.4" thickBot="1" x14ac:dyDescent="0.3">
      <c r="A412" s="598" t="s">
        <v>61</v>
      </c>
      <c r="B412" s="1795" t="s">
        <v>6</v>
      </c>
      <c r="C412" s="629" t="s">
        <v>320</v>
      </c>
      <c r="D412" s="628"/>
      <c r="E412" s="628"/>
      <c r="F412" s="628"/>
      <c r="G412" s="628"/>
      <c r="H412" s="628"/>
      <c r="I412" s="628"/>
      <c r="J412" s="628"/>
      <c r="K412" s="628"/>
      <c r="L412" s="628"/>
      <c r="M412" s="628"/>
      <c r="N412" s="628"/>
      <c r="O412" s="2795"/>
      <c r="P412" s="2796"/>
    </row>
    <row r="413" spans="1:16" ht="31.2" customHeight="1" thickBot="1" x14ac:dyDescent="0.3">
      <c r="A413" s="594"/>
      <c r="B413" s="593"/>
      <c r="C413" s="592"/>
      <c r="D413" s="592"/>
      <c r="E413" s="592"/>
      <c r="F413" s="592"/>
      <c r="G413" s="592"/>
      <c r="H413" s="592"/>
      <c r="I413" s="592"/>
      <c r="J413" s="592"/>
      <c r="K413" s="592"/>
      <c r="L413" s="591" t="s">
        <v>317</v>
      </c>
      <c r="M413" s="590" t="s">
        <v>288</v>
      </c>
      <c r="N413" s="589">
        <v>1.8</v>
      </c>
      <c r="O413" s="588"/>
      <c r="P413" s="587"/>
    </row>
    <row r="414" spans="1:16" ht="13.95" customHeight="1" x14ac:dyDescent="0.25">
      <c r="A414" s="626" t="s">
        <v>61</v>
      </c>
      <c r="B414" s="2785" t="s">
        <v>6</v>
      </c>
      <c r="C414" s="625" t="s">
        <v>6</v>
      </c>
      <c r="D414" s="2512"/>
      <c r="E414" s="2799" t="s">
        <v>319</v>
      </c>
      <c r="F414" s="2791" t="s">
        <v>64</v>
      </c>
      <c r="G414" s="2782" t="s">
        <v>292</v>
      </c>
      <c r="H414" s="586" t="s">
        <v>48</v>
      </c>
      <c r="I414" s="560">
        <f t="shared" ref="I414:K418" si="18">I420</f>
        <v>0</v>
      </c>
      <c r="J414" s="560">
        <f t="shared" si="18"/>
        <v>0</v>
      </c>
      <c r="K414" s="560">
        <f t="shared" si="18"/>
        <v>0</v>
      </c>
      <c r="L414" s="558" t="s">
        <v>318</v>
      </c>
      <c r="M414" s="557" t="s">
        <v>71</v>
      </c>
      <c r="N414" s="575">
        <v>1</v>
      </c>
      <c r="O414" s="555"/>
      <c r="P414" s="554"/>
    </row>
    <row r="415" spans="1:16" ht="27.6" x14ac:dyDescent="0.25">
      <c r="A415" s="624"/>
      <c r="B415" s="2786"/>
      <c r="C415" s="623"/>
      <c r="D415" s="2513"/>
      <c r="E415" s="2800"/>
      <c r="F415" s="2792"/>
      <c r="G415" s="2783"/>
      <c r="H415" s="584" t="s">
        <v>59</v>
      </c>
      <c r="I415" s="552">
        <f t="shared" si="18"/>
        <v>111</v>
      </c>
      <c r="J415" s="552">
        <f t="shared" si="18"/>
        <v>0</v>
      </c>
      <c r="K415" s="552">
        <f t="shared" si="18"/>
        <v>0</v>
      </c>
      <c r="L415" s="550" t="s">
        <v>317</v>
      </c>
      <c r="M415" s="549" t="s">
        <v>288</v>
      </c>
      <c r="N415" s="547">
        <v>1.8</v>
      </c>
      <c r="O415" s="548"/>
      <c r="P415" s="2536"/>
    </row>
    <row r="416" spans="1:16" ht="17.25" customHeight="1" x14ac:dyDescent="0.25">
      <c r="A416" s="624"/>
      <c r="B416" s="2786"/>
      <c r="C416" s="623"/>
      <c r="D416" s="2513"/>
      <c r="E416" s="2800"/>
      <c r="F416" s="2792"/>
      <c r="G416" s="2783"/>
      <c r="H416" s="584" t="s">
        <v>282</v>
      </c>
      <c r="I416" s="552">
        <f t="shared" si="18"/>
        <v>0</v>
      </c>
      <c r="J416" s="552">
        <f t="shared" si="18"/>
        <v>0</v>
      </c>
      <c r="K416" s="552">
        <f t="shared" si="18"/>
        <v>0</v>
      </c>
      <c r="L416" s="2534" t="s">
        <v>316</v>
      </c>
      <c r="M416" s="573" t="s">
        <v>315</v>
      </c>
      <c r="N416" s="547">
        <v>2</v>
      </c>
      <c r="O416" s="548"/>
      <c r="P416" s="2536"/>
    </row>
    <row r="417" spans="1:16" ht="12" customHeight="1" x14ac:dyDescent="0.25">
      <c r="A417" s="624"/>
      <c r="B417" s="2786"/>
      <c r="C417" s="623"/>
      <c r="D417" s="2513"/>
      <c r="E417" s="2800"/>
      <c r="F417" s="2792"/>
      <c r="G417" s="2783"/>
      <c r="H417" s="584" t="s">
        <v>57</v>
      </c>
      <c r="I417" s="552">
        <f t="shared" si="18"/>
        <v>0</v>
      </c>
      <c r="J417" s="552">
        <f t="shared" si="18"/>
        <v>0</v>
      </c>
      <c r="K417" s="552">
        <f t="shared" si="18"/>
        <v>0</v>
      </c>
      <c r="L417" s="2534"/>
      <c r="M417" s="573"/>
      <c r="N417" s="548"/>
      <c r="O417" s="548"/>
      <c r="P417" s="2536"/>
    </row>
    <row r="418" spans="1:16" ht="13.2" customHeight="1" thickBot="1" x14ac:dyDescent="0.3">
      <c r="A418" s="624"/>
      <c r="B418" s="2786"/>
      <c r="C418" s="623"/>
      <c r="D418" s="2513"/>
      <c r="E418" s="2800"/>
      <c r="F418" s="2792"/>
      <c r="G418" s="2783"/>
      <c r="H418" s="583" t="s">
        <v>281</v>
      </c>
      <c r="I418" s="571">
        <f t="shared" si="18"/>
        <v>0</v>
      </c>
      <c r="J418" s="571">
        <f t="shared" si="18"/>
        <v>0</v>
      </c>
      <c r="K418" s="571">
        <f t="shared" si="18"/>
        <v>0</v>
      </c>
      <c r="L418" s="2533"/>
      <c r="M418" s="569"/>
      <c r="N418" s="568"/>
      <c r="O418" s="568"/>
      <c r="P418" s="567"/>
    </row>
    <row r="419" spans="1:16" ht="13.95" customHeight="1" thickBot="1" x14ac:dyDescent="0.3">
      <c r="A419" s="2026"/>
      <c r="B419" s="2787"/>
      <c r="C419" s="621"/>
      <c r="D419" s="2514"/>
      <c r="E419" s="2801"/>
      <c r="F419" s="2793"/>
      <c r="G419" s="2784"/>
      <c r="H419" s="540" t="s">
        <v>7</v>
      </c>
      <c r="I419" s="539">
        <f>SUM(I414:I418)</f>
        <v>111</v>
      </c>
      <c r="J419" s="539">
        <f>SUM(J414:J418)</f>
        <v>0</v>
      </c>
      <c r="K419" s="539">
        <f>SUM(K414:K418)</f>
        <v>0</v>
      </c>
      <c r="L419" s="538"/>
      <c r="M419" s="537"/>
      <c r="N419" s="536"/>
      <c r="O419" s="536"/>
      <c r="P419" s="535"/>
    </row>
    <row r="420" spans="1:16" ht="13.95" customHeight="1" x14ac:dyDescent="0.25">
      <c r="A420" s="2520"/>
      <c r="B420" s="2523"/>
      <c r="C420" s="2512"/>
      <c r="D420" s="2037"/>
      <c r="E420" s="2799" t="s">
        <v>513</v>
      </c>
      <c r="F420" s="2791" t="s">
        <v>64</v>
      </c>
      <c r="G420" s="2782" t="s">
        <v>292</v>
      </c>
      <c r="H420" s="743" t="s">
        <v>48</v>
      </c>
      <c r="I420" s="742"/>
      <c r="J420" s="742"/>
      <c r="K420" s="741"/>
      <c r="L420" s="558" t="s">
        <v>289</v>
      </c>
      <c r="M420" s="557" t="s">
        <v>71</v>
      </c>
      <c r="N420" s="575">
        <v>1</v>
      </c>
      <c r="O420" s="555"/>
      <c r="P420" s="554"/>
    </row>
    <row r="421" spans="1:16" ht="27.6" x14ac:dyDescent="0.25">
      <c r="A421" s="2521"/>
      <c r="B421" s="2511"/>
      <c r="C421" s="2513"/>
      <c r="D421" s="2038"/>
      <c r="E421" s="2800"/>
      <c r="F421" s="2792"/>
      <c r="G421" s="2783"/>
      <c r="H421" s="736" t="s">
        <v>59</v>
      </c>
      <c r="I421" s="735">
        <v>111</v>
      </c>
      <c r="J421" s="735">
        <v>0</v>
      </c>
      <c r="K421" s="734">
        <v>0</v>
      </c>
      <c r="L421" s="550" t="s">
        <v>317</v>
      </c>
      <c r="M421" s="549" t="s">
        <v>288</v>
      </c>
      <c r="N421" s="2535">
        <v>1.8</v>
      </c>
      <c r="O421" s="547"/>
      <c r="P421" s="2536"/>
    </row>
    <row r="422" spans="1:16" ht="13.8" x14ac:dyDescent="0.25">
      <c r="A422" s="2521"/>
      <c r="B422" s="2511"/>
      <c r="C422" s="2513"/>
      <c r="D422" s="2038"/>
      <c r="E422" s="2800"/>
      <c r="F422" s="2792"/>
      <c r="G422" s="2783"/>
      <c r="H422" s="736" t="s">
        <v>282</v>
      </c>
      <c r="I422" s="735"/>
      <c r="J422" s="735"/>
      <c r="K422" s="734"/>
      <c r="L422" s="2534" t="s">
        <v>316</v>
      </c>
      <c r="M422" s="573" t="s">
        <v>315</v>
      </c>
      <c r="N422" s="547">
        <v>2</v>
      </c>
      <c r="O422" s="548"/>
      <c r="P422" s="2536"/>
    </row>
    <row r="423" spans="1:16" ht="13.8" x14ac:dyDescent="0.25">
      <c r="A423" s="2521"/>
      <c r="B423" s="2511"/>
      <c r="C423" s="2513"/>
      <c r="D423" s="2038"/>
      <c r="E423" s="2800"/>
      <c r="F423" s="2792"/>
      <c r="G423" s="2783"/>
      <c r="H423" s="736" t="s">
        <v>57</v>
      </c>
      <c r="I423" s="735"/>
      <c r="J423" s="735"/>
      <c r="K423" s="734"/>
      <c r="L423" s="2534"/>
      <c r="M423" s="573"/>
      <c r="N423" s="548"/>
      <c r="O423" s="548"/>
      <c r="P423" s="2536"/>
    </row>
    <row r="424" spans="1:16" ht="14.4" thickBot="1" x14ac:dyDescent="0.3">
      <c r="A424" s="2521"/>
      <c r="B424" s="2511"/>
      <c r="C424" s="2513"/>
      <c r="D424" s="2038"/>
      <c r="E424" s="2800"/>
      <c r="F424" s="2792"/>
      <c r="G424" s="2783"/>
      <c r="H424" s="731" t="s">
        <v>281</v>
      </c>
      <c r="I424" s="730"/>
      <c r="J424" s="730"/>
      <c r="K424" s="729"/>
      <c r="L424" s="2533"/>
      <c r="M424" s="569"/>
      <c r="N424" s="568"/>
      <c r="O424" s="568"/>
      <c r="P424" s="567"/>
    </row>
    <row r="425" spans="1:16" ht="19.2" customHeight="1" thickBot="1" x14ac:dyDescent="0.3">
      <c r="A425" s="2522"/>
      <c r="B425" s="2524"/>
      <c r="C425" s="2538"/>
      <c r="D425" s="2039"/>
      <c r="E425" s="2801"/>
      <c r="F425" s="2517"/>
      <c r="G425" s="2784"/>
      <c r="H425" s="724" t="s">
        <v>7</v>
      </c>
      <c r="I425" s="723">
        <f>SUM(I420:I424)</f>
        <v>111</v>
      </c>
      <c r="J425" s="723">
        <f>SUM(J420:J424)</f>
        <v>0</v>
      </c>
      <c r="K425" s="723">
        <f>SUM(K420:K424)</f>
        <v>0</v>
      </c>
      <c r="L425" s="538"/>
      <c r="M425" s="537"/>
      <c r="N425" s="536"/>
      <c r="O425" s="536"/>
      <c r="P425" s="535"/>
    </row>
    <row r="426" spans="1:16" ht="13.95" customHeight="1" x14ac:dyDescent="0.25">
      <c r="A426" s="706" t="s">
        <v>61</v>
      </c>
      <c r="B426" s="2861" t="s">
        <v>6</v>
      </c>
      <c r="C426" s="705" t="s">
        <v>8</v>
      </c>
      <c r="D426" s="694"/>
      <c r="E426" s="2900" t="s">
        <v>314</v>
      </c>
      <c r="F426" s="2855" t="s">
        <v>64</v>
      </c>
      <c r="G426" s="2858" t="s">
        <v>292</v>
      </c>
      <c r="H426" s="2459" t="s">
        <v>48</v>
      </c>
      <c r="I426" s="691">
        <f t="shared" ref="I426:K430" si="19">I432</f>
        <v>0</v>
      </c>
      <c r="J426" s="691">
        <f t="shared" si="19"/>
        <v>0</v>
      </c>
      <c r="K426" s="691">
        <f t="shared" si="19"/>
        <v>0</v>
      </c>
      <c r="L426" s="689" t="s">
        <v>291</v>
      </c>
      <c r="M426" s="688" t="s">
        <v>71</v>
      </c>
      <c r="N426" s="687">
        <v>1</v>
      </c>
      <c r="O426" s="686"/>
      <c r="P426" s="685"/>
    </row>
    <row r="427" spans="1:16" ht="13.8" x14ac:dyDescent="0.25">
      <c r="A427" s="701"/>
      <c r="B427" s="2862"/>
      <c r="C427" s="700"/>
      <c r="D427" s="671"/>
      <c r="E427" s="2901"/>
      <c r="F427" s="2856"/>
      <c r="G427" s="2859"/>
      <c r="H427" s="2460" t="s">
        <v>59</v>
      </c>
      <c r="I427" s="679">
        <f t="shared" si="19"/>
        <v>0</v>
      </c>
      <c r="J427" s="679">
        <f t="shared" si="19"/>
        <v>0</v>
      </c>
      <c r="K427" s="679">
        <f t="shared" si="19"/>
        <v>0</v>
      </c>
      <c r="L427" s="2532" t="s">
        <v>313</v>
      </c>
      <c r="M427" s="703" t="s">
        <v>288</v>
      </c>
      <c r="N427" s="682">
        <v>1.032</v>
      </c>
      <c r="O427" s="675"/>
      <c r="P427" s="674"/>
    </row>
    <row r="428" spans="1:16" x14ac:dyDescent="0.25">
      <c r="A428" s="701"/>
      <c r="B428" s="2862"/>
      <c r="C428" s="700"/>
      <c r="D428" s="671"/>
      <c r="E428" s="2901"/>
      <c r="F428" s="2856"/>
      <c r="G428" s="2859"/>
      <c r="H428" s="2460" t="s">
        <v>282</v>
      </c>
      <c r="I428" s="679">
        <f t="shared" si="19"/>
        <v>0</v>
      </c>
      <c r="J428" s="679">
        <f t="shared" si="19"/>
        <v>0</v>
      </c>
      <c r="K428" s="679">
        <f t="shared" si="19"/>
        <v>0</v>
      </c>
      <c r="L428" s="677" t="s">
        <v>312</v>
      </c>
      <c r="M428" s="676"/>
      <c r="N428" s="675"/>
      <c r="O428" s="675"/>
      <c r="P428" s="674"/>
    </row>
    <row r="429" spans="1:16" x14ac:dyDescent="0.25">
      <c r="A429" s="701"/>
      <c r="B429" s="2862"/>
      <c r="C429" s="700"/>
      <c r="D429" s="671"/>
      <c r="E429" s="2901"/>
      <c r="F429" s="2856"/>
      <c r="G429" s="2859"/>
      <c r="H429" s="2460" t="s">
        <v>57</v>
      </c>
      <c r="I429" s="679">
        <f t="shared" si="19"/>
        <v>97</v>
      </c>
      <c r="J429" s="679">
        <f t="shared" si="19"/>
        <v>0</v>
      </c>
      <c r="K429" s="679">
        <f t="shared" si="19"/>
        <v>0</v>
      </c>
      <c r="L429" s="677"/>
      <c r="M429" s="676"/>
      <c r="N429" s="675"/>
      <c r="O429" s="675"/>
      <c r="P429" s="674"/>
    </row>
    <row r="430" spans="1:16" ht="13.8" thickBot="1" x14ac:dyDescent="0.3">
      <c r="A430" s="701"/>
      <c r="B430" s="2862"/>
      <c r="C430" s="700"/>
      <c r="D430" s="671"/>
      <c r="E430" s="2901"/>
      <c r="F430" s="2856"/>
      <c r="G430" s="2859"/>
      <c r="H430" s="2461" t="s">
        <v>281</v>
      </c>
      <c r="I430" s="668">
        <f t="shared" si="19"/>
        <v>0</v>
      </c>
      <c r="J430" s="668">
        <f t="shared" si="19"/>
        <v>0</v>
      </c>
      <c r="K430" s="668">
        <f t="shared" si="19"/>
        <v>0</v>
      </c>
      <c r="L430" s="666"/>
      <c r="M430" s="665"/>
      <c r="N430" s="664"/>
      <c r="O430" s="664"/>
      <c r="P430" s="663"/>
    </row>
    <row r="431" spans="1:16" ht="13.8" thickBot="1" x14ac:dyDescent="0.3">
      <c r="A431" s="652"/>
      <c r="B431" s="2863"/>
      <c r="C431" s="698"/>
      <c r="D431" s="697"/>
      <c r="E431" s="2902"/>
      <c r="F431" s="2857"/>
      <c r="G431" s="2860"/>
      <c r="H431" s="658" t="s">
        <v>7</v>
      </c>
      <c r="I431" s="657">
        <f>SUM(I426:I430)</f>
        <v>97</v>
      </c>
      <c r="J431" s="657">
        <f>SUM(J426:J430)</f>
        <v>0</v>
      </c>
      <c r="K431" s="657">
        <f>SUM(K426:K430)</f>
        <v>0</v>
      </c>
      <c r="L431" s="656"/>
      <c r="M431" s="655"/>
      <c r="N431" s="654"/>
      <c r="O431" s="654"/>
      <c r="P431" s="653"/>
    </row>
    <row r="432" spans="1:16" ht="13.95" customHeight="1" x14ac:dyDescent="0.25">
      <c r="A432" s="696"/>
      <c r="B432" s="695"/>
      <c r="C432" s="694"/>
      <c r="D432" s="693"/>
      <c r="E432" s="2900" t="s">
        <v>514</v>
      </c>
      <c r="F432" s="2855" t="s">
        <v>64</v>
      </c>
      <c r="G432" s="2858" t="s">
        <v>284</v>
      </c>
      <c r="H432" s="692" t="s">
        <v>48</v>
      </c>
      <c r="I432" s="691"/>
      <c r="J432" s="691"/>
      <c r="K432" s="690"/>
      <c r="L432" s="689" t="s">
        <v>289</v>
      </c>
      <c r="M432" s="688" t="s">
        <v>71</v>
      </c>
      <c r="N432" s="687">
        <v>1</v>
      </c>
      <c r="O432" s="686"/>
      <c r="P432" s="685"/>
    </row>
    <row r="433" spans="1:16" ht="14.4" customHeight="1" x14ac:dyDescent="0.25">
      <c r="A433" s="673"/>
      <c r="B433" s="672"/>
      <c r="C433" s="671"/>
      <c r="D433" s="670"/>
      <c r="E433" s="2901"/>
      <c r="F433" s="2856"/>
      <c r="G433" s="2859"/>
      <c r="H433" s="680" t="s">
        <v>59</v>
      </c>
      <c r="I433" s="679"/>
      <c r="J433" s="679"/>
      <c r="K433" s="678"/>
      <c r="L433" s="684" t="s">
        <v>311</v>
      </c>
      <c r="M433" s="683" t="s">
        <v>288</v>
      </c>
      <c r="N433" s="682">
        <v>1.032</v>
      </c>
      <c r="O433" s="681"/>
      <c r="P433" s="674"/>
    </row>
    <row r="434" spans="1:16" ht="13.95" customHeight="1" x14ac:dyDescent="0.25">
      <c r="A434" s="673"/>
      <c r="B434" s="672"/>
      <c r="C434" s="671"/>
      <c r="D434" s="670"/>
      <c r="E434" s="2901"/>
      <c r="F434" s="2856"/>
      <c r="G434" s="2859"/>
      <c r="H434" s="680" t="s">
        <v>282</v>
      </c>
      <c r="I434" s="679"/>
      <c r="J434" s="679"/>
      <c r="K434" s="678"/>
      <c r="L434" s="677"/>
      <c r="M434" s="676"/>
      <c r="N434" s="675"/>
      <c r="O434" s="675"/>
      <c r="P434" s="674"/>
    </row>
    <row r="435" spans="1:16" ht="10.95" customHeight="1" x14ac:dyDescent="0.25">
      <c r="A435" s="673"/>
      <c r="B435" s="672"/>
      <c r="C435" s="671"/>
      <c r="D435" s="670"/>
      <c r="E435" s="2901"/>
      <c r="F435" s="2856"/>
      <c r="G435" s="2859"/>
      <c r="H435" s="680" t="s">
        <v>57</v>
      </c>
      <c r="I435" s="679">
        <v>97</v>
      </c>
      <c r="J435" s="679">
        <v>0</v>
      </c>
      <c r="K435" s="678">
        <v>0</v>
      </c>
      <c r="L435" s="677"/>
      <c r="M435" s="676"/>
      <c r="N435" s="675"/>
      <c r="O435" s="675"/>
      <c r="P435" s="674"/>
    </row>
    <row r="436" spans="1:16" ht="13.8" thickBot="1" x14ac:dyDescent="0.3">
      <c r="A436" s="673"/>
      <c r="B436" s="672"/>
      <c r="C436" s="671"/>
      <c r="D436" s="670"/>
      <c r="E436" s="2901"/>
      <c r="F436" s="2856"/>
      <c r="G436" s="2859"/>
      <c r="H436" s="669" t="s">
        <v>281</v>
      </c>
      <c r="I436" s="668"/>
      <c r="J436" s="668"/>
      <c r="K436" s="667"/>
      <c r="L436" s="666"/>
      <c r="M436" s="665"/>
      <c r="N436" s="664"/>
      <c r="O436" s="664"/>
      <c r="P436" s="663"/>
    </row>
    <row r="437" spans="1:16" ht="12.6" customHeight="1" thickBot="1" x14ac:dyDescent="0.3">
      <c r="A437" s="662"/>
      <c r="B437" s="661"/>
      <c r="C437" s="660"/>
      <c r="D437" s="659"/>
      <c r="E437" s="2902"/>
      <c r="F437" s="2857"/>
      <c r="G437" s="2860"/>
      <c r="H437" s="658" t="s">
        <v>7</v>
      </c>
      <c r="I437" s="657">
        <f>SUM(I432:I436)</f>
        <v>97</v>
      </c>
      <c r="J437" s="657">
        <f>SUM(J432:J436)</f>
        <v>0</v>
      </c>
      <c r="K437" s="657">
        <f>SUM(K432:K436)</f>
        <v>0</v>
      </c>
      <c r="L437" s="656"/>
      <c r="M437" s="655"/>
      <c r="N437" s="654"/>
      <c r="O437" s="654"/>
      <c r="P437" s="653"/>
    </row>
    <row r="438" spans="1:16" ht="30" customHeight="1" thickBot="1" x14ac:dyDescent="0.3">
      <c r="A438" s="652" t="s">
        <v>61</v>
      </c>
      <c r="B438" s="651" t="s">
        <v>6</v>
      </c>
      <c r="C438" s="2848" t="s">
        <v>31</v>
      </c>
      <c r="D438" s="2848"/>
      <c r="E438" s="2848"/>
      <c r="F438" s="2848"/>
      <c r="G438" s="2849"/>
      <c r="H438" s="650" t="s">
        <v>7</v>
      </c>
      <c r="I438" s="649">
        <f>I419+I431</f>
        <v>208</v>
      </c>
      <c r="J438" s="649">
        <f>J419+J431</f>
        <v>0</v>
      </c>
      <c r="K438" s="649">
        <f>K419+K431</f>
        <v>0</v>
      </c>
      <c r="L438" s="648"/>
      <c r="M438" s="648"/>
      <c r="N438" s="648"/>
      <c r="O438" s="648"/>
      <c r="P438" s="647"/>
    </row>
    <row r="439" spans="1:16" ht="18" customHeight="1" thickBot="1" x14ac:dyDescent="0.3">
      <c r="A439" s="646" t="s">
        <v>61</v>
      </c>
      <c r="B439" s="646"/>
      <c r="C439" s="2846" t="s">
        <v>51</v>
      </c>
      <c r="D439" s="2846"/>
      <c r="E439" s="2846"/>
      <c r="F439" s="2846"/>
      <c r="G439" s="2847"/>
      <c r="H439" s="645" t="s">
        <v>7</v>
      </c>
      <c r="I439" s="644">
        <f>I438*1</f>
        <v>208</v>
      </c>
      <c r="J439" s="644">
        <f>J438*1</f>
        <v>0</v>
      </c>
      <c r="K439" s="644">
        <f>K438*1</f>
        <v>0</v>
      </c>
      <c r="L439" s="643"/>
      <c r="M439" s="643"/>
      <c r="N439" s="643"/>
      <c r="O439" s="643"/>
      <c r="P439" s="642"/>
    </row>
    <row r="440" spans="1:16" ht="24" customHeight="1" thickBot="1" x14ac:dyDescent="0.3">
      <c r="A440" s="614" t="s">
        <v>62</v>
      </c>
      <c r="B440" s="2311"/>
      <c r="C440" s="2312" t="s">
        <v>310</v>
      </c>
      <c r="D440" s="2313"/>
      <c r="E440" s="2314"/>
      <c r="F440" s="2313"/>
      <c r="G440" s="2313"/>
      <c r="H440" s="2313"/>
      <c r="I440" s="2313"/>
      <c r="J440" s="2313"/>
      <c r="K440" s="2313"/>
      <c r="L440" s="2315"/>
      <c r="M440" s="2315"/>
      <c r="N440" s="2313"/>
      <c r="O440" s="2313"/>
      <c r="P440" s="2316"/>
    </row>
    <row r="441" spans="1:16" ht="33.6" customHeight="1" thickBot="1" x14ac:dyDescent="0.3">
      <c r="A441" s="635"/>
      <c r="B441" s="634"/>
      <c r="C441" s="632"/>
      <c r="D441" s="632"/>
      <c r="E441" s="633"/>
      <c r="F441" s="632"/>
      <c r="G441" s="632"/>
      <c r="H441" s="632"/>
      <c r="I441" s="632"/>
      <c r="J441" s="632"/>
      <c r="K441" s="632"/>
      <c r="L441" s="631" t="s">
        <v>309</v>
      </c>
      <c r="M441" s="590" t="s">
        <v>71</v>
      </c>
      <c r="N441" s="589">
        <v>4</v>
      </c>
      <c r="O441" s="588"/>
      <c r="P441" s="627"/>
    </row>
    <row r="442" spans="1:16" ht="20.399999999999999" customHeight="1" thickBot="1" x14ac:dyDescent="0.3">
      <c r="A442" s="594" t="s">
        <v>62</v>
      </c>
      <c r="B442" s="630" t="s">
        <v>6</v>
      </c>
      <c r="C442" s="629" t="s">
        <v>308</v>
      </c>
      <c r="D442" s="628"/>
      <c r="E442" s="628"/>
      <c r="F442" s="628"/>
      <c r="G442" s="628"/>
      <c r="H442" s="628"/>
      <c r="I442" s="628"/>
      <c r="J442" s="628"/>
      <c r="K442" s="628"/>
      <c r="L442" s="628"/>
      <c r="M442" s="628"/>
      <c r="N442" s="628"/>
      <c r="O442" s="2795"/>
      <c r="P442" s="2796"/>
    </row>
    <row r="443" spans="1:16" ht="48.6" customHeight="1" thickBot="1" x14ac:dyDescent="0.3">
      <c r="A443" s="594"/>
      <c r="B443" s="593"/>
      <c r="C443" s="592"/>
      <c r="D443" s="592"/>
      <c r="E443" s="592"/>
      <c r="F443" s="592"/>
      <c r="G443" s="592"/>
      <c r="H443" s="592"/>
      <c r="I443" s="592"/>
      <c r="J443" s="592"/>
      <c r="K443" s="592"/>
      <c r="L443" s="591" t="s">
        <v>307</v>
      </c>
      <c r="M443" s="590" t="s">
        <v>71</v>
      </c>
      <c r="N443" s="589">
        <v>3</v>
      </c>
      <c r="O443" s="588"/>
      <c r="P443" s="627"/>
    </row>
    <row r="444" spans="1:16" ht="13.95" customHeight="1" x14ac:dyDescent="0.25">
      <c r="A444" s="626" t="s">
        <v>62</v>
      </c>
      <c r="B444" s="2785" t="s">
        <v>6</v>
      </c>
      <c r="C444" s="625" t="s">
        <v>6</v>
      </c>
      <c r="D444" s="2512"/>
      <c r="E444" s="2799" t="s">
        <v>306</v>
      </c>
      <c r="F444" s="2942" t="s">
        <v>64</v>
      </c>
      <c r="G444" s="2782" t="s">
        <v>292</v>
      </c>
      <c r="H444" s="586" t="s">
        <v>48</v>
      </c>
      <c r="I444" s="560">
        <f t="shared" ref="I444:K448" si="20">I450+I456+I462+I468</f>
        <v>0</v>
      </c>
      <c r="J444" s="560">
        <f t="shared" si="20"/>
        <v>0</v>
      </c>
      <c r="K444" s="560">
        <f t="shared" si="20"/>
        <v>0</v>
      </c>
      <c r="L444" s="558" t="s">
        <v>291</v>
      </c>
      <c r="M444" s="557" t="s">
        <v>71</v>
      </c>
      <c r="N444" s="575">
        <v>3</v>
      </c>
      <c r="O444" s="555"/>
      <c r="P444" s="554"/>
    </row>
    <row r="445" spans="1:16" ht="13.95" customHeight="1" x14ac:dyDescent="0.25">
      <c r="A445" s="624"/>
      <c r="B445" s="2786"/>
      <c r="C445" s="623"/>
      <c r="D445" s="2513"/>
      <c r="E445" s="2800"/>
      <c r="F445" s="2943"/>
      <c r="G445" s="2783"/>
      <c r="H445" s="584" t="s">
        <v>59</v>
      </c>
      <c r="I445" s="552">
        <f t="shared" si="20"/>
        <v>79.400000000000006</v>
      </c>
      <c r="J445" s="552">
        <f t="shared" si="20"/>
        <v>0</v>
      </c>
      <c r="K445" s="552">
        <f t="shared" si="20"/>
        <v>0</v>
      </c>
      <c r="L445" s="2534" t="s">
        <v>305</v>
      </c>
      <c r="M445" s="573" t="s">
        <v>71</v>
      </c>
      <c r="N445" s="547">
        <v>5</v>
      </c>
      <c r="O445" s="548"/>
      <c r="P445" s="619"/>
    </row>
    <row r="446" spans="1:16" ht="13.8" x14ac:dyDescent="0.25">
      <c r="A446" s="624"/>
      <c r="B446" s="2786"/>
      <c r="C446" s="623"/>
      <c r="D446" s="2513"/>
      <c r="E446" s="2800"/>
      <c r="F446" s="2943"/>
      <c r="G446" s="2783"/>
      <c r="H446" s="584" t="s">
        <v>282</v>
      </c>
      <c r="I446" s="552">
        <f t="shared" si="20"/>
        <v>0</v>
      </c>
      <c r="J446" s="552">
        <f t="shared" si="20"/>
        <v>0</v>
      </c>
      <c r="K446" s="552">
        <f t="shared" si="20"/>
        <v>0</v>
      </c>
      <c r="L446" s="2534"/>
      <c r="M446" s="573"/>
      <c r="N446" s="548"/>
      <c r="O446" s="548"/>
      <c r="P446" s="2536"/>
    </row>
    <row r="447" spans="1:16" ht="13.8" x14ac:dyDescent="0.25">
      <c r="A447" s="624"/>
      <c r="B447" s="2786"/>
      <c r="C447" s="623"/>
      <c r="D447" s="2513"/>
      <c r="E447" s="2800"/>
      <c r="F447" s="2943"/>
      <c r="G447" s="2783"/>
      <c r="H447" s="584" t="s">
        <v>57</v>
      </c>
      <c r="I447" s="552">
        <f t="shared" si="20"/>
        <v>406.3</v>
      </c>
      <c r="J447" s="552">
        <f t="shared" si="20"/>
        <v>0</v>
      </c>
      <c r="K447" s="552">
        <f t="shared" si="20"/>
        <v>0</v>
      </c>
      <c r="L447" s="2534"/>
      <c r="M447" s="573"/>
      <c r="N447" s="548"/>
      <c r="O447" s="548"/>
      <c r="P447" s="2536"/>
    </row>
    <row r="448" spans="1:16" ht="14.4" thickBot="1" x14ac:dyDescent="0.3">
      <c r="A448" s="624"/>
      <c r="B448" s="2786"/>
      <c r="C448" s="623"/>
      <c r="D448" s="2513"/>
      <c r="E448" s="2800"/>
      <c r="F448" s="2943"/>
      <c r="G448" s="2783"/>
      <c r="H448" s="584" t="s">
        <v>281</v>
      </c>
      <c r="I448" s="618">
        <f t="shared" si="20"/>
        <v>240</v>
      </c>
      <c r="J448" s="618">
        <f t="shared" si="20"/>
        <v>0</v>
      </c>
      <c r="K448" s="618">
        <f t="shared" si="20"/>
        <v>0</v>
      </c>
      <c r="L448" s="2533"/>
      <c r="M448" s="569"/>
      <c r="N448" s="568"/>
      <c r="O448" s="568"/>
      <c r="P448" s="567"/>
    </row>
    <row r="449" spans="1:16" ht="14.4" thickBot="1" x14ac:dyDescent="0.3">
      <c r="A449" s="2026"/>
      <c r="B449" s="2787"/>
      <c r="C449" s="621"/>
      <c r="D449" s="2514"/>
      <c r="E449" s="2801"/>
      <c r="F449" s="2944"/>
      <c r="G449" s="2784"/>
      <c r="H449" s="540" t="s">
        <v>7</v>
      </c>
      <c r="I449" s="539">
        <f>SUM(I444:I448)</f>
        <v>725.7</v>
      </c>
      <c r="J449" s="539">
        <f>SUM(J444:J448)</f>
        <v>0</v>
      </c>
      <c r="K449" s="539">
        <f>SUM(K444:K448)</f>
        <v>0</v>
      </c>
      <c r="L449" s="538"/>
      <c r="M449" s="537"/>
      <c r="N449" s="536"/>
      <c r="O449" s="536"/>
      <c r="P449" s="535"/>
    </row>
    <row r="450" spans="1:16" ht="13.2" customHeight="1" x14ac:dyDescent="0.25">
      <c r="A450" s="2520"/>
      <c r="B450" s="2523"/>
      <c r="C450" s="2512"/>
      <c r="D450" s="2037"/>
      <c r="E450" s="2799" t="s">
        <v>515</v>
      </c>
      <c r="F450" s="2791" t="s">
        <v>64</v>
      </c>
      <c r="G450" s="2782" t="s">
        <v>303</v>
      </c>
      <c r="H450" s="561" t="s">
        <v>48</v>
      </c>
      <c r="I450" s="560"/>
      <c r="J450" s="560"/>
      <c r="K450" s="559"/>
      <c r="L450" s="558" t="s">
        <v>289</v>
      </c>
      <c r="M450" s="557" t="s">
        <v>71</v>
      </c>
      <c r="N450" s="556"/>
      <c r="O450" s="555"/>
      <c r="P450" s="574"/>
    </row>
    <row r="451" spans="1:16" ht="13.95" customHeight="1" x14ac:dyDescent="0.25">
      <c r="A451" s="2521"/>
      <c r="B451" s="2511"/>
      <c r="C451" s="2513"/>
      <c r="D451" s="2038"/>
      <c r="E451" s="2800"/>
      <c r="F451" s="2792"/>
      <c r="G451" s="2783"/>
      <c r="H451" s="553" t="s">
        <v>59</v>
      </c>
      <c r="I451" s="552">
        <v>20</v>
      </c>
      <c r="J451" s="552"/>
      <c r="K451" s="551">
        <v>0</v>
      </c>
      <c r="L451" s="550" t="s">
        <v>304</v>
      </c>
      <c r="M451" s="549" t="s">
        <v>71</v>
      </c>
      <c r="N451" s="547">
        <v>1</v>
      </c>
      <c r="O451" s="620"/>
      <c r="P451" s="619"/>
    </row>
    <row r="452" spans="1:16" ht="13.8" x14ac:dyDescent="0.25">
      <c r="A452" s="2521"/>
      <c r="B452" s="2511"/>
      <c r="C452" s="2513"/>
      <c r="D452" s="2038"/>
      <c r="E452" s="2800"/>
      <c r="F452" s="2792"/>
      <c r="G452" s="2783"/>
      <c r="H452" s="553" t="s">
        <v>282</v>
      </c>
      <c r="I452" s="552"/>
      <c r="J452" s="552"/>
      <c r="K452" s="551"/>
      <c r="L452" s="2534"/>
      <c r="M452" s="573"/>
      <c r="N452" s="620"/>
      <c r="O452" s="547"/>
      <c r="P452" s="619"/>
    </row>
    <row r="453" spans="1:16" ht="13.8" x14ac:dyDescent="0.25">
      <c r="A453" s="2521"/>
      <c r="B453" s="2511"/>
      <c r="C453" s="2513"/>
      <c r="D453" s="2038"/>
      <c r="E453" s="2800"/>
      <c r="F453" s="2792"/>
      <c r="G453" s="2783"/>
      <c r="H453" s="553" t="s">
        <v>57</v>
      </c>
      <c r="I453" s="552"/>
      <c r="J453" s="552"/>
      <c r="K453" s="551"/>
      <c r="L453" s="2534"/>
      <c r="M453" s="573"/>
      <c r="N453" s="548"/>
      <c r="O453" s="548"/>
      <c r="P453" s="2536"/>
    </row>
    <row r="454" spans="1:16" ht="14.4" thickBot="1" x14ac:dyDescent="0.3">
      <c r="A454" s="2521"/>
      <c r="B454" s="2511"/>
      <c r="C454" s="2513"/>
      <c r="D454" s="2038"/>
      <c r="E454" s="2800"/>
      <c r="F454" s="2792"/>
      <c r="G454" s="2783"/>
      <c r="H454" s="553" t="s">
        <v>281</v>
      </c>
      <c r="I454" s="618">
        <v>240</v>
      </c>
      <c r="J454" s="618"/>
      <c r="K454" s="617">
        <v>0</v>
      </c>
      <c r="L454" s="2533"/>
      <c r="M454" s="569"/>
      <c r="N454" s="568"/>
      <c r="O454" s="568"/>
      <c r="P454" s="567"/>
    </row>
    <row r="455" spans="1:16" ht="25.95" customHeight="1" thickBot="1" x14ac:dyDescent="0.3">
      <c r="A455" s="2522"/>
      <c r="B455" s="2524"/>
      <c r="C455" s="2538"/>
      <c r="D455" s="2039"/>
      <c r="E455" s="2801"/>
      <c r="F455" s="2793"/>
      <c r="G455" s="2784"/>
      <c r="H455" s="540" t="s">
        <v>7</v>
      </c>
      <c r="I455" s="539">
        <f>SUM(I450:I454)</f>
        <v>260</v>
      </c>
      <c r="J455" s="539">
        <f>SUM(J450:J454)</f>
        <v>0</v>
      </c>
      <c r="K455" s="539">
        <f>SUM(K450:K454)</f>
        <v>0</v>
      </c>
      <c r="L455" s="538"/>
      <c r="M455" s="537"/>
      <c r="N455" s="536"/>
      <c r="O455" s="536"/>
      <c r="P455" s="535"/>
    </row>
    <row r="456" spans="1:16" ht="13.95" customHeight="1" x14ac:dyDescent="0.25">
      <c r="A456" s="2520"/>
      <c r="B456" s="2523"/>
      <c r="C456" s="2512"/>
      <c r="D456" s="2037"/>
      <c r="E456" s="2799" t="s">
        <v>516</v>
      </c>
      <c r="F456" s="2791" t="s">
        <v>64</v>
      </c>
      <c r="G456" s="2782" t="s">
        <v>303</v>
      </c>
      <c r="H456" s="561" t="s">
        <v>48</v>
      </c>
      <c r="I456" s="560"/>
      <c r="J456" s="560"/>
      <c r="K456" s="559"/>
      <c r="L456" s="558" t="s">
        <v>289</v>
      </c>
      <c r="M456" s="557" t="s">
        <v>71</v>
      </c>
      <c r="N456" s="575">
        <v>1</v>
      </c>
      <c r="O456" s="555"/>
      <c r="P456" s="554"/>
    </row>
    <row r="457" spans="1:16" ht="13.8" x14ac:dyDescent="0.25">
      <c r="A457" s="2521"/>
      <c r="B457" s="2511"/>
      <c r="C457" s="2513"/>
      <c r="D457" s="2038"/>
      <c r="E457" s="2800"/>
      <c r="F457" s="2792"/>
      <c r="G457" s="2783"/>
      <c r="H457" s="553" t="s">
        <v>59</v>
      </c>
      <c r="I457" s="552">
        <v>23.6</v>
      </c>
      <c r="J457" s="552">
        <v>0</v>
      </c>
      <c r="K457" s="551">
        <v>0</v>
      </c>
      <c r="L457" s="550" t="s">
        <v>302</v>
      </c>
      <c r="M457" s="549" t="s">
        <v>71</v>
      </c>
      <c r="N457" s="547">
        <v>1</v>
      </c>
      <c r="O457" s="547"/>
      <c r="P457" s="2536"/>
    </row>
    <row r="458" spans="1:16" ht="13.8" x14ac:dyDescent="0.25">
      <c r="A458" s="2521"/>
      <c r="B458" s="2511"/>
      <c r="C458" s="2513"/>
      <c r="D458" s="2038"/>
      <c r="E458" s="2800"/>
      <c r="F458" s="2792"/>
      <c r="G458" s="615"/>
      <c r="H458" s="553" t="s">
        <v>282</v>
      </c>
      <c r="I458" s="552"/>
      <c r="J458" s="552"/>
      <c r="K458" s="551"/>
      <c r="L458" s="2534"/>
      <c r="M458" s="573"/>
      <c r="N458" s="548"/>
      <c r="O458" s="548"/>
      <c r="P458" s="2536"/>
    </row>
    <row r="459" spans="1:16" ht="13.8" x14ac:dyDescent="0.25">
      <c r="A459" s="2521"/>
      <c r="B459" s="2511"/>
      <c r="C459" s="2513"/>
      <c r="D459" s="2038"/>
      <c r="E459" s="2800"/>
      <c r="F459" s="2792"/>
      <c r="G459" s="615"/>
      <c r="H459" s="553" t="s">
        <v>57</v>
      </c>
      <c r="I459" s="552">
        <v>106.4</v>
      </c>
      <c r="J459" s="552">
        <v>0</v>
      </c>
      <c r="K459" s="551">
        <v>0</v>
      </c>
      <c r="L459" s="2534"/>
      <c r="M459" s="573"/>
      <c r="N459" s="548"/>
      <c r="O459" s="548"/>
      <c r="P459" s="2536"/>
    </row>
    <row r="460" spans="1:16" ht="14.4" thickBot="1" x14ac:dyDescent="0.3">
      <c r="A460" s="2521"/>
      <c r="B460" s="2511"/>
      <c r="C460" s="2513"/>
      <c r="D460" s="2038"/>
      <c r="E460" s="2800"/>
      <c r="F460" s="2792"/>
      <c r="G460" s="2783"/>
      <c r="H460" s="546" t="s">
        <v>281</v>
      </c>
      <c r="I460" s="571"/>
      <c r="J460" s="571"/>
      <c r="K460" s="570"/>
      <c r="L460" s="2533"/>
      <c r="M460" s="569"/>
      <c r="N460" s="568"/>
      <c r="O460" s="568"/>
      <c r="P460" s="567"/>
    </row>
    <row r="461" spans="1:16" ht="21.6" customHeight="1" thickBot="1" x14ac:dyDescent="0.3">
      <c r="A461" s="2522"/>
      <c r="B461" s="2524"/>
      <c r="C461" s="2538"/>
      <c r="D461" s="2039"/>
      <c r="E461" s="2801"/>
      <c r="F461" s="2793"/>
      <c r="G461" s="2784"/>
      <c r="H461" s="540" t="s">
        <v>7</v>
      </c>
      <c r="I461" s="539">
        <f>SUM(I456:I460)</f>
        <v>130</v>
      </c>
      <c r="J461" s="539">
        <f>SUM(J456:J460)</f>
        <v>0</v>
      </c>
      <c r="K461" s="539">
        <f>SUM(K456:K460)</f>
        <v>0</v>
      </c>
      <c r="L461" s="538"/>
      <c r="M461" s="537"/>
      <c r="N461" s="536"/>
      <c r="O461" s="536"/>
      <c r="P461" s="535"/>
    </row>
    <row r="462" spans="1:16" ht="18" customHeight="1" x14ac:dyDescent="0.25">
      <c r="A462" s="2520"/>
      <c r="B462" s="2523"/>
      <c r="C462" s="2512"/>
      <c r="D462" s="2037"/>
      <c r="E462" s="2799" t="s">
        <v>517</v>
      </c>
      <c r="F462" s="2791" t="s">
        <v>64</v>
      </c>
      <c r="G462" s="2782" t="s">
        <v>292</v>
      </c>
      <c r="H462" s="561" t="s">
        <v>48</v>
      </c>
      <c r="I462" s="560"/>
      <c r="J462" s="560"/>
      <c r="K462" s="559"/>
      <c r="L462" s="558" t="s">
        <v>289</v>
      </c>
      <c r="M462" s="557" t="s">
        <v>71</v>
      </c>
      <c r="N462" s="575">
        <v>1</v>
      </c>
      <c r="O462" s="555"/>
      <c r="P462" s="554"/>
    </row>
    <row r="463" spans="1:16" ht="13.8" x14ac:dyDescent="0.25">
      <c r="A463" s="2521"/>
      <c r="B463" s="2511"/>
      <c r="C463" s="2513"/>
      <c r="D463" s="2038"/>
      <c r="E463" s="2800"/>
      <c r="F463" s="2792"/>
      <c r="G463" s="2783"/>
      <c r="H463" s="553" t="s">
        <v>59</v>
      </c>
      <c r="I463" s="1794">
        <v>28.1</v>
      </c>
      <c r="J463" s="552">
        <v>0</v>
      </c>
      <c r="K463" s="551">
        <v>0</v>
      </c>
      <c r="L463" s="550" t="s">
        <v>301</v>
      </c>
      <c r="M463" s="549" t="s">
        <v>71</v>
      </c>
      <c r="N463" s="547">
        <v>1</v>
      </c>
      <c r="O463" s="547"/>
      <c r="P463" s="2536"/>
    </row>
    <row r="464" spans="1:16" ht="13.8" x14ac:dyDescent="0.25">
      <c r="A464" s="2521"/>
      <c r="B464" s="2511"/>
      <c r="C464" s="2513"/>
      <c r="D464" s="2038"/>
      <c r="E464" s="2800"/>
      <c r="F464" s="2792"/>
      <c r="G464" s="2783"/>
      <c r="H464" s="553" t="s">
        <v>282</v>
      </c>
      <c r="I464" s="552"/>
      <c r="J464" s="552"/>
      <c r="K464" s="551"/>
      <c r="L464" s="2534" t="s">
        <v>300</v>
      </c>
      <c r="M464" s="573" t="s">
        <v>71</v>
      </c>
      <c r="N464" s="547">
        <v>1</v>
      </c>
      <c r="O464" s="548"/>
      <c r="P464" s="2536"/>
    </row>
    <row r="465" spans="1:16" ht="13.8" x14ac:dyDescent="0.25">
      <c r="A465" s="2521"/>
      <c r="B465" s="2511"/>
      <c r="C465" s="2513"/>
      <c r="D465" s="2038"/>
      <c r="E465" s="2800"/>
      <c r="F465" s="2792"/>
      <c r="G465" s="2783"/>
      <c r="H465" s="553" t="s">
        <v>57</v>
      </c>
      <c r="I465" s="1794">
        <v>15.6</v>
      </c>
      <c r="J465" s="552">
        <v>0</v>
      </c>
      <c r="K465" s="551">
        <v>0</v>
      </c>
      <c r="L465" s="2534"/>
      <c r="M465" s="573"/>
      <c r="N465" s="548"/>
      <c r="O465" s="548"/>
      <c r="P465" s="2536"/>
    </row>
    <row r="466" spans="1:16" ht="14.4" thickBot="1" x14ac:dyDescent="0.3">
      <c r="A466" s="2521"/>
      <c r="B466" s="2511"/>
      <c r="C466" s="2513"/>
      <c r="D466" s="2038"/>
      <c r="E466" s="2800"/>
      <c r="F466" s="2792"/>
      <c r="G466" s="2783"/>
      <c r="H466" s="546" t="s">
        <v>281</v>
      </c>
      <c r="I466" s="571"/>
      <c r="J466" s="571"/>
      <c r="K466" s="570"/>
      <c r="L466" s="2533"/>
      <c r="M466" s="569"/>
      <c r="N466" s="568"/>
      <c r="O466" s="568"/>
      <c r="P466" s="567"/>
    </row>
    <row r="467" spans="1:16" ht="22.95" customHeight="1" thickBot="1" x14ac:dyDescent="0.3">
      <c r="A467" s="2522"/>
      <c r="B467" s="2524"/>
      <c r="C467" s="2538"/>
      <c r="D467" s="2039"/>
      <c r="E467" s="2801"/>
      <c r="F467" s="2793"/>
      <c r="G467" s="2784"/>
      <c r="H467" s="540" t="s">
        <v>7</v>
      </c>
      <c r="I467" s="539">
        <f>SUM(I462:I466)</f>
        <v>43.7</v>
      </c>
      <c r="J467" s="539">
        <f>SUM(J462:J466)</f>
        <v>0</v>
      </c>
      <c r="K467" s="539">
        <f>SUM(K462:K466)</f>
        <v>0</v>
      </c>
      <c r="L467" s="538"/>
      <c r="M467" s="537"/>
      <c r="N467" s="536"/>
      <c r="O467" s="536"/>
      <c r="P467" s="535"/>
    </row>
    <row r="468" spans="1:16" ht="14.4" customHeight="1" x14ac:dyDescent="0.25">
      <c r="A468" s="2520"/>
      <c r="B468" s="2523"/>
      <c r="C468" s="2512"/>
      <c r="D468" s="2037"/>
      <c r="E468" s="2896" t="s">
        <v>518</v>
      </c>
      <c r="F468" s="2791" t="s">
        <v>64</v>
      </c>
      <c r="G468" s="2782" t="s">
        <v>299</v>
      </c>
      <c r="H468" s="561" t="s">
        <v>48</v>
      </c>
      <c r="I468" s="560"/>
      <c r="J468" s="560"/>
      <c r="K468" s="559"/>
      <c r="L468" s="558" t="s">
        <v>289</v>
      </c>
      <c r="M468" s="557" t="s">
        <v>71</v>
      </c>
      <c r="N468" s="575">
        <v>1</v>
      </c>
      <c r="O468" s="555"/>
      <c r="P468" s="554"/>
    </row>
    <row r="469" spans="1:16" ht="48" customHeight="1" x14ac:dyDescent="0.25">
      <c r="A469" s="2521"/>
      <c r="B469" s="2511"/>
      <c r="C469" s="2513"/>
      <c r="D469" s="2038"/>
      <c r="E469" s="2897"/>
      <c r="F469" s="2792"/>
      <c r="G469" s="2783"/>
      <c r="H469" s="553" t="s">
        <v>59</v>
      </c>
      <c r="I469" s="1067">
        <v>7.7</v>
      </c>
      <c r="J469" s="552"/>
      <c r="K469" s="551"/>
      <c r="L469" s="550" t="s">
        <v>298</v>
      </c>
      <c r="M469" s="549" t="s">
        <v>71</v>
      </c>
      <c r="N469" s="2535">
        <v>1</v>
      </c>
      <c r="O469" s="547"/>
      <c r="P469" s="2536"/>
    </row>
    <row r="470" spans="1:16" ht="25.2" customHeight="1" x14ac:dyDescent="0.25">
      <c r="A470" s="2521"/>
      <c r="B470" s="2511"/>
      <c r="C470" s="2513"/>
      <c r="D470" s="2038"/>
      <c r="E470" s="2897"/>
      <c r="F470" s="2792"/>
      <c r="G470" s="2783"/>
      <c r="H470" s="553" t="s">
        <v>282</v>
      </c>
      <c r="I470" s="552"/>
      <c r="J470" s="552"/>
      <c r="K470" s="551"/>
      <c r="L470" s="2534"/>
      <c r="M470" s="573"/>
      <c r="N470" s="548"/>
      <c r="O470" s="548"/>
      <c r="P470" s="2536"/>
    </row>
    <row r="471" spans="1:16" ht="30" customHeight="1" x14ac:dyDescent="0.25">
      <c r="A471" s="2521"/>
      <c r="B471" s="2511"/>
      <c r="C471" s="2513"/>
      <c r="D471" s="2038"/>
      <c r="E471" s="2897"/>
      <c r="F471" s="2792"/>
      <c r="G471" s="2783"/>
      <c r="H471" s="553" t="s">
        <v>57</v>
      </c>
      <c r="I471" s="552">
        <v>284.3</v>
      </c>
      <c r="J471" s="552"/>
      <c r="K471" s="551"/>
      <c r="L471" s="2534"/>
      <c r="M471" s="573"/>
      <c r="N471" s="548"/>
      <c r="O471" s="548"/>
      <c r="P471" s="2536"/>
    </row>
    <row r="472" spans="1:16" ht="16.5" customHeight="1" thickBot="1" x14ac:dyDescent="0.3">
      <c r="A472" s="2521"/>
      <c r="B472" s="2511"/>
      <c r="C472" s="2513"/>
      <c r="D472" s="2038"/>
      <c r="E472" s="2897"/>
      <c r="F472" s="2792"/>
      <c r="G472" s="2783"/>
      <c r="H472" s="546" t="s">
        <v>281</v>
      </c>
      <c r="I472" s="571"/>
      <c r="J472" s="571"/>
      <c r="K472" s="570"/>
      <c r="L472" s="2533"/>
      <c r="M472" s="569"/>
      <c r="N472" s="568"/>
      <c r="O472" s="568"/>
      <c r="P472" s="567"/>
    </row>
    <row r="473" spans="1:16" ht="21" customHeight="1" thickBot="1" x14ac:dyDescent="0.3">
      <c r="A473" s="2522"/>
      <c r="B473" s="2524"/>
      <c r="C473" s="2538"/>
      <c r="D473" s="2039"/>
      <c r="E473" s="2903"/>
      <c r="F473" s="2793"/>
      <c r="G473" s="2784"/>
      <c r="H473" s="540" t="s">
        <v>7</v>
      </c>
      <c r="I473" s="539">
        <f>SUM(I468:I472)</f>
        <v>292</v>
      </c>
      <c r="J473" s="539">
        <f>SUM(J468:J472)</f>
        <v>0</v>
      </c>
      <c r="K473" s="539">
        <f>SUM(K468:K472)</f>
        <v>0</v>
      </c>
      <c r="L473" s="538"/>
      <c r="M473" s="537"/>
      <c r="N473" s="536"/>
      <c r="O473" s="536"/>
      <c r="P473" s="535"/>
    </row>
    <row r="474" spans="1:16" ht="13.95" customHeight="1" thickBot="1" x14ac:dyDescent="0.3">
      <c r="A474" s="2026" t="s">
        <v>62</v>
      </c>
      <c r="B474" s="534" t="s">
        <v>6</v>
      </c>
      <c r="C474" s="2831" t="s">
        <v>31</v>
      </c>
      <c r="D474" s="2831"/>
      <c r="E474" s="2831"/>
      <c r="F474" s="2831"/>
      <c r="G474" s="2832"/>
      <c r="H474" s="533" t="s">
        <v>7</v>
      </c>
      <c r="I474" s="532">
        <f>I449*1</f>
        <v>725.7</v>
      </c>
      <c r="J474" s="532">
        <f>J449*1</f>
        <v>0</v>
      </c>
      <c r="K474" s="532">
        <f>K449*1</f>
        <v>0</v>
      </c>
      <c r="L474" s="531"/>
      <c r="M474" s="531"/>
      <c r="N474" s="531"/>
      <c r="O474" s="531"/>
      <c r="P474" s="530"/>
    </row>
    <row r="475" spans="1:16" ht="14.4" customHeight="1" thickBot="1" x14ac:dyDescent="0.3">
      <c r="A475" s="529" t="s">
        <v>62</v>
      </c>
      <c r="B475" s="529"/>
      <c r="C475" s="2833" t="s">
        <v>51</v>
      </c>
      <c r="D475" s="2833"/>
      <c r="E475" s="2833"/>
      <c r="F475" s="2833"/>
      <c r="G475" s="2834"/>
      <c r="H475" s="528" t="s">
        <v>7</v>
      </c>
      <c r="I475" s="527">
        <f>I474*1</f>
        <v>725.7</v>
      </c>
      <c r="J475" s="527">
        <f>J474+J468</f>
        <v>0</v>
      </c>
      <c r="K475" s="527">
        <f>K474+K468</f>
        <v>0</v>
      </c>
      <c r="L475" s="526"/>
      <c r="M475" s="526"/>
      <c r="N475" s="526"/>
      <c r="O475" s="526"/>
      <c r="P475" s="525"/>
    </row>
    <row r="476" spans="1:16" ht="14.4" thickBot="1" x14ac:dyDescent="0.3">
      <c r="A476" s="614" t="s">
        <v>63</v>
      </c>
      <c r="B476" s="613"/>
      <c r="C476" s="609" t="s">
        <v>297</v>
      </c>
      <c r="D476" s="610"/>
      <c r="E476" s="612"/>
      <c r="F476" s="610"/>
      <c r="G476" s="610"/>
      <c r="H476" s="610"/>
      <c r="I476" s="610"/>
      <c r="J476" s="609"/>
      <c r="K476" s="610"/>
      <c r="L476" s="611"/>
      <c r="M476" s="611"/>
      <c r="N476" s="610"/>
      <c r="O476" s="609"/>
      <c r="P476" s="608"/>
    </row>
    <row r="477" spans="1:16" ht="33.6" customHeight="1" thickBot="1" x14ac:dyDescent="0.3">
      <c r="A477" s="607"/>
      <c r="B477" s="606"/>
      <c r="C477" s="604"/>
      <c r="D477" s="604"/>
      <c r="E477" s="605"/>
      <c r="F477" s="604"/>
      <c r="G477" s="604"/>
      <c r="H477" s="604"/>
      <c r="I477" s="603"/>
      <c r="J477" s="603"/>
      <c r="K477" s="603"/>
      <c r="L477" s="602" t="s">
        <v>296</v>
      </c>
      <c r="M477" s="590" t="s">
        <v>71</v>
      </c>
      <c r="N477" s="601"/>
      <c r="O477" s="600">
        <v>1</v>
      </c>
      <c r="P477" s="599"/>
    </row>
    <row r="478" spans="1:16" ht="31.95" customHeight="1" thickBot="1" x14ac:dyDescent="0.3">
      <c r="A478" s="598" t="s">
        <v>63</v>
      </c>
      <c r="B478" s="597" t="s">
        <v>6</v>
      </c>
      <c r="C478" s="596" t="s">
        <v>295</v>
      </c>
      <c r="D478" s="595"/>
      <c r="E478" s="595"/>
      <c r="F478" s="595"/>
      <c r="G478" s="595"/>
      <c r="H478" s="595"/>
      <c r="I478" s="595"/>
      <c r="J478" s="595"/>
      <c r="K478" s="595"/>
      <c r="L478" s="595"/>
      <c r="M478" s="595"/>
      <c r="N478" s="595"/>
      <c r="O478" s="2945"/>
      <c r="P478" s="2946"/>
    </row>
    <row r="479" spans="1:16" ht="37.200000000000003" customHeight="1" thickBot="1" x14ac:dyDescent="0.3">
      <c r="A479" s="594"/>
      <c r="B479" s="593"/>
      <c r="C479" s="592"/>
      <c r="D479" s="592"/>
      <c r="E479" s="592"/>
      <c r="F479" s="592"/>
      <c r="G479" s="592"/>
      <c r="H479" s="592"/>
      <c r="I479" s="592"/>
      <c r="J479" s="592"/>
      <c r="K479" s="592"/>
      <c r="L479" s="591" t="s">
        <v>294</v>
      </c>
      <c r="M479" s="590" t="s">
        <v>71</v>
      </c>
      <c r="N479" s="589">
        <v>2</v>
      </c>
      <c r="O479" s="588"/>
      <c r="P479" s="587"/>
    </row>
    <row r="480" spans="1:16" ht="13.95" customHeight="1" x14ac:dyDescent="0.25">
      <c r="A480" s="2869" t="s">
        <v>63</v>
      </c>
      <c r="B480" s="2872" t="s">
        <v>6</v>
      </c>
      <c r="C480" s="2838" t="s">
        <v>6</v>
      </c>
      <c r="D480" s="2037"/>
      <c r="E480" s="2799" t="s">
        <v>293</v>
      </c>
      <c r="F480" s="2875" t="s">
        <v>64</v>
      </c>
      <c r="G480" s="2782" t="s">
        <v>292</v>
      </c>
      <c r="H480" s="586" t="s">
        <v>48</v>
      </c>
      <c r="I480" s="560">
        <f t="shared" ref="I480:K482" si="21">I487+I493+I500+I504+I508</f>
        <v>110.5</v>
      </c>
      <c r="J480" s="560">
        <f t="shared" si="21"/>
        <v>45.2</v>
      </c>
      <c r="K480" s="560">
        <f t="shared" si="21"/>
        <v>49</v>
      </c>
      <c r="L480" s="558" t="s">
        <v>291</v>
      </c>
      <c r="M480" s="557" t="s">
        <v>71</v>
      </c>
      <c r="N480" s="556"/>
      <c r="O480" s="575">
        <v>1</v>
      </c>
      <c r="P480" s="554"/>
    </row>
    <row r="481" spans="1:18" ht="13.8" x14ac:dyDescent="0.25">
      <c r="A481" s="2870"/>
      <c r="B481" s="2786"/>
      <c r="C481" s="2839"/>
      <c r="D481" s="2038"/>
      <c r="E481" s="2800"/>
      <c r="F481" s="2792"/>
      <c r="G481" s="2783"/>
      <c r="H481" s="584" t="s">
        <v>59</v>
      </c>
      <c r="I481" s="552">
        <f t="shared" si="21"/>
        <v>886.9</v>
      </c>
      <c r="J481" s="552">
        <f t="shared" si="21"/>
        <v>16.16</v>
      </c>
      <c r="K481" s="552">
        <f t="shared" si="21"/>
        <v>0</v>
      </c>
      <c r="L481" s="585"/>
      <c r="M481" s="573"/>
      <c r="N481" s="548"/>
      <c r="O481" s="548"/>
      <c r="P481" s="2536"/>
    </row>
    <row r="482" spans="1:18" ht="13.8" x14ac:dyDescent="0.25">
      <c r="A482" s="2870"/>
      <c r="B482" s="2786"/>
      <c r="C482" s="2839"/>
      <c r="D482" s="2038"/>
      <c r="E482" s="2800"/>
      <c r="F482" s="2792"/>
      <c r="G482" s="2783"/>
      <c r="H482" s="584" t="s">
        <v>282</v>
      </c>
      <c r="I482" s="552">
        <f t="shared" si="21"/>
        <v>800</v>
      </c>
      <c r="J482" s="552">
        <f t="shared" si="21"/>
        <v>0</v>
      </c>
      <c r="K482" s="552">
        <f t="shared" si="21"/>
        <v>0</v>
      </c>
      <c r="L482" s="2534"/>
      <c r="M482" s="573"/>
      <c r="N482" s="548"/>
      <c r="O482" s="548"/>
      <c r="P482" s="2536"/>
    </row>
    <row r="483" spans="1:18" ht="13.8" x14ac:dyDescent="0.25">
      <c r="A483" s="2870"/>
      <c r="B483" s="2786"/>
      <c r="C483" s="2839"/>
      <c r="D483" s="2038"/>
      <c r="E483" s="2800"/>
      <c r="F483" s="2792"/>
      <c r="G483" s="2783"/>
      <c r="H483" s="584" t="s">
        <v>57</v>
      </c>
      <c r="I483" s="552">
        <f t="shared" ref="I483:K484" si="22">I490+I496</f>
        <v>1131</v>
      </c>
      <c r="J483" s="552">
        <f t="shared" si="22"/>
        <v>199.3</v>
      </c>
      <c r="K483" s="552">
        <f t="shared" si="22"/>
        <v>0</v>
      </c>
      <c r="L483" s="2534"/>
      <c r="M483" s="573"/>
      <c r="N483" s="548"/>
      <c r="O483" s="548"/>
      <c r="P483" s="2536"/>
    </row>
    <row r="484" spans="1:18" ht="13.8" x14ac:dyDescent="0.25">
      <c r="A484" s="2870"/>
      <c r="B484" s="2786"/>
      <c r="C484" s="2839"/>
      <c r="D484" s="2038"/>
      <c r="E484" s="2800"/>
      <c r="F484" s="2792"/>
      <c r="G484" s="2783"/>
      <c r="H484" s="584" t="s">
        <v>281</v>
      </c>
      <c r="I484" s="618">
        <f t="shared" si="22"/>
        <v>862</v>
      </c>
      <c r="J484" s="618">
        <f t="shared" si="22"/>
        <v>0</v>
      </c>
      <c r="K484" s="618">
        <f t="shared" si="22"/>
        <v>0</v>
      </c>
      <c r="L484" s="816"/>
      <c r="M484" s="815"/>
      <c r="N484" s="814"/>
      <c r="O484" s="814"/>
      <c r="P484" s="813"/>
    </row>
    <row r="485" spans="1:18" ht="14.4" customHeight="1" thickBot="1" x14ac:dyDescent="0.3">
      <c r="A485" s="2870"/>
      <c r="B485" s="2786"/>
      <c r="C485" s="2839"/>
      <c r="D485" s="2038"/>
      <c r="E485" s="2518"/>
      <c r="F485" s="2792"/>
      <c r="G485" s="2783"/>
      <c r="H485" s="622" t="s">
        <v>534</v>
      </c>
      <c r="I485" s="545">
        <f>I498*1</f>
        <v>356.8</v>
      </c>
      <c r="J485" s="545"/>
      <c r="K485" s="545"/>
      <c r="L485" s="2539"/>
      <c r="M485" s="543"/>
      <c r="N485" s="563"/>
      <c r="O485" s="563"/>
      <c r="P485" s="616"/>
    </row>
    <row r="486" spans="1:18" ht="13.95" customHeight="1" thickBot="1" x14ac:dyDescent="0.3">
      <c r="A486" s="2871"/>
      <c r="B486" s="2873"/>
      <c r="C486" s="2874"/>
      <c r="D486" s="2039"/>
      <c r="E486" s="582"/>
      <c r="F486" s="2876"/>
      <c r="G486" s="2784"/>
      <c r="H486" s="581" t="s">
        <v>7</v>
      </c>
      <c r="I486" s="580">
        <f>SUM(I480:I485)</f>
        <v>4147.2</v>
      </c>
      <c r="J486" s="580">
        <f t="shared" ref="J486:K486" si="23">SUM(J480:J485)</f>
        <v>260.66000000000003</v>
      </c>
      <c r="K486" s="580">
        <f t="shared" si="23"/>
        <v>49</v>
      </c>
      <c r="L486" s="579"/>
      <c r="M486" s="578"/>
      <c r="N486" s="577"/>
      <c r="O486" s="577"/>
      <c r="P486" s="576"/>
    </row>
    <row r="487" spans="1:18" ht="13.95" customHeight="1" x14ac:dyDescent="0.25">
      <c r="A487" s="2893"/>
      <c r="B487" s="2891"/>
      <c r="C487" s="2838"/>
      <c r="D487" s="2037"/>
      <c r="E487" s="2799" t="s">
        <v>519</v>
      </c>
      <c r="F487" s="2875" t="s">
        <v>64</v>
      </c>
      <c r="G487" s="2782" t="s">
        <v>284</v>
      </c>
      <c r="H487" s="561" t="s">
        <v>48</v>
      </c>
      <c r="I487" s="560">
        <v>0.3</v>
      </c>
      <c r="J487" s="560">
        <v>0.2</v>
      </c>
      <c r="K487" s="559">
        <v>0</v>
      </c>
      <c r="L487" s="558" t="s">
        <v>289</v>
      </c>
      <c r="M487" s="557" t="s">
        <v>71</v>
      </c>
      <c r="N487" s="556"/>
      <c r="O487" s="575">
        <v>1</v>
      </c>
      <c r="P487" s="554"/>
    </row>
    <row r="488" spans="1:18" ht="13.8" x14ac:dyDescent="0.25">
      <c r="A488" s="2894"/>
      <c r="B488" s="2842"/>
      <c r="C488" s="2839"/>
      <c r="D488" s="2038"/>
      <c r="E488" s="2800"/>
      <c r="F488" s="2792"/>
      <c r="G488" s="2783"/>
      <c r="H488" s="553" t="s">
        <v>59</v>
      </c>
      <c r="I488" s="552">
        <v>612</v>
      </c>
      <c r="J488" s="552">
        <v>16.16</v>
      </c>
      <c r="K488" s="551">
        <v>0</v>
      </c>
      <c r="L488" s="550" t="s">
        <v>290</v>
      </c>
      <c r="M488" s="549" t="s">
        <v>71</v>
      </c>
      <c r="N488" s="548"/>
      <c r="O488" s="547">
        <v>1</v>
      </c>
      <c r="P488" s="2536"/>
    </row>
    <row r="489" spans="1:18" ht="13.8" x14ac:dyDescent="0.25">
      <c r="A489" s="2894"/>
      <c r="B489" s="2842"/>
      <c r="C489" s="2839"/>
      <c r="D489" s="2038"/>
      <c r="E489" s="2800"/>
      <c r="F489" s="2792"/>
      <c r="G489" s="2783"/>
      <c r="H489" s="553" t="s">
        <v>282</v>
      </c>
      <c r="I489" s="552"/>
      <c r="J489" s="552"/>
      <c r="K489" s="551"/>
      <c r="L489" s="2534"/>
      <c r="M489" s="573"/>
      <c r="N489" s="548"/>
      <c r="O489" s="548"/>
      <c r="P489" s="2536"/>
    </row>
    <row r="490" spans="1:18" ht="13.8" x14ac:dyDescent="0.25">
      <c r="A490" s="2894"/>
      <c r="B490" s="2842"/>
      <c r="C490" s="2839"/>
      <c r="D490" s="2038"/>
      <c r="E490" s="2800"/>
      <c r="F490" s="2792"/>
      <c r="G490" s="2783"/>
      <c r="H490" s="553" t="s">
        <v>57</v>
      </c>
      <c r="I490" s="552">
        <v>1131</v>
      </c>
      <c r="J490" s="552">
        <v>199.3</v>
      </c>
      <c r="K490" s="551">
        <v>0</v>
      </c>
      <c r="L490" s="2534"/>
      <c r="M490" s="573"/>
      <c r="N490" s="548"/>
      <c r="O490" s="548"/>
      <c r="P490" s="2536"/>
    </row>
    <row r="491" spans="1:18" ht="15.75" customHeight="1" thickBot="1" x14ac:dyDescent="0.3">
      <c r="A491" s="2894"/>
      <c r="B491" s="2842"/>
      <c r="C491" s="2839"/>
      <c r="D491" s="2038"/>
      <c r="E491" s="2800"/>
      <c r="F491" s="2792"/>
      <c r="G491" s="2783"/>
      <c r="H491" s="546" t="s">
        <v>281</v>
      </c>
      <c r="I491" s="571"/>
      <c r="J491" s="571"/>
      <c r="K491" s="570"/>
      <c r="L491" s="2533"/>
      <c r="M491" s="569"/>
      <c r="N491" s="568"/>
      <c r="O491" s="568"/>
      <c r="P491" s="567"/>
    </row>
    <row r="492" spans="1:18" ht="13.95" customHeight="1" thickBot="1" x14ac:dyDescent="0.3">
      <c r="A492" s="2895"/>
      <c r="B492" s="2892"/>
      <c r="C492" s="2874"/>
      <c r="D492" s="2039"/>
      <c r="E492" s="2801"/>
      <c r="F492" s="2876"/>
      <c r="G492" s="2784"/>
      <c r="H492" s="540" t="s">
        <v>7</v>
      </c>
      <c r="I492" s="539">
        <f>SUM(I487:I491)</f>
        <v>1743.3</v>
      </c>
      <c r="J492" s="539">
        <f>SUM(J487:J491)</f>
        <v>215.66000000000003</v>
      </c>
      <c r="K492" s="539">
        <f>SUM(K487:K491)</f>
        <v>0</v>
      </c>
      <c r="L492" s="538"/>
      <c r="M492" s="537"/>
      <c r="N492" s="536"/>
      <c r="O492" s="536"/>
      <c r="P492" s="535"/>
    </row>
    <row r="493" spans="1:18" ht="15.6" customHeight="1" x14ac:dyDescent="0.25">
      <c r="A493" s="2893"/>
      <c r="B493" s="2891"/>
      <c r="C493" s="2838"/>
      <c r="D493" s="2037"/>
      <c r="E493" s="2799" t="s">
        <v>520</v>
      </c>
      <c r="F493" s="2898" t="s">
        <v>64</v>
      </c>
      <c r="G493" s="2947" t="s">
        <v>769</v>
      </c>
      <c r="H493" s="561" t="s">
        <v>48</v>
      </c>
      <c r="I493" s="560">
        <v>73</v>
      </c>
      <c r="J493" s="560"/>
      <c r="K493" s="559"/>
      <c r="L493" s="558" t="s">
        <v>289</v>
      </c>
      <c r="M493" s="557" t="s">
        <v>71</v>
      </c>
      <c r="N493" s="556"/>
      <c r="O493" s="555"/>
      <c r="P493" s="574"/>
      <c r="Q493" s="1052"/>
    </row>
    <row r="494" spans="1:18" ht="13.8" x14ac:dyDescent="0.25">
      <c r="A494" s="2894"/>
      <c r="B494" s="2842"/>
      <c r="C494" s="2839"/>
      <c r="D494" s="2038"/>
      <c r="E494" s="2800"/>
      <c r="F494" s="2836"/>
      <c r="G494" s="2948"/>
      <c r="H494" s="553" t="s">
        <v>59</v>
      </c>
      <c r="I494" s="552">
        <v>0</v>
      </c>
      <c r="J494" s="552"/>
      <c r="K494" s="551"/>
      <c r="L494" s="550" t="s">
        <v>758</v>
      </c>
      <c r="M494" s="549" t="s">
        <v>288</v>
      </c>
      <c r="N494" s="547">
        <v>2.8490000000000002</v>
      </c>
      <c r="O494" s="547"/>
      <c r="P494" s="2536"/>
    </row>
    <row r="495" spans="1:18" ht="13.8" x14ac:dyDescent="0.25">
      <c r="A495" s="2894"/>
      <c r="B495" s="2842"/>
      <c r="C495" s="2839"/>
      <c r="D495" s="2038"/>
      <c r="E495" s="2800"/>
      <c r="F495" s="2836"/>
      <c r="G495" s="2948"/>
      <c r="H495" s="553" t="s">
        <v>282</v>
      </c>
      <c r="I495" s="552">
        <v>800</v>
      </c>
      <c r="J495" s="552"/>
      <c r="K495" s="551"/>
      <c r="L495" s="2534" t="s">
        <v>759</v>
      </c>
      <c r="M495" s="573" t="s">
        <v>71</v>
      </c>
      <c r="N495" s="547">
        <v>2</v>
      </c>
      <c r="O495" s="548"/>
      <c r="P495" s="2536"/>
    </row>
    <row r="496" spans="1:18" ht="12.6" customHeight="1" x14ac:dyDescent="0.25">
      <c r="A496" s="2894"/>
      <c r="B496" s="2842"/>
      <c r="C496" s="2839"/>
      <c r="D496" s="2038"/>
      <c r="E496" s="2800"/>
      <c r="F496" s="2836"/>
      <c r="G496" s="2948"/>
      <c r="H496" s="553" t="s">
        <v>57</v>
      </c>
      <c r="I496" s="552"/>
      <c r="J496" s="552"/>
      <c r="K496" s="551"/>
      <c r="L496" s="2534"/>
      <c r="M496" s="573"/>
      <c r="N496" s="548"/>
      <c r="O496" s="548"/>
      <c r="P496" s="2536"/>
      <c r="Q496" s="1057"/>
      <c r="R496" s="1057"/>
    </row>
    <row r="497" spans="1:18" ht="13.95" customHeight="1" x14ac:dyDescent="0.25">
      <c r="A497" s="2894"/>
      <c r="B497" s="2842"/>
      <c r="C497" s="2839"/>
      <c r="D497" s="2038"/>
      <c r="E497" s="2800"/>
      <c r="F497" s="2836"/>
      <c r="G497" s="2948"/>
      <c r="H497" s="553" t="s">
        <v>281</v>
      </c>
      <c r="I497" s="618">
        <v>862</v>
      </c>
      <c r="J497" s="618"/>
      <c r="K497" s="617"/>
      <c r="L497" s="816"/>
      <c r="M497" s="815"/>
      <c r="N497" s="814"/>
      <c r="O497" s="814"/>
      <c r="P497" s="813"/>
      <c r="Q497" s="1057"/>
      <c r="R497" s="1057"/>
    </row>
    <row r="498" spans="1:18" ht="14.4" thickBot="1" x14ac:dyDescent="0.3">
      <c r="A498" s="2894"/>
      <c r="B498" s="2842"/>
      <c r="C498" s="2839"/>
      <c r="D498" s="2038"/>
      <c r="E498" s="2800"/>
      <c r="F498" s="2836"/>
      <c r="G498" s="2948"/>
      <c r="H498" s="565" t="s">
        <v>534</v>
      </c>
      <c r="I498" s="545">
        <v>356.8</v>
      </c>
      <c r="J498" s="545"/>
      <c r="K498" s="544"/>
      <c r="L498" s="2539"/>
      <c r="M498" s="543"/>
      <c r="N498" s="563"/>
      <c r="O498" s="563"/>
      <c r="P498" s="616"/>
      <c r="Q498" s="1057"/>
      <c r="R498" s="1057"/>
    </row>
    <row r="499" spans="1:18" ht="14.4" thickBot="1" x14ac:dyDescent="0.3">
      <c r="A499" s="2895"/>
      <c r="B499" s="2892"/>
      <c r="C499" s="2874"/>
      <c r="D499" s="2039"/>
      <c r="E499" s="2801"/>
      <c r="F499" s="2899"/>
      <c r="G499" s="2949"/>
      <c r="H499" s="540" t="s">
        <v>7</v>
      </c>
      <c r="I499" s="539">
        <f>SUM(I493:I498)</f>
        <v>2091.8000000000002</v>
      </c>
      <c r="J499" s="539">
        <f>SUM(J493:J497)</f>
        <v>0</v>
      </c>
      <c r="K499" s="539">
        <f>SUM(K493:K497)</f>
        <v>0</v>
      </c>
      <c r="L499" s="796"/>
      <c r="M499" s="537"/>
      <c r="N499" s="536"/>
      <c r="O499" s="536"/>
      <c r="P499" s="535"/>
      <c r="Q499" s="1068"/>
      <c r="R499" s="1068"/>
    </row>
    <row r="500" spans="1:18" ht="18.75" customHeight="1" x14ac:dyDescent="0.25">
      <c r="A500" s="2893"/>
      <c r="B500" s="2891"/>
      <c r="C500" s="2838"/>
      <c r="D500" s="2037"/>
      <c r="E500" s="2799" t="s">
        <v>287</v>
      </c>
      <c r="F500" s="2898" t="s">
        <v>64</v>
      </c>
      <c r="G500" s="2950" t="s">
        <v>799</v>
      </c>
      <c r="H500" s="561" t="s">
        <v>48</v>
      </c>
      <c r="I500" s="560">
        <v>25</v>
      </c>
      <c r="J500" s="560">
        <v>35</v>
      </c>
      <c r="K500" s="559">
        <v>35</v>
      </c>
      <c r="L500" s="558" t="s">
        <v>760</v>
      </c>
      <c r="M500" s="557" t="s">
        <v>71</v>
      </c>
      <c r="N500" s="575">
        <v>3</v>
      </c>
      <c r="O500" s="575">
        <v>5</v>
      </c>
      <c r="P500" s="574">
        <v>5</v>
      </c>
    </row>
    <row r="501" spans="1:18" ht="13.95" customHeight="1" x14ac:dyDescent="0.25">
      <c r="A501" s="2894"/>
      <c r="B501" s="2842"/>
      <c r="C501" s="2839"/>
      <c r="D501" s="2038"/>
      <c r="E501" s="2800"/>
      <c r="F501" s="2836"/>
      <c r="G501" s="2951"/>
      <c r="H501" s="553" t="s">
        <v>59</v>
      </c>
      <c r="I501" s="552"/>
      <c r="J501" s="552"/>
      <c r="K501" s="551"/>
      <c r="L501" s="550"/>
      <c r="M501" s="549"/>
      <c r="N501" s="548"/>
      <c r="O501" s="547"/>
      <c r="P501" s="2536"/>
    </row>
    <row r="502" spans="1:18" ht="12.6" customHeight="1" thickBot="1" x14ac:dyDescent="0.3">
      <c r="A502" s="2894"/>
      <c r="B502" s="2842"/>
      <c r="C502" s="2839"/>
      <c r="D502" s="2038"/>
      <c r="E502" s="2800"/>
      <c r="F502" s="2836"/>
      <c r="G502" s="2951"/>
      <c r="H502" s="553" t="s">
        <v>282</v>
      </c>
      <c r="I502" s="552"/>
      <c r="J502" s="552"/>
      <c r="K502" s="551"/>
      <c r="L502" s="2534"/>
      <c r="M502" s="573"/>
      <c r="N502" s="548"/>
      <c r="O502" s="548"/>
      <c r="P502" s="2536"/>
    </row>
    <row r="503" spans="1:18" ht="22.95" customHeight="1" thickBot="1" x14ac:dyDescent="0.3">
      <c r="A503" s="2895"/>
      <c r="B503" s="2892"/>
      <c r="C503" s="2874"/>
      <c r="D503" s="2039"/>
      <c r="E503" s="566"/>
      <c r="F503" s="2899"/>
      <c r="G503" s="2952"/>
      <c r="H503" s="540" t="s">
        <v>7</v>
      </c>
      <c r="I503" s="539">
        <f>SUM(I500:I502)</f>
        <v>25</v>
      </c>
      <c r="J503" s="539">
        <f>SUM(J500:J502)</f>
        <v>35</v>
      </c>
      <c r="K503" s="539">
        <f>SUM(K500:K502)</f>
        <v>35</v>
      </c>
      <c r="L503" s="796"/>
      <c r="M503" s="537"/>
      <c r="N503" s="536"/>
      <c r="O503" s="536"/>
      <c r="P503" s="535"/>
    </row>
    <row r="504" spans="1:18" ht="13.2" customHeight="1" x14ac:dyDescent="0.25">
      <c r="A504" s="2893"/>
      <c r="B504" s="2891"/>
      <c r="C504" s="2838"/>
      <c r="D504" s="2037"/>
      <c r="E504" s="2788" t="s">
        <v>286</v>
      </c>
      <c r="F504" s="2875" t="s">
        <v>64</v>
      </c>
      <c r="G504" s="2782" t="s">
        <v>284</v>
      </c>
      <c r="H504" s="561" t="s">
        <v>48</v>
      </c>
      <c r="I504" s="560">
        <v>12.2</v>
      </c>
      <c r="J504" s="560">
        <v>10</v>
      </c>
      <c r="K504" s="559">
        <v>14</v>
      </c>
      <c r="L504" s="558"/>
      <c r="M504" s="557"/>
      <c r="N504" s="556"/>
      <c r="O504" s="555"/>
      <c r="P504" s="554"/>
    </row>
    <row r="505" spans="1:18" ht="15.6" customHeight="1" x14ac:dyDescent="0.25">
      <c r="A505" s="2894"/>
      <c r="B505" s="2842"/>
      <c r="C505" s="2839"/>
      <c r="D505" s="2038"/>
      <c r="E505" s="2789"/>
      <c r="F505" s="2792"/>
      <c r="G505" s="2783"/>
      <c r="H505" s="553" t="s">
        <v>59</v>
      </c>
      <c r="I505" s="552"/>
      <c r="J505" s="552"/>
      <c r="K505" s="551"/>
      <c r="L505" s="550"/>
      <c r="M505" s="549"/>
      <c r="N505" s="548"/>
      <c r="O505" s="547"/>
      <c r="P505" s="2536"/>
    </row>
    <row r="506" spans="1:18" ht="12.6" customHeight="1" thickBot="1" x14ac:dyDescent="0.3">
      <c r="A506" s="2894"/>
      <c r="B506" s="2842"/>
      <c r="C506" s="2839"/>
      <c r="D506" s="2038"/>
      <c r="E506" s="2515"/>
      <c r="F506" s="2792"/>
      <c r="G506" s="2783"/>
      <c r="H506" s="565" t="s">
        <v>282</v>
      </c>
      <c r="I506" s="545"/>
      <c r="J506" s="545"/>
      <c r="K506" s="544"/>
      <c r="L506" s="564"/>
      <c r="M506" s="543"/>
      <c r="N506" s="542"/>
      <c r="O506" s="563"/>
      <c r="P506" s="541"/>
    </row>
    <row r="507" spans="1:18" ht="12.6" customHeight="1" thickBot="1" x14ac:dyDescent="0.3">
      <c r="A507" s="2895"/>
      <c r="B507" s="2892"/>
      <c r="C507" s="2874"/>
      <c r="D507" s="2039"/>
      <c r="E507" s="562"/>
      <c r="F507" s="2876"/>
      <c r="G507" s="2784"/>
      <c r="H507" s="540" t="s">
        <v>7</v>
      </c>
      <c r="I507" s="539">
        <f>SUM(I504:I506)</f>
        <v>12.2</v>
      </c>
      <c r="J507" s="539">
        <f>SUM(J504:J506)</f>
        <v>10</v>
      </c>
      <c r="K507" s="539">
        <f>SUM(K504:K506)</f>
        <v>14</v>
      </c>
      <c r="L507" s="796"/>
      <c r="M507" s="537"/>
      <c r="N507" s="536"/>
      <c r="O507" s="536"/>
      <c r="P507" s="535"/>
    </row>
    <row r="508" spans="1:18" ht="13.95" customHeight="1" x14ac:dyDescent="0.25">
      <c r="A508" s="2893"/>
      <c r="B508" s="2891"/>
      <c r="C508" s="2838"/>
      <c r="D508" s="2037"/>
      <c r="E508" s="2788" t="s">
        <v>285</v>
      </c>
      <c r="F508" s="2875" t="s">
        <v>64</v>
      </c>
      <c r="G508" s="2782" t="s">
        <v>284</v>
      </c>
      <c r="H508" s="561" t="s">
        <v>48</v>
      </c>
      <c r="I508" s="560"/>
      <c r="J508" s="560"/>
      <c r="K508" s="559"/>
      <c r="L508" s="558"/>
      <c r="M508" s="557"/>
      <c r="N508" s="556"/>
      <c r="O508" s="555"/>
      <c r="P508" s="554"/>
    </row>
    <row r="509" spans="1:18" ht="13.8" x14ac:dyDescent="0.25">
      <c r="A509" s="2894"/>
      <c r="B509" s="2842"/>
      <c r="C509" s="2839"/>
      <c r="D509" s="2038"/>
      <c r="E509" s="2789"/>
      <c r="F509" s="2792"/>
      <c r="G509" s="2783"/>
      <c r="H509" s="553" t="s">
        <v>59</v>
      </c>
      <c r="I509" s="1794">
        <v>274.89999999999998</v>
      </c>
      <c r="J509" s="552"/>
      <c r="K509" s="551"/>
      <c r="L509" s="550"/>
      <c r="M509" s="549"/>
      <c r="N509" s="548"/>
      <c r="O509" s="547"/>
      <c r="P509" s="2536"/>
    </row>
    <row r="510" spans="1:18" ht="14.4" thickBot="1" x14ac:dyDescent="0.3">
      <c r="A510" s="2894"/>
      <c r="B510" s="2842"/>
      <c r="C510" s="2839"/>
      <c r="D510" s="2038"/>
      <c r="E510" s="2789"/>
      <c r="F510" s="2792"/>
      <c r="G510" s="2783"/>
      <c r="H510" s="546" t="s">
        <v>282</v>
      </c>
      <c r="I510" s="545">
        <v>0</v>
      </c>
      <c r="J510" s="545"/>
      <c r="K510" s="544"/>
      <c r="L510" s="2539"/>
      <c r="M510" s="543"/>
      <c r="N510" s="542"/>
      <c r="O510" s="542"/>
      <c r="P510" s="541"/>
    </row>
    <row r="511" spans="1:18" ht="14.4" thickBot="1" x14ac:dyDescent="0.3">
      <c r="A511" s="2895"/>
      <c r="B511" s="2892"/>
      <c r="C511" s="2874"/>
      <c r="D511" s="2039"/>
      <c r="E511" s="2790"/>
      <c r="F511" s="2876"/>
      <c r="G511" s="2784"/>
      <c r="H511" s="540" t="s">
        <v>7</v>
      </c>
      <c r="I511" s="539">
        <f>SUM(I508:I510)</f>
        <v>274.89999999999998</v>
      </c>
      <c r="J511" s="539">
        <f>SUM(J508:J510)</f>
        <v>0</v>
      </c>
      <c r="K511" s="539">
        <f>SUM(K508:K510)</f>
        <v>0</v>
      </c>
      <c r="L511" s="796"/>
      <c r="M511" s="537"/>
      <c r="N511" s="536"/>
      <c r="O511" s="536"/>
      <c r="P511" s="535"/>
    </row>
    <row r="512" spans="1:18" ht="14.4" customHeight="1" thickBot="1" x14ac:dyDescent="0.3">
      <c r="A512" s="2026" t="s">
        <v>63</v>
      </c>
      <c r="B512" s="534" t="s">
        <v>6</v>
      </c>
      <c r="C512" s="2831" t="s">
        <v>31</v>
      </c>
      <c r="D512" s="2831"/>
      <c r="E512" s="2831"/>
      <c r="F512" s="2831"/>
      <c r="G512" s="2832"/>
      <c r="H512" s="533" t="s">
        <v>7</v>
      </c>
      <c r="I512" s="532">
        <f>I486*1</f>
        <v>4147.2</v>
      </c>
      <c r="J512" s="532">
        <f>J486*1</f>
        <v>260.66000000000003</v>
      </c>
      <c r="K512" s="532">
        <f>K486*1</f>
        <v>49</v>
      </c>
      <c r="L512" s="531"/>
      <c r="M512" s="531"/>
      <c r="N512" s="531"/>
      <c r="O512" s="531"/>
      <c r="P512" s="530"/>
    </row>
    <row r="513" spans="1:18" ht="14.4" customHeight="1" thickBot="1" x14ac:dyDescent="0.3">
      <c r="A513" s="529" t="s">
        <v>63</v>
      </c>
      <c r="B513" s="529"/>
      <c r="C513" s="2833" t="s">
        <v>51</v>
      </c>
      <c r="D513" s="2833"/>
      <c r="E513" s="2833"/>
      <c r="F513" s="2833"/>
      <c r="G513" s="2834"/>
      <c r="H513" s="528" t="s">
        <v>7</v>
      </c>
      <c r="I513" s="527">
        <f>I512*1</f>
        <v>4147.2</v>
      </c>
      <c r="J513" s="527">
        <f>J512*1</f>
        <v>260.66000000000003</v>
      </c>
      <c r="K513" s="527">
        <f>K512*1</f>
        <v>49</v>
      </c>
      <c r="L513" s="526"/>
      <c r="M513" s="526"/>
      <c r="N513" s="526"/>
      <c r="O513" s="526"/>
      <c r="P513" s="525"/>
    </row>
    <row r="514" spans="1:18" ht="14.4" customHeight="1" thickBot="1" x14ac:dyDescent="0.3">
      <c r="A514" s="529"/>
      <c r="B514" s="529"/>
      <c r="C514" s="2833" t="s">
        <v>82</v>
      </c>
      <c r="D514" s="2833"/>
      <c r="E514" s="2833"/>
      <c r="F514" s="2833"/>
      <c r="G514" s="2834"/>
      <c r="H514" s="528" t="s">
        <v>7</v>
      </c>
      <c r="I514" s="527">
        <f>I515-I519</f>
        <v>24588.100000000006</v>
      </c>
      <c r="J514" s="527">
        <f>J515-J519</f>
        <v>13751.2</v>
      </c>
      <c r="K514" s="527">
        <f>K515-K519</f>
        <v>3502.2999999999997</v>
      </c>
      <c r="L514" s="526"/>
      <c r="M514" s="526"/>
      <c r="N514" s="526"/>
      <c r="O514" s="526"/>
      <c r="P514" s="525"/>
    </row>
    <row r="515" spans="1:18" ht="14.4" customHeight="1" thickBot="1" x14ac:dyDescent="0.3">
      <c r="A515" s="524"/>
      <c r="B515" s="524"/>
      <c r="C515" s="2964" t="s">
        <v>283</v>
      </c>
      <c r="D515" s="2964"/>
      <c r="E515" s="2964"/>
      <c r="F515" s="2964"/>
      <c r="G515" s="2965"/>
      <c r="H515" s="523" t="s">
        <v>7</v>
      </c>
      <c r="I515" s="522">
        <f>I62+I116+I173+I251+I299+I409+I439+I475+I513</f>
        <v>32320.700000000004</v>
      </c>
      <c r="J515" s="522">
        <f>J62+J116+J173+J251+J299+J409+J439+J475+J513</f>
        <v>15522.820000000002</v>
      </c>
      <c r="K515" s="522">
        <f>K62+K116+K173+K251+K299+K409+K439+K475+K513</f>
        <v>3507.2</v>
      </c>
      <c r="L515" s="521"/>
      <c r="M515" s="521"/>
      <c r="N515" s="521"/>
      <c r="O515" s="521"/>
      <c r="P515" s="520"/>
    </row>
    <row r="516" spans="1:18" ht="13.8" x14ac:dyDescent="0.25">
      <c r="A516" s="519" t="s">
        <v>477</v>
      </c>
      <c r="B516" s="519"/>
      <c r="C516" s="519"/>
      <c r="D516" s="519"/>
      <c r="E516" s="519"/>
      <c r="F516" s="519"/>
      <c r="G516" s="519"/>
      <c r="H516" s="519"/>
      <c r="I516" s="519"/>
      <c r="J516" s="519"/>
    </row>
    <row r="517" spans="1:18" ht="13.8" x14ac:dyDescent="0.25">
      <c r="A517" s="996"/>
      <c r="B517" s="996"/>
      <c r="C517" s="996"/>
      <c r="D517" s="996"/>
      <c r="E517" s="996"/>
      <c r="F517" s="996"/>
      <c r="G517" s="996"/>
      <c r="H517" s="996"/>
      <c r="I517" s="996"/>
      <c r="J517" s="996"/>
    </row>
    <row r="518" spans="1:18" ht="14.4" x14ac:dyDescent="0.3">
      <c r="H518" s="515" t="s">
        <v>48</v>
      </c>
      <c r="I518" s="1801">
        <f t="shared" ref="I518:K522" si="24">I13+I43+I67+I91+I121+I145+I160+I178+I256+I271+I286+I304+I321+I336+I414+I426+I444+I480</f>
        <v>1295.3</v>
      </c>
      <c r="J518" s="1801">
        <f t="shared" si="24"/>
        <v>4298.2999999999993</v>
      </c>
      <c r="K518" s="1801">
        <f t="shared" si="24"/>
        <v>51.9</v>
      </c>
      <c r="L518" s="1822"/>
      <c r="M518" s="517"/>
    </row>
    <row r="519" spans="1:18" ht="14.4" x14ac:dyDescent="0.3">
      <c r="A519" s="513"/>
      <c r="B519" s="513"/>
      <c r="C519" s="513"/>
      <c r="D519" s="513"/>
      <c r="E519" s="513"/>
      <c r="F519" s="513"/>
      <c r="G519" s="513"/>
      <c r="H519" s="515" t="s">
        <v>59</v>
      </c>
      <c r="I519" s="1939">
        <f t="shared" si="24"/>
        <v>7732.5999999999995</v>
      </c>
      <c r="J519" s="518">
        <f t="shared" si="24"/>
        <v>1771.6200000000001</v>
      </c>
      <c r="K519" s="518">
        <f t="shared" si="24"/>
        <v>4.9000000000000004</v>
      </c>
      <c r="L519" s="2661"/>
      <c r="M519" s="517"/>
    </row>
    <row r="520" spans="1:18" ht="14.4" x14ac:dyDescent="0.3">
      <c r="A520" s="513"/>
      <c r="B520" s="513"/>
      <c r="C520" s="513"/>
      <c r="D520" s="513"/>
      <c r="E520" s="513"/>
      <c r="F520" s="513"/>
      <c r="G520" s="513"/>
      <c r="H520" s="515" t="s">
        <v>282</v>
      </c>
      <c r="I520" s="518">
        <f t="shared" si="24"/>
        <v>4100</v>
      </c>
      <c r="J520" s="518">
        <f t="shared" si="24"/>
        <v>0</v>
      </c>
      <c r="K520" s="518">
        <f t="shared" si="24"/>
        <v>0</v>
      </c>
      <c r="L520" s="2661"/>
      <c r="M520" s="517"/>
    </row>
    <row r="521" spans="1:18" ht="14.4" x14ac:dyDescent="0.3">
      <c r="A521" s="513"/>
      <c r="B521" s="513"/>
      <c r="C521" s="513"/>
      <c r="D521" s="513"/>
      <c r="E521" s="504"/>
      <c r="F521" s="504"/>
      <c r="G521" s="504"/>
      <c r="H521" s="515" t="s">
        <v>57</v>
      </c>
      <c r="I521" s="2667">
        <f t="shared" si="24"/>
        <v>11874.199999999999</v>
      </c>
      <c r="J521" s="518">
        <f t="shared" si="24"/>
        <v>4937.9000000000005</v>
      </c>
      <c r="K521" s="518">
        <f t="shared" si="24"/>
        <v>44.4</v>
      </c>
      <c r="L521" s="2661"/>
      <c r="M521" s="517"/>
    </row>
    <row r="522" spans="1:18" ht="14.4" x14ac:dyDescent="0.3">
      <c r="A522" s="513"/>
      <c r="B522" s="513"/>
      <c r="C522" s="513"/>
      <c r="D522" s="513"/>
      <c r="E522" s="504"/>
      <c r="F522" s="504"/>
      <c r="G522" s="504"/>
      <c r="H522" s="515" t="s">
        <v>281</v>
      </c>
      <c r="I522" s="518">
        <f t="shared" si="24"/>
        <v>6522</v>
      </c>
      <c r="J522" s="518">
        <f t="shared" si="24"/>
        <v>4515</v>
      </c>
      <c r="K522" s="518">
        <f t="shared" si="24"/>
        <v>3406</v>
      </c>
      <c r="L522" s="1822"/>
      <c r="M522" s="517"/>
    </row>
    <row r="523" spans="1:18" ht="13.8" x14ac:dyDescent="0.25">
      <c r="A523" s="513"/>
      <c r="B523" s="513"/>
      <c r="C523" s="513"/>
      <c r="D523" s="513"/>
      <c r="E523" s="504"/>
      <c r="F523" s="504"/>
      <c r="G523" s="504"/>
      <c r="H523" s="515" t="s">
        <v>534</v>
      </c>
      <c r="I523" s="518">
        <f>I485+I309</f>
        <v>796.6</v>
      </c>
      <c r="J523" s="516"/>
      <c r="K523" s="516"/>
    </row>
    <row r="524" spans="1:18" ht="13.8" x14ac:dyDescent="0.25">
      <c r="A524" s="513"/>
      <c r="B524" s="513"/>
      <c r="C524" s="513"/>
      <c r="D524" s="513"/>
      <c r="E524" s="504"/>
      <c r="F524" s="504"/>
      <c r="G524" s="504"/>
      <c r="H524" s="515" t="s">
        <v>280</v>
      </c>
      <c r="I524" s="1823">
        <f>SUM(I518:I523)</f>
        <v>32320.699999999997</v>
      </c>
      <c r="J524" s="1823">
        <f t="shared" ref="J524:K524" si="25">SUM(J518:J523)</f>
        <v>15522.82</v>
      </c>
      <c r="K524" s="1823">
        <f t="shared" si="25"/>
        <v>3507.2</v>
      </c>
    </row>
    <row r="525" spans="1:18" ht="13.8" x14ac:dyDescent="0.25">
      <c r="A525" s="513"/>
      <c r="B525" s="513"/>
      <c r="C525" s="513"/>
      <c r="D525" s="513"/>
      <c r="E525" s="504"/>
      <c r="F525" s="504"/>
      <c r="G525" s="504"/>
      <c r="H525" s="515"/>
      <c r="I525" s="1823"/>
      <c r="J525" s="1823"/>
      <c r="K525" s="1823"/>
    </row>
    <row r="526" spans="1:18" ht="13.95" customHeight="1" x14ac:dyDescent="0.25">
      <c r="A526" s="513"/>
      <c r="B526" s="513"/>
      <c r="C526" s="513"/>
      <c r="D526" s="514"/>
      <c r="E526" s="2966" t="s">
        <v>279</v>
      </c>
      <c r="F526" s="2966"/>
      <c r="G526" s="2966"/>
      <c r="H526" s="2966"/>
      <c r="I526" s="2966"/>
      <c r="J526" s="504"/>
      <c r="K526" s="504"/>
    </row>
    <row r="527" spans="1:18" ht="14.4" thickBot="1" x14ac:dyDescent="0.3">
      <c r="A527" s="513"/>
      <c r="B527" s="513"/>
      <c r="C527" s="513"/>
      <c r="D527" s="513"/>
      <c r="E527" s="504"/>
      <c r="F527" s="504"/>
      <c r="G527" s="504"/>
      <c r="H527" s="504"/>
      <c r="I527" s="504"/>
      <c r="J527" s="504"/>
      <c r="K527" s="504"/>
    </row>
    <row r="528" spans="1:18" ht="38.4" customHeight="1" thickBot="1" x14ac:dyDescent="0.3">
      <c r="E528" s="512"/>
      <c r="F528" s="511"/>
      <c r="G528" s="511"/>
      <c r="H528" s="2662"/>
      <c r="I528" s="510" t="s">
        <v>93</v>
      </c>
      <c r="J528" s="509" t="s">
        <v>80</v>
      </c>
      <c r="K528" s="508" t="s">
        <v>81</v>
      </c>
      <c r="R528" s="850"/>
    </row>
    <row r="529" spans="5:16" ht="13.95" customHeight="1" thickBot="1" x14ac:dyDescent="0.3">
      <c r="E529" s="2970" t="s">
        <v>33</v>
      </c>
      <c r="F529" s="2971"/>
      <c r="G529" s="2971"/>
      <c r="H529" s="2972"/>
      <c r="I529" s="2462">
        <f>SUM(I530:I540)</f>
        <v>32320.699999999997</v>
      </c>
      <c r="J529" s="1940">
        <f>SUM(J530:J540)</f>
        <v>15522.8</v>
      </c>
      <c r="K529" s="1940">
        <f>SUM(K530:K540)</f>
        <v>3507.2000000000003</v>
      </c>
      <c r="L529" s="2663"/>
    </row>
    <row r="530" spans="5:16" ht="13.95" customHeight="1" x14ac:dyDescent="0.25">
      <c r="E530" s="2967" t="s">
        <v>278</v>
      </c>
      <c r="F530" s="2968"/>
      <c r="G530" s="2968"/>
      <c r="H530" s="2969"/>
      <c r="I530" s="506">
        <v>1295.3</v>
      </c>
      <c r="J530" s="507">
        <v>4298.3</v>
      </c>
      <c r="K530" s="506">
        <v>51.9</v>
      </c>
    </row>
    <row r="531" spans="5:16" ht="13.95" customHeight="1" x14ac:dyDescent="0.25">
      <c r="E531" s="2967" t="s">
        <v>277</v>
      </c>
      <c r="F531" s="2968"/>
      <c r="G531" s="2968"/>
      <c r="H531" s="2969"/>
      <c r="I531" s="501"/>
      <c r="J531" s="502"/>
      <c r="K531" s="501"/>
    </row>
    <row r="532" spans="5:16" ht="13.8" x14ac:dyDescent="0.25">
      <c r="E532" s="2967" t="s">
        <v>276</v>
      </c>
      <c r="F532" s="2968"/>
      <c r="G532" s="2968"/>
      <c r="H532" s="2969"/>
      <c r="I532" s="1824"/>
      <c r="J532" s="502"/>
      <c r="K532" s="501"/>
    </row>
    <row r="533" spans="5:16" ht="45" customHeight="1" x14ac:dyDescent="0.25">
      <c r="E533" s="2967" t="s">
        <v>275</v>
      </c>
      <c r="F533" s="2968"/>
      <c r="G533" s="2968"/>
      <c r="H533" s="2969"/>
      <c r="I533" s="501">
        <v>796.6</v>
      </c>
      <c r="J533" s="502"/>
      <c r="K533" s="501"/>
      <c r="L533" s="1941"/>
    </row>
    <row r="534" spans="5:16" ht="14.4" customHeight="1" x14ac:dyDescent="0.25">
      <c r="E534" s="2720" t="s">
        <v>274</v>
      </c>
      <c r="F534" s="2721"/>
      <c r="G534" s="2721"/>
      <c r="H534" s="2722"/>
      <c r="I534" s="2463">
        <v>6522</v>
      </c>
      <c r="J534" s="1825">
        <v>4515</v>
      </c>
      <c r="K534" s="1826">
        <v>3406</v>
      </c>
      <c r="P534" s="850"/>
    </row>
    <row r="535" spans="5:16" ht="13.8" x14ac:dyDescent="0.25">
      <c r="E535" s="505" t="s">
        <v>273</v>
      </c>
      <c r="F535" s="504"/>
      <c r="G535" s="504"/>
      <c r="H535" s="503"/>
      <c r="I535" s="501"/>
      <c r="J535" s="502"/>
      <c r="K535" s="501"/>
    </row>
    <row r="536" spans="5:16" ht="13.95" customHeight="1" x14ac:dyDescent="0.25">
      <c r="E536" s="2967" t="s">
        <v>272</v>
      </c>
      <c r="F536" s="2968"/>
      <c r="G536" s="2968"/>
      <c r="H536" s="2969"/>
      <c r="I536" s="501"/>
      <c r="J536" s="502"/>
      <c r="K536" s="501"/>
    </row>
    <row r="537" spans="5:16" ht="13.95" customHeight="1" x14ac:dyDescent="0.25">
      <c r="E537" s="2967" t="s">
        <v>271</v>
      </c>
      <c r="F537" s="2968"/>
      <c r="G537" s="2968"/>
      <c r="H537" s="2969"/>
      <c r="I537" s="499"/>
      <c r="J537" s="500"/>
      <c r="K537" s="499"/>
    </row>
    <row r="538" spans="5:16" ht="13.95" customHeight="1" x14ac:dyDescent="0.25">
      <c r="E538" s="2967" t="s">
        <v>270</v>
      </c>
      <c r="F538" s="2968"/>
      <c r="G538" s="2968"/>
      <c r="H538" s="2969"/>
      <c r="I538" s="498">
        <v>4100</v>
      </c>
      <c r="J538" s="1942">
        <v>0</v>
      </c>
      <c r="K538" s="499"/>
    </row>
    <row r="539" spans="5:16" ht="13.95" customHeight="1" x14ac:dyDescent="0.25">
      <c r="E539" s="2967" t="s">
        <v>269</v>
      </c>
      <c r="F539" s="2968"/>
      <c r="G539" s="2968"/>
      <c r="H539" s="2969"/>
      <c r="I539" s="2664">
        <v>11874.2</v>
      </c>
      <c r="J539" s="1942">
        <v>4937.8999999999996</v>
      </c>
      <c r="K539" s="498">
        <v>44.4</v>
      </c>
      <c r="P539" s="850"/>
    </row>
    <row r="540" spans="5:16" ht="14.4" thickBot="1" x14ac:dyDescent="0.3">
      <c r="E540" s="2953" t="s">
        <v>268</v>
      </c>
      <c r="F540" s="2954"/>
      <c r="G540" s="2954"/>
      <c r="H540" s="2955"/>
      <c r="I540" s="497">
        <v>7732.6</v>
      </c>
      <c r="J540" s="1943">
        <v>1771.6</v>
      </c>
      <c r="K540" s="497">
        <v>4.9000000000000004</v>
      </c>
    </row>
    <row r="541" spans="5:16" ht="14.4" thickBot="1" x14ac:dyDescent="0.3">
      <c r="E541" s="2956" t="s">
        <v>34</v>
      </c>
      <c r="F541" s="2957"/>
      <c r="G541" s="2957"/>
      <c r="H541" s="2957"/>
      <c r="I541" s="496"/>
      <c r="J541" s="496"/>
      <c r="K541" s="495"/>
    </row>
    <row r="542" spans="5:16" ht="14.4" customHeight="1" thickBot="1" x14ac:dyDescent="0.3">
      <c r="E542" s="2958" t="s">
        <v>267</v>
      </c>
      <c r="F542" s="2959"/>
      <c r="G542" s="2959"/>
      <c r="H542" s="2960"/>
      <c r="I542" s="494"/>
      <c r="J542" s="494"/>
      <c r="K542" s="493"/>
    </row>
    <row r="543" spans="5:16" ht="14.4" thickBot="1" x14ac:dyDescent="0.3">
      <c r="E543" s="2961"/>
      <c r="F543" s="2962"/>
      <c r="G543" s="2962"/>
      <c r="H543" s="2963"/>
      <c r="I543" s="492"/>
      <c r="J543" s="492"/>
      <c r="K543" s="491"/>
    </row>
  </sheetData>
  <mergeCells count="383">
    <mergeCell ref="E540:H540"/>
    <mergeCell ref="E541:H541"/>
    <mergeCell ref="E542:H542"/>
    <mergeCell ref="E543:H543"/>
    <mergeCell ref="C512:G512"/>
    <mergeCell ref="C513:G513"/>
    <mergeCell ref="C514:G514"/>
    <mergeCell ref="C515:G515"/>
    <mergeCell ref="E526:I526"/>
    <mergeCell ref="E536:H536"/>
    <mergeCell ref="E537:H537"/>
    <mergeCell ref="E538:H538"/>
    <mergeCell ref="E539:H539"/>
    <mergeCell ref="E532:H532"/>
    <mergeCell ref="E533:H533"/>
    <mergeCell ref="E534:H534"/>
    <mergeCell ref="E529:H529"/>
    <mergeCell ref="E530:H530"/>
    <mergeCell ref="E531:H531"/>
    <mergeCell ref="A504:A507"/>
    <mergeCell ref="B504:B507"/>
    <mergeCell ref="C504:C507"/>
    <mergeCell ref="E504:E505"/>
    <mergeCell ref="F504:F507"/>
    <mergeCell ref="G504:G507"/>
    <mergeCell ref="A508:A511"/>
    <mergeCell ref="B508:B511"/>
    <mergeCell ref="C508:C511"/>
    <mergeCell ref="E508:E511"/>
    <mergeCell ref="F508:F511"/>
    <mergeCell ref="G508:G511"/>
    <mergeCell ref="A493:A499"/>
    <mergeCell ref="B493:B499"/>
    <mergeCell ref="C493:C499"/>
    <mergeCell ref="E493:E499"/>
    <mergeCell ref="F493:F499"/>
    <mergeCell ref="G493:G499"/>
    <mergeCell ref="A500:A503"/>
    <mergeCell ref="B500:B503"/>
    <mergeCell ref="C500:C503"/>
    <mergeCell ref="E500:E502"/>
    <mergeCell ref="F500:F503"/>
    <mergeCell ref="G500:G503"/>
    <mergeCell ref="O478:P478"/>
    <mergeCell ref="A480:A486"/>
    <mergeCell ref="B480:B486"/>
    <mergeCell ref="C480:C486"/>
    <mergeCell ref="E480:E484"/>
    <mergeCell ref="F480:F486"/>
    <mergeCell ref="G480:G486"/>
    <mergeCell ref="A487:A492"/>
    <mergeCell ref="B487:B492"/>
    <mergeCell ref="C487:C492"/>
    <mergeCell ref="E487:E492"/>
    <mergeCell ref="F487:F492"/>
    <mergeCell ref="G487:G492"/>
    <mergeCell ref="B426:B431"/>
    <mergeCell ref="E432:E437"/>
    <mergeCell ref="F432:F437"/>
    <mergeCell ref="G432:G437"/>
    <mergeCell ref="C438:G438"/>
    <mergeCell ref="C439:G439"/>
    <mergeCell ref="O442:P442"/>
    <mergeCell ref="B444:B449"/>
    <mergeCell ref="E444:E449"/>
    <mergeCell ref="F444:F449"/>
    <mergeCell ref="G444:G449"/>
    <mergeCell ref="C333:G333"/>
    <mergeCell ref="O334:P334"/>
    <mergeCell ref="E342:E347"/>
    <mergeCell ref="E354:E356"/>
    <mergeCell ref="E366:E371"/>
    <mergeCell ref="G384:G389"/>
    <mergeCell ref="G394:G395"/>
    <mergeCell ref="E396:E398"/>
    <mergeCell ref="A402:A407"/>
    <mergeCell ref="B402:B407"/>
    <mergeCell ref="C402:C407"/>
    <mergeCell ref="D402:D407"/>
    <mergeCell ref="E402:E407"/>
    <mergeCell ref="F402:F407"/>
    <mergeCell ref="G402:G407"/>
    <mergeCell ref="G378:G383"/>
    <mergeCell ref="A360:A365"/>
    <mergeCell ref="B360:B365"/>
    <mergeCell ref="C360:C365"/>
    <mergeCell ref="E360:E365"/>
    <mergeCell ref="F360:F365"/>
    <mergeCell ref="G360:G365"/>
    <mergeCell ref="A366:A371"/>
    <mergeCell ref="B366:B371"/>
    <mergeCell ref="B311:B317"/>
    <mergeCell ref="C311:C317"/>
    <mergeCell ref="E311:E317"/>
    <mergeCell ref="F311:F317"/>
    <mergeCell ref="G311:G317"/>
    <mergeCell ref="C318:G318"/>
    <mergeCell ref="O319:P319"/>
    <mergeCell ref="E321:E323"/>
    <mergeCell ref="A327:A332"/>
    <mergeCell ref="B327:B332"/>
    <mergeCell ref="C327:C332"/>
    <mergeCell ref="E327:E332"/>
    <mergeCell ref="F327:F332"/>
    <mergeCell ref="G327:G332"/>
    <mergeCell ref="L329:L330"/>
    <mergeCell ref="A321:A326"/>
    <mergeCell ref="B321:B326"/>
    <mergeCell ref="C321:C326"/>
    <mergeCell ref="F321:F326"/>
    <mergeCell ref="G321:G326"/>
    <mergeCell ref="A311:A317"/>
    <mergeCell ref="O284:P284"/>
    <mergeCell ref="B286:B291"/>
    <mergeCell ref="E292:E297"/>
    <mergeCell ref="F292:F297"/>
    <mergeCell ref="G292:G297"/>
    <mergeCell ref="C298:G298"/>
    <mergeCell ref="C299:G299"/>
    <mergeCell ref="O302:P302"/>
    <mergeCell ref="E304:E306"/>
    <mergeCell ref="L305:L306"/>
    <mergeCell ref="M305:M306"/>
    <mergeCell ref="N305:N306"/>
    <mergeCell ref="O305:O306"/>
    <mergeCell ref="P305:P306"/>
    <mergeCell ref="G304:G310"/>
    <mergeCell ref="G238:G243"/>
    <mergeCell ref="C250:G250"/>
    <mergeCell ref="C251:G251"/>
    <mergeCell ref="O254:P254"/>
    <mergeCell ref="B256:B261"/>
    <mergeCell ref="E262:E267"/>
    <mergeCell ref="F262:F267"/>
    <mergeCell ref="G262:G267"/>
    <mergeCell ref="O269:P269"/>
    <mergeCell ref="E244:E249"/>
    <mergeCell ref="F244:F249"/>
    <mergeCell ref="G244:G249"/>
    <mergeCell ref="A109:A114"/>
    <mergeCell ref="G396:G401"/>
    <mergeCell ref="E139:E144"/>
    <mergeCell ref="E109:E114"/>
    <mergeCell ref="G109:G114"/>
    <mergeCell ref="F109:F114"/>
    <mergeCell ref="D109:D114"/>
    <mergeCell ref="F139:F144"/>
    <mergeCell ref="C396:C401"/>
    <mergeCell ref="B396:B401"/>
    <mergeCell ref="A396:A401"/>
    <mergeCell ref="F396:F401"/>
    <mergeCell ref="A372:A377"/>
    <mergeCell ref="B372:B377"/>
    <mergeCell ref="C372:C377"/>
    <mergeCell ref="E372:E374"/>
    <mergeCell ref="F372:F377"/>
    <mergeCell ref="G372:G377"/>
    <mergeCell ref="A378:A383"/>
    <mergeCell ref="C378:C383"/>
    <mergeCell ref="E378:E380"/>
    <mergeCell ref="F378:F383"/>
    <mergeCell ref="E238:E243"/>
    <mergeCell ref="F238:F243"/>
    <mergeCell ref="C475:G475"/>
    <mergeCell ref="E456:E461"/>
    <mergeCell ref="F456:F461"/>
    <mergeCell ref="E462:E467"/>
    <mergeCell ref="F462:F467"/>
    <mergeCell ref="G462:G467"/>
    <mergeCell ref="E414:E419"/>
    <mergeCell ref="G414:G419"/>
    <mergeCell ref="E426:E431"/>
    <mergeCell ref="F426:F431"/>
    <mergeCell ref="G426:G431"/>
    <mergeCell ref="E420:E425"/>
    <mergeCell ref="G420:G425"/>
    <mergeCell ref="E450:E455"/>
    <mergeCell ref="F450:F455"/>
    <mergeCell ref="G450:G455"/>
    <mergeCell ref="G456:G457"/>
    <mergeCell ref="G460:G461"/>
    <mergeCell ref="E468:E473"/>
    <mergeCell ref="F468:F473"/>
    <mergeCell ref="G468:G473"/>
    <mergeCell ref="C474:G474"/>
    <mergeCell ref="C408:G408"/>
    <mergeCell ref="C409:G409"/>
    <mergeCell ref="O412:P412"/>
    <mergeCell ref="B414:B419"/>
    <mergeCell ref="F414:F419"/>
    <mergeCell ref="F420:F424"/>
    <mergeCell ref="A384:A389"/>
    <mergeCell ref="B384:B389"/>
    <mergeCell ref="C384:C389"/>
    <mergeCell ref="E384:E386"/>
    <mergeCell ref="F384:F389"/>
    <mergeCell ref="A390:A395"/>
    <mergeCell ref="B390:B395"/>
    <mergeCell ref="C390:C395"/>
    <mergeCell ref="E390:E392"/>
    <mergeCell ref="F390:F395"/>
    <mergeCell ref="C366:C371"/>
    <mergeCell ref="F366:F371"/>
    <mergeCell ref="G366:G371"/>
    <mergeCell ref="B378:B383"/>
    <mergeCell ref="A348:A353"/>
    <mergeCell ref="B348:B353"/>
    <mergeCell ref="C348:C353"/>
    <mergeCell ref="E348:E350"/>
    <mergeCell ref="F348:F353"/>
    <mergeCell ref="G348:G353"/>
    <mergeCell ref="A354:A359"/>
    <mergeCell ref="B354:B359"/>
    <mergeCell ref="C354:C359"/>
    <mergeCell ref="F354:F359"/>
    <mergeCell ref="G354:G359"/>
    <mergeCell ref="B336:B341"/>
    <mergeCell ref="E336:E341"/>
    <mergeCell ref="F336:F341"/>
    <mergeCell ref="G336:G341"/>
    <mergeCell ref="A342:A347"/>
    <mergeCell ref="B342:B347"/>
    <mergeCell ref="C342:C347"/>
    <mergeCell ref="F342:F347"/>
    <mergeCell ref="G342:G347"/>
    <mergeCell ref="A304:A310"/>
    <mergeCell ref="B304:B310"/>
    <mergeCell ref="C304:C310"/>
    <mergeCell ref="F304:F310"/>
    <mergeCell ref="E286:E291"/>
    <mergeCell ref="F286:F291"/>
    <mergeCell ref="G286:G291"/>
    <mergeCell ref="E256:E261"/>
    <mergeCell ref="F256:F261"/>
    <mergeCell ref="G256:G261"/>
    <mergeCell ref="E271:E276"/>
    <mergeCell ref="F271:F276"/>
    <mergeCell ref="G271:G276"/>
    <mergeCell ref="C268:G268"/>
    <mergeCell ref="B271:B276"/>
    <mergeCell ref="E277:E282"/>
    <mergeCell ref="F277:F282"/>
    <mergeCell ref="G277:G282"/>
    <mergeCell ref="C283:G283"/>
    <mergeCell ref="F232:F237"/>
    <mergeCell ref="G232:G237"/>
    <mergeCell ref="C172:G172"/>
    <mergeCell ref="C173:G173"/>
    <mergeCell ref="O176:P176"/>
    <mergeCell ref="B178:B183"/>
    <mergeCell ref="E178:E183"/>
    <mergeCell ref="F178:F183"/>
    <mergeCell ref="G178:G183"/>
    <mergeCell ref="E184:E189"/>
    <mergeCell ref="F184:F189"/>
    <mergeCell ref="G186:G189"/>
    <mergeCell ref="E190:E195"/>
    <mergeCell ref="F190:F195"/>
    <mergeCell ref="G194:G195"/>
    <mergeCell ref="E214:E219"/>
    <mergeCell ref="E232:E237"/>
    <mergeCell ref="E202:E207"/>
    <mergeCell ref="E208:E213"/>
    <mergeCell ref="E220:E225"/>
    <mergeCell ref="G208:G213"/>
    <mergeCell ref="F214:F219"/>
    <mergeCell ref="G214:G219"/>
    <mergeCell ref="F220:F225"/>
    <mergeCell ref="O158:P158"/>
    <mergeCell ref="B145:B150"/>
    <mergeCell ref="E145:E150"/>
    <mergeCell ref="F145:F150"/>
    <mergeCell ref="G145:G150"/>
    <mergeCell ref="E196:E201"/>
    <mergeCell ref="F196:F200"/>
    <mergeCell ref="G196:G201"/>
    <mergeCell ref="E226:E231"/>
    <mergeCell ref="G220:G225"/>
    <mergeCell ref="F226:F231"/>
    <mergeCell ref="G226:G231"/>
    <mergeCell ref="F202:F207"/>
    <mergeCell ref="G202:G207"/>
    <mergeCell ref="F208:F213"/>
    <mergeCell ref="E166:E171"/>
    <mergeCell ref="F166:F171"/>
    <mergeCell ref="G166:G171"/>
    <mergeCell ref="B160:B165"/>
    <mergeCell ref="E160:E165"/>
    <mergeCell ref="F160:F165"/>
    <mergeCell ref="G160:G165"/>
    <mergeCell ref="L146:L147"/>
    <mergeCell ref="E133:E138"/>
    <mergeCell ref="F133:F138"/>
    <mergeCell ref="G133:G138"/>
    <mergeCell ref="E151:E156"/>
    <mergeCell ref="F151:F156"/>
    <mergeCell ref="G151:G156"/>
    <mergeCell ref="C157:G157"/>
    <mergeCell ref="B121:B126"/>
    <mergeCell ref="E121:E126"/>
    <mergeCell ref="F121:F126"/>
    <mergeCell ref="G121:G126"/>
    <mergeCell ref="E127:E132"/>
    <mergeCell ref="F127:F132"/>
    <mergeCell ref="G127:G132"/>
    <mergeCell ref="E79:E84"/>
    <mergeCell ref="F79:F84"/>
    <mergeCell ref="G79:G84"/>
    <mergeCell ref="E85:E90"/>
    <mergeCell ref="F85:F90"/>
    <mergeCell ref="G89:G90"/>
    <mergeCell ref="C109:C114"/>
    <mergeCell ref="B109:B114"/>
    <mergeCell ref="O119:P119"/>
    <mergeCell ref="B91:B96"/>
    <mergeCell ref="E91:E96"/>
    <mergeCell ref="F91:F96"/>
    <mergeCell ref="G91:G96"/>
    <mergeCell ref="E97:E101"/>
    <mergeCell ref="F97:F102"/>
    <mergeCell ref="G97:G102"/>
    <mergeCell ref="E103:E108"/>
    <mergeCell ref="F103:F108"/>
    <mergeCell ref="G103:G108"/>
    <mergeCell ref="C115:G115"/>
    <mergeCell ref="C116:G116"/>
    <mergeCell ref="F73:F78"/>
    <mergeCell ref="G73:G78"/>
    <mergeCell ref="E55:E60"/>
    <mergeCell ref="F55:F60"/>
    <mergeCell ref="G55:G60"/>
    <mergeCell ref="C61:G61"/>
    <mergeCell ref="C62:G62"/>
    <mergeCell ref="F31:F36"/>
    <mergeCell ref="G31:G36"/>
    <mergeCell ref="E37:E42"/>
    <mergeCell ref="F37:F42"/>
    <mergeCell ref="G37:G42"/>
    <mergeCell ref="G67:G72"/>
    <mergeCell ref="E73:E78"/>
    <mergeCell ref="L1:P1"/>
    <mergeCell ref="A3:N3"/>
    <mergeCell ref="A4:P4"/>
    <mergeCell ref="O5:P5"/>
    <mergeCell ref="G6:G8"/>
    <mergeCell ref="H6:H8"/>
    <mergeCell ref="I6:I8"/>
    <mergeCell ref="A6:A8"/>
    <mergeCell ref="B6:B8"/>
    <mergeCell ref="C6:C8"/>
    <mergeCell ref="D6:D8"/>
    <mergeCell ref="E6:E8"/>
    <mergeCell ref="J6:J8"/>
    <mergeCell ref="K6:K8"/>
    <mergeCell ref="L6:P6"/>
    <mergeCell ref="L7:L8"/>
    <mergeCell ref="M7:M8"/>
    <mergeCell ref="N7:P7"/>
    <mergeCell ref="F6:F8"/>
    <mergeCell ref="F19:F24"/>
    <mergeCell ref="G19:G24"/>
    <mergeCell ref="B67:B72"/>
    <mergeCell ref="E67:E72"/>
    <mergeCell ref="F67:F72"/>
    <mergeCell ref="E25:E30"/>
    <mergeCell ref="F25:F30"/>
    <mergeCell ref="G25:G30"/>
    <mergeCell ref="O11:P11"/>
    <mergeCell ref="E13:E18"/>
    <mergeCell ref="F13:F18"/>
    <mergeCell ref="G13:G18"/>
    <mergeCell ref="L14:L15"/>
    <mergeCell ref="E19:E24"/>
    <mergeCell ref="O65:P65"/>
    <mergeCell ref="B43:B48"/>
    <mergeCell ref="E43:E48"/>
    <mergeCell ref="F43:F48"/>
    <mergeCell ref="G43:G48"/>
    <mergeCell ref="E49:E54"/>
    <mergeCell ref="F49:F54"/>
    <mergeCell ref="G49:G54"/>
    <mergeCell ref="B13:B18"/>
    <mergeCell ref="E31:E36"/>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5"/>
  <sheetViews>
    <sheetView topLeftCell="A58" workbookViewId="0">
      <selection activeCell="A67" sqref="A6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A1" s="9"/>
      <c r="B1" s="9"/>
      <c r="C1" s="9"/>
      <c r="D1" s="9"/>
      <c r="E1" s="9"/>
      <c r="F1" s="9"/>
      <c r="G1" s="9"/>
      <c r="H1" s="9"/>
      <c r="I1" s="9"/>
      <c r="J1" s="9"/>
      <c r="K1" s="9"/>
      <c r="L1" s="2766" t="s">
        <v>1004</v>
      </c>
      <c r="M1" s="2766"/>
      <c r="N1" s="2766"/>
      <c r="O1" s="2766"/>
      <c r="P1" s="972"/>
    </row>
    <row r="2" spans="1:16" ht="13.8" x14ac:dyDescent="0.25">
      <c r="A2" s="2767" t="s">
        <v>1020</v>
      </c>
      <c r="B2" s="2767"/>
      <c r="C2" s="2767"/>
      <c r="D2" s="2767"/>
      <c r="E2" s="2767"/>
      <c r="F2" s="2767"/>
      <c r="G2" s="2767"/>
      <c r="H2" s="2767"/>
      <c r="I2" s="2767"/>
      <c r="J2" s="2767"/>
      <c r="K2" s="2767"/>
      <c r="L2" s="2767"/>
      <c r="M2" s="2767"/>
      <c r="N2" s="2767"/>
      <c r="O2" s="10"/>
      <c r="P2" s="10"/>
    </row>
    <row r="3" spans="1:16" ht="13.8" x14ac:dyDescent="0.25">
      <c r="A3" s="3032" t="s">
        <v>35</v>
      </c>
      <c r="B3" s="3032"/>
      <c r="C3" s="3032"/>
      <c r="D3" s="3032"/>
      <c r="E3" s="3032"/>
      <c r="F3" s="3032"/>
      <c r="G3" s="3032"/>
      <c r="H3" s="3032"/>
      <c r="I3" s="3032"/>
      <c r="J3" s="3032"/>
      <c r="K3" s="3032"/>
      <c r="L3" s="3032"/>
      <c r="M3" s="3032"/>
      <c r="N3" s="3032"/>
      <c r="O3" s="3032"/>
      <c r="P3" s="3032"/>
    </row>
    <row r="4" spans="1:16" ht="16.2" thickBot="1" x14ac:dyDescent="0.3">
      <c r="A4" s="2490"/>
      <c r="B4" s="2490"/>
      <c r="C4" s="2490"/>
      <c r="D4" s="2490"/>
      <c r="E4" s="2490"/>
      <c r="F4" s="2490"/>
      <c r="G4" s="2490"/>
      <c r="H4" s="2490"/>
      <c r="I4" s="2490"/>
      <c r="J4" s="2490"/>
      <c r="K4" s="2490"/>
      <c r="L4" s="35"/>
      <c r="M4" s="2490"/>
      <c r="N4" s="36"/>
      <c r="O4" s="3033" t="s">
        <v>468</v>
      </c>
      <c r="P4" s="3033"/>
    </row>
    <row r="5" spans="1:16" ht="14.4" thickBot="1" x14ac:dyDescent="0.3">
      <c r="A5" s="2768" t="s">
        <v>0</v>
      </c>
      <c r="B5" s="2768" t="s">
        <v>1</v>
      </c>
      <c r="C5" s="2686" t="s">
        <v>2</v>
      </c>
      <c r="D5" s="2768" t="s">
        <v>32</v>
      </c>
      <c r="E5" s="2680" t="s">
        <v>56</v>
      </c>
      <c r="F5" s="2683" t="s">
        <v>3</v>
      </c>
      <c r="G5" s="2686" t="s">
        <v>4</v>
      </c>
      <c r="H5" s="2683" t="s">
        <v>5</v>
      </c>
      <c r="I5" s="2743" t="s">
        <v>94</v>
      </c>
      <c r="J5" s="2683" t="s">
        <v>80</v>
      </c>
      <c r="K5" s="2683" t="s">
        <v>70</v>
      </c>
      <c r="L5" s="2772" t="s">
        <v>11</v>
      </c>
      <c r="M5" s="2773"/>
      <c r="N5" s="2773"/>
      <c r="O5" s="2773"/>
      <c r="P5" s="2774"/>
    </row>
    <row r="6" spans="1:16" ht="13.8" x14ac:dyDescent="0.25">
      <c r="A6" s="2769"/>
      <c r="B6" s="2769"/>
      <c r="C6" s="2687"/>
      <c r="D6" s="2769"/>
      <c r="E6" s="2681"/>
      <c r="F6" s="2684"/>
      <c r="G6" s="2687"/>
      <c r="H6" s="2684"/>
      <c r="I6" s="2744"/>
      <c r="J6" s="2684"/>
      <c r="K6" s="2684"/>
      <c r="L6" s="2775" t="s">
        <v>37</v>
      </c>
      <c r="M6" s="2777" t="s">
        <v>36</v>
      </c>
      <c r="N6" s="2751" t="s">
        <v>38</v>
      </c>
      <c r="O6" s="2751"/>
      <c r="P6" s="2752"/>
    </row>
    <row r="7" spans="1:16" ht="159.6" customHeight="1" thickBot="1" x14ac:dyDescent="0.3">
      <c r="A7" s="2770"/>
      <c r="B7" s="2770"/>
      <c r="C7" s="2688"/>
      <c r="D7" s="2770"/>
      <c r="E7" s="2682"/>
      <c r="F7" s="2685"/>
      <c r="G7" s="2688"/>
      <c r="H7" s="2685"/>
      <c r="I7" s="2745"/>
      <c r="J7" s="2685"/>
      <c r="K7" s="2685"/>
      <c r="L7" s="2776"/>
      <c r="M7" s="2778"/>
      <c r="N7" s="65" t="s">
        <v>52</v>
      </c>
      <c r="O7" s="65" t="s">
        <v>53</v>
      </c>
      <c r="P7" s="66" t="s">
        <v>54</v>
      </c>
    </row>
    <row r="8" spans="1:16" ht="14.4" thickBot="1" x14ac:dyDescent="0.3">
      <c r="A8" s="34" t="s">
        <v>6</v>
      </c>
      <c r="B8" s="971"/>
      <c r="C8" s="970" t="s">
        <v>529</v>
      </c>
      <c r="D8" s="968"/>
      <c r="E8" s="969"/>
      <c r="F8" s="968"/>
      <c r="G8" s="968"/>
      <c r="H8" s="968"/>
      <c r="I8" s="967"/>
      <c r="J8" s="966"/>
      <c r="K8" s="967"/>
      <c r="L8" s="33"/>
      <c r="M8" s="33"/>
      <c r="N8" s="967"/>
      <c r="O8" s="966"/>
      <c r="P8" s="965"/>
    </row>
    <row r="9" spans="1:16" ht="14.4" thickBot="1" x14ac:dyDescent="0.3">
      <c r="A9" s="2541"/>
      <c r="B9" s="2542"/>
      <c r="C9" s="57"/>
      <c r="D9" s="57"/>
      <c r="E9" s="58"/>
      <c r="F9" s="57"/>
      <c r="G9" s="57"/>
      <c r="H9" s="57"/>
      <c r="I9" s="59"/>
      <c r="J9" s="59"/>
      <c r="K9" s="59"/>
      <c r="L9" s="960" t="s">
        <v>530</v>
      </c>
      <c r="M9" s="2480" t="s">
        <v>417</v>
      </c>
      <c r="N9" s="992">
        <v>76.25</v>
      </c>
      <c r="O9" s="992">
        <v>76.25</v>
      </c>
      <c r="P9" s="2479">
        <v>76.25</v>
      </c>
    </row>
    <row r="10" spans="1:16" ht="13.8" thickBot="1" x14ac:dyDescent="0.3">
      <c r="A10" s="11" t="s">
        <v>6</v>
      </c>
      <c r="B10" s="2347" t="s">
        <v>6</v>
      </c>
      <c r="C10" s="3030" t="s">
        <v>531</v>
      </c>
      <c r="D10" s="3031"/>
      <c r="E10" s="3031"/>
      <c r="F10" s="3031"/>
      <c r="G10" s="3031"/>
      <c r="H10" s="3031"/>
      <c r="I10" s="3031"/>
      <c r="J10" s="3031"/>
      <c r="K10" s="3031"/>
      <c r="L10" s="3031"/>
      <c r="M10" s="3031"/>
      <c r="N10" s="3031"/>
      <c r="O10" s="3031"/>
      <c r="P10" s="2543"/>
    </row>
    <row r="11" spans="1:16" ht="13.8" thickBot="1" x14ac:dyDescent="0.3">
      <c r="A11" s="2483"/>
      <c r="B11" s="32"/>
      <c r="C11" s="2544"/>
      <c r="D11" s="2544"/>
      <c r="E11" s="2544"/>
      <c r="F11" s="2544"/>
      <c r="G11" s="2544"/>
      <c r="H11" s="2544"/>
      <c r="I11" s="2544"/>
      <c r="J11" s="2544"/>
      <c r="K11" s="2544"/>
      <c r="L11" s="2545" t="s">
        <v>957</v>
      </c>
      <c r="M11" s="2494" t="s">
        <v>433</v>
      </c>
      <c r="N11" s="2546"/>
      <c r="O11" s="2546">
        <v>1</v>
      </c>
      <c r="P11" s="2547"/>
    </row>
    <row r="12" spans="1:16" ht="27" thickBot="1" x14ac:dyDescent="0.3">
      <c r="A12" s="2483"/>
      <c r="B12" s="2359"/>
      <c r="C12" s="2544"/>
      <c r="D12" s="2544"/>
      <c r="E12" s="2544"/>
      <c r="F12" s="2544"/>
      <c r="G12" s="2544"/>
      <c r="H12" s="2544"/>
      <c r="I12" s="2544"/>
      <c r="J12" s="2544"/>
      <c r="K12" s="2544"/>
      <c r="L12" s="2545" t="s">
        <v>1021</v>
      </c>
      <c r="M12" s="2494" t="s">
        <v>433</v>
      </c>
      <c r="N12" s="2546"/>
      <c r="O12" s="2546"/>
      <c r="P12" s="2547">
        <v>1</v>
      </c>
    </row>
    <row r="13" spans="1:16" x14ac:dyDescent="0.25">
      <c r="A13" s="3004" t="s">
        <v>6</v>
      </c>
      <c r="B13" s="3007" t="s">
        <v>6</v>
      </c>
      <c r="C13" s="3010" t="s">
        <v>6</v>
      </c>
      <c r="D13" s="299"/>
      <c r="E13" s="3013" t="s">
        <v>958</v>
      </c>
      <c r="F13" s="3015" t="s">
        <v>64</v>
      </c>
      <c r="G13" s="3018" t="s">
        <v>324</v>
      </c>
      <c r="H13" s="2348" t="s">
        <v>48</v>
      </c>
      <c r="I13" s="2349">
        <v>0</v>
      </c>
      <c r="J13" s="2349">
        <v>30</v>
      </c>
      <c r="K13" s="2350">
        <v>170</v>
      </c>
      <c r="L13" s="2548" t="s">
        <v>959</v>
      </c>
      <c r="M13" s="2549" t="s">
        <v>433</v>
      </c>
      <c r="N13" s="2550"/>
      <c r="O13" s="2351">
        <v>1</v>
      </c>
      <c r="P13" s="2352"/>
    </row>
    <row r="14" spans="1:16" x14ac:dyDescent="0.25">
      <c r="A14" s="3005"/>
      <c r="B14" s="3008"/>
      <c r="C14" s="3011"/>
      <c r="D14" s="27"/>
      <c r="E14" s="3014"/>
      <c r="F14" s="3016"/>
      <c r="G14" s="3019"/>
      <c r="H14" s="60"/>
      <c r="I14" s="2465"/>
      <c r="J14" s="2465"/>
      <c r="K14" s="2551"/>
      <c r="L14" s="2552" t="s">
        <v>960</v>
      </c>
      <c r="M14" s="61" t="s">
        <v>961</v>
      </c>
      <c r="N14" s="2553"/>
      <c r="O14" s="2554"/>
      <c r="P14" s="2399">
        <v>1.48</v>
      </c>
    </row>
    <row r="15" spans="1:16" ht="13.8" thickBot="1" x14ac:dyDescent="0.3">
      <c r="A15" s="3006"/>
      <c r="B15" s="3009"/>
      <c r="C15" s="3012"/>
      <c r="D15" s="301"/>
      <c r="E15" s="2555"/>
      <c r="F15" s="3017"/>
      <c r="G15" s="3020"/>
      <c r="H15" s="2354" t="s">
        <v>7</v>
      </c>
      <c r="I15" s="2355">
        <f>SUM(I13:I14)</f>
        <v>0</v>
      </c>
      <c r="J15" s="2355">
        <f>SUM(J13:J14)</f>
        <v>30</v>
      </c>
      <c r="K15" s="2355">
        <f>SUM(K13:K14)</f>
        <v>170</v>
      </c>
      <c r="L15" s="2556"/>
      <c r="M15" s="2557"/>
      <c r="N15" s="2558"/>
      <c r="O15" s="2558"/>
      <c r="P15" s="2559"/>
    </row>
    <row r="16" spans="1:16" x14ac:dyDescent="0.25">
      <c r="A16" s="3004" t="s">
        <v>6</v>
      </c>
      <c r="B16" s="3007" t="s">
        <v>6</v>
      </c>
      <c r="C16" s="3010" t="s">
        <v>8</v>
      </c>
      <c r="D16" s="299"/>
      <c r="E16" s="3013" t="s">
        <v>962</v>
      </c>
      <c r="F16" s="3015" t="s">
        <v>64</v>
      </c>
      <c r="G16" s="3018" t="s">
        <v>324</v>
      </c>
      <c r="H16" s="2348" t="s">
        <v>48</v>
      </c>
      <c r="I16" s="2560">
        <v>99.5</v>
      </c>
      <c r="J16" s="2349">
        <v>183</v>
      </c>
      <c r="K16" s="2350">
        <v>192</v>
      </c>
      <c r="L16" s="2548" t="s">
        <v>963</v>
      </c>
      <c r="M16" s="2549" t="s">
        <v>433</v>
      </c>
      <c r="N16" s="2351">
        <v>1</v>
      </c>
      <c r="O16" s="2351">
        <v>2</v>
      </c>
      <c r="P16" s="2352">
        <v>2</v>
      </c>
    </row>
    <row r="17" spans="1:16" x14ac:dyDescent="0.25">
      <c r="A17" s="3005"/>
      <c r="B17" s="3008"/>
      <c r="C17" s="3011"/>
      <c r="D17" s="27"/>
      <c r="E17" s="3014"/>
      <c r="F17" s="3016"/>
      <c r="G17" s="3019"/>
      <c r="H17" s="60"/>
      <c r="I17" s="2465"/>
      <c r="J17" s="2465"/>
      <c r="K17" s="2551"/>
      <c r="L17" s="2552" t="s">
        <v>964</v>
      </c>
      <c r="M17" s="61" t="s">
        <v>433</v>
      </c>
      <c r="N17" s="2553"/>
      <c r="O17" s="2554"/>
      <c r="P17" s="2561"/>
    </row>
    <row r="18" spans="1:16" ht="26.4" x14ac:dyDescent="0.25">
      <c r="A18" s="3005"/>
      <c r="B18" s="3008"/>
      <c r="C18" s="3011"/>
      <c r="D18" s="27"/>
      <c r="E18" s="2497"/>
      <c r="F18" s="3016"/>
      <c r="G18" s="3019"/>
      <c r="H18" s="60"/>
      <c r="I18" s="1948"/>
      <c r="J18" s="1948"/>
      <c r="K18" s="2562"/>
      <c r="L18" s="2563" t="s">
        <v>965</v>
      </c>
      <c r="M18" s="2564" t="s">
        <v>433</v>
      </c>
      <c r="N18" s="2565">
        <v>1</v>
      </c>
      <c r="O18" s="2565">
        <v>1</v>
      </c>
      <c r="P18" s="2353">
        <v>1</v>
      </c>
    </row>
    <row r="19" spans="1:16" ht="13.8" thickBot="1" x14ac:dyDescent="0.3">
      <c r="A19" s="3006"/>
      <c r="B19" s="3009"/>
      <c r="C19" s="3012"/>
      <c r="D19" s="301"/>
      <c r="E19" s="2555"/>
      <c r="F19" s="3017"/>
      <c r="G19" s="3020"/>
      <c r="H19" s="2354" t="s">
        <v>7</v>
      </c>
      <c r="I19" s="2355">
        <f>SUM(I16:I18)</f>
        <v>99.5</v>
      </c>
      <c r="J19" s="2355">
        <f t="shared" ref="J19:K19" si="0">SUM(J16:J18)</f>
        <v>183</v>
      </c>
      <c r="K19" s="2355">
        <f t="shared" si="0"/>
        <v>192</v>
      </c>
      <c r="L19" s="2556"/>
      <c r="M19" s="2557"/>
      <c r="N19" s="2558"/>
      <c r="O19" s="2558"/>
      <c r="P19" s="2559"/>
    </row>
    <row r="20" spans="1:16" ht="26.4" x14ac:dyDescent="0.25">
      <c r="A20" s="3004" t="s">
        <v>6</v>
      </c>
      <c r="B20" s="3007" t="s">
        <v>6</v>
      </c>
      <c r="C20" s="3010" t="s">
        <v>49</v>
      </c>
      <c r="D20" s="299"/>
      <c r="E20" s="3013" t="s">
        <v>966</v>
      </c>
      <c r="F20" s="3015" t="s">
        <v>64</v>
      </c>
      <c r="G20" s="3018" t="s">
        <v>324</v>
      </c>
      <c r="H20" s="2348" t="s">
        <v>48</v>
      </c>
      <c r="I20" s="2560">
        <v>39</v>
      </c>
      <c r="J20" s="2349">
        <v>51</v>
      </c>
      <c r="K20" s="2350">
        <v>54</v>
      </c>
      <c r="L20" s="2548" t="s">
        <v>967</v>
      </c>
      <c r="M20" s="2549" t="s">
        <v>433</v>
      </c>
      <c r="N20" s="2550"/>
      <c r="O20" s="2351">
        <v>1</v>
      </c>
      <c r="P20" s="2566"/>
    </row>
    <row r="21" spans="1:16" ht="26.4" x14ac:dyDescent="0.25">
      <c r="A21" s="3005"/>
      <c r="B21" s="3008"/>
      <c r="C21" s="3011"/>
      <c r="D21" s="27"/>
      <c r="E21" s="3014"/>
      <c r="F21" s="3016"/>
      <c r="G21" s="3019"/>
      <c r="H21" s="60"/>
      <c r="I21" s="2465"/>
      <c r="J21" s="2465"/>
      <c r="K21" s="2551"/>
      <c r="L21" s="2552" t="s">
        <v>968</v>
      </c>
      <c r="M21" s="61" t="s">
        <v>961</v>
      </c>
      <c r="N21" s="2553"/>
      <c r="O21" s="2554"/>
      <c r="P21" s="2399">
        <v>5011.26</v>
      </c>
    </row>
    <row r="22" spans="1:16" x14ac:dyDescent="0.25">
      <c r="A22" s="3005"/>
      <c r="B22" s="3008"/>
      <c r="C22" s="3011"/>
      <c r="D22" s="27"/>
      <c r="E22" s="3028"/>
      <c r="F22" s="3016"/>
      <c r="G22" s="3019"/>
      <c r="H22" s="60"/>
      <c r="I22" s="1948"/>
      <c r="J22" s="1948"/>
      <c r="K22" s="2562"/>
      <c r="L22" s="2401" t="s">
        <v>969</v>
      </c>
      <c r="M22" s="2564" t="s">
        <v>433</v>
      </c>
      <c r="N22" s="2565">
        <v>1</v>
      </c>
      <c r="O22" s="2565">
        <v>1</v>
      </c>
      <c r="P22" s="2353">
        <v>1</v>
      </c>
    </row>
    <row r="23" spans="1:16" ht="13.8" thickBot="1" x14ac:dyDescent="0.3">
      <c r="A23" s="3006"/>
      <c r="B23" s="3009"/>
      <c r="C23" s="3012"/>
      <c r="D23" s="301"/>
      <c r="E23" s="3029"/>
      <c r="F23" s="3017"/>
      <c r="G23" s="3020"/>
      <c r="H23" s="2354" t="s">
        <v>7</v>
      </c>
      <c r="I23" s="2355">
        <f>SUM(I20:I22)</f>
        <v>39</v>
      </c>
      <c r="J23" s="2355">
        <f t="shared" ref="J23:K23" si="1">SUM(J20:J22)</f>
        <v>51</v>
      </c>
      <c r="K23" s="2355">
        <f t="shared" si="1"/>
        <v>54</v>
      </c>
      <c r="L23" s="2556"/>
      <c r="M23" s="2557"/>
      <c r="N23" s="2558"/>
      <c r="O23" s="2558"/>
      <c r="P23" s="2559"/>
    </row>
    <row r="24" spans="1:16" ht="13.8" thickBot="1" x14ac:dyDescent="0.3">
      <c r="A24" s="1422" t="s">
        <v>6</v>
      </c>
      <c r="B24" s="993"/>
      <c r="C24" s="3022" t="s">
        <v>31</v>
      </c>
      <c r="D24" s="3022"/>
      <c r="E24" s="3022"/>
      <c r="F24" s="3022"/>
      <c r="G24" s="3023"/>
      <c r="H24" s="2567" t="s">
        <v>7</v>
      </c>
      <c r="I24" s="2568">
        <f>I15+I19+I23</f>
        <v>138.5</v>
      </c>
      <c r="J24" s="2568">
        <f t="shared" ref="J24:K24" si="2">J15+J19+J23</f>
        <v>264</v>
      </c>
      <c r="K24" s="2568">
        <f t="shared" si="2"/>
        <v>416</v>
      </c>
      <c r="L24" s="2569"/>
      <c r="M24" s="2569"/>
      <c r="N24" s="2569"/>
      <c r="O24" s="2569"/>
      <c r="P24" s="2570"/>
    </row>
    <row r="25" spans="1:16" ht="13.8" thickBot="1" x14ac:dyDescent="0.3">
      <c r="A25" s="1422" t="s">
        <v>6</v>
      </c>
      <c r="B25" s="32" t="s">
        <v>6</v>
      </c>
      <c r="C25" s="3024" t="s">
        <v>51</v>
      </c>
      <c r="D25" s="3024"/>
      <c r="E25" s="3024"/>
      <c r="F25" s="3024"/>
      <c r="G25" s="3025"/>
      <c r="H25" s="2571" t="s">
        <v>7</v>
      </c>
      <c r="I25" s="2572">
        <f>I15+I19+I23</f>
        <v>138.5</v>
      </c>
      <c r="J25" s="2572">
        <f t="shared" ref="J25:K25" si="3">J15+J19+J23</f>
        <v>264</v>
      </c>
      <c r="K25" s="2572">
        <f t="shared" si="3"/>
        <v>416</v>
      </c>
      <c r="L25" s="2407"/>
      <c r="M25" s="2407"/>
      <c r="N25" s="2407"/>
      <c r="O25" s="2407"/>
      <c r="P25" s="2408"/>
    </row>
    <row r="26" spans="1:16" ht="13.8" thickBot="1" x14ac:dyDescent="0.3">
      <c r="A26" s="11" t="s">
        <v>8</v>
      </c>
      <c r="B26" s="2347"/>
      <c r="C26" s="3026" t="s">
        <v>970</v>
      </c>
      <c r="D26" s="3027"/>
      <c r="E26" s="3027"/>
      <c r="F26" s="3027"/>
      <c r="G26" s="3027"/>
      <c r="H26" s="3027"/>
      <c r="I26" s="3027"/>
      <c r="J26" s="3027"/>
      <c r="K26" s="3027"/>
      <c r="L26" s="3027"/>
      <c r="M26" s="3027"/>
      <c r="N26" s="3027"/>
      <c r="O26" s="3027"/>
      <c r="P26" s="2570"/>
    </row>
    <row r="27" spans="1:16" ht="13.8" thickBot="1" x14ac:dyDescent="0.3">
      <c r="A27" s="51"/>
      <c r="B27" s="32"/>
      <c r="C27" s="2544"/>
      <c r="D27" s="2544"/>
      <c r="E27" s="2544"/>
      <c r="F27" s="2544"/>
      <c r="G27" s="2544"/>
      <c r="H27" s="2544"/>
      <c r="I27" s="2544"/>
      <c r="J27" s="2544"/>
      <c r="K27" s="2544"/>
      <c r="L27" s="2545" t="s">
        <v>971</v>
      </c>
      <c r="M27" s="2573" t="s">
        <v>972</v>
      </c>
      <c r="N27" s="2546">
        <v>5</v>
      </c>
      <c r="O27" s="2546">
        <v>5</v>
      </c>
      <c r="P27" s="2547">
        <v>5</v>
      </c>
    </row>
    <row r="28" spans="1:16" ht="13.8" thickBot="1" x14ac:dyDescent="0.3">
      <c r="A28" s="51"/>
      <c r="B28" s="32"/>
      <c r="C28" s="2544"/>
      <c r="D28" s="2544"/>
      <c r="E28" s="2544"/>
      <c r="F28" s="2544"/>
      <c r="G28" s="2544"/>
      <c r="H28" s="2544"/>
      <c r="I28" s="2544"/>
      <c r="J28" s="2544"/>
      <c r="K28" s="2544"/>
      <c r="L28" s="2545" t="s">
        <v>973</v>
      </c>
      <c r="M28" s="2494" t="s">
        <v>961</v>
      </c>
      <c r="N28" s="2546"/>
      <c r="O28" s="2546"/>
      <c r="P28" s="2547">
        <v>3000</v>
      </c>
    </row>
    <row r="29" spans="1:16" ht="13.8" thickBot="1" x14ac:dyDescent="0.3">
      <c r="A29" s="51"/>
      <c r="B29" s="32"/>
      <c r="C29" s="2544"/>
      <c r="D29" s="2544"/>
      <c r="E29" s="2544"/>
      <c r="F29" s="2544"/>
      <c r="G29" s="2544"/>
      <c r="H29" s="2544"/>
      <c r="I29" s="2544"/>
      <c r="J29" s="2544"/>
      <c r="K29" s="2544"/>
      <c r="L29" s="2545" t="s">
        <v>974</v>
      </c>
      <c r="M29" s="2494" t="s">
        <v>433</v>
      </c>
      <c r="N29" s="2546"/>
      <c r="O29" s="2546"/>
      <c r="P29" s="2547">
        <v>1</v>
      </c>
    </row>
    <row r="30" spans="1:16" ht="40.200000000000003" thickBot="1" x14ac:dyDescent="0.3">
      <c r="A30" s="51"/>
      <c r="B30" s="32"/>
      <c r="C30" s="2544"/>
      <c r="D30" s="2544"/>
      <c r="E30" s="2544"/>
      <c r="F30" s="2544"/>
      <c r="G30" s="2544"/>
      <c r="H30" s="2544"/>
      <c r="I30" s="2544"/>
      <c r="J30" s="2544"/>
      <c r="K30" s="2544"/>
      <c r="L30" s="2545" t="s">
        <v>975</v>
      </c>
      <c r="M30" s="2494" t="s">
        <v>433</v>
      </c>
      <c r="N30" s="2546"/>
      <c r="O30" s="2546"/>
      <c r="P30" s="2547">
        <v>1</v>
      </c>
    </row>
    <row r="31" spans="1:16" ht="13.8" thickBot="1" x14ac:dyDescent="0.3">
      <c r="A31" s="51"/>
      <c r="B31" s="32"/>
      <c r="C31" s="2544"/>
      <c r="D31" s="2544"/>
      <c r="E31" s="2544"/>
      <c r="F31" s="2544"/>
      <c r="G31" s="2544"/>
      <c r="H31" s="2544"/>
      <c r="I31" s="2544"/>
      <c r="J31" s="2544"/>
      <c r="K31" s="2544"/>
      <c r="L31" s="2545" t="s">
        <v>976</v>
      </c>
      <c r="M31" s="2573" t="s">
        <v>972</v>
      </c>
      <c r="N31" s="2546">
        <v>84</v>
      </c>
      <c r="O31" s="2546">
        <v>100</v>
      </c>
      <c r="P31" s="2547">
        <v>100</v>
      </c>
    </row>
    <row r="32" spans="1:16" ht="13.8" thickBot="1" x14ac:dyDescent="0.3">
      <c r="A32" s="51" t="s">
        <v>8</v>
      </c>
      <c r="B32" s="2409" t="s">
        <v>6</v>
      </c>
      <c r="C32" s="2574"/>
      <c r="D32" s="2575" t="s">
        <v>977</v>
      </c>
      <c r="E32" s="2576"/>
      <c r="F32" s="2576"/>
      <c r="G32" s="2576"/>
      <c r="H32" s="2576"/>
      <c r="I32" s="2576"/>
      <c r="J32" s="2576"/>
      <c r="K32" s="2576"/>
      <c r="L32" s="2577"/>
      <c r="M32" s="2578"/>
      <c r="N32" s="2579"/>
      <c r="O32" s="2579"/>
      <c r="P32" s="2580"/>
    </row>
    <row r="33" spans="1:16" ht="14.4" thickBot="1" x14ac:dyDescent="0.3">
      <c r="A33" s="11"/>
      <c r="B33" s="32"/>
      <c r="C33" s="2575"/>
      <c r="D33" s="2575"/>
      <c r="E33" s="2576"/>
      <c r="F33" s="2576"/>
      <c r="G33" s="2576"/>
      <c r="H33" s="2576"/>
      <c r="I33" s="2576"/>
      <c r="J33" s="2576"/>
      <c r="K33" s="2576"/>
      <c r="L33" s="2581" t="s">
        <v>978</v>
      </c>
      <c r="M33" s="53" t="s">
        <v>979</v>
      </c>
      <c r="N33" s="2582">
        <v>1137.5899999999999</v>
      </c>
      <c r="O33" s="2579"/>
      <c r="P33" s="2580"/>
    </row>
    <row r="34" spans="1:16" ht="26.4" x14ac:dyDescent="0.25">
      <c r="A34" s="3004" t="s">
        <v>8</v>
      </c>
      <c r="B34" s="3007" t="s">
        <v>6</v>
      </c>
      <c r="C34" s="3010" t="s">
        <v>6</v>
      </c>
      <c r="D34" s="299"/>
      <c r="E34" s="3013" t="s">
        <v>980</v>
      </c>
      <c r="F34" s="3015" t="s">
        <v>64</v>
      </c>
      <c r="G34" s="3018" t="s">
        <v>324</v>
      </c>
      <c r="H34" s="2348" t="s">
        <v>48</v>
      </c>
      <c r="I34" s="2349">
        <v>95</v>
      </c>
      <c r="J34" s="2349">
        <v>100</v>
      </c>
      <c r="K34" s="2350">
        <v>105</v>
      </c>
      <c r="L34" s="2548" t="s">
        <v>981</v>
      </c>
      <c r="M34" s="2549" t="s">
        <v>972</v>
      </c>
      <c r="N34" s="2351">
        <v>10</v>
      </c>
      <c r="O34" s="2351">
        <v>10</v>
      </c>
      <c r="P34" s="2352">
        <v>10</v>
      </c>
    </row>
    <row r="35" spans="1:16" ht="26.4" x14ac:dyDescent="0.25">
      <c r="A35" s="3005"/>
      <c r="B35" s="3008"/>
      <c r="C35" s="3011"/>
      <c r="D35" s="27"/>
      <c r="E35" s="3014"/>
      <c r="F35" s="3016"/>
      <c r="G35" s="3019"/>
      <c r="H35" s="60"/>
      <c r="I35" s="2465"/>
      <c r="J35" s="2465"/>
      <c r="K35" s="2551"/>
      <c r="L35" s="2552" t="s">
        <v>982</v>
      </c>
      <c r="M35" s="61" t="s">
        <v>972</v>
      </c>
      <c r="N35" s="2554">
        <v>1</v>
      </c>
      <c r="O35" s="2554">
        <v>1</v>
      </c>
      <c r="P35" s="2399">
        <v>1</v>
      </c>
    </row>
    <row r="36" spans="1:16" ht="26.4" x14ac:dyDescent="0.25">
      <c r="A36" s="3005"/>
      <c r="B36" s="3008"/>
      <c r="C36" s="3011"/>
      <c r="D36" s="27"/>
      <c r="E36" s="3014"/>
      <c r="F36" s="3016"/>
      <c r="G36" s="3019"/>
      <c r="H36" s="60"/>
      <c r="I36" s="2465"/>
      <c r="J36" s="2465"/>
      <c r="K36" s="2551"/>
      <c r="L36" s="2583" t="s">
        <v>983</v>
      </c>
      <c r="M36" s="2584" t="s">
        <v>972</v>
      </c>
      <c r="N36" s="2554">
        <v>3</v>
      </c>
      <c r="O36" s="2554">
        <v>3</v>
      </c>
      <c r="P36" s="2399">
        <v>3</v>
      </c>
    </row>
    <row r="37" spans="1:16" ht="26.4" x14ac:dyDescent="0.25">
      <c r="A37" s="3005"/>
      <c r="B37" s="3008"/>
      <c r="C37" s="3011"/>
      <c r="D37" s="27"/>
      <c r="E37" s="3028"/>
      <c r="F37" s="3016"/>
      <c r="G37" s="3019"/>
      <c r="H37" s="60"/>
      <c r="I37" s="1948"/>
      <c r="J37" s="1948"/>
      <c r="K37" s="2562"/>
      <c r="L37" s="2401" t="s">
        <v>984</v>
      </c>
      <c r="M37" s="2564" t="s">
        <v>972</v>
      </c>
      <c r="N37" s="2565">
        <v>3</v>
      </c>
      <c r="O37" s="2565">
        <v>3</v>
      </c>
      <c r="P37" s="2353">
        <v>3</v>
      </c>
    </row>
    <row r="38" spans="1:16" ht="27" thickBot="1" x14ac:dyDescent="0.3">
      <c r="A38" s="3006"/>
      <c r="B38" s="3009"/>
      <c r="C38" s="3012"/>
      <c r="D38" s="301"/>
      <c r="E38" s="3021"/>
      <c r="F38" s="3017"/>
      <c r="G38" s="3020"/>
      <c r="H38" s="2354" t="s">
        <v>7</v>
      </c>
      <c r="I38" s="2355">
        <f>I34*1</f>
        <v>95</v>
      </c>
      <c r="J38" s="2355">
        <f t="shared" ref="J38:K38" si="4">J34*1</f>
        <v>100</v>
      </c>
      <c r="K38" s="2355">
        <f t="shared" si="4"/>
        <v>105</v>
      </c>
      <c r="L38" s="2585" t="s">
        <v>985</v>
      </c>
      <c r="M38" s="2586" t="s">
        <v>972</v>
      </c>
      <c r="N38" s="2565">
        <v>1</v>
      </c>
      <c r="O38" s="2565">
        <v>1</v>
      </c>
      <c r="P38" s="2353">
        <v>1</v>
      </c>
    </row>
    <row r="39" spans="1:16" ht="26.4" x14ac:dyDescent="0.25">
      <c r="A39" s="3004" t="s">
        <v>8</v>
      </c>
      <c r="B39" s="3007" t="s">
        <v>6</v>
      </c>
      <c r="C39" s="3010" t="s">
        <v>8</v>
      </c>
      <c r="D39" s="299"/>
      <c r="E39" s="2482" t="s">
        <v>986</v>
      </c>
      <c r="F39" s="3015" t="s">
        <v>64</v>
      </c>
      <c r="G39" s="3018" t="s">
        <v>324</v>
      </c>
      <c r="H39" s="2348"/>
      <c r="I39" s="2349"/>
      <c r="J39" s="2349"/>
      <c r="K39" s="2350"/>
      <c r="L39" s="2587" t="s">
        <v>987</v>
      </c>
      <c r="M39" s="459" t="s">
        <v>433</v>
      </c>
      <c r="N39" s="2550"/>
      <c r="O39" s="2351">
        <v>1</v>
      </c>
      <c r="P39" s="2352">
        <v>1</v>
      </c>
    </row>
    <row r="40" spans="1:16" ht="13.8" thickBot="1" x14ac:dyDescent="0.3">
      <c r="A40" s="3006"/>
      <c r="B40" s="3009"/>
      <c r="C40" s="3012"/>
      <c r="D40" s="301"/>
      <c r="E40" s="2555"/>
      <c r="F40" s="3017"/>
      <c r="G40" s="3020"/>
      <c r="H40" s="2354"/>
      <c r="I40" s="2355"/>
      <c r="J40" s="2355"/>
      <c r="K40" s="2355"/>
      <c r="L40" s="2556"/>
      <c r="M40" s="2557"/>
      <c r="N40" s="2558"/>
      <c r="O40" s="2558"/>
      <c r="P40" s="2559"/>
    </row>
    <row r="41" spans="1:16" ht="26.4" x14ac:dyDescent="0.25">
      <c r="A41" s="3004" t="s">
        <v>8</v>
      </c>
      <c r="B41" s="3007" t="s">
        <v>6</v>
      </c>
      <c r="C41" s="3010" t="s">
        <v>49</v>
      </c>
      <c r="D41" s="299"/>
      <c r="E41" s="2482" t="s">
        <v>988</v>
      </c>
      <c r="F41" s="3015" t="s">
        <v>64</v>
      </c>
      <c r="G41" s="3018" t="s">
        <v>324</v>
      </c>
      <c r="H41" s="2348" t="s">
        <v>48</v>
      </c>
      <c r="I41" s="2349">
        <v>0</v>
      </c>
      <c r="J41" s="2349">
        <v>10</v>
      </c>
      <c r="K41" s="2350">
        <v>0</v>
      </c>
      <c r="L41" s="2588" t="s">
        <v>989</v>
      </c>
      <c r="M41" s="459" t="s">
        <v>433</v>
      </c>
      <c r="N41" s="2589"/>
      <c r="O41" s="2589">
        <v>1</v>
      </c>
      <c r="P41" s="2590"/>
    </row>
    <row r="42" spans="1:16" ht="13.8" thickBot="1" x14ac:dyDescent="0.3">
      <c r="A42" s="3006"/>
      <c r="B42" s="3009"/>
      <c r="C42" s="3012"/>
      <c r="D42" s="301"/>
      <c r="E42" s="2428"/>
      <c r="F42" s="3017"/>
      <c r="G42" s="3020"/>
      <c r="H42" s="2354" t="s">
        <v>7</v>
      </c>
      <c r="I42" s="2355">
        <f>SUM(I41:I41)</f>
        <v>0</v>
      </c>
      <c r="J42" s="2355">
        <f>SUM(J41:J41)</f>
        <v>10</v>
      </c>
      <c r="K42" s="2355">
        <f>SUM(K41:K41)</f>
        <v>0</v>
      </c>
      <c r="L42" s="2591"/>
      <c r="M42" s="2586"/>
      <c r="N42" s="2592"/>
      <c r="O42" s="2592"/>
      <c r="P42" s="38"/>
    </row>
    <row r="43" spans="1:16" ht="26.4" x14ac:dyDescent="0.25">
      <c r="A43" s="3004" t="s">
        <v>8</v>
      </c>
      <c r="B43" s="3007" t="s">
        <v>6</v>
      </c>
      <c r="C43" s="3010" t="s">
        <v>50</v>
      </c>
      <c r="D43" s="299"/>
      <c r="E43" s="3013" t="s">
        <v>990</v>
      </c>
      <c r="F43" s="3015" t="s">
        <v>64</v>
      </c>
      <c r="G43" s="3018" t="s">
        <v>324</v>
      </c>
      <c r="H43" s="2348" t="s">
        <v>48</v>
      </c>
      <c r="I43" s="2349">
        <v>160.5</v>
      </c>
      <c r="J43" s="2349">
        <v>185</v>
      </c>
      <c r="K43" s="2350">
        <v>194</v>
      </c>
      <c r="L43" s="2593" t="s">
        <v>991</v>
      </c>
      <c r="M43" s="459" t="s">
        <v>972</v>
      </c>
      <c r="N43" s="2594">
        <v>1</v>
      </c>
      <c r="O43" s="2594">
        <v>1</v>
      </c>
      <c r="P43" s="2595">
        <v>1</v>
      </c>
    </row>
    <row r="44" spans="1:16" ht="26.4" x14ac:dyDescent="0.25">
      <c r="A44" s="3005"/>
      <c r="B44" s="3008"/>
      <c r="C44" s="3011"/>
      <c r="D44" s="27"/>
      <c r="E44" s="3014"/>
      <c r="F44" s="3016"/>
      <c r="G44" s="3019"/>
      <c r="H44" s="60" t="s">
        <v>59</v>
      </c>
      <c r="I44" s="1948">
        <v>70</v>
      </c>
      <c r="J44" s="1948">
        <v>70</v>
      </c>
      <c r="K44" s="2562">
        <v>70</v>
      </c>
      <c r="L44" s="2596" t="s">
        <v>992</v>
      </c>
      <c r="M44" s="2597" t="s">
        <v>972</v>
      </c>
      <c r="N44" s="2598">
        <v>2</v>
      </c>
      <c r="O44" s="2598">
        <v>3</v>
      </c>
      <c r="P44" s="1827">
        <v>3</v>
      </c>
    </row>
    <row r="45" spans="1:16" ht="26.4" x14ac:dyDescent="0.25">
      <c r="A45" s="3005"/>
      <c r="B45" s="3008"/>
      <c r="C45" s="3011"/>
      <c r="D45" s="27"/>
      <c r="E45" s="3014"/>
      <c r="F45" s="3016"/>
      <c r="G45" s="3019"/>
      <c r="H45" s="2599"/>
      <c r="I45" s="2600"/>
      <c r="J45" s="2600"/>
      <c r="K45" s="2601"/>
      <c r="L45" s="2602" t="s">
        <v>993</v>
      </c>
      <c r="M45" s="2603" t="s">
        <v>972</v>
      </c>
      <c r="N45" s="2604">
        <v>46</v>
      </c>
      <c r="O45" s="2604">
        <v>40</v>
      </c>
      <c r="P45" s="2605">
        <v>35</v>
      </c>
    </row>
    <row r="46" spans="1:16" ht="27" thickBot="1" x14ac:dyDescent="0.3">
      <c r="A46" s="3006"/>
      <c r="B46" s="3009"/>
      <c r="C46" s="3012"/>
      <c r="D46" s="301"/>
      <c r="E46" s="3021"/>
      <c r="F46" s="3017"/>
      <c r="G46" s="3020"/>
      <c r="H46" s="2354" t="s">
        <v>7</v>
      </c>
      <c r="I46" s="2355">
        <f>SUM(I43:I44)</f>
        <v>230.5</v>
      </c>
      <c r="J46" s="2355">
        <f t="shared" ref="J46:K46" si="5">SUM(J43:J44)</f>
        <v>255</v>
      </c>
      <c r="K46" s="2355">
        <f t="shared" si="5"/>
        <v>264</v>
      </c>
      <c r="L46" s="2606" t="s">
        <v>994</v>
      </c>
      <c r="M46" s="2607"/>
      <c r="N46" s="2592" t="s">
        <v>68</v>
      </c>
      <c r="O46" s="2592" t="s">
        <v>68</v>
      </c>
      <c r="P46" s="38" t="s">
        <v>68</v>
      </c>
    </row>
    <row r="47" spans="1:16" ht="13.8" thickBot="1" x14ac:dyDescent="0.3">
      <c r="A47" s="2491" t="s">
        <v>6</v>
      </c>
      <c r="B47" s="28"/>
      <c r="C47" s="2993" t="s">
        <v>31</v>
      </c>
      <c r="D47" s="2993"/>
      <c r="E47" s="2993"/>
      <c r="F47" s="2993"/>
      <c r="G47" s="2994"/>
      <c r="H47" s="2363" t="s">
        <v>7</v>
      </c>
      <c r="I47" s="2364">
        <f>I38+I40+I42+I46</f>
        <v>325.5</v>
      </c>
      <c r="J47" s="2364">
        <f>J38+J40+J42+J46</f>
        <v>365</v>
      </c>
      <c r="K47" s="2364">
        <f>K38+K40+K42+K46</f>
        <v>369</v>
      </c>
      <c r="L47" s="2608"/>
      <c r="M47" s="2365"/>
      <c r="N47" s="2365"/>
      <c r="O47" s="2365"/>
      <c r="P47" s="2366"/>
    </row>
    <row r="48" spans="1:16" ht="13.8" thickBot="1" x14ac:dyDescent="0.3">
      <c r="A48" s="2491" t="s">
        <v>8</v>
      </c>
      <c r="B48" s="2359" t="s">
        <v>6</v>
      </c>
      <c r="C48" s="2995" t="s">
        <v>51</v>
      </c>
      <c r="D48" s="2995"/>
      <c r="E48" s="2995"/>
      <c r="F48" s="2995"/>
      <c r="G48" s="2996"/>
      <c r="H48" s="2360" t="s">
        <v>7</v>
      </c>
      <c r="I48" s="1959">
        <f>I38+I40+I42+I46</f>
        <v>325.5</v>
      </c>
      <c r="J48" s="1959">
        <f>J38+J40+J42+J46</f>
        <v>365</v>
      </c>
      <c r="K48" s="1959">
        <f>K38+K40+K42+K46</f>
        <v>369</v>
      </c>
      <c r="L48" s="1960"/>
      <c r="M48" s="1960"/>
      <c r="N48" s="1960"/>
      <c r="O48" s="1960"/>
      <c r="P48" s="1961"/>
    </row>
    <row r="49" spans="1:16" ht="13.8" thickBot="1" x14ac:dyDescent="0.3">
      <c r="A49" s="51" t="s">
        <v>8</v>
      </c>
      <c r="B49" s="2409" t="s">
        <v>8</v>
      </c>
      <c r="C49" s="2574"/>
      <c r="D49" s="2575" t="s">
        <v>995</v>
      </c>
      <c r="E49" s="2576"/>
      <c r="F49" s="2576"/>
      <c r="G49" s="2576"/>
      <c r="H49" s="2576"/>
      <c r="I49" s="2576"/>
      <c r="J49" s="2576"/>
      <c r="K49" s="2576"/>
      <c r="L49" s="2577"/>
      <c r="M49" s="2578"/>
      <c r="N49" s="2579"/>
      <c r="O49" s="2579"/>
      <c r="P49" s="2580"/>
    </row>
    <row r="50" spans="1:16" ht="55.8" thickBot="1" x14ac:dyDescent="0.3">
      <c r="A50" s="11"/>
      <c r="B50" s="32"/>
      <c r="C50" s="2575"/>
      <c r="D50" s="2575"/>
      <c r="E50" s="2576"/>
      <c r="F50" s="2576"/>
      <c r="G50" s="2576"/>
      <c r="H50" s="2576"/>
      <c r="I50" s="2576"/>
      <c r="J50" s="2576"/>
      <c r="K50" s="2576"/>
      <c r="L50" s="2581" t="s">
        <v>996</v>
      </c>
      <c r="M50" s="53" t="s">
        <v>433</v>
      </c>
      <c r="N50" s="2582"/>
      <c r="O50" s="2579"/>
      <c r="P50" s="2580">
        <v>3</v>
      </c>
    </row>
    <row r="51" spans="1:16" ht="55.8" thickBot="1" x14ac:dyDescent="0.3">
      <c r="A51" s="11"/>
      <c r="B51" s="32"/>
      <c r="C51" s="2575"/>
      <c r="D51" s="2575"/>
      <c r="E51" s="2576"/>
      <c r="F51" s="2576"/>
      <c r="G51" s="2576"/>
      <c r="H51" s="2576"/>
      <c r="I51" s="2576"/>
      <c r="J51" s="2576"/>
      <c r="K51" s="2576"/>
      <c r="L51" s="2581" t="s">
        <v>1022</v>
      </c>
      <c r="M51" s="53" t="s">
        <v>433</v>
      </c>
      <c r="N51" s="2582"/>
      <c r="O51" s="2579"/>
      <c r="P51" s="2580">
        <v>1</v>
      </c>
    </row>
    <row r="52" spans="1:16" ht="26.4" x14ac:dyDescent="0.25">
      <c r="A52" s="3004" t="s">
        <v>8</v>
      </c>
      <c r="B52" s="3007" t="s">
        <v>8</v>
      </c>
      <c r="C52" s="3010" t="s">
        <v>6</v>
      </c>
      <c r="D52" s="299"/>
      <c r="E52" s="3013" t="s">
        <v>997</v>
      </c>
      <c r="F52" s="3015" t="s">
        <v>64</v>
      </c>
      <c r="G52" s="3018" t="s">
        <v>324</v>
      </c>
      <c r="H52" s="2348" t="s">
        <v>48</v>
      </c>
      <c r="I52" s="2349">
        <v>0</v>
      </c>
      <c r="J52" s="2349">
        <v>0</v>
      </c>
      <c r="K52" s="2350">
        <v>40</v>
      </c>
      <c r="L52" s="2609" t="s">
        <v>998</v>
      </c>
      <c r="M52" s="1967" t="s">
        <v>433</v>
      </c>
      <c r="N52" s="2610"/>
      <c r="O52" s="2610"/>
      <c r="P52" s="2611">
        <v>1</v>
      </c>
    </row>
    <row r="53" spans="1:16" ht="40.200000000000003" thickBot="1" x14ac:dyDescent="0.3">
      <c r="A53" s="3005"/>
      <c r="B53" s="3008"/>
      <c r="C53" s="3011"/>
      <c r="D53" s="27"/>
      <c r="E53" s="3014"/>
      <c r="F53" s="3016"/>
      <c r="G53" s="3019"/>
      <c r="H53" s="60"/>
      <c r="I53" s="1948"/>
      <c r="J53" s="1948"/>
      <c r="K53" s="2562"/>
      <c r="L53" s="2612" t="s">
        <v>999</v>
      </c>
      <c r="M53" s="2613" t="s">
        <v>433</v>
      </c>
      <c r="N53" s="2614"/>
      <c r="O53" s="2614"/>
      <c r="P53" s="2615">
        <v>1</v>
      </c>
    </row>
    <row r="54" spans="1:16" ht="13.8" thickBot="1" x14ac:dyDescent="0.3">
      <c r="A54" s="3006"/>
      <c r="B54" s="3009"/>
      <c r="C54" s="3012"/>
      <c r="D54" s="301"/>
      <c r="E54" s="2555"/>
      <c r="F54" s="3017"/>
      <c r="G54" s="3020"/>
      <c r="H54" s="2354" t="s">
        <v>7</v>
      </c>
      <c r="I54" s="2355">
        <f>SUM(I52:I53)</f>
        <v>0</v>
      </c>
      <c r="J54" s="2355">
        <f>SUM(J52:J53)</f>
        <v>0</v>
      </c>
      <c r="K54" s="2355">
        <f>SUM(K52:K53)</f>
        <v>40</v>
      </c>
      <c r="L54" s="2556"/>
      <c r="M54" s="2557"/>
      <c r="N54" s="2558"/>
      <c r="O54" s="2558"/>
      <c r="P54" s="2559"/>
    </row>
    <row r="55" spans="1:16" ht="27" thickBot="1" x14ac:dyDescent="0.3">
      <c r="A55" s="3004" t="s">
        <v>8</v>
      </c>
      <c r="B55" s="3007" t="s">
        <v>8</v>
      </c>
      <c r="C55" s="3010" t="s">
        <v>8</v>
      </c>
      <c r="D55" s="299"/>
      <c r="E55" s="3013" t="s">
        <v>973</v>
      </c>
      <c r="F55" s="3015" t="s">
        <v>64</v>
      </c>
      <c r="G55" s="3018" t="s">
        <v>324</v>
      </c>
      <c r="H55" s="2348" t="s">
        <v>48</v>
      </c>
      <c r="I55" s="2349">
        <v>0</v>
      </c>
      <c r="J55" s="2349">
        <v>0</v>
      </c>
      <c r="K55" s="2350">
        <v>80</v>
      </c>
      <c r="L55" s="2616" t="s">
        <v>1023</v>
      </c>
      <c r="M55" s="1967" t="s">
        <v>433</v>
      </c>
      <c r="N55" s="2610"/>
      <c r="O55" s="2610"/>
      <c r="P55" s="2611">
        <v>1</v>
      </c>
    </row>
    <row r="56" spans="1:16" ht="40.200000000000003" thickBot="1" x14ac:dyDescent="0.3">
      <c r="A56" s="3005"/>
      <c r="B56" s="3008"/>
      <c r="C56" s="3011"/>
      <c r="D56" s="27"/>
      <c r="E56" s="3014"/>
      <c r="F56" s="3016"/>
      <c r="G56" s="3019"/>
      <c r="H56" s="60"/>
      <c r="I56" s="1948"/>
      <c r="J56" s="1948"/>
      <c r="K56" s="2562"/>
      <c r="L56" s="2612" t="s">
        <v>1024</v>
      </c>
      <c r="M56" s="2613" t="s">
        <v>961</v>
      </c>
      <c r="N56" s="2614"/>
      <c r="O56" s="2614"/>
      <c r="P56" s="2615">
        <v>280</v>
      </c>
    </row>
    <row r="57" spans="1:16" ht="13.8" thickBot="1" x14ac:dyDescent="0.3">
      <c r="A57" s="3006"/>
      <c r="B57" s="3009"/>
      <c r="C57" s="3012"/>
      <c r="D57" s="301"/>
      <c r="E57" s="2555"/>
      <c r="F57" s="3017"/>
      <c r="G57" s="3020"/>
      <c r="H57" s="2354" t="s">
        <v>7</v>
      </c>
      <c r="I57" s="2355">
        <f>SUM(I55:I56)</f>
        <v>0</v>
      </c>
      <c r="J57" s="2355">
        <f>SUM(J55:J56)</f>
        <v>0</v>
      </c>
      <c r="K57" s="2355">
        <f>SUM(K55:K56)</f>
        <v>80</v>
      </c>
      <c r="L57" s="2617"/>
      <c r="M57" s="2618"/>
      <c r="N57" s="2619"/>
      <c r="O57" s="2619"/>
      <c r="P57" s="2620"/>
    </row>
    <row r="58" spans="1:16" ht="13.8" thickBot="1" x14ac:dyDescent="0.3">
      <c r="A58" s="3004" t="s">
        <v>8</v>
      </c>
      <c r="B58" s="3007" t="s">
        <v>8</v>
      </c>
      <c r="C58" s="3010" t="s">
        <v>49</v>
      </c>
      <c r="D58" s="299"/>
      <c r="E58" s="3013" t="s">
        <v>1025</v>
      </c>
      <c r="F58" s="3015" t="s">
        <v>64</v>
      </c>
      <c r="G58" s="3018" t="s">
        <v>324</v>
      </c>
      <c r="H58" s="2348" t="s">
        <v>48</v>
      </c>
      <c r="I58" s="2349">
        <v>0</v>
      </c>
      <c r="J58" s="2349">
        <v>40</v>
      </c>
      <c r="K58" s="2350">
        <v>50</v>
      </c>
      <c r="L58" s="2616" t="s">
        <v>1000</v>
      </c>
      <c r="M58" s="2621" t="s">
        <v>433</v>
      </c>
      <c r="N58" s="2610"/>
      <c r="O58" s="2622">
        <v>1</v>
      </c>
      <c r="P58" s="2623"/>
    </row>
    <row r="59" spans="1:16" ht="26.4" x14ac:dyDescent="0.25">
      <c r="A59" s="3005"/>
      <c r="B59" s="3008"/>
      <c r="C59" s="3011"/>
      <c r="D59" s="27"/>
      <c r="E59" s="3014"/>
      <c r="F59" s="3016"/>
      <c r="G59" s="3019"/>
      <c r="H59" s="60"/>
      <c r="I59" s="2465"/>
      <c r="J59" s="2465"/>
      <c r="K59" s="2551"/>
      <c r="L59" s="2624" t="s">
        <v>1001</v>
      </c>
      <c r="M59" s="2625" t="s">
        <v>961</v>
      </c>
      <c r="N59" s="2626"/>
      <c r="O59" s="2626"/>
      <c r="P59" s="2627"/>
    </row>
    <row r="60" spans="1:16" ht="27" thickBot="1" x14ac:dyDescent="0.3">
      <c r="A60" s="3005"/>
      <c r="B60" s="3008"/>
      <c r="C60" s="3011"/>
      <c r="D60" s="27"/>
      <c r="E60" s="3014"/>
      <c r="F60" s="3016"/>
      <c r="G60" s="3019"/>
      <c r="H60" s="60"/>
      <c r="I60" s="2465"/>
      <c r="J60" s="2465"/>
      <c r="K60" s="2551"/>
      <c r="L60" s="2612" t="s">
        <v>1002</v>
      </c>
      <c r="M60" s="2628" t="s">
        <v>433</v>
      </c>
      <c r="N60" s="2626"/>
      <c r="O60" s="2626"/>
      <c r="P60" s="2627"/>
    </row>
    <row r="61" spans="1:16" ht="40.200000000000003" thickBot="1" x14ac:dyDescent="0.3">
      <c r="A61" s="3005"/>
      <c r="B61" s="3008"/>
      <c r="C61" s="3011"/>
      <c r="D61" s="27"/>
      <c r="E61" s="2629"/>
      <c r="F61" s="3016"/>
      <c r="G61" s="3019"/>
      <c r="H61" s="60"/>
      <c r="I61" s="1948"/>
      <c r="J61" s="1948"/>
      <c r="K61" s="2562"/>
      <c r="L61" s="2612" t="s">
        <v>1003</v>
      </c>
      <c r="M61" s="2613" t="s">
        <v>961</v>
      </c>
      <c r="N61" s="2630"/>
      <c r="O61" s="2630"/>
      <c r="P61" s="2615"/>
    </row>
    <row r="62" spans="1:16" ht="13.8" thickBot="1" x14ac:dyDescent="0.3">
      <c r="A62" s="3006"/>
      <c r="B62" s="3009"/>
      <c r="C62" s="3012"/>
      <c r="D62" s="301"/>
      <c r="E62" s="2555"/>
      <c r="F62" s="3017"/>
      <c r="G62" s="3020"/>
      <c r="H62" s="2354" t="s">
        <v>7</v>
      </c>
      <c r="I62" s="2355">
        <f>SUM(I58:I61)</f>
        <v>0</v>
      </c>
      <c r="J62" s="2355">
        <f>SUM(J58:J61)</f>
        <v>40</v>
      </c>
      <c r="K62" s="2355">
        <f>SUM(K58:K61)</f>
        <v>50</v>
      </c>
      <c r="L62" s="2631"/>
      <c r="M62" s="2557"/>
      <c r="N62" s="2558"/>
      <c r="O62" s="2558"/>
      <c r="P62" s="2559"/>
    </row>
    <row r="63" spans="1:16" ht="13.8" thickBot="1" x14ac:dyDescent="0.3">
      <c r="A63" s="2491" t="s">
        <v>8</v>
      </c>
      <c r="B63" s="28"/>
      <c r="C63" s="2993" t="s">
        <v>31</v>
      </c>
      <c r="D63" s="2993"/>
      <c r="E63" s="2993"/>
      <c r="F63" s="2993"/>
      <c r="G63" s="2994"/>
      <c r="H63" s="2363" t="s">
        <v>7</v>
      </c>
      <c r="I63" s="2364">
        <f>I54+I57+I62</f>
        <v>0</v>
      </c>
      <c r="J63" s="2364">
        <f>J54+J57+J62</f>
        <v>40</v>
      </c>
      <c r="K63" s="2364">
        <f t="shared" ref="K63" si="6">K54+K57+K62</f>
        <v>170</v>
      </c>
      <c r="L63" s="2365"/>
      <c r="M63" s="2365"/>
      <c r="N63" s="2365"/>
      <c r="O63" s="2365"/>
      <c r="P63" s="2366"/>
    </row>
    <row r="64" spans="1:16" ht="13.8" thickBot="1" x14ac:dyDescent="0.3">
      <c r="A64" s="2491" t="s">
        <v>8</v>
      </c>
      <c r="B64" s="2359" t="s">
        <v>8</v>
      </c>
      <c r="C64" s="2995" t="s">
        <v>51</v>
      </c>
      <c r="D64" s="2995"/>
      <c r="E64" s="2995"/>
      <c r="F64" s="2995"/>
      <c r="G64" s="2996"/>
      <c r="H64" s="2360" t="s">
        <v>7</v>
      </c>
      <c r="I64" s="1959">
        <f>I54+I57+I63</f>
        <v>0</v>
      </c>
      <c r="J64" s="1959">
        <f t="shared" ref="J64:K64" si="7">J54+J57+J63</f>
        <v>40</v>
      </c>
      <c r="K64" s="1959">
        <f t="shared" si="7"/>
        <v>290</v>
      </c>
      <c r="L64" s="1960"/>
      <c r="M64" s="1960"/>
      <c r="N64" s="1960"/>
      <c r="O64" s="1960"/>
      <c r="P64" s="1961"/>
    </row>
    <row r="65" spans="1:16" ht="13.8" thickBot="1" x14ac:dyDescent="0.3">
      <c r="A65" s="2491" t="s">
        <v>8</v>
      </c>
      <c r="B65" s="2359" t="s">
        <v>8</v>
      </c>
      <c r="C65" s="2995" t="s">
        <v>82</v>
      </c>
      <c r="D65" s="2995"/>
      <c r="E65" s="2995"/>
      <c r="F65" s="2995"/>
      <c r="G65" s="2996"/>
      <c r="H65" s="2360" t="s">
        <v>7</v>
      </c>
      <c r="I65" s="1959">
        <f>I66-I44</f>
        <v>394</v>
      </c>
      <c r="J65" s="1959">
        <f t="shared" ref="J65:K65" si="8">J66-J44</f>
        <v>599</v>
      </c>
      <c r="K65" s="1959">
        <f t="shared" si="8"/>
        <v>1005</v>
      </c>
      <c r="L65" s="1960"/>
      <c r="M65" s="1960"/>
      <c r="N65" s="1960"/>
      <c r="O65" s="1960"/>
      <c r="P65" s="1961"/>
    </row>
    <row r="66" spans="1:16" ht="13.8" thickBot="1" x14ac:dyDescent="0.3">
      <c r="A66" s="2997" t="s">
        <v>9</v>
      </c>
      <c r="B66" s="2998"/>
      <c r="C66" s="2998"/>
      <c r="D66" s="2998"/>
      <c r="E66" s="2998"/>
      <c r="F66" s="2998"/>
      <c r="G66" s="2998"/>
      <c r="H66" s="2999"/>
      <c r="I66" s="29">
        <f>I64+I48+I25</f>
        <v>464</v>
      </c>
      <c r="J66" s="29">
        <f>J64+J48+J25</f>
        <v>669</v>
      </c>
      <c r="K66" s="29">
        <f>K64+K48+K25</f>
        <v>1075</v>
      </c>
      <c r="L66" s="3000"/>
      <c r="M66" s="3001"/>
      <c r="N66" s="3001"/>
      <c r="O66" s="3001"/>
      <c r="P66" s="3002"/>
    </row>
    <row r="67" spans="1:16" x14ac:dyDescent="0.25">
      <c r="A67" s="16" t="s">
        <v>477</v>
      </c>
      <c r="B67" s="16"/>
      <c r="C67" s="16"/>
      <c r="D67" s="16"/>
      <c r="E67" s="16"/>
      <c r="F67" s="16"/>
      <c r="G67" s="16"/>
      <c r="H67" s="16"/>
      <c r="I67" s="16"/>
      <c r="J67" s="16"/>
      <c r="K67" s="16"/>
      <c r="L67" s="16"/>
      <c r="M67" s="12"/>
      <c r="N67" s="14"/>
      <c r="O67" s="14"/>
      <c r="P67" s="14"/>
    </row>
    <row r="68" spans="1:16" x14ac:dyDescent="0.25">
      <c r="A68" s="12"/>
      <c r="B68" s="12"/>
      <c r="C68" s="12"/>
      <c r="D68" s="12"/>
      <c r="E68" s="12"/>
      <c r="F68" s="12"/>
      <c r="G68" s="12"/>
      <c r="H68" s="12"/>
      <c r="I68" s="12"/>
      <c r="J68" s="12"/>
      <c r="K68" s="12"/>
      <c r="L68" s="12"/>
      <c r="M68" s="12"/>
      <c r="N68" s="14"/>
      <c r="O68" s="14"/>
      <c r="P68" s="14"/>
    </row>
    <row r="69" spans="1:16" ht="16.2" thickBot="1" x14ac:dyDescent="0.3">
      <c r="A69" s="10"/>
      <c r="B69" s="13"/>
      <c r="C69" s="13"/>
      <c r="D69" s="13"/>
      <c r="E69" s="3003" t="s">
        <v>10</v>
      </c>
      <c r="F69" s="3003"/>
      <c r="G69" s="3003"/>
      <c r="H69" s="3003"/>
      <c r="I69" s="3003"/>
      <c r="J69" s="3003"/>
      <c r="K69" s="3003"/>
      <c r="L69" s="26"/>
      <c r="M69" s="26"/>
      <c r="N69" s="15"/>
      <c r="O69" s="13"/>
      <c r="P69" s="13"/>
    </row>
    <row r="70" spans="1:16" ht="31.2" thickBot="1" x14ac:dyDescent="0.3">
      <c r="A70" s="10"/>
      <c r="B70" s="13"/>
      <c r="C70" s="13"/>
      <c r="D70" s="13"/>
      <c r="E70" s="17"/>
      <c r="F70" s="18"/>
      <c r="G70" s="18"/>
      <c r="H70" s="25"/>
      <c r="I70" s="153" t="s">
        <v>93</v>
      </c>
      <c r="J70" s="154" t="s">
        <v>80</v>
      </c>
      <c r="K70" s="155" t="s">
        <v>81</v>
      </c>
      <c r="L70" s="10"/>
      <c r="M70" s="10"/>
      <c r="N70" s="15"/>
      <c r="O70" s="13"/>
      <c r="P70" s="13"/>
    </row>
    <row r="71" spans="1:16" ht="13.8" thickBot="1" x14ac:dyDescent="0.3">
      <c r="A71" s="10"/>
      <c r="B71" s="13"/>
      <c r="C71" s="13"/>
      <c r="D71" s="13"/>
      <c r="E71" s="2987" t="s">
        <v>33</v>
      </c>
      <c r="F71" s="2988"/>
      <c r="G71" s="2988"/>
      <c r="H71" s="2989"/>
      <c r="I71" s="39">
        <f>SUM(I72:I82)</f>
        <v>464</v>
      </c>
      <c r="J71" s="39">
        <f t="shared" ref="J71:K71" si="9">SUM(J72:J82)</f>
        <v>589</v>
      </c>
      <c r="K71" s="39">
        <f t="shared" si="9"/>
        <v>615</v>
      </c>
      <c r="L71" s="62"/>
      <c r="M71" s="10"/>
      <c r="N71" s="15"/>
      <c r="O71" s="13"/>
      <c r="P71" s="13"/>
    </row>
    <row r="72" spans="1:16" x14ac:dyDescent="0.25">
      <c r="A72" s="10"/>
      <c r="B72" s="13"/>
      <c r="C72" s="13"/>
      <c r="D72" s="13"/>
      <c r="E72" s="2979" t="s">
        <v>39</v>
      </c>
      <c r="F72" s="2980"/>
      <c r="G72" s="2980"/>
      <c r="H72" s="2981"/>
      <c r="I72" s="2028">
        <v>394</v>
      </c>
      <c r="J72" s="41">
        <v>519</v>
      </c>
      <c r="K72" s="40">
        <v>545</v>
      </c>
      <c r="L72" s="10"/>
      <c r="M72" s="10"/>
      <c r="N72" s="15"/>
      <c r="O72" s="13"/>
      <c r="P72" s="13"/>
    </row>
    <row r="73" spans="1:16" x14ac:dyDescent="0.25">
      <c r="A73" s="10"/>
      <c r="B73" s="13"/>
      <c r="C73" s="13"/>
      <c r="D73" s="13"/>
      <c r="E73" s="2979" t="s">
        <v>40</v>
      </c>
      <c r="F73" s="2980"/>
      <c r="G73" s="2980"/>
      <c r="H73" s="2981"/>
      <c r="I73" s="42"/>
      <c r="J73" s="43"/>
      <c r="K73" s="42"/>
      <c r="L73" s="10"/>
      <c r="M73" s="10"/>
      <c r="N73" s="15"/>
      <c r="O73" s="13"/>
      <c r="P73" s="13"/>
    </row>
    <row r="74" spans="1:16" x14ac:dyDescent="0.25">
      <c r="A74" s="10"/>
      <c r="B74" s="13"/>
      <c r="C74" s="13"/>
      <c r="D74" s="13"/>
      <c r="E74" s="2979" t="s">
        <v>41</v>
      </c>
      <c r="F74" s="2980"/>
      <c r="G74" s="2980"/>
      <c r="H74" s="2981"/>
      <c r="I74" s="42"/>
      <c r="J74" s="43"/>
      <c r="K74" s="42"/>
      <c r="L74" s="10"/>
      <c r="M74" s="10"/>
      <c r="N74" s="15"/>
      <c r="O74" s="13"/>
      <c r="P74" s="13"/>
    </row>
    <row r="75" spans="1:16" x14ac:dyDescent="0.25">
      <c r="A75" s="10"/>
      <c r="B75" s="13"/>
      <c r="C75" s="13"/>
      <c r="D75" s="13"/>
      <c r="E75" s="2979" t="s">
        <v>42</v>
      </c>
      <c r="F75" s="2980"/>
      <c r="G75" s="2980"/>
      <c r="H75" s="2981"/>
      <c r="I75" s="42"/>
      <c r="J75" s="43"/>
      <c r="K75" s="42"/>
      <c r="L75" s="10"/>
      <c r="M75" s="10"/>
      <c r="N75" s="15"/>
      <c r="O75" s="13"/>
      <c r="P75" s="13"/>
    </row>
    <row r="76" spans="1:16" x14ac:dyDescent="0.25">
      <c r="A76" s="10"/>
      <c r="B76" s="13"/>
      <c r="C76" s="13"/>
      <c r="D76" s="13"/>
      <c r="E76" s="2990" t="s">
        <v>43</v>
      </c>
      <c r="F76" s="2991"/>
      <c r="G76" s="2991"/>
      <c r="H76" s="2992"/>
      <c r="I76" s="44"/>
      <c r="J76" s="45"/>
      <c r="K76" s="44"/>
      <c r="L76" s="10"/>
      <c r="M76" s="10"/>
      <c r="N76" s="15"/>
      <c r="O76" s="13"/>
      <c r="P76" s="13"/>
    </row>
    <row r="77" spans="1:16" x14ac:dyDescent="0.25">
      <c r="A77" s="10"/>
      <c r="B77" s="13"/>
      <c r="C77" s="13"/>
      <c r="D77" s="13"/>
      <c r="E77" s="30" t="s">
        <v>44</v>
      </c>
      <c r="F77" s="63"/>
      <c r="G77" s="63"/>
      <c r="H77" s="31"/>
      <c r="I77" s="42"/>
      <c r="J77" s="43"/>
      <c r="K77" s="42"/>
      <c r="L77" s="10"/>
      <c r="M77" s="10"/>
      <c r="N77" s="15"/>
      <c r="O77" s="13"/>
      <c r="P77" s="13"/>
    </row>
    <row r="78" spans="1:16" x14ac:dyDescent="0.25">
      <c r="A78" s="10"/>
      <c r="B78" s="13"/>
      <c r="C78" s="13"/>
      <c r="D78" s="13"/>
      <c r="E78" s="2979" t="s">
        <v>65</v>
      </c>
      <c r="F78" s="2980"/>
      <c r="G78" s="2980"/>
      <c r="H78" s="2981"/>
      <c r="I78" s="42"/>
      <c r="J78" s="43"/>
      <c r="K78" s="42"/>
      <c r="L78" s="10"/>
      <c r="M78" s="10"/>
      <c r="N78" s="64"/>
      <c r="O78" s="64"/>
      <c r="P78" s="64"/>
    </row>
    <row r="79" spans="1:16" x14ac:dyDescent="0.25">
      <c r="A79" s="10"/>
      <c r="B79" s="13"/>
      <c r="C79" s="13"/>
      <c r="D79" s="13"/>
      <c r="E79" s="2979" t="s">
        <v>66</v>
      </c>
      <c r="F79" s="2980"/>
      <c r="G79" s="2980"/>
      <c r="H79" s="2981"/>
      <c r="I79" s="46"/>
      <c r="J79" s="47"/>
      <c r="K79" s="46"/>
      <c r="L79" s="10"/>
      <c r="M79" s="10"/>
      <c r="N79" s="15"/>
      <c r="O79" s="13"/>
      <c r="P79" s="13"/>
    </row>
    <row r="80" spans="1:16" x14ac:dyDescent="0.25">
      <c r="A80" s="10"/>
      <c r="B80" s="13"/>
      <c r="C80" s="13"/>
      <c r="D80" s="13"/>
      <c r="E80" s="2979" t="s">
        <v>47</v>
      </c>
      <c r="F80" s="2980"/>
      <c r="G80" s="2980"/>
      <c r="H80" s="2981"/>
      <c r="I80" s="46"/>
      <c r="J80" s="47"/>
      <c r="K80" s="46"/>
      <c r="L80" s="10"/>
      <c r="M80" s="10"/>
      <c r="N80" s="15"/>
      <c r="O80" s="13"/>
      <c r="P80" s="13"/>
    </row>
    <row r="81" spans="1:16" x14ac:dyDescent="0.25">
      <c r="A81" s="10"/>
      <c r="B81" s="13"/>
      <c r="C81" s="13"/>
      <c r="D81" s="13"/>
      <c r="E81" s="2979" t="s">
        <v>45</v>
      </c>
      <c r="F81" s="2980"/>
      <c r="G81" s="2980"/>
      <c r="H81" s="2981"/>
      <c r="I81" s="46"/>
      <c r="J81" s="47"/>
      <c r="K81" s="46"/>
      <c r="L81" s="10"/>
      <c r="M81" s="10"/>
      <c r="N81" s="15"/>
      <c r="O81" s="13"/>
      <c r="P81" s="13"/>
    </row>
    <row r="82" spans="1:16" ht="13.8" thickBot="1" x14ac:dyDescent="0.3">
      <c r="A82" s="9"/>
      <c r="B82" s="9"/>
      <c r="C82" s="9"/>
      <c r="D82" s="9"/>
      <c r="E82" s="2982" t="s">
        <v>67</v>
      </c>
      <c r="F82" s="2983"/>
      <c r="G82" s="2983"/>
      <c r="H82" s="2984"/>
      <c r="I82" s="48">
        <v>70</v>
      </c>
      <c r="J82" s="49">
        <v>70</v>
      </c>
      <c r="K82" s="48">
        <v>70</v>
      </c>
      <c r="L82" s="10"/>
      <c r="M82" s="10"/>
      <c r="N82" s="9"/>
      <c r="O82" s="9"/>
      <c r="P82" s="9"/>
    </row>
    <row r="83" spans="1:16" ht="13.8" thickBot="1" x14ac:dyDescent="0.3">
      <c r="A83" s="9"/>
      <c r="B83" s="9"/>
      <c r="C83" s="9"/>
      <c r="D83" s="9"/>
      <c r="E83" s="2985" t="s">
        <v>34</v>
      </c>
      <c r="F83" s="2986"/>
      <c r="G83" s="2986"/>
      <c r="H83" s="2986"/>
      <c r="I83" s="39"/>
      <c r="J83" s="39"/>
      <c r="K83" s="2632"/>
      <c r="L83" s="10"/>
      <c r="M83" s="10"/>
      <c r="N83" s="9"/>
      <c r="O83" s="9"/>
      <c r="P83" s="9"/>
    </row>
    <row r="84" spans="1:16" ht="13.8" thickBot="1" x14ac:dyDescent="0.3">
      <c r="A84" s="9"/>
      <c r="B84" s="9"/>
      <c r="C84" s="9"/>
      <c r="D84" s="9"/>
      <c r="E84" s="2973" t="s">
        <v>46</v>
      </c>
      <c r="F84" s="2974"/>
      <c r="G84" s="2974"/>
      <c r="H84" s="2975"/>
      <c r="I84" s="22"/>
      <c r="J84" s="22"/>
      <c r="K84" s="20"/>
      <c r="L84" s="9"/>
      <c r="M84" s="9"/>
      <c r="N84" s="9"/>
      <c r="O84" s="9"/>
      <c r="P84" s="9"/>
    </row>
    <row r="85" spans="1:16" ht="13.8" thickBot="1" x14ac:dyDescent="0.3">
      <c r="A85" s="9"/>
      <c r="B85" s="9"/>
      <c r="C85" s="9"/>
      <c r="D85" s="9"/>
      <c r="E85" s="2976"/>
      <c r="F85" s="2977"/>
      <c r="G85" s="2977"/>
      <c r="H85" s="2978"/>
      <c r="I85" s="24"/>
      <c r="J85" s="24"/>
      <c r="K85" s="23"/>
      <c r="L85" s="9"/>
      <c r="M85" s="9"/>
      <c r="N85" s="9"/>
      <c r="O85" s="9"/>
      <c r="P85" s="9"/>
    </row>
  </sheetData>
  <mergeCells count="106">
    <mergeCell ref="L1:O1"/>
    <mergeCell ref="A2:N2"/>
    <mergeCell ref="A3:P3"/>
    <mergeCell ref="O4:P4"/>
    <mergeCell ref="A5:A7"/>
    <mergeCell ref="B5:B7"/>
    <mergeCell ref="C5:C7"/>
    <mergeCell ref="D5:D7"/>
    <mergeCell ref="E5:E7"/>
    <mergeCell ref="F5:F7"/>
    <mergeCell ref="C10:O10"/>
    <mergeCell ref="A13:A15"/>
    <mergeCell ref="B13:B15"/>
    <mergeCell ref="C13:C15"/>
    <mergeCell ref="E13:E14"/>
    <mergeCell ref="F13:F15"/>
    <mergeCell ref="G13:G15"/>
    <mergeCell ref="G5:G7"/>
    <mergeCell ref="H5:H7"/>
    <mergeCell ref="I5:I7"/>
    <mergeCell ref="J5:J7"/>
    <mergeCell ref="K5:K7"/>
    <mergeCell ref="L5:P5"/>
    <mergeCell ref="L6:L7"/>
    <mergeCell ref="M6:M7"/>
    <mergeCell ref="N6:P6"/>
    <mergeCell ref="A20:A23"/>
    <mergeCell ref="B20:B23"/>
    <mergeCell ref="C20:C23"/>
    <mergeCell ref="E20:E21"/>
    <mergeCell ref="F20:F23"/>
    <mergeCell ref="G20:G23"/>
    <mergeCell ref="E22:E23"/>
    <mergeCell ref="A16:A19"/>
    <mergeCell ref="B16:B19"/>
    <mergeCell ref="C16:C19"/>
    <mergeCell ref="E16:E17"/>
    <mergeCell ref="F16:F19"/>
    <mergeCell ref="G16:G19"/>
    <mergeCell ref="C24:G24"/>
    <mergeCell ref="C25:G25"/>
    <mergeCell ref="C26:O26"/>
    <mergeCell ref="A34:A38"/>
    <mergeCell ref="B34:B38"/>
    <mergeCell ref="C34:C38"/>
    <mergeCell ref="E34:E36"/>
    <mergeCell ref="F34:F38"/>
    <mergeCell ref="G34:G38"/>
    <mergeCell ref="E37:E38"/>
    <mergeCell ref="A43:A46"/>
    <mergeCell ref="B43:B46"/>
    <mergeCell ref="C43:C46"/>
    <mergeCell ref="E43:E44"/>
    <mergeCell ref="F43:F46"/>
    <mergeCell ref="G43:G46"/>
    <mergeCell ref="E45:E46"/>
    <mergeCell ref="A39:A40"/>
    <mergeCell ref="B39:B40"/>
    <mergeCell ref="C39:C40"/>
    <mergeCell ref="F39:F40"/>
    <mergeCell ref="G39:G40"/>
    <mergeCell ref="A41:A42"/>
    <mergeCell ref="B41:B42"/>
    <mergeCell ref="C41:C42"/>
    <mergeCell ref="F41:F42"/>
    <mergeCell ref="G41:G42"/>
    <mergeCell ref="A55:A57"/>
    <mergeCell ref="B55:B57"/>
    <mergeCell ref="C55:C57"/>
    <mergeCell ref="E55:E56"/>
    <mergeCell ref="F55:F57"/>
    <mergeCell ref="G55:G57"/>
    <mergeCell ref="C47:G47"/>
    <mergeCell ref="C48:G48"/>
    <mergeCell ref="A52:A54"/>
    <mergeCell ref="B52:B54"/>
    <mergeCell ref="C52:C54"/>
    <mergeCell ref="E52:E53"/>
    <mergeCell ref="F52:F54"/>
    <mergeCell ref="G52:G54"/>
    <mergeCell ref="C63:G63"/>
    <mergeCell ref="C64:G64"/>
    <mergeCell ref="C65:G65"/>
    <mergeCell ref="A66:H66"/>
    <mergeCell ref="L66:P66"/>
    <mergeCell ref="E69:K69"/>
    <mergeCell ref="A58:A62"/>
    <mergeCell ref="B58:B62"/>
    <mergeCell ref="C58:C62"/>
    <mergeCell ref="E58:E60"/>
    <mergeCell ref="F58:F62"/>
    <mergeCell ref="G58:G62"/>
    <mergeCell ref="E84:H84"/>
    <mergeCell ref="E85:H85"/>
    <mergeCell ref="E78:H78"/>
    <mergeCell ref="E79:H79"/>
    <mergeCell ref="E80:H80"/>
    <mergeCell ref="E81:H81"/>
    <mergeCell ref="E82:H82"/>
    <mergeCell ref="E83:H83"/>
    <mergeCell ref="E71:H71"/>
    <mergeCell ref="E72:H72"/>
    <mergeCell ref="E73:H73"/>
    <mergeCell ref="E74:H74"/>
    <mergeCell ref="E75:H75"/>
    <mergeCell ref="E76:H76"/>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opLeftCell="A28" workbookViewId="0">
      <selection activeCell="A38" sqref="A3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10" customWidth="1"/>
    <col min="14" max="14" width="6.88671875" customWidth="1"/>
    <col min="15" max="15" width="6.5546875" customWidth="1"/>
    <col min="16" max="16" width="8.44140625" customWidth="1"/>
  </cols>
  <sheetData>
    <row r="1" spans="1:16" ht="52.95" customHeight="1" x14ac:dyDescent="0.25">
      <c r="A1" s="9"/>
      <c r="B1" s="9"/>
      <c r="C1" s="9"/>
      <c r="D1" s="9"/>
      <c r="E1" s="9"/>
      <c r="F1" s="9"/>
      <c r="G1" s="9"/>
      <c r="H1" s="9"/>
      <c r="I1" s="9"/>
      <c r="J1" s="9"/>
      <c r="K1" s="9"/>
      <c r="L1" s="2766" t="s">
        <v>1005</v>
      </c>
      <c r="M1" s="2766"/>
      <c r="N1" s="2766"/>
      <c r="O1" s="2766"/>
      <c r="P1" s="972"/>
    </row>
    <row r="2" spans="1:16" ht="13.8" x14ac:dyDescent="0.25">
      <c r="A2" s="2767" t="s">
        <v>1026</v>
      </c>
      <c r="B2" s="2767"/>
      <c r="C2" s="2767"/>
      <c r="D2" s="2767"/>
      <c r="E2" s="2767"/>
      <c r="F2" s="2767"/>
      <c r="G2" s="2767"/>
      <c r="H2" s="2767"/>
      <c r="I2" s="2767"/>
      <c r="J2" s="2767"/>
      <c r="K2" s="2767"/>
      <c r="L2" s="2767"/>
      <c r="M2" s="2767"/>
      <c r="N2" s="2767"/>
      <c r="O2" s="10"/>
      <c r="P2" s="10"/>
    </row>
    <row r="3" spans="1:16" s="2670" customFormat="1" ht="20.25" customHeight="1" x14ac:dyDescent="0.25">
      <c r="E3" s="2767" t="s">
        <v>1028</v>
      </c>
      <c r="F3" s="2767"/>
      <c r="G3" s="2767"/>
      <c r="H3" s="2767"/>
      <c r="I3" s="2767"/>
      <c r="J3" s="2767"/>
      <c r="K3" s="2767"/>
      <c r="L3" s="2767"/>
      <c r="M3" s="2767"/>
      <c r="N3" s="2767"/>
      <c r="O3" s="2767"/>
      <c r="P3" s="2767"/>
    </row>
    <row r="4" spans="1:16" ht="14.4" thickBot="1" x14ac:dyDescent="0.3">
      <c r="A4" s="3074" t="s">
        <v>1027</v>
      </c>
      <c r="B4" s="3074"/>
      <c r="C4" s="3074"/>
      <c r="D4" s="3074"/>
      <c r="E4" s="3074"/>
      <c r="F4" s="3074"/>
      <c r="G4" s="3074"/>
      <c r="H4" s="3074"/>
      <c r="I4" s="3074"/>
      <c r="J4" s="3074"/>
      <c r="K4" s="3074"/>
      <c r="L4" s="3074"/>
      <c r="M4" s="3074"/>
      <c r="N4" s="3074"/>
      <c r="O4" s="3074"/>
      <c r="P4" s="3074"/>
    </row>
    <row r="5" spans="1:16" ht="14.25" customHeight="1" thickBot="1" x14ac:dyDescent="0.3">
      <c r="A5" s="2768" t="s">
        <v>0</v>
      </c>
      <c r="B5" s="2768" t="s">
        <v>1</v>
      </c>
      <c r="C5" s="2686" t="s">
        <v>2</v>
      </c>
      <c r="D5" s="2768" t="s">
        <v>32</v>
      </c>
      <c r="E5" s="2680" t="s">
        <v>56</v>
      </c>
      <c r="F5" s="2683" t="s">
        <v>3</v>
      </c>
      <c r="G5" s="2686" t="s">
        <v>4</v>
      </c>
      <c r="H5" s="2683" t="s">
        <v>5</v>
      </c>
      <c r="I5" s="2743" t="s">
        <v>94</v>
      </c>
      <c r="J5" s="2683" t="s">
        <v>80</v>
      </c>
      <c r="K5" s="2683" t="s">
        <v>70</v>
      </c>
      <c r="L5" s="2772" t="s">
        <v>11</v>
      </c>
      <c r="M5" s="2773"/>
      <c r="N5" s="2773"/>
      <c r="O5" s="2773"/>
      <c r="P5" s="2774"/>
    </row>
    <row r="6" spans="1:16" ht="13.8" x14ac:dyDescent="0.25">
      <c r="A6" s="2769"/>
      <c r="B6" s="2769"/>
      <c r="C6" s="2687"/>
      <c r="D6" s="2769"/>
      <c r="E6" s="2681"/>
      <c r="F6" s="2684"/>
      <c r="G6" s="2687"/>
      <c r="H6" s="2684"/>
      <c r="I6" s="2744"/>
      <c r="J6" s="2684"/>
      <c r="K6" s="2684"/>
      <c r="L6" s="2775" t="s">
        <v>37</v>
      </c>
      <c r="M6" s="2777" t="s">
        <v>36</v>
      </c>
      <c r="N6" s="2751" t="s">
        <v>38</v>
      </c>
      <c r="O6" s="2751"/>
      <c r="P6" s="2752"/>
    </row>
    <row r="7" spans="1:16" ht="56.4" thickBot="1" x14ac:dyDescent="0.3">
      <c r="A7" s="2770"/>
      <c r="B7" s="2770"/>
      <c r="C7" s="2688"/>
      <c r="D7" s="2770"/>
      <c r="E7" s="2682"/>
      <c r="F7" s="2685"/>
      <c r="G7" s="2688"/>
      <c r="H7" s="2685"/>
      <c r="I7" s="2745"/>
      <c r="J7" s="2685"/>
      <c r="K7" s="2685"/>
      <c r="L7" s="2776"/>
      <c r="M7" s="2778"/>
      <c r="N7" s="65" t="s">
        <v>52</v>
      </c>
      <c r="O7" s="65" t="s">
        <v>53</v>
      </c>
      <c r="P7" s="66" t="s">
        <v>54</v>
      </c>
    </row>
    <row r="8" spans="1:16" ht="27" thickBot="1" x14ac:dyDescent="0.3">
      <c r="A8" s="34" t="s">
        <v>6</v>
      </c>
      <c r="B8" s="971"/>
      <c r="C8" s="970" t="s">
        <v>923</v>
      </c>
      <c r="D8" s="968"/>
      <c r="E8" s="969"/>
      <c r="F8" s="968"/>
      <c r="G8" s="968"/>
      <c r="H8" s="968"/>
      <c r="I8" s="967"/>
      <c r="J8" s="966"/>
      <c r="K8" s="967"/>
      <c r="L8" s="2371" t="s">
        <v>924</v>
      </c>
      <c r="M8" s="2372" t="s">
        <v>433</v>
      </c>
      <c r="N8" s="2373"/>
      <c r="O8" s="2372">
        <v>1</v>
      </c>
      <c r="P8" s="2374" t="s">
        <v>68</v>
      </c>
    </row>
    <row r="9" spans="1:16" ht="13.8" thickBot="1" x14ac:dyDescent="0.3">
      <c r="A9" s="11" t="s">
        <v>6</v>
      </c>
      <c r="B9" s="2347" t="s">
        <v>6</v>
      </c>
      <c r="C9" s="293" t="s">
        <v>925</v>
      </c>
      <c r="D9" s="2328"/>
      <c r="E9" s="2328"/>
      <c r="F9" s="2328"/>
      <c r="G9" s="2328"/>
      <c r="H9" s="2328"/>
      <c r="I9" s="2328"/>
      <c r="J9" s="2328"/>
      <c r="K9" s="2328"/>
      <c r="L9" s="2375" t="s">
        <v>926</v>
      </c>
      <c r="M9" s="2361" t="s">
        <v>1029</v>
      </c>
      <c r="N9" s="2361">
        <v>8200</v>
      </c>
      <c r="O9" s="2361">
        <v>8300</v>
      </c>
      <c r="P9" s="2362">
        <v>8500</v>
      </c>
    </row>
    <row r="10" spans="1:16" ht="13.8" thickBot="1" x14ac:dyDescent="0.3">
      <c r="A10" s="51"/>
      <c r="B10" s="2376"/>
      <c r="C10" s="2377"/>
      <c r="D10" s="2377"/>
      <c r="E10" s="2377"/>
      <c r="F10" s="2377"/>
      <c r="G10" s="2377"/>
      <c r="H10" s="2377"/>
      <c r="I10" s="2377"/>
      <c r="J10" s="2377"/>
      <c r="K10" s="2377"/>
      <c r="L10" s="2378" t="s">
        <v>927</v>
      </c>
      <c r="M10" s="2379" t="s">
        <v>1029</v>
      </c>
      <c r="N10" s="2380">
        <v>3000</v>
      </c>
      <c r="O10" s="2361">
        <v>3060</v>
      </c>
      <c r="P10" s="2362">
        <v>3120</v>
      </c>
    </row>
    <row r="11" spans="1:16" ht="39.6" x14ac:dyDescent="0.25">
      <c r="A11" s="3059" t="s">
        <v>6</v>
      </c>
      <c r="B11" s="3062" t="s">
        <v>6</v>
      </c>
      <c r="C11" s="3065" t="s">
        <v>6</v>
      </c>
      <c r="D11" s="3068"/>
      <c r="E11" s="3071" t="s">
        <v>950</v>
      </c>
      <c r="F11" s="3045" t="s">
        <v>928</v>
      </c>
      <c r="G11" s="3048" t="s">
        <v>326</v>
      </c>
      <c r="H11" s="3051" t="s">
        <v>48</v>
      </c>
      <c r="I11" s="3056">
        <v>59.1</v>
      </c>
      <c r="J11" s="3058">
        <v>75</v>
      </c>
      <c r="K11" s="3058">
        <v>80</v>
      </c>
      <c r="L11" s="2381" t="s">
        <v>929</v>
      </c>
      <c r="M11" s="2382" t="s">
        <v>433</v>
      </c>
      <c r="N11" s="2383">
        <v>2</v>
      </c>
      <c r="O11" s="2383">
        <v>3</v>
      </c>
      <c r="P11" s="2352">
        <v>3</v>
      </c>
    </row>
    <row r="12" spans="1:16" ht="66" x14ac:dyDescent="0.25">
      <c r="A12" s="3060"/>
      <c r="B12" s="3063"/>
      <c r="C12" s="3066"/>
      <c r="D12" s="3069"/>
      <c r="E12" s="3072"/>
      <c r="F12" s="3046"/>
      <c r="G12" s="3049"/>
      <c r="H12" s="3053"/>
      <c r="I12" s="3057"/>
      <c r="J12" s="3055"/>
      <c r="K12" s="3055"/>
      <c r="L12" s="2384" t="s">
        <v>930</v>
      </c>
      <c r="M12" s="2385"/>
      <c r="N12" s="2386" t="s">
        <v>68</v>
      </c>
      <c r="O12" s="2386" t="s">
        <v>68</v>
      </c>
      <c r="P12" s="2387" t="s">
        <v>68</v>
      </c>
    </row>
    <row r="13" spans="1:16" ht="13.8" thickBot="1" x14ac:dyDescent="0.3">
      <c r="A13" s="3061"/>
      <c r="B13" s="3064"/>
      <c r="C13" s="3067"/>
      <c r="D13" s="3070"/>
      <c r="E13" s="3073"/>
      <c r="F13" s="3047"/>
      <c r="G13" s="3050"/>
      <c r="H13" s="2388" t="s">
        <v>7</v>
      </c>
      <c r="I13" s="2389">
        <v>59.1</v>
      </c>
      <c r="J13" s="2389">
        <v>75</v>
      </c>
      <c r="K13" s="2389">
        <v>80</v>
      </c>
      <c r="L13" s="1828"/>
      <c r="M13" s="2390" t="s">
        <v>433</v>
      </c>
      <c r="N13" s="985">
        <v>1</v>
      </c>
      <c r="O13" s="985">
        <v>1</v>
      </c>
      <c r="P13" s="2367">
        <v>1</v>
      </c>
    </row>
    <row r="14" spans="1:16" ht="13.8" thickBot="1" x14ac:dyDescent="0.3">
      <c r="A14" s="3059" t="s">
        <v>6</v>
      </c>
      <c r="B14" s="3062" t="s">
        <v>6</v>
      </c>
      <c r="C14" s="3065" t="s">
        <v>8</v>
      </c>
      <c r="D14" s="3068"/>
      <c r="E14" s="3071" t="s">
        <v>931</v>
      </c>
      <c r="F14" s="3045" t="s">
        <v>928</v>
      </c>
      <c r="G14" s="3048" t="s">
        <v>326</v>
      </c>
      <c r="H14" s="3051" t="s">
        <v>48</v>
      </c>
      <c r="I14" s="2391">
        <v>50</v>
      </c>
      <c r="J14" s="2391">
        <v>55</v>
      </c>
      <c r="K14" s="2391">
        <v>60</v>
      </c>
      <c r="L14" s="2392" t="s">
        <v>932</v>
      </c>
      <c r="M14" s="2393" t="s">
        <v>433</v>
      </c>
      <c r="N14" s="2394">
        <v>1</v>
      </c>
      <c r="O14" s="2394">
        <v>1</v>
      </c>
      <c r="P14" s="2395">
        <v>1</v>
      </c>
    </row>
    <row r="15" spans="1:16" ht="26.4" x14ac:dyDescent="0.25">
      <c r="A15" s="3060"/>
      <c r="B15" s="3063"/>
      <c r="C15" s="3066"/>
      <c r="D15" s="3069"/>
      <c r="E15" s="3072"/>
      <c r="F15" s="3046"/>
      <c r="G15" s="3049"/>
      <c r="H15" s="3052"/>
      <c r="I15" s="3054"/>
      <c r="J15" s="3054"/>
      <c r="K15" s="3054"/>
      <c r="L15" s="2396" t="s">
        <v>933</v>
      </c>
      <c r="M15" s="2397" t="s">
        <v>433</v>
      </c>
      <c r="N15" s="2398">
        <v>1</v>
      </c>
      <c r="O15" s="2398">
        <v>1</v>
      </c>
      <c r="P15" s="2399">
        <v>1</v>
      </c>
    </row>
    <row r="16" spans="1:16" ht="26.4" x14ac:dyDescent="0.25">
      <c r="A16" s="3060"/>
      <c r="B16" s="3063"/>
      <c r="C16" s="3066"/>
      <c r="D16" s="3069"/>
      <c r="E16" s="3072"/>
      <c r="F16" s="3046"/>
      <c r="G16" s="3049"/>
      <c r="H16" s="3052"/>
      <c r="I16" s="3054"/>
      <c r="J16" s="3054"/>
      <c r="K16" s="3054"/>
      <c r="L16" s="204" t="s">
        <v>934</v>
      </c>
      <c r="M16" s="2400" t="s">
        <v>433</v>
      </c>
      <c r="N16" s="1829">
        <v>1</v>
      </c>
      <c r="O16" s="1829">
        <v>1</v>
      </c>
      <c r="P16" s="2353">
        <v>1</v>
      </c>
    </row>
    <row r="17" spans="1:16" ht="26.4" x14ac:dyDescent="0.25">
      <c r="A17" s="3060"/>
      <c r="B17" s="3063"/>
      <c r="C17" s="3066"/>
      <c r="D17" s="3069"/>
      <c r="E17" s="3072"/>
      <c r="F17" s="3046"/>
      <c r="G17" s="3049"/>
      <c r="H17" s="3052"/>
      <c r="I17" s="3054"/>
      <c r="J17" s="3054"/>
      <c r="K17" s="3054"/>
      <c r="L17" s="2401" t="s">
        <v>935</v>
      </c>
      <c r="M17" s="2400" t="s">
        <v>433</v>
      </c>
      <c r="N17" s="1829">
        <v>1</v>
      </c>
      <c r="O17" s="1829">
        <v>1</v>
      </c>
      <c r="P17" s="2353">
        <v>1</v>
      </c>
    </row>
    <row r="18" spans="1:16" x14ac:dyDescent="0.25">
      <c r="A18" s="3060"/>
      <c r="B18" s="3063"/>
      <c r="C18" s="3066"/>
      <c r="D18" s="3069"/>
      <c r="E18" s="3072"/>
      <c r="F18" s="3046"/>
      <c r="G18" s="3049"/>
      <c r="H18" s="3052"/>
      <c r="I18" s="3054"/>
      <c r="J18" s="3054"/>
      <c r="K18" s="3054"/>
      <c r="L18" s="2401" t="s">
        <v>936</v>
      </c>
      <c r="M18" s="2400" t="s">
        <v>433</v>
      </c>
      <c r="N18" s="1829">
        <v>0</v>
      </c>
      <c r="O18" s="1829">
        <v>1</v>
      </c>
      <c r="P18" s="2353">
        <v>1</v>
      </c>
    </row>
    <row r="19" spans="1:16" ht="52.8" x14ac:dyDescent="0.25">
      <c r="A19" s="3060"/>
      <c r="B19" s="3063"/>
      <c r="C19" s="3066"/>
      <c r="D19" s="3069"/>
      <c r="E19" s="3072"/>
      <c r="F19" s="3046"/>
      <c r="G19" s="3049"/>
      <c r="H19" s="3053"/>
      <c r="I19" s="3055"/>
      <c r="J19" s="3055"/>
      <c r="K19" s="3055"/>
      <c r="L19" s="2401" t="s">
        <v>937</v>
      </c>
      <c r="M19" s="2400" t="s">
        <v>433</v>
      </c>
      <c r="N19" s="1829">
        <v>0</v>
      </c>
      <c r="O19" s="1829">
        <v>1</v>
      </c>
      <c r="P19" s="2353">
        <v>1</v>
      </c>
    </row>
    <row r="20" spans="1:16" ht="13.8" thickBot="1" x14ac:dyDescent="0.3">
      <c r="A20" s="3061"/>
      <c r="B20" s="3064"/>
      <c r="C20" s="3067"/>
      <c r="D20" s="3070"/>
      <c r="E20" s="3073"/>
      <c r="F20" s="3047"/>
      <c r="G20" s="3050"/>
      <c r="H20" s="2388" t="s">
        <v>7</v>
      </c>
      <c r="I20" s="2389">
        <v>50</v>
      </c>
      <c r="J20" s="2389">
        <v>55</v>
      </c>
      <c r="K20" s="2389">
        <v>60</v>
      </c>
      <c r="L20" s="2402"/>
      <c r="M20" s="2403"/>
      <c r="N20" s="2404"/>
      <c r="O20" s="2404"/>
      <c r="P20" s="2405"/>
    </row>
    <row r="21" spans="1:16" ht="13.8" thickBot="1" x14ac:dyDescent="0.3">
      <c r="A21" s="2370" t="s">
        <v>6</v>
      </c>
      <c r="B21" s="2359" t="s">
        <v>6</v>
      </c>
      <c r="C21" s="2995" t="s">
        <v>31</v>
      </c>
      <c r="D21" s="2995"/>
      <c r="E21" s="2995"/>
      <c r="F21" s="2995"/>
      <c r="G21" s="2996"/>
      <c r="H21" s="2360" t="s">
        <v>7</v>
      </c>
      <c r="I21" s="1959">
        <f>I20+I13</f>
        <v>109.1</v>
      </c>
      <c r="J21" s="1959">
        <v>125</v>
      </c>
      <c r="K21" s="1959">
        <v>130</v>
      </c>
      <c r="L21" s="2406"/>
      <c r="M21" s="2407"/>
      <c r="N21" s="2407"/>
      <c r="O21" s="2407"/>
      <c r="P21" s="2408"/>
    </row>
    <row r="22" spans="1:16" ht="13.8" thickBot="1" x14ac:dyDescent="0.3">
      <c r="A22" s="2370" t="s">
        <v>6</v>
      </c>
      <c r="B22" s="28"/>
      <c r="C22" s="2993" t="s">
        <v>51</v>
      </c>
      <c r="D22" s="2993"/>
      <c r="E22" s="2993"/>
      <c r="F22" s="2993"/>
      <c r="G22" s="2994"/>
      <c r="H22" s="2363" t="s">
        <v>7</v>
      </c>
      <c r="I22" s="2364">
        <f>I21*1</f>
        <v>109.1</v>
      </c>
      <c r="J22" s="2364">
        <f>J21*1</f>
        <v>125</v>
      </c>
      <c r="K22" s="2364">
        <f>K21*1</f>
        <v>130</v>
      </c>
      <c r="L22" s="2365"/>
      <c r="M22" s="2365"/>
      <c r="N22" s="2365"/>
      <c r="O22" s="2365"/>
      <c r="P22" s="2366"/>
    </row>
    <row r="23" spans="1:16" ht="27" thickBot="1" x14ac:dyDescent="0.3">
      <c r="A23" s="51" t="s">
        <v>8</v>
      </c>
      <c r="B23" s="2409"/>
      <c r="C23" s="3026" t="s">
        <v>938</v>
      </c>
      <c r="D23" s="3027"/>
      <c r="E23" s="3027"/>
      <c r="F23" s="3027"/>
      <c r="G23" s="3027"/>
      <c r="H23" s="3027"/>
      <c r="I23" s="3027"/>
      <c r="J23" s="3027"/>
      <c r="K23" s="3040"/>
      <c r="L23" s="2410" t="s">
        <v>939</v>
      </c>
      <c r="M23" s="2411" t="s">
        <v>417</v>
      </c>
      <c r="N23" s="2411" t="s">
        <v>940</v>
      </c>
      <c r="O23" s="2411" t="s">
        <v>941</v>
      </c>
      <c r="P23" s="2412" t="s">
        <v>942</v>
      </c>
    </row>
    <row r="24" spans="1:16" ht="13.8" thickBot="1" x14ac:dyDescent="0.3">
      <c r="A24" s="11" t="s">
        <v>8</v>
      </c>
      <c r="B24" s="2347" t="s">
        <v>6</v>
      </c>
      <c r="C24" s="293" t="s">
        <v>943</v>
      </c>
      <c r="D24" s="2328"/>
      <c r="E24" s="2328"/>
      <c r="F24" s="2328"/>
      <c r="G24" s="2328"/>
      <c r="H24" s="2328"/>
      <c r="I24" s="2328"/>
      <c r="J24" s="2328"/>
      <c r="K24" s="2328"/>
      <c r="L24" s="2328"/>
      <c r="M24" s="2328"/>
      <c r="N24" s="2328"/>
      <c r="O24" s="2328"/>
      <c r="P24" s="2413"/>
    </row>
    <row r="25" spans="1:16" ht="53.4" thickBot="1" x14ac:dyDescent="0.3">
      <c r="A25" s="2414" t="s">
        <v>8</v>
      </c>
      <c r="B25" s="2415" t="s">
        <v>6</v>
      </c>
      <c r="C25" s="2416" t="s">
        <v>6</v>
      </c>
      <c r="D25" s="2417"/>
      <c r="E25" s="2418" t="s">
        <v>944</v>
      </c>
      <c r="F25" s="2368" t="s">
        <v>64</v>
      </c>
      <c r="G25" s="2369" t="s">
        <v>326</v>
      </c>
      <c r="H25" s="102" t="s">
        <v>48</v>
      </c>
      <c r="I25" s="119">
        <v>35</v>
      </c>
      <c r="J25" s="119">
        <v>35</v>
      </c>
      <c r="K25" s="198">
        <v>35</v>
      </c>
      <c r="L25" s="2419" t="s">
        <v>945</v>
      </c>
      <c r="M25" s="150"/>
      <c r="N25" s="2420" t="s">
        <v>68</v>
      </c>
      <c r="O25" s="2420" t="s">
        <v>68</v>
      </c>
      <c r="P25" s="2352" t="s">
        <v>68</v>
      </c>
    </row>
    <row r="26" spans="1:16" ht="53.4" thickBot="1" x14ac:dyDescent="0.3">
      <c r="A26" s="2414" t="s">
        <v>8</v>
      </c>
      <c r="B26" s="2415" t="s">
        <v>6</v>
      </c>
      <c r="C26" s="2416" t="s">
        <v>8</v>
      </c>
      <c r="D26" s="1505"/>
      <c r="E26" s="2421" t="s">
        <v>1030</v>
      </c>
      <c r="F26" s="2368" t="s">
        <v>64</v>
      </c>
      <c r="G26" s="2369" t="s">
        <v>326</v>
      </c>
      <c r="H26" s="102" t="s">
        <v>48</v>
      </c>
      <c r="I26" s="1951">
        <v>63.4</v>
      </c>
      <c r="J26" s="119">
        <v>40</v>
      </c>
      <c r="K26" s="198">
        <v>40</v>
      </c>
      <c r="L26" s="192" t="s">
        <v>946</v>
      </c>
      <c r="M26" s="2422"/>
      <c r="N26" s="2423" t="s">
        <v>68</v>
      </c>
      <c r="O26" s="2423" t="s">
        <v>68</v>
      </c>
      <c r="P26" s="2387" t="s">
        <v>68</v>
      </c>
    </row>
    <row r="27" spans="1:16" ht="39.6" x14ac:dyDescent="0.25">
      <c r="A27" s="3004" t="s">
        <v>8</v>
      </c>
      <c r="B27" s="3007" t="s">
        <v>6</v>
      </c>
      <c r="C27" s="3010" t="s">
        <v>49</v>
      </c>
      <c r="D27" s="299"/>
      <c r="E27" s="2421" t="s">
        <v>1031</v>
      </c>
      <c r="F27" s="3015" t="s">
        <v>64</v>
      </c>
      <c r="G27" s="3018" t="s">
        <v>326</v>
      </c>
      <c r="H27" s="3041" t="s">
        <v>48</v>
      </c>
      <c r="I27" s="3043">
        <v>15</v>
      </c>
      <c r="J27" s="3043">
        <v>15</v>
      </c>
      <c r="K27" s="3043">
        <v>15</v>
      </c>
      <c r="L27" s="2424" t="s">
        <v>947</v>
      </c>
      <c r="M27" s="2425"/>
      <c r="N27" s="2426" t="s">
        <v>68</v>
      </c>
      <c r="O27" s="2426" t="s">
        <v>68</v>
      </c>
      <c r="P27" s="2427" t="s">
        <v>68</v>
      </c>
    </row>
    <row r="28" spans="1:16" ht="13.8" thickBot="1" x14ac:dyDescent="0.3">
      <c r="A28" s="3006"/>
      <c r="B28" s="3009"/>
      <c r="C28" s="3012"/>
      <c r="D28" s="301"/>
      <c r="E28" s="2428"/>
      <c r="F28" s="3017"/>
      <c r="G28" s="3020"/>
      <c r="H28" s="3042"/>
      <c r="I28" s="3044"/>
      <c r="J28" s="3044"/>
      <c r="K28" s="3044"/>
      <c r="L28" s="2429"/>
      <c r="M28" s="2430"/>
      <c r="N28" s="2431"/>
      <c r="O28" s="2432"/>
      <c r="P28" s="2433"/>
    </row>
    <row r="29" spans="1:16" ht="13.8" thickBot="1" x14ac:dyDescent="0.3">
      <c r="A29" s="2370" t="s">
        <v>6</v>
      </c>
      <c r="B29" s="2359" t="s">
        <v>8</v>
      </c>
      <c r="C29" s="2995" t="s">
        <v>31</v>
      </c>
      <c r="D29" s="2995"/>
      <c r="E29" s="2995"/>
      <c r="F29" s="2995"/>
      <c r="G29" s="2996"/>
      <c r="H29" s="2360" t="s">
        <v>7</v>
      </c>
      <c r="I29" s="1959">
        <f>I25+I26+I27</f>
        <v>113.4</v>
      </c>
      <c r="J29" s="1959">
        <f t="shared" ref="J29:K29" si="0">J25+J26+J27</f>
        <v>90</v>
      </c>
      <c r="K29" s="1959">
        <f t="shared" si="0"/>
        <v>90</v>
      </c>
      <c r="L29" s="1960"/>
      <c r="M29" s="1960"/>
      <c r="N29" s="1960"/>
      <c r="O29" s="1960"/>
      <c r="P29" s="1961"/>
    </row>
    <row r="30" spans="1:16" ht="13.8" thickBot="1" x14ac:dyDescent="0.3">
      <c r="A30" s="11" t="s">
        <v>8</v>
      </c>
      <c r="B30" s="2347" t="s">
        <v>8</v>
      </c>
      <c r="C30" s="3037" t="s">
        <v>948</v>
      </c>
      <c r="D30" s="3038"/>
      <c r="E30" s="3038"/>
      <c r="F30" s="3038"/>
      <c r="G30" s="3038"/>
      <c r="H30" s="3038"/>
      <c r="I30" s="3038"/>
      <c r="J30" s="3038"/>
      <c r="K30" s="3038"/>
      <c r="L30" s="2434"/>
      <c r="M30" s="2434"/>
      <c r="N30" s="2434"/>
      <c r="O30" s="2434"/>
      <c r="P30" s="2435"/>
    </row>
    <row r="31" spans="1:16" ht="26.4" x14ac:dyDescent="0.25">
      <c r="A31" s="3004" t="s">
        <v>8</v>
      </c>
      <c r="B31" s="3007" t="s">
        <v>8</v>
      </c>
      <c r="C31" s="3010" t="s">
        <v>6</v>
      </c>
      <c r="D31" s="299"/>
      <c r="E31" s="3013" t="s">
        <v>949</v>
      </c>
      <c r="F31" s="3015" t="s">
        <v>64</v>
      </c>
      <c r="G31" s="3018" t="s">
        <v>292</v>
      </c>
      <c r="H31" s="2348" t="s">
        <v>48</v>
      </c>
      <c r="I31" s="2349">
        <v>64</v>
      </c>
      <c r="J31" s="2349">
        <v>85</v>
      </c>
      <c r="K31" s="2350">
        <v>90</v>
      </c>
      <c r="L31" s="219" t="s">
        <v>1032</v>
      </c>
      <c r="M31" s="459" t="s">
        <v>433</v>
      </c>
      <c r="N31" s="2351">
        <v>3</v>
      </c>
      <c r="O31" s="2351">
        <v>4</v>
      </c>
      <c r="P31" s="2352">
        <v>4</v>
      </c>
    </row>
    <row r="32" spans="1:16" ht="39.6" x14ac:dyDescent="0.25">
      <c r="A32" s="3005"/>
      <c r="B32" s="3008"/>
      <c r="C32" s="3011"/>
      <c r="D32" s="27"/>
      <c r="E32" s="3014"/>
      <c r="F32" s="3016"/>
      <c r="G32" s="3019"/>
      <c r="H32" s="2356"/>
      <c r="I32" s="2357"/>
      <c r="J32" s="2357"/>
      <c r="K32" s="2358"/>
      <c r="L32" s="2436" t="s">
        <v>1033</v>
      </c>
      <c r="M32" s="2437" t="s">
        <v>433</v>
      </c>
      <c r="N32" s="2437">
        <v>2</v>
      </c>
      <c r="O32" s="2437">
        <v>2</v>
      </c>
      <c r="P32" s="2438">
        <v>3</v>
      </c>
    </row>
    <row r="33" spans="1:16" ht="39.6" x14ac:dyDescent="0.25">
      <c r="A33" s="3005"/>
      <c r="B33" s="3008"/>
      <c r="C33" s="3011"/>
      <c r="D33" s="27"/>
      <c r="E33" s="3014"/>
      <c r="F33" s="3016"/>
      <c r="G33" s="3019"/>
      <c r="H33" s="2356"/>
      <c r="I33" s="2357"/>
      <c r="J33" s="2357"/>
      <c r="K33" s="2358"/>
      <c r="L33" s="2439" t="s">
        <v>1034</v>
      </c>
      <c r="M33" s="2437"/>
      <c r="N33" s="2426" t="s">
        <v>68</v>
      </c>
      <c r="O33" s="2423" t="s">
        <v>68</v>
      </c>
      <c r="P33" s="2387" t="s">
        <v>68</v>
      </c>
    </row>
    <row r="34" spans="1:16" ht="13.8" thickBot="1" x14ac:dyDescent="0.3">
      <c r="A34" s="3006"/>
      <c r="B34" s="3009"/>
      <c r="C34" s="3012"/>
      <c r="D34" s="301"/>
      <c r="E34" s="3039"/>
      <c r="F34" s="3017"/>
      <c r="G34" s="3020"/>
      <c r="H34" s="2354" t="s">
        <v>7</v>
      </c>
      <c r="I34" s="2355">
        <f>I31*1</f>
        <v>64</v>
      </c>
      <c r="J34" s="2355">
        <v>85</v>
      </c>
      <c r="K34" s="2355">
        <v>90</v>
      </c>
      <c r="L34" s="2429"/>
      <c r="M34" s="2440"/>
      <c r="N34" s="2441"/>
      <c r="O34" s="2442"/>
      <c r="P34" s="2443"/>
    </row>
    <row r="35" spans="1:16" ht="13.8" thickBot="1" x14ac:dyDescent="0.3">
      <c r="A35" s="2370" t="s">
        <v>8</v>
      </c>
      <c r="B35" s="2359" t="s">
        <v>6</v>
      </c>
      <c r="C35" s="2995" t="s">
        <v>31</v>
      </c>
      <c r="D35" s="2995"/>
      <c r="E35" s="2995"/>
      <c r="F35" s="2995"/>
      <c r="G35" s="2996"/>
      <c r="H35" s="2360" t="s">
        <v>7</v>
      </c>
      <c r="I35" s="1959">
        <f>I34*1</f>
        <v>64</v>
      </c>
      <c r="J35" s="1959">
        <v>85</v>
      </c>
      <c r="K35" s="1959">
        <v>90</v>
      </c>
      <c r="L35" s="1960"/>
      <c r="M35" s="1960"/>
      <c r="N35" s="1960"/>
      <c r="O35" s="1960"/>
      <c r="P35" s="1961"/>
    </row>
    <row r="36" spans="1:16" ht="13.8" thickBot="1" x14ac:dyDescent="0.3">
      <c r="A36" s="2370" t="s">
        <v>55</v>
      </c>
      <c r="B36" s="28"/>
      <c r="C36" s="2993" t="s">
        <v>51</v>
      </c>
      <c r="D36" s="2993"/>
      <c r="E36" s="2993"/>
      <c r="F36" s="2993"/>
      <c r="G36" s="2994"/>
      <c r="H36" s="2363" t="s">
        <v>7</v>
      </c>
      <c r="I36" s="2364">
        <f>I35+I29</f>
        <v>177.4</v>
      </c>
      <c r="J36" s="2364">
        <f>J35+J29</f>
        <v>175</v>
      </c>
      <c r="K36" s="2364">
        <f>K35+K29</f>
        <v>180</v>
      </c>
      <c r="L36" s="2365"/>
      <c r="M36" s="2365"/>
      <c r="N36" s="2365"/>
      <c r="O36" s="2365"/>
      <c r="P36" s="2366"/>
    </row>
    <row r="37" spans="1:16" ht="13.8" thickBot="1" x14ac:dyDescent="0.3">
      <c r="A37" s="2997" t="s">
        <v>9</v>
      </c>
      <c r="B37" s="2998"/>
      <c r="C37" s="2998"/>
      <c r="D37" s="2998"/>
      <c r="E37" s="2998"/>
      <c r="F37" s="2998"/>
      <c r="G37" s="2998"/>
      <c r="H37" s="2999"/>
      <c r="I37" s="29">
        <f>I36+I22</f>
        <v>286.5</v>
      </c>
      <c r="J37" s="29">
        <f>J36+J22</f>
        <v>300</v>
      </c>
      <c r="K37" s="29">
        <f>K36+K22</f>
        <v>310</v>
      </c>
      <c r="L37" s="3000"/>
      <c r="M37" s="3001"/>
      <c r="N37" s="3001"/>
      <c r="O37" s="3001"/>
      <c r="P37" s="3002"/>
    </row>
    <row r="38" spans="1:16" x14ac:dyDescent="0.25">
      <c r="A38" s="16" t="s">
        <v>477</v>
      </c>
      <c r="B38" s="16"/>
      <c r="C38" s="16"/>
      <c r="D38" s="16"/>
      <c r="E38" s="16"/>
      <c r="F38" s="16"/>
      <c r="G38" s="16"/>
      <c r="H38" s="16"/>
      <c r="I38" s="16"/>
      <c r="J38" s="16"/>
      <c r="K38" s="16"/>
      <c r="L38" s="16"/>
      <c r="M38" s="12"/>
      <c r="N38" s="14"/>
      <c r="O38" s="14"/>
      <c r="P38" s="14"/>
    </row>
    <row r="39" spans="1:16" x14ac:dyDescent="0.25">
      <c r="A39" s="9"/>
      <c r="B39" s="9"/>
      <c r="C39" s="9"/>
      <c r="D39" s="9"/>
      <c r="E39" s="9"/>
      <c r="F39" s="9"/>
      <c r="G39" s="9"/>
      <c r="H39" s="9"/>
      <c r="I39" s="9"/>
      <c r="J39" s="9"/>
      <c r="K39" s="9"/>
      <c r="L39" s="9"/>
      <c r="M39" s="9"/>
      <c r="N39" s="9"/>
      <c r="O39" s="9"/>
      <c r="P39" s="9"/>
    </row>
    <row r="40" spans="1:16" ht="16.2" thickBot="1" x14ac:dyDescent="0.3">
      <c r="A40" s="9"/>
      <c r="B40" s="9"/>
      <c r="C40" s="9"/>
      <c r="D40" s="9"/>
      <c r="E40" s="3003" t="s">
        <v>10</v>
      </c>
      <c r="F40" s="3003"/>
      <c r="G40" s="3003"/>
      <c r="H40" s="3003"/>
      <c r="I40" s="3003"/>
      <c r="J40" s="3003"/>
      <c r="K40" s="3003"/>
      <c r="L40" s="9"/>
      <c r="M40" s="9"/>
      <c r="N40" s="9"/>
      <c r="O40" s="9"/>
      <c r="P40" s="9"/>
    </row>
    <row r="41" spans="1:16" ht="31.2" thickBot="1" x14ac:dyDescent="0.3">
      <c r="A41" s="9"/>
      <c r="B41" s="9"/>
      <c r="C41" s="9"/>
      <c r="D41" s="9"/>
      <c r="E41" s="17"/>
      <c r="F41" s="18"/>
      <c r="G41" s="18"/>
      <c r="H41" s="25"/>
      <c r="I41" s="153" t="s">
        <v>93</v>
      </c>
      <c r="J41" s="154" t="s">
        <v>80</v>
      </c>
      <c r="K41" s="155" t="s">
        <v>81</v>
      </c>
      <c r="L41" s="54"/>
      <c r="M41" s="9"/>
      <c r="N41" s="9"/>
      <c r="O41" s="9"/>
      <c r="P41" s="9"/>
    </row>
    <row r="42" spans="1:16" ht="13.8" thickBot="1" x14ac:dyDescent="0.3">
      <c r="A42" s="9"/>
      <c r="B42" s="9"/>
      <c r="C42" s="9"/>
      <c r="D42" s="9"/>
      <c r="E42" s="2987" t="s">
        <v>33</v>
      </c>
      <c r="F42" s="2988"/>
      <c r="G42" s="2988"/>
      <c r="H42" s="2989"/>
      <c r="I42" s="39">
        <f>SUM(I43:I53)</f>
        <v>286.5</v>
      </c>
      <c r="J42" s="39">
        <f>SUM(J43:J53)</f>
        <v>300</v>
      </c>
      <c r="K42" s="39">
        <f t="shared" ref="K42" si="1">SUM(K43:K53)</f>
        <v>310</v>
      </c>
      <c r="L42" s="9"/>
      <c r="M42" s="9"/>
      <c r="N42" s="9"/>
      <c r="O42" s="9"/>
      <c r="P42" s="9"/>
    </row>
    <row r="43" spans="1:16" x14ac:dyDescent="0.25">
      <c r="A43" s="9"/>
      <c r="B43" s="9"/>
      <c r="C43" s="9"/>
      <c r="D43" s="9"/>
      <c r="E43" s="2979" t="s">
        <v>39</v>
      </c>
      <c r="F43" s="2980"/>
      <c r="G43" s="2980"/>
      <c r="H43" s="2981"/>
      <c r="I43" s="40">
        <v>286.5</v>
      </c>
      <c r="J43" s="41">
        <v>300</v>
      </c>
      <c r="K43" s="40">
        <v>310</v>
      </c>
      <c r="L43" s="9"/>
      <c r="M43" s="9"/>
      <c r="N43" s="9"/>
      <c r="O43" s="9"/>
      <c r="P43" s="9"/>
    </row>
    <row r="44" spans="1:16" x14ac:dyDescent="0.25">
      <c r="A44" s="9"/>
      <c r="B44" s="9"/>
      <c r="C44" s="9"/>
      <c r="D44" s="9"/>
      <c r="E44" s="2979" t="s">
        <v>40</v>
      </c>
      <c r="F44" s="2980"/>
      <c r="G44" s="2980"/>
      <c r="H44" s="2981"/>
      <c r="I44" s="42"/>
      <c r="J44" s="43"/>
      <c r="K44" s="42"/>
      <c r="L44" s="9"/>
      <c r="M44" s="9"/>
      <c r="N44" s="9"/>
      <c r="O44" s="9"/>
      <c r="P44" s="9"/>
    </row>
    <row r="45" spans="1:16" x14ac:dyDescent="0.25">
      <c r="A45" s="9"/>
      <c r="B45" s="9"/>
      <c r="C45" s="9"/>
      <c r="D45" s="9"/>
      <c r="E45" s="2979" t="s">
        <v>41</v>
      </c>
      <c r="F45" s="2980"/>
      <c r="G45" s="2980"/>
      <c r="H45" s="2981"/>
      <c r="I45" s="42"/>
      <c r="J45" s="43"/>
      <c r="K45" s="42"/>
      <c r="L45" s="9"/>
      <c r="M45" s="9"/>
      <c r="N45" s="9"/>
      <c r="O45" s="9"/>
      <c r="P45" s="9"/>
    </row>
    <row r="46" spans="1:16" x14ac:dyDescent="0.25">
      <c r="A46" s="9"/>
      <c r="B46" s="9"/>
      <c r="C46" s="9"/>
      <c r="D46" s="9"/>
      <c r="E46" s="2979" t="s">
        <v>42</v>
      </c>
      <c r="F46" s="2980"/>
      <c r="G46" s="2980"/>
      <c r="H46" s="2981"/>
      <c r="I46" s="42"/>
      <c r="J46" s="43"/>
      <c r="K46" s="42"/>
      <c r="L46" s="9"/>
      <c r="M46" s="9"/>
      <c r="N46" s="9"/>
      <c r="O46" s="9"/>
      <c r="P46" s="9"/>
    </row>
    <row r="47" spans="1:16" x14ac:dyDescent="0.25">
      <c r="A47" s="9"/>
      <c r="B47" s="9"/>
      <c r="C47" s="9"/>
      <c r="D47" s="9"/>
      <c r="E47" s="2990" t="s">
        <v>43</v>
      </c>
      <c r="F47" s="2991"/>
      <c r="G47" s="2991"/>
      <c r="H47" s="2992"/>
      <c r="I47" s="44"/>
      <c r="J47" s="45"/>
      <c r="K47" s="44"/>
      <c r="L47" s="9"/>
      <c r="M47" s="9"/>
      <c r="N47" s="9"/>
      <c r="O47" s="9"/>
      <c r="P47" s="9"/>
    </row>
    <row r="48" spans="1:16" x14ac:dyDescent="0.25">
      <c r="A48" s="9"/>
      <c r="B48" s="9"/>
      <c r="C48" s="9"/>
      <c r="D48" s="9"/>
      <c r="E48" s="3034" t="s">
        <v>44</v>
      </c>
      <c r="F48" s="3035"/>
      <c r="G48" s="3035"/>
      <c r="H48" s="3036"/>
      <c r="I48" s="42"/>
      <c r="J48" s="43"/>
      <c r="K48" s="42"/>
      <c r="L48" s="9"/>
      <c r="M48" s="9"/>
      <c r="N48" s="9"/>
      <c r="O48" s="9"/>
      <c r="P48" s="9"/>
    </row>
    <row r="49" spans="1:16" x14ac:dyDescent="0.25">
      <c r="A49" s="9"/>
      <c r="B49" s="9"/>
      <c r="C49" s="9"/>
      <c r="D49" s="9"/>
      <c r="E49" s="2979" t="s">
        <v>65</v>
      </c>
      <c r="F49" s="2980"/>
      <c r="G49" s="2980"/>
      <c r="H49" s="2981"/>
      <c r="I49" s="42"/>
      <c r="J49" s="43"/>
      <c r="K49" s="42"/>
      <c r="L49" s="9"/>
      <c r="M49" s="9"/>
      <c r="N49" s="9"/>
      <c r="O49" s="9"/>
      <c r="P49" s="9"/>
    </row>
    <row r="50" spans="1:16" x14ac:dyDescent="0.25">
      <c r="A50" s="9"/>
      <c r="B50" s="9"/>
      <c r="C50" s="9"/>
      <c r="D50" s="9"/>
      <c r="E50" s="2979" t="s">
        <v>66</v>
      </c>
      <c r="F50" s="2980"/>
      <c r="G50" s="2980"/>
      <c r="H50" s="2981"/>
      <c r="I50" s="46"/>
      <c r="J50" s="47"/>
      <c r="K50" s="46"/>
      <c r="L50" s="9"/>
      <c r="M50" s="9"/>
      <c r="N50" s="9"/>
      <c r="O50" s="9"/>
      <c r="P50" s="9"/>
    </row>
    <row r="51" spans="1:16" x14ac:dyDescent="0.25">
      <c r="A51" s="9"/>
      <c r="B51" s="9"/>
      <c r="C51" s="9"/>
      <c r="D51" s="9"/>
      <c r="E51" s="2979" t="s">
        <v>47</v>
      </c>
      <c r="F51" s="2980"/>
      <c r="G51" s="2980"/>
      <c r="H51" s="2981"/>
      <c r="I51" s="46"/>
      <c r="J51" s="47"/>
      <c r="K51" s="46"/>
      <c r="L51" s="9"/>
      <c r="M51" s="9"/>
      <c r="N51" s="9"/>
      <c r="O51" s="9"/>
      <c r="P51" s="9"/>
    </row>
    <row r="52" spans="1:16" x14ac:dyDescent="0.25">
      <c r="A52" s="9"/>
      <c r="B52" s="9"/>
      <c r="C52" s="9"/>
      <c r="D52" s="9"/>
      <c r="E52" s="2979" t="s">
        <v>45</v>
      </c>
      <c r="F52" s="2980"/>
      <c r="G52" s="2980"/>
      <c r="H52" s="2981"/>
      <c r="I52" s="46"/>
      <c r="J52" s="47"/>
      <c r="K52" s="46"/>
      <c r="L52" s="9"/>
      <c r="M52" s="9"/>
      <c r="N52" s="9"/>
      <c r="O52" s="9"/>
      <c r="P52" s="9"/>
    </row>
    <row r="53" spans="1:16" ht="13.8" thickBot="1" x14ac:dyDescent="0.3">
      <c r="A53" s="9"/>
      <c r="B53" s="9"/>
      <c r="C53" s="9"/>
      <c r="D53" s="9"/>
      <c r="E53" s="2982" t="s">
        <v>67</v>
      </c>
      <c r="F53" s="2983"/>
      <c r="G53" s="2983"/>
      <c r="H53" s="2984"/>
      <c r="I53" s="48"/>
      <c r="J53" s="49"/>
      <c r="K53" s="48"/>
      <c r="L53" s="9"/>
      <c r="M53" s="9"/>
      <c r="N53" s="9"/>
      <c r="O53" s="9"/>
      <c r="P53" s="9"/>
    </row>
    <row r="54" spans="1:16" ht="13.8" thickBot="1" x14ac:dyDescent="0.3">
      <c r="A54" s="9"/>
      <c r="B54" s="9"/>
      <c r="C54" s="9"/>
      <c r="D54" s="9"/>
      <c r="E54" s="2985" t="s">
        <v>34</v>
      </c>
      <c r="F54" s="2986"/>
      <c r="G54" s="2986"/>
      <c r="H54" s="2986"/>
      <c r="I54" s="21"/>
      <c r="J54" s="21"/>
      <c r="K54" s="19"/>
      <c r="L54" s="9"/>
      <c r="M54" s="9"/>
      <c r="N54" s="9"/>
      <c r="O54" s="9"/>
      <c r="P54" s="9"/>
    </row>
    <row r="55" spans="1:16" ht="13.8" thickBot="1" x14ac:dyDescent="0.3">
      <c r="A55" s="9"/>
      <c r="B55" s="9"/>
      <c r="C55" s="9"/>
      <c r="D55" s="9"/>
      <c r="E55" s="2973" t="s">
        <v>46</v>
      </c>
      <c r="F55" s="2974"/>
      <c r="G55" s="2974"/>
      <c r="H55" s="2975"/>
      <c r="I55" s="22"/>
      <c r="J55" s="22"/>
      <c r="K55" s="20"/>
      <c r="L55" s="9"/>
      <c r="M55" s="9"/>
      <c r="N55" s="9"/>
      <c r="O55" s="9"/>
      <c r="P55" s="9"/>
    </row>
    <row r="56" spans="1:16" ht="13.8" thickBot="1" x14ac:dyDescent="0.3">
      <c r="A56" s="9"/>
      <c r="B56" s="9"/>
      <c r="C56" s="9"/>
      <c r="D56" s="9"/>
      <c r="E56" s="2976"/>
      <c r="F56" s="2977"/>
      <c r="G56" s="2977"/>
      <c r="H56" s="2978"/>
      <c r="I56" s="24"/>
      <c r="J56" s="24"/>
      <c r="K56" s="23"/>
      <c r="L56" s="9"/>
      <c r="M56" s="9"/>
      <c r="N56" s="9"/>
      <c r="O56" s="9"/>
      <c r="P56" s="9"/>
    </row>
  </sheetData>
  <mergeCells count="81">
    <mergeCell ref="L5:P5"/>
    <mergeCell ref="L6:L7"/>
    <mergeCell ref="M6:M7"/>
    <mergeCell ref="N6:P6"/>
    <mergeCell ref="L1:O1"/>
    <mergeCell ref="A2:N2"/>
    <mergeCell ref="A4:P4"/>
    <mergeCell ref="A5:A7"/>
    <mergeCell ref="B5:B7"/>
    <mergeCell ref="C5:C7"/>
    <mergeCell ref="D5:D7"/>
    <mergeCell ref="E5:E7"/>
    <mergeCell ref="F5:F7"/>
    <mergeCell ref="G5:G7"/>
    <mergeCell ref="F11:F13"/>
    <mergeCell ref="H5:H7"/>
    <mergeCell ref="I5:I7"/>
    <mergeCell ref="J5:J7"/>
    <mergeCell ref="K5:K7"/>
    <mergeCell ref="A11:A13"/>
    <mergeCell ref="B11:B13"/>
    <mergeCell ref="C11:C13"/>
    <mergeCell ref="D11:D13"/>
    <mergeCell ref="E11:E13"/>
    <mergeCell ref="A14:A20"/>
    <mergeCell ref="B14:B20"/>
    <mergeCell ref="C14:C20"/>
    <mergeCell ref="D14:D20"/>
    <mergeCell ref="E14:E20"/>
    <mergeCell ref="K15:K19"/>
    <mergeCell ref="G11:G13"/>
    <mergeCell ref="H11:H12"/>
    <mergeCell ref="I11:I12"/>
    <mergeCell ref="J11:J12"/>
    <mergeCell ref="K11:K12"/>
    <mergeCell ref="F14:F20"/>
    <mergeCell ref="G14:G20"/>
    <mergeCell ref="H14:H19"/>
    <mergeCell ref="I15:I19"/>
    <mergeCell ref="J15:J19"/>
    <mergeCell ref="C21:G21"/>
    <mergeCell ref="C22:G22"/>
    <mergeCell ref="C23:K23"/>
    <mergeCell ref="A27:A28"/>
    <mergeCell ref="B27:B28"/>
    <mergeCell ref="C27:C28"/>
    <mergeCell ref="F27:F28"/>
    <mergeCell ref="G27:G28"/>
    <mergeCell ref="H27:H28"/>
    <mergeCell ref="I27:I28"/>
    <mergeCell ref="J27:J28"/>
    <mergeCell ref="K27:K28"/>
    <mergeCell ref="C29:G29"/>
    <mergeCell ref="C30:K30"/>
    <mergeCell ref="A31:A34"/>
    <mergeCell ref="B31:B34"/>
    <mergeCell ref="C31:C34"/>
    <mergeCell ref="E31:E34"/>
    <mergeCell ref="F31:F34"/>
    <mergeCell ref="G31:G34"/>
    <mergeCell ref="E44:H44"/>
    <mergeCell ref="E45:H45"/>
    <mergeCell ref="E46:H46"/>
    <mergeCell ref="E47:H47"/>
    <mergeCell ref="E48:H48"/>
    <mergeCell ref="E3:P3"/>
    <mergeCell ref="E56:H56"/>
    <mergeCell ref="E50:H50"/>
    <mergeCell ref="E51:H51"/>
    <mergeCell ref="E52:H52"/>
    <mergeCell ref="E53:H53"/>
    <mergeCell ref="E54:H54"/>
    <mergeCell ref="E55:H55"/>
    <mergeCell ref="E49:H49"/>
    <mergeCell ref="C35:G35"/>
    <mergeCell ref="C36:G36"/>
    <mergeCell ref="A37:H37"/>
    <mergeCell ref="L37:P37"/>
    <mergeCell ref="E40:K40"/>
    <mergeCell ref="E42:H42"/>
    <mergeCell ref="E43:H43"/>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topLeftCell="A22" workbookViewId="0">
      <selection activeCell="A27" sqref="A2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29.6640625" customWidth="1"/>
    <col min="13" max="13" width="9.109375" customWidth="1"/>
    <col min="14" max="14" width="6.88671875" customWidth="1"/>
    <col min="15" max="15" width="6.5546875" customWidth="1"/>
    <col min="16" max="16" width="8.44140625" customWidth="1"/>
  </cols>
  <sheetData>
    <row r="1" spans="1:16" x14ac:dyDescent="0.25">
      <c r="L1" s="3081" t="s">
        <v>953</v>
      </c>
      <c r="M1" s="3081"/>
      <c r="N1" s="3081"/>
      <c r="O1" s="3081"/>
      <c r="P1" s="3081"/>
    </row>
    <row r="2" spans="1:16" ht="31.95" customHeight="1" x14ac:dyDescent="0.25">
      <c r="L2" s="3081"/>
      <c r="M2" s="3081"/>
      <c r="N2" s="3081"/>
      <c r="O2" s="3081"/>
      <c r="P2" s="3081"/>
    </row>
    <row r="3" spans="1:16" ht="13.8" x14ac:dyDescent="0.25">
      <c r="A3" s="2767" t="s">
        <v>1035</v>
      </c>
      <c r="B3" s="2767"/>
      <c r="C3" s="2767"/>
      <c r="D3" s="2767"/>
      <c r="E3" s="2767"/>
      <c r="F3" s="2767"/>
      <c r="G3" s="2767"/>
      <c r="H3" s="2767"/>
      <c r="I3" s="2767"/>
      <c r="J3" s="2767"/>
      <c r="K3" s="2767"/>
      <c r="L3" s="2767"/>
      <c r="M3" s="2767"/>
      <c r="N3" s="2767"/>
      <c r="O3" s="10"/>
      <c r="P3" s="10"/>
    </row>
    <row r="4" spans="1:16" ht="13.8" x14ac:dyDescent="0.25">
      <c r="A4" s="3032" t="s">
        <v>35</v>
      </c>
      <c r="B4" s="3032"/>
      <c r="C4" s="3032"/>
      <c r="D4" s="3032"/>
      <c r="E4" s="3032"/>
      <c r="F4" s="3032"/>
      <c r="G4" s="3032"/>
      <c r="H4" s="3032"/>
      <c r="I4" s="3032"/>
      <c r="J4" s="3032"/>
      <c r="K4" s="3032"/>
      <c r="L4" s="3032"/>
      <c r="M4" s="3032"/>
      <c r="N4" s="3032"/>
      <c r="O4" s="3032"/>
      <c r="P4" s="3032"/>
    </row>
    <row r="5" spans="1:16" ht="16.2" thickBot="1" x14ac:dyDescent="0.3">
      <c r="A5" s="1957"/>
      <c r="B5" s="1957"/>
      <c r="C5" s="1957"/>
      <c r="D5" s="1957"/>
      <c r="E5" s="1957"/>
      <c r="F5" s="1957"/>
      <c r="G5" s="1957"/>
      <c r="H5" s="1957"/>
      <c r="I5" s="1957"/>
      <c r="J5" s="1957"/>
      <c r="K5" s="1957"/>
      <c r="L5" s="35"/>
      <c r="M5" s="1957"/>
      <c r="N5" s="36"/>
      <c r="O5" s="3033" t="s">
        <v>468</v>
      </c>
      <c r="P5" s="3033"/>
    </row>
    <row r="6" spans="1:16" ht="14.4" customHeight="1" thickBot="1" x14ac:dyDescent="0.3">
      <c r="A6" s="2768" t="s">
        <v>0</v>
      </c>
      <c r="B6" s="2768" t="s">
        <v>1</v>
      </c>
      <c r="C6" s="2686" t="s">
        <v>2</v>
      </c>
      <c r="D6" s="2768" t="s">
        <v>32</v>
      </c>
      <c r="E6" s="2680" t="s">
        <v>56</v>
      </c>
      <c r="F6" s="2683" t="s">
        <v>3</v>
      </c>
      <c r="G6" s="2686" t="s">
        <v>4</v>
      </c>
      <c r="H6" s="2683" t="s">
        <v>5</v>
      </c>
      <c r="I6" s="2743" t="s">
        <v>94</v>
      </c>
      <c r="J6" s="2683" t="s">
        <v>80</v>
      </c>
      <c r="K6" s="2683" t="s">
        <v>70</v>
      </c>
      <c r="L6" s="2772" t="s">
        <v>11</v>
      </c>
      <c r="M6" s="2773"/>
      <c r="N6" s="2773"/>
      <c r="O6" s="2773"/>
      <c r="P6" s="2774"/>
    </row>
    <row r="7" spans="1:16" ht="13.8" x14ac:dyDescent="0.25">
      <c r="A7" s="2769"/>
      <c r="B7" s="2769"/>
      <c r="C7" s="2687"/>
      <c r="D7" s="2769"/>
      <c r="E7" s="2681"/>
      <c r="F7" s="2684"/>
      <c r="G7" s="2687"/>
      <c r="H7" s="2684"/>
      <c r="I7" s="2744"/>
      <c r="J7" s="2684"/>
      <c r="K7" s="2684"/>
      <c r="L7" s="2775" t="s">
        <v>37</v>
      </c>
      <c r="M7" s="2777" t="s">
        <v>36</v>
      </c>
      <c r="N7" s="2751" t="s">
        <v>38</v>
      </c>
      <c r="O7" s="2751"/>
      <c r="P7" s="2752"/>
    </row>
    <row r="8" spans="1:16" ht="134.4" customHeight="1" thickBot="1" x14ac:dyDescent="0.3">
      <c r="A8" s="2770"/>
      <c r="B8" s="2770"/>
      <c r="C8" s="2688"/>
      <c r="D8" s="2770"/>
      <c r="E8" s="2682"/>
      <c r="F8" s="2685"/>
      <c r="G8" s="2688"/>
      <c r="H8" s="2685"/>
      <c r="I8" s="2745"/>
      <c r="J8" s="2685"/>
      <c r="K8" s="2685"/>
      <c r="L8" s="2776"/>
      <c r="M8" s="2778"/>
      <c r="N8" s="65" t="s">
        <v>52</v>
      </c>
      <c r="O8" s="65" t="s">
        <v>53</v>
      </c>
      <c r="P8" s="66" t="s">
        <v>54</v>
      </c>
    </row>
    <row r="9" spans="1:16" ht="14.4" thickBot="1" x14ac:dyDescent="0.3">
      <c r="A9" s="34" t="s">
        <v>6</v>
      </c>
      <c r="B9" s="971"/>
      <c r="C9" s="970" t="s">
        <v>801</v>
      </c>
      <c r="D9" s="968"/>
      <c r="E9" s="969"/>
      <c r="F9" s="968"/>
      <c r="G9" s="968"/>
      <c r="H9" s="968"/>
      <c r="I9" s="967"/>
      <c r="J9" s="966"/>
      <c r="K9" s="967"/>
      <c r="L9" s="33"/>
      <c r="M9" s="33"/>
      <c r="N9" s="967"/>
      <c r="O9" s="966"/>
      <c r="P9" s="965"/>
    </row>
    <row r="10" spans="1:16" ht="55.8" thickBot="1" x14ac:dyDescent="0.3">
      <c r="A10" s="964"/>
      <c r="B10" s="3075"/>
      <c r="C10" s="3076"/>
      <c r="D10" s="3076"/>
      <c r="E10" s="3076"/>
      <c r="F10" s="3076"/>
      <c r="G10" s="3076"/>
      <c r="H10" s="3076"/>
      <c r="I10" s="3076"/>
      <c r="J10" s="3076"/>
      <c r="K10" s="3077"/>
      <c r="L10" s="960" t="s">
        <v>463</v>
      </c>
      <c r="M10" s="1963" t="s">
        <v>462</v>
      </c>
      <c r="N10" s="992" t="s">
        <v>461</v>
      </c>
      <c r="O10" s="992" t="s">
        <v>461</v>
      </c>
      <c r="P10" s="2003" t="s">
        <v>461</v>
      </c>
    </row>
    <row r="11" spans="1:16" ht="14.4" thickBot="1" x14ac:dyDescent="0.3">
      <c r="A11" s="71" t="s">
        <v>6</v>
      </c>
      <c r="B11" s="918" t="s">
        <v>6</v>
      </c>
      <c r="C11" s="2749" t="s">
        <v>802</v>
      </c>
      <c r="D11" s="2750"/>
      <c r="E11" s="2750"/>
      <c r="F11" s="2750"/>
      <c r="G11" s="2750"/>
      <c r="H11" s="2750"/>
      <c r="I11" s="2750"/>
      <c r="J11" s="2750"/>
      <c r="K11" s="2750"/>
      <c r="L11" s="2750"/>
      <c r="M11" s="2750"/>
      <c r="N11" s="2750"/>
      <c r="O11" s="2750"/>
      <c r="P11" s="955"/>
    </row>
    <row r="12" spans="1:16" ht="42" thickBot="1" x14ac:dyDescent="0.3">
      <c r="A12" s="2006"/>
      <c r="B12" s="954"/>
      <c r="C12" s="953"/>
      <c r="D12" s="953"/>
      <c r="E12" s="953"/>
      <c r="F12" s="953"/>
      <c r="G12" s="953"/>
      <c r="H12" s="953"/>
      <c r="I12" s="953"/>
      <c r="J12" s="953"/>
      <c r="K12" s="953"/>
      <c r="L12" s="952" t="s">
        <v>803</v>
      </c>
      <c r="M12" s="2008" t="s">
        <v>417</v>
      </c>
      <c r="N12" s="991">
        <v>60</v>
      </c>
      <c r="O12" s="991">
        <v>70</v>
      </c>
      <c r="P12" s="2004">
        <v>80</v>
      </c>
    </row>
    <row r="13" spans="1:16" ht="42" thickBot="1" x14ac:dyDescent="0.3">
      <c r="A13" s="2006"/>
      <c r="B13" s="990"/>
      <c r="C13" s="2009"/>
      <c r="D13" s="2009"/>
      <c r="E13" s="2009"/>
      <c r="F13" s="2009"/>
      <c r="G13" s="2009"/>
      <c r="H13" s="2009"/>
      <c r="I13" s="2009"/>
      <c r="J13" s="2009"/>
      <c r="K13" s="2009"/>
      <c r="L13" s="986" t="s">
        <v>804</v>
      </c>
      <c r="M13" s="2010" t="s">
        <v>433</v>
      </c>
      <c r="N13" s="2011">
        <v>2</v>
      </c>
      <c r="O13" s="2011">
        <v>2</v>
      </c>
      <c r="P13" s="926">
        <v>2</v>
      </c>
    </row>
    <row r="14" spans="1:16" ht="61.2" customHeight="1" x14ac:dyDescent="0.25">
      <c r="A14" s="2732" t="s">
        <v>6</v>
      </c>
      <c r="B14" s="2737" t="s">
        <v>6</v>
      </c>
      <c r="C14" s="2710" t="s">
        <v>6</v>
      </c>
      <c r="D14" s="429"/>
      <c r="E14" s="2706" t="s">
        <v>805</v>
      </c>
      <c r="F14" s="3078" t="s">
        <v>64</v>
      </c>
      <c r="G14" s="2675" t="s">
        <v>806</v>
      </c>
      <c r="H14" s="904" t="s">
        <v>48</v>
      </c>
      <c r="I14" s="2027">
        <v>44</v>
      </c>
      <c r="J14" s="903">
        <v>61</v>
      </c>
      <c r="K14" s="902">
        <v>64</v>
      </c>
      <c r="L14" s="901" t="s">
        <v>807</v>
      </c>
      <c r="M14" s="900" t="s">
        <v>433</v>
      </c>
      <c r="N14" s="72"/>
      <c r="O14" s="72"/>
      <c r="P14" s="913">
        <v>1</v>
      </c>
    </row>
    <row r="15" spans="1:16" ht="36.6" customHeight="1" x14ac:dyDescent="0.25">
      <c r="A15" s="2753"/>
      <c r="B15" s="2754"/>
      <c r="C15" s="2755"/>
      <c r="D15" s="431"/>
      <c r="E15" s="2746"/>
      <c r="F15" s="3079"/>
      <c r="G15" s="2676"/>
      <c r="H15" s="982"/>
      <c r="I15" s="934"/>
      <c r="J15" s="934"/>
      <c r="K15" s="933"/>
      <c r="L15" s="80" t="s">
        <v>808</v>
      </c>
      <c r="M15" s="2012" t="s">
        <v>433</v>
      </c>
      <c r="N15" s="81">
        <v>1</v>
      </c>
      <c r="O15" s="81"/>
      <c r="P15" s="936"/>
    </row>
    <row r="16" spans="1:16" ht="38.4" customHeight="1" thickBot="1" x14ac:dyDescent="0.3">
      <c r="A16" s="2733"/>
      <c r="B16" s="2738"/>
      <c r="C16" s="2711"/>
      <c r="D16" s="432"/>
      <c r="E16" s="2748"/>
      <c r="F16" s="3080"/>
      <c r="G16" s="2677"/>
      <c r="H16" s="897" t="s">
        <v>7</v>
      </c>
      <c r="I16" s="896">
        <f>SUM(I14:I14)</f>
        <v>44</v>
      </c>
      <c r="J16" s="896">
        <f>SUM(J14:J14)</f>
        <v>61</v>
      </c>
      <c r="K16" s="896">
        <f>SUM(K14:K14)</f>
        <v>64</v>
      </c>
      <c r="L16" s="2005" t="s">
        <v>809</v>
      </c>
      <c r="M16" s="907" t="s">
        <v>433</v>
      </c>
      <c r="N16" s="981">
        <v>1</v>
      </c>
      <c r="O16" s="981">
        <v>2</v>
      </c>
      <c r="P16" s="980">
        <v>2</v>
      </c>
    </row>
    <row r="17" spans="1:16" ht="37.200000000000003" customHeight="1" x14ac:dyDescent="0.25">
      <c r="A17" s="2732" t="s">
        <v>6</v>
      </c>
      <c r="B17" s="2737" t="s">
        <v>6</v>
      </c>
      <c r="C17" s="2710" t="s">
        <v>8</v>
      </c>
      <c r="D17" s="429"/>
      <c r="E17" s="2706" t="s">
        <v>810</v>
      </c>
      <c r="F17" s="3078" t="s">
        <v>64</v>
      </c>
      <c r="G17" s="2675" t="s">
        <v>806</v>
      </c>
      <c r="H17" s="904" t="s">
        <v>48</v>
      </c>
      <c r="I17" s="2027">
        <v>170</v>
      </c>
      <c r="J17" s="903">
        <v>137</v>
      </c>
      <c r="K17" s="903">
        <v>144</v>
      </c>
      <c r="L17" s="901" t="s">
        <v>811</v>
      </c>
      <c r="M17" s="900" t="s">
        <v>433</v>
      </c>
      <c r="N17" s="72">
        <v>1</v>
      </c>
      <c r="O17" s="72">
        <v>2</v>
      </c>
      <c r="P17" s="913">
        <v>2</v>
      </c>
    </row>
    <row r="18" spans="1:16" ht="37.950000000000003" customHeight="1" x14ac:dyDescent="0.25">
      <c r="A18" s="2753"/>
      <c r="B18" s="2754"/>
      <c r="C18" s="2755"/>
      <c r="D18" s="431"/>
      <c r="E18" s="2746"/>
      <c r="F18" s="3079"/>
      <c r="G18" s="2676"/>
      <c r="H18" s="982"/>
      <c r="I18" s="934"/>
      <c r="J18" s="934"/>
      <c r="K18" s="934"/>
      <c r="L18" s="80" t="s">
        <v>812</v>
      </c>
      <c r="M18" s="2012" t="s">
        <v>433</v>
      </c>
      <c r="N18" s="81">
        <v>20</v>
      </c>
      <c r="O18" s="81">
        <v>15</v>
      </c>
      <c r="P18" s="936">
        <v>15</v>
      </c>
    </row>
    <row r="19" spans="1:16" ht="28.2" thickBot="1" x14ac:dyDescent="0.3">
      <c r="A19" s="2733"/>
      <c r="B19" s="2738"/>
      <c r="C19" s="2711"/>
      <c r="D19" s="432"/>
      <c r="E19" s="2707"/>
      <c r="F19" s="3080"/>
      <c r="G19" s="2677"/>
      <c r="H19" s="897" t="s">
        <v>7</v>
      </c>
      <c r="I19" s="896">
        <f>SUM(I17:I17)</f>
        <v>170</v>
      </c>
      <c r="J19" s="896">
        <f>SUM(J17:J17)</f>
        <v>137</v>
      </c>
      <c r="K19" s="896">
        <f>SUM(K17:K17)</f>
        <v>144</v>
      </c>
      <c r="L19" s="989" t="s">
        <v>1036</v>
      </c>
      <c r="M19" s="988" t="s">
        <v>433</v>
      </c>
      <c r="N19" s="2013">
        <v>2</v>
      </c>
      <c r="O19" s="2013">
        <v>2</v>
      </c>
      <c r="P19" s="2014">
        <v>2</v>
      </c>
    </row>
    <row r="20" spans="1:16" ht="13.95" customHeight="1" x14ac:dyDescent="0.25">
      <c r="A20" s="2732" t="s">
        <v>6</v>
      </c>
      <c r="B20" s="2737" t="s">
        <v>6</v>
      </c>
      <c r="C20" s="2710" t="s">
        <v>49</v>
      </c>
      <c r="D20" s="429"/>
      <c r="E20" s="2706" t="s">
        <v>813</v>
      </c>
      <c r="F20" s="3078" t="s">
        <v>64</v>
      </c>
      <c r="G20" s="2675" t="s">
        <v>806</v>
      </c>
      <c r="H20" s="904" t="s">
        <v>48</v>
      </c>
      <c r="I20" s="903">
        <v>0</v>
      </c>
      <c r="J20" s="903">
        <v>0</v>
      </c>
      <c r="K20" s="902">
        <v>20</v>
      </c>
      <c r="L20" s="901" t="s">
        <v>814</v>
      </c>
      <c r="M20" s="900" t="s">
        <v>433</v>
      </c>
      <c r="N20" s="72"/>
      <c r="O20" s="72"/>
      <c r="P20" s="913">
        <v>1</v>
      </c>
    </row>
    <row r="21" spans="1:16" ht="14.4" thickBot="1" x14ac:dyDescent="0.3">
      <c r="A21" s="2733"/>
      <c r="B21" s="2738"/>
      <c r="C21" s="2711"/>
      <c r="D21" s="432"/>
      <c r="E21" s="2707"/>
      <c r="F21" s="3080"/>
      <c r="G21" s="2677"/>
      <c r="H21" s="897" t="s">
        <v>7</v>
      </c>
      <c r="I21" s="896">
        <f>SUM(I20:I20)</f>
        <v>0</v>
      </c>
      <c r="J21" s="896">
        <f>SUM(J20:J20)</f>
        <v>0</v>
      </c>
      <c r="K21" s="896">
        <f>SUM(K20:K20)</f>
        <v>20</v>
      </c>
      <c r="L21" s="989"/>
      <c r="M21" s="988"/>
      <c r="N21" s="2011"/>
      <c r="O21" s="2011"/>
      <c r="P21" s="926"/>
    </row>
    <row r="22" spans="1:16" ht="13.95" customHeight="1" x14ac:dyDescent="0.25">
      <c r="A22" s="2732" t="s">
        <v>6</v>
      </c>
      <c r="B22" s="2737" t="s">
        <v>6</v>
      </c>
      <c r="C22" s="2710" t="s">
        <v>50</v>
      </c>
      <c r="D22" s="429"/>
      <c r="E22" s="2706" t="s">
        <v>815</v>
      </c>
      <c r="F22" s="3078" t="s">
        <v>64</v>
      </c>
      <c r="G22" s="2675" t="s">
        <v>806</v>
      </c>
      <c r="H22" s="904" t="s">
        <v>48</v>
      </c>
      <c r="I22" s="903">
        <v>0</v>
      </c>
      <c r="J22" s="903">
        <v>0</v>
      </c>
      <c r="K22" s="902">
        <v>10</v>
      </c>
      <c r="L22" s="901" t="s">
        <v>814</v>
      </c>
      <c r="M22" s="2015" t="s">
        <v>433</v>
      </c>
      <c r="N22" s="72"/>
      <c r="O22" s="72"/>
      <c r="P22" s="913">
        <v>1</v>
      </c>
    </row>
    <row r="23" spans="1:16" ht="14.4" thickBot="1" x14ac:dyDescent="0.3">
      <c r="A23" s="2733"/>
      <c r="B23" s="2738"/>
      <c r="C23" s="2711"/>
      <c r="D23" s="432"/>
      <c r="E23" s="2707"/>
      <c r="F23" s="3080"/>
      <c r="G23" s="2677"/>
      <c r="H23" s="897" t="s">
        <v>7</v>
      </c>
      <c r="I23" s="896">
        <f>SUM(I22:I22)</f>
        <v>0</v>
      </c>
      <c r="J23" s="896">
        <f>SUM(J22:J22)</f>
        <v>0</v>
      </c>
      <c r="K23" s="896">
        <f>SUM(K22:K22)</f>
        <v>10</v>
      </c>
      <c r="L23" s="2016"/>
      <c r="M23" s="2017"/>
      <c r="N23" s="2011"/>
      <c r="O23" s="2011"/>
      <c r="P23" s="926"/>
    </row>
    <row r="24" spans="1:16" ht="14.4" customHeight="1" thickBot="1" x14ac:dyDescent="0.3">
      <c r="A24" s="2007" t="s">
        <v>6</v>
      </c>
      <c r="B24" s="73" t="s">
        <v>6</v>
      </c>
      <c r="C24" s="2764" t="s">
        <v>31</v>
      </c>
      <c r="D24" s="2764"/>
      <c r="E24" s="2764"/>
      <c r="F24" s="2764"/>
      <c r="G24" s="2765"/>
      <c r="H24" s="74" t="s">
        <v>7</v>
      </c>
      <c r="I24" s="75">
        <f>I16+I19+I21+I23</f>
        <v>214</v>
      </c>
      <c r="J24" s="75">
        <f>J16+J19+J21+J23</f>
        <v>198</v>
      </c>
      <c r="K24" s="75">
        <f>K16+K19+K21+K23</f>
        <v>238</v>
      </c>
      <c r="L24" s="2018"/>
      <c r="M24" s="984"/>
      <c r="N24" s="984"/>
      <c r="O24" s="984"/>
      <c r="P24" s="983"/>
    </row>
    <row r="25" spans="1:16" ht="14.4" customHeight="1" thickBot="1" x14ac:dyDescent="0.3">
      <c r="A25" s="2007" t="s">
        <v>6</v>
      </c>
      <c r="B25" s="73"/>
      <c r="C25" s="3082" t="s">
        <v>51</v>
      </c>
      <c r="D25" s="3082"/>
      <c r="E25" s="3082"/>
      <c r="F25" s="3082"/>
      <c r="G25" s="3083"/>
      <c r="H25" s="433" t="s">
        <v>7</v>
      </c>
      <c r="I25" s="434">
        <f>I24*1</f>
        <v>214</v>
      </c>
      <c r="J25" s="434">
        <f t="shared" ref="J25:K26" si="0">J24*1</f>
        <v>198</v>
      </c>
      <c r="K25" s="434">
        <f t="shared" si="0"/>
        <v>238</v>
      </c>
      <c r="L25" s="435"/>
      <c r="M25" s="435"/>
      <c r="N25" s="435"/>
      <c r="O25" s="435"/>
      <c r="P25" s="436"/>
    </row>
    <row r="26" spans="1:16" ht="14.4" thickBot="1" x14ac:dyDescent="0.3">
      <c r="A26" s="2727" t="s">
        <v>9</v>
      </c>
      <c r="B26" s="2728"/>
      <c r="C26" s="2728"/>
      <c r="D26" s="2728"/>
      <c r="E26" s="2728"/>
      <c r="F26" s="2728"/>
      <c r="G26" s="2728"/>
      <c r="H26" s="2729"/>
      <c r="I26" s="85">
        <f>I25*1</f>
        <v>214</v>
      </c>
      <c r="J26" s="85">
        <f t="shared" si="0"/>
        <v>198</v>
      </c>
      <c r="K26" s="85">
        <f t="shared" si="0"/>
        <v>238</v>
      </c>
      <c r="L26" s="2712"/>
      <c r="M26" s="2713"/>
      <c r="N26" s="2713"/>
      <c r="O26" s="2713"/>
      <c r="P26" s="2714"/>
    </row>
    <row r="27" spans="1:16" ht="13.8" x14ac:dyDescent="0.25">
      <c r="A27" s="891" t="s">
        <v>477</v>
      </c>
      <c r="B27" s="891"/>
      <c r="C27" s="891"/>
      <c r="D27" s="891"/>
      <c r="E27" s="891"/>
      <c r="F27" s="891"/>
      <c r="G27" s="891"/>
      <c r="H27" s="891"/>
      <c r="I27" s="891"/>
      <c r="J27" s="891"/>
      <c r="K27" s="891"/>
      <c r="L27" s="891"/>
      <c r="M27" s="889"/>
      <c r="N27" s="888"/>
      <c r="O27" s="888"/>
      <c r="P27" s="888"/>
    </row>
    <row r="28" spans="1:16" ht="13.8" x14ac:dyDescent="0.25">
      <c r="A28" s="889"/>
      <c r="B28" s="889"/>
      <c r="C28" s="889"/>
      <c r="D28" s="889"/>
      <c r="E28" s="889"/>
      <c r="F28" s="889"/>
      <c r="G28" s="889"/>
      <c r="H28" s="889"/>
      <c r="I28" s="889"/>
      <c r="J28" s="889"/>
      <c r="K28" s="889"/>
      <c r="L28" s="889"/>
      <c r="M28" s="889"/>
      <c r="N28" s="888"/>
      <c r="O28" s="888"/>
      <c r="P28" s="888"/>
    </row>
    <row r="29" spans="1:16" x14ac:dyDescent="0.25">
      <c r="A29" s="12"/>
      <c r="B29" s="308"/>
      <c r="C29" s="308"/>
      <c r="D29" s="308"/>
      <c r="E29" s="9"/>
      <c r="F29" s="9"/>
      <c r="G29" s="9"/>
      <c r="H29" s="9"/>
      <c r="I29" s="9"/>
      <c r="J29" s="9"/>
      <c r="K29" s="9"/>
      <c r="L29" s="14"/>
      <c r="M29" s="14"/>
      <c r="N29" s="14"/>
      <c r="O29" s="14"/>
      <c r="P29" s="14"/>
    </row>
    <row r="30" spans="1:16" x14ac:dyDescent="0.25">
      <c r="A30" s="10"/>
      <c r="B30" s="13"/>
      <c r="C30" s="13"/>
      <c r="D30" s="13"/>
      <c r="E30" s="9"/>
      <c r="F30" s="9"/>
      <c r="G30" s="9"/>
      <c r="H30" s="9"/>
      <c r="I30" s="9"/>
      <c r="J30" s="9"/>
      <c r="K30" s="9"/>
      <c r="L30" s="13"/>
      <c r="M30" s="13"/>
      <c r="N30" s="15"/>
      <c r="O30" s="13"/>
      <c r="P30" s="13"/>
    </row>
    <row r="31" spans="1:16" ht="16.2" thickBot="1" x14ac:dyDescent="0.3">
      <c r="A31" s="10"/>
      <c r="B31" s="13"/>
      <c r="C31" s="13"/>
      <c r="D31" s="13"/>
      <c r="E31" s="3003" t="s">
        <v>10</v>
      </c>
      <c r="F31" s="3003"/>
      <c r="G31" s="3003"/>
      <c r="H31" s="3003"/>
      <c r="I31" s="3003"/>
      <c r="J31" s="3003"/>
      <c r="K31" s="3003"/>
      <c r="L31" s="26"/>
      <c r="M31" s="26"/>
      <c r="N31" s="15"/>
      <c r="O31" s="13"/>
      <c r="P31" s="13"/>
    </row>
    <row r="32" spans="1:16" ht="31.2" thickBot="1" x14ac:dyDescent="0.3">
      <c r="A32" s="10"/>
      <c r="B32" s="13"/>
      <c r="C32" s="13"/>
      <c r="D32" s="13"/>
      <c r="E32" s="17"/>
      <c r="F32" s="18"/>
      <c r="G32" s="18"/>
      <c r="H32" s="25"/>
      <c r="I32" s="153" t="s">
        <v>93</v>
      </c>
      <c r="J32" s="154" t="s">
        <v>80</v>
      </c>
      <c r="K32" s="155" t="s">
        <v>81</v>
      </c>
      <c r="L32" s="10"/>
      <c r="M32" s="10"/>
      <c r="N32" s="15"/>
      <c r="O32" s="13"/>
      <c r="P32" s="13"/>
    </row>
    <row r="33" spans="1:16" ht="13.8" thickBot="1" x14ac:dyDescent="0.3">
      <c r="A33" s="10"/>
      <c r="B33" s="13"/>
      <c r="C33" s="13"/>
      <c r="D33" s="13"/>
      <c r="E33" s="2987" t="s">
        <v>33</v>
      </c>
      <c r="F33" s="2988"/>
      <c r="G33" s="2988"/>
      <c r="H33" s="2989"/>
      <c r="I33" s="39">
        <f>SUM(I34:I44)</f>
        <v>214</v>
      </c>
      <c r="J33" s="39">
        <f t="shared" ref="J33:K33" si="1">SUM(J34:J44)</f>
        <v>198</v>
      </c>
      <c r="K33" s="39">
        <f t="shared" si="1"/>
        <v>238</v>
      </c>
      <c r="L33" s="62"/>
      <c r="M33" s="10"/>
      <c r="N33" s="15"/>
      <c r="O33" s="13"/>
      <c r="P33" s="13"/>
    </row>
    <row r="34" spans="1:16" x14ac:dyDescent="0.25">
      <c r="A34" s="10"/>
      <c r="B34" s="13"/>
      <c r="C34" s="13"/>
      <c r="D34" s="13"/>
      <c r="E34" s="2979" t="s">
        <v>39</v>
      </c>
      <c r="F34" s="2980"/>
      <c r="G34" s="2980"/>
      <c r="H34" s="2981"/>
      <c r="I34" s="2028">
        <v>214</v>
      </c>
      <c r="J34" s="41">
        <v>198</v>
      </c>
      <c r="K34" s="40">
        <v>238</v>
      </c>
      <c r="L34" s="10"/>
      <c r="M34" s="10"/>
      <c r="N34" s="15"/>
      <c r="O34" s="13"/>
      <c r="P34" s="13"/>
    </row>
    <row r="35" spans="1:16" x14ac:dyDescent="0.25">
      <c r="A35" s="10"/>
      <c r="B35" s="13"/>
      <c r="C35" s="13"/>
      <c r="D35" s="13"/>
      <c r="E35" s="2979" t="s">
        <v>40</v>
      </c>
      <c r="F35" s="2980"/>
      <c r="G35" s="2980"/>
      <c r="H35" s="2981"/>
      <c r="I35" s="2019"/>
      <c r="J35" s="2020"/>
      <c r="K35" s="2019"/>
      <c r="L35" s="10"/>
      <c r="M35" s="10"/>
      <c r="N35" s="15"/>
      <c r="O35" s="13"/>
      <c r="P35" s="13"/>
    </row>
    <row r="36" spans="1:16" x14ac:dyDescent="0.25">
      <c r="A36" s="10"/>
      <c r="B36" s="13"/>
      <c r="C36" s="13"/>
      <c r="D36" s="13"/>
      <c r="E36" s="2979" t="s">
        <v>41</v>
      </c>
      <c r="F36" s="2980"/>
      <c r="G36" s="2980"/>
      <c r="H36" s="2981"/>
      <c r="I36" s="2019"/>
      <c r="J36" s="2020"/>
      <c r="K36" s="2019"/>
      <c r="L36" s="10"/>
      <c r="M36" s="10"/>
      <c r="N36" s="15"/>
      <c r="O36" s="13"/>
      <c r="P36" s="13"/>
    </row>
    <row r="37" spans="1:16" ht="13.2" customHeight="1" x14ac:dyDescent="0.25">
      <c r="A37" s="10"/>
      <c r="B37" s="13"/>
      <c r="C37" s="13"/>
      <c r="D37" s="13"/>
      <c r="E37" s="2979" t="s">
        <v>42</v>
      </c>
      <c r="F37" s="2980"/>
      <c r="G37" s="2980"/>
      <c r="H37" s="2981"/>
      <c r="I37" s="2019"/>
      <c r="J37" s="2020"/>
      <c r="K37" s="2019"/>
      <c r="L37" s="10"/>
      <c r="M37" s="10"/>
      <c r="N37" s="15"/>
      <c r="O37" s="13"/>
      <c r="P37" s="13"/>
    </row>
    <row r="38" spans="1:16" x14ac:dyDescent="0.25">
      <c r="A38" s="10"/>
      <c r="B38" s="13"/>
      <c r="C38" s="13"/>
      <c r="D38" s="13"/>
      <c r="E38" s="2990" t="s">
        <v>43</v>
      </c>
      <c r="F38" s="2991"/>
      <c r="G38" s="2991"/>
      <c r="H38" s="2992"/>
      <c r="I38" s="87"/>
      <c r="J38" s="88"/>
      <c r="K38" s="87"/>
      <c r="L38" s="10"/>
      <c r="M38" s="10"/>
      <c r="N38" s="15"/>
      <c r="O38" s="13"/>
      <c r="P38" s="13"/>
    </row>
    <row r="39" spans="1:16" x14ac:dyDescent="0.25">
      <c r="A39" s="10"/>
      <c r="B39" s="13"/>
      <c r="C39" s="13"/>
      <c r="D39" s="13"/>
      <c r="E39" s="30" t="s">
        <v>44</v>
      </c>
      <c r="F39" s="63"/>
      <c r="G39" s="63"/>
      <c r="H39" s="31"/>
      <c r="I39" s="2019"/>
      <c r="J39" s="2020"/>
      <c r="K39" s="2019"/>
      <c r="L39" s="10"/>
      <c r="M39" s="10"/>
      <c r="N39" s="15"/>
      <c r="O39" s="13"/>
      <c r="P39" s="13"/>
    </row>
    <row r="40" spans="1:16" ht="13.2" customHeight="1" x14ac:dyDescent="0.25">
      <c r="A40" s="10"/>
      <c r="B40" s="13"/>
      <c r="C40" s="13"/>
      <c r="D40" s="13"/>
      <c r="E40" s="2979" t="s">
        <v>65</v>
      </c>
      <c r="F40" s="2980"/>
      <c r="G40" s="2980"/>
      <c r="H40" s="2981"/>
      <c r="I40" s="2019"/>
      <c r="J40" s="2020"/>
      <c r="K40" s="2019"/>
      <c r="L40" s="10"/>
      <c r="M40" s="10"/>
      <c r="N40" s="64"/>
      <c r="O40" s="64"/>
      <c r="P40" s="64"/>
    </row>
    <row r="41" spans="1:16" ht="13.2" customHeight="1" x14ac:dyDescent="0.25">
      <c r="A41" s="10"/>
      <c r="B41" s="13"/>
      <c r="C41" s="13"/>
      <c r="D41" s="13"/>
      <c r="E41" s="2979" t="s">
        <v>66</v>
      </c>
      <c r="F41" s="2980"/>
      <c r="G41" s="2980"/>
      <c r="H41" s="2981"/>
      <c r="I41" s="2021"/>
      <c r="J41" s="2022"/>
      <c r="K41" s="2021"/>
      <c r="L41" s="10"/>
      <c r="M41" s="10"/>
      <c r="N41" s="15"/>
      <c r="O41" s="13"/>
      <c r="P41" s="13"/>
    </row>
    <row r="42" spans="1:16" ht="13.2" customHeight="1" x14ac:dyDescent="0.25">
      <c r="A42" s="10"/>
      <c r="B42" s="13"/>
      <c r="C42" s="13"/>
      <c r="D42" s="13"/>
      <c r="E42" s="2979" t="s">
        <v>47</v>
      </c>
      <c r="F42" s="2980"/>
      <c r="G42" s="2980"/>
      <c r="H42" s="2981"/>
      <c r="I42" s="2021"/>
      <c r="J42" s="2022"/>
      <c r="K42" s="2021"/>
      <c r="L42" s="10"/>
      <c r="M42" s="10"/>
      <c r="N42" s="15"/>
      <c r="O42" s="13"/>
      <c r="P42" s="13"/>
    </row>
    <row r="43" spans="1:16" x14ac:dyDescent="0.25">
      <c r="A43" s="10"/>
      <c r="B43" s="13"/>
      <c r="C43" s="13"/>
      <c r="D43" s="13"/>
      <c r="E43" s="2979" t="s">
        <v>45</v>
      </c>
      <c r="F43" s="2980"/>
      <c r="G43" s="2980"/>
      <c r="H43" s="2981"/>
      <c r="I43" s="2021"/>
      <c r="J43" s="2022"/>
      <c r="K43" s="2021"/>
      <c r="L43" s="10"/>
      <c r="M43" s="10"/>
      <c r="N43" s="15"/>
      <c r="O43" s="13"/>
      <c r="P43" s="13"/>
    </row>
    <row r="44" spans="1:16" ht="13.8" thickBot="1" x14ac:dyDescent="0.3">
      <c r="A44" s="9"/>
      <c r="B44" s="9"/>
      <c r="C44" s="9"/>
      <c r="D44" s="9"/>
      <c r="E44" s="2982" t="s">
        <v>67</v>
      </c>
      <c r="F44" s="2983"/>
      <c r="G44" s="2983"/>
      <c r="H44" s="2984"/>
      <c r="I44" s="2023"/>
      <c r="J44" s="2024"/>
      <c r="K44" s="2023"/>
      <c r="L44" s="10"/>
      <c r="M44" s="10"/>
      <c r="N44" s="9"/>
      <c r="O44" s="9"/>
      <c r="P44" s="9"/>
    </row>
    <row r="45" spans="1:16" ht="13.8" thickBot="1" x14ac:dyDescent="0.3">
      <c r="A45" s="9"/>
      <c r="B45" s="9"/>
      <c r="C45" s="9"/>
      <c r="D45" s="9"/>
      <c r="E45" s="2985" t="s">
        <v>34</v>
      </c>
      <c r="F45" s="2986"/>
      <c r="G45" s="2986"/>
      <c r="H45" s="2986"/>
      <c r="I45" s="21"/>
      <c r="J45" s="21"/>
      <c r="K45" s="19"/>
      <c r="L45" s="10"/>
      <c r="M45" s="10"/>
      <c r="N45" s="9"/>
      <c r="O45" s="9"/>
      <c r="P45" s="9"/>
    </row>
    <row r="46" spans="1:16" ht="13.95" customHeight="1" thickBot="1" x14ac:dyDescent="0.3">
      <c r="A46" s="9"/>
      <c r="B46" s="9"/>
      <c r="C46" s="9"/>
      <c r="D46" s="9"/>
      <c r="E46" s="2973" t="s">
        <v>46</v>
      </c>
      <c r="F46" s="2974"/>
      <c r="G46" s="2974"/>
      <c r="H46" s="2975"/>
      <c r="I46" s="22"/>
      <c r="J46" s="22"/>
      <c r="K46" s="20"/>
      <c r="L46" s="9"/>
      <c r="M46" s="9"/>
      <c r="N46" s="9"/>
      <c r="O46" s="9"/>
      <c r="P46" s="9"/>
    </row>
    <row r="47" spans="1:16" ht="13.8" thickBot="1" x14ac:dyDescent="0.3">
      <c r="A47" s="9"/>
      <c r="B47" s="9"/>
      <c r="C47" s="9"/>
      <c r="D47" s="9"/>
      <c r="E47" s="2976"/>
      <c r="F47" s="2977"/>
      <c r="G47" s="2977"/>
      <c r="H47" s="2978"/>
      <c r="I47" s="24"/>
      <c r="J47" s="24"/>
      <c r="K47" s="23"/>
      <c r="L47" s="9"/>
      <c r="M47" s="9"/>
      <c r="N47" s="9"/>
      <c r="O47" s="9"/>
      <c r="P47" s="9"/>
    </row>
  </sheetData>
  <mergeCells count="64">
    <mergeCell ref="E47:H47"/>
    <mergeCell ref="L1:P2"/>
    <mergeCell ref="E41:H41"/>
    <mergeCell ref="E42:H42"/>
    <mergeCell ref="E43:H43"/>
    <mergeCell ref="E44:H44"/>
    <mergeCell ref="E45:H45"/>
    <mergeCell ref="E46:H46"/>
    <mergeCell ref="E34:H34"/>
    <mergeCell ref="E35:H35"/>
    <mergeCell ref="E36:H36"/>
    <mergeCell ref="E37:H37"/>
    <mergeCell ref="E38:H38"/>
    <mergeCell ref="E40:H40"/>
    <mergeCell ref="C24:G24"/>
    <mergeCell ref="C25:G25"/>
    <mergeCell ref="A26:H26"/>
    <mergeCell ref="L26:P26"/>
    <mergeCell ref="E31:K31"/>
    <mergeCell ref="E33:H33"/>
    <mergeCell ref="A22:A23"/>
    <mergeCell ref="B22:B23"/>
    <mergeCell ref="C22:C23"/>
    <mergeCell ref="E22:E23"/>
    <mergeCell ref="F22:F23"/>
    <mergeCell ref="G22:G23"/>
    <mergeCell ref="G20:G21"/>
    <mergeCell ref="A17:A19"/>
    <mergeCell ref="B17:B19"/>
    <mergeCell ref="C17:C19"/>
    <mergeCell ref="E17:E19"/>
    <mergeCell ref="F17:F19"/>
    <mergeCell ref="G17:G19"/>
    <mergeCell ref="A20:A21"/>
    <mergeCell ref="B20:B21"/>
    <mergeCell ref="C20:C21"/>
    <mergeCell ref="E20:E21"/>
    <mergeCell ref="F20:F21"/>
    <mergeCell ref="M7:M8"/>
    <mergeCell ref="N7:P7"/>
    <mergeCell ref="B10:K10"/>
    <mergeCell ref="C11:O11"/>
    <mergeCell ref="A14:A16"/>
    <mergeCell ref="B14:B16"/>
    <mergeCell ref="C14:C16"/>
    <mergeCell ref="E14:E16"/>
    <mergeCell ref="F14:F16"/>
    <mergeCell ref="G14:G16"/>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s>
  <pageMargins left="0.7" right="0.7" top="0.75" bottom="0.75" header="0.3" footer="0.3"/>
  <pageSetup paperSize="9"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5"/>
  <sheetViews>
    <sheetView topLeftCell="A208" workbookViewId="0">
      <selection activeCell="E223" sqref="E223"/>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6.5546875" customWidth="1"/>
    <col min="16" max="16" width="8.44140625" customWidth="1"/>
  </cols>
  <sheetData>
    <row r="1" spans="1:20" ht="58.2" customHeight="1" x14ac:dyDescent="0.3">
      <c r="A1" s="1072"/>
      <c r="B1" s="1072"/>
      <c r="C1" s="1072"/>
      <c r="D1" s="1072"/>
      <c r="E1" s="1072"/>
      <c r="F1" s="1072"/>
      <c r="G1" s="1072"/>
      <c r="H1" s="1072"/>
      <c r="I1" s="1072"/>
      <c r="J1" s="1072"/>
      <c r="K1" s="1072"/>
      <c r="L1" s="3320" t="s">
        <v>1006</v>
      </c>
      <c r="M1" s="3320"/>
      <c r="N1" s="3320"/>
      <c r="O1" s="3320"/>
      <c r="P1" s="972"/>
      <c r="Q1" s="9"/>
      <c r="R1" s="9"/>
      <c r="S1" s="9"/>
      <c r="T1" s="9"/>
    </row>
    <row r="2" spans="1:20" ht="15.6" x14ac:dyDescent="0.3">
      <c r="A2" s="1072"/>
      <c r="B2" s="1072"/>
      <c r="C2" s="1072"/>
      <c r="D2" s="1072"/>
      <c r="E2" s="1072"/>
      <c r="F2" s="1072"/>
      <c r="G2" s="1072"/>
      <c r="H2" s="1072"/>
      <c r="I2" s="1072"/>
      <c r="J2" s="1072"/>
      <c r="K2" s="1072"/>
      <c r="L2" s="2766"/>
      <c r="M2" s="2766"/>
      <c r="N2" s="2766"/>
      <c r="O2" s="2766"/>
      <c r="P2" s="2766"/>
      <c r="Q2" s="9"/>
      <c r="R2" s="9"/>
      <c r="S2" s="9"/>
      <c r="T2" s="9"/>
    </row>
    <row r="3" spans="1:20" ht="15.6" customHeight="1" x14ac:dyDescent="0.25">
      <c r="A3" s="3321" t="s">
        <v>761</v>
      </c>
      <c r="B3" s="3321"/>
      <c r="C3" s="3321"/>
      <c r="D3" s="3321"/>
      <c r="E3" s="3321"/>
      <c r="F3" s="3321"/>
      <c r="G3" s="3321"/>
      <c r="H3" s="3321"/>
      <c r="I3" s="3321"/>
      <c r="J3" s="3321"/>
      <c r="K3" s="3321"/>
      <c r="L3" s="3321"/>
      <c r="M3" s="3321"/>
      <c r="N3" s="3321"/>
      <c r="O3" s="1073"/>
      <c r="P3" s="1073"/>
      <c r="Q3" s="9"/>
      <c r="R3" s="9"/>
      <c r="S3" s="9"/>
      <c r="T3" s="9"/>
    </row>
    <row r="4" spans="1:20" ht="15.6" x14ac:dyDescent="0.25">
      <c r="A4" s="3322" t="s">
        <v>35</v>
      </c>
      <c r="B4" s="3322"/>
      <c r="C4" s="3322"/>
      <c r="D4" s="3322"/>
      <c r="E4" s="3322"/>
      <c r="F4" s="3322"/>
      <c r="G4" s="3322"/>
      <c r="H4" s="3322"/>
      <c r="I4" s="3322"/>
      <c r="J4" s="3322"/>
      <c r="K4" s="3322"/>
      <c r="L4" s="3322"/>
      <c r="M4" s="3322"/>
      <c r="N4" s="3322"/>
      <c r="O4" s="3322"/>
      <c r="P4" s="3322"/>
      <c r="Q4" s="9"/>
      <c r="R4" s="9"/>
      <c r="S4" s="9"/>
      <c r="T4" s="9"/>
    </row>
    <row r="5" spans="1:20" ht="16.2" thickBot="1" x14ac:dyDescent="0.35">
      <c r="A5" s="2305"/>
      <c r="B5" s="2305"/>
      <c r="C5" s="2305"/>
      <c r="D5" s="2305"/>
      <c r="E5" s="2305"/>
      <c r="F5" s="2305"/>
      <c r="G5" s="2305"/>
      <c r="H5" s="2305"/>
      <c r="I5" s="2305"/>
      <c r="J5" s="2305"/>
      <c r="K5" s="2305"/>
      <c r="L5" s="35"/>
      <c r="M5" s="2305"/>
      <c r="N5" s="36"/>
      <c r="O5" s="3323" t="s">
        <v>468</v>
      </c>
      <c r="P5" s="3323"/>
      <c r="Q5" s="9"/>
      <c r="R5" s="9"/>
      <c r="S5" s="9"/>
      <c r="T5" s="9"/>
    </row>
    <row r="6" spans="1:20" ht="14.4" customHeight="1" thickBot="1" x14ac:dyDescent="0.3">
      <c r="A6" s="2768" t="s">
        <v>0</v>
      </c>
      <c r="B6" s="2768" t="s">
        <v>1</v>
      </c>
      <c r="C6" s="2686" t="s">
        <v>2</v>
      </c>
      <c r="D6" s="2768" t="s">
        <v>32</v>
      </c>
      <c r="E6" s="2680" t="s">
        <v>56</v>
      </c>
      <c r="F6" s="2683" t="s">
        <v>3</v>
      </c>
      <c r="G6" s="2686" t="s">
        <v>4</v>
      </c>
      <c r="H6" s="2683" t="s">
        <v>5</v>
      </c>
      <c r="I6" s="2743" t="s">
        <v>94</v>
      </c>
      <c r="J6" s="2683" t="s">
        <v>80</v>
      </c>
      <c r="K6" s="2683" t="s">
        <v>70</v>
      </c>
      <c r="L6" s="2772" t="s">
        <v>11</v>
      </c>
      <c r="M6" s="2773"/>
      <c r="N6" s="2773"/>
      <c r="O6" s="2773"/>
      <c r="P6" s="2774"/>
      <c r="Q6" s="9"/>
      <c r="R6" s="9"/>
      <c r="S6" s="9"/>
      <c r="T6" s="9"/>
    </row>
    <row r="7" spans="1:20" ht="13.8" x14ac:dyDescent="0.25">
      <c r="A7" s="2769"/>
      <c r="B7" s="2769"/>
      <c r="C7" s="2687"/>
      <c r="D7" s="2769"/>
      <c r="E7" s="2681"/>
      <c r="F7" s="2684"/>
      <c r="G7" s="2687"/>
      <c r="H7" s="2684"/>
      <c r="I7" s="2744"/>
      <c r="J7" s="2684"/>
      <c r="K7" s="2684"/>
      <c r="L7" s="2775" t="s">
        <v>37</v>
      </c>
      <c r="M7" s="2777" t="s">
        <v>36</v>
      </c>
      <c r="N7" s="2751" t="s">
        <v>38</v>
      </c>
      <c r="O7" s="2751"/>
      <c r="P7" s="2752"/>
      <c r="Q7" s="9"/>
      <c r="R7" s="9"/>
      <c r="S7" s="9"/>
      <c r="T7" s="9"/>
    </row>
    <row r="8" spans="1:20" ht="135.6" customHeight="1" thickBot="1" x14ac:dyDescent="0.3">
      <c r="A8" s="2770"/>
      <c r="B8" s="2770"/>
      <c r="C8" s="2688"/>
      <c r="D8" s="2770"/>
      <c r="E8" s="2682"/>
      <c r="F8" s="2685"/>
      <c r="G8" s="2688"/>
      <c r="H8" s="2685"/>
      <c r="I8" s="2745"/>
      <c r="J8" s="2685"/>
      <c r="K8" s="2685"/>
      <c r="L8" s="2776"/>
      <c r="M8" s="2778"/>
      <c r="N8" s="65" t="s">
        <v>52</v>
      </c>
      <c r="O8" s="65" t="s">
        <v>53</v>
      </c>
      <c r="P8" s="66" t="s">
        <v>54</v>
      </c>
      <c r="Q8" s="9"/>
      <c r="R8" s="9"/>
      <c r="S8" s="9"/>
      <c r="T8" s="9"/>
    </row>
    <row r="9" spans="1:20" ht="16.2" thickBot="1" x14ac:dyDescent="0.3">
      <c r="A9" s="1074" t="s">
        <v>6</v>
      </c>
      <c r="B9" s="1075" t="s">
        <v>355</v>
      </c>
      <c r="C9" s="2299"/>
      <c r="D9" s="50"/>
      <c r="E9" s="1076"/>
      <c r="F9" s="50"/>
      <c r="G9" s="50"/>
      <c r="H9" s="50"/>
      <c r="I9" s="50"/>
      <c r="J9" s="2299"/>
      <c r="K9" s="50"/>
      <c r="L9" s="1077"/>
      <c r="M9" s="1077"/>
      <c r="N9" s="50"/>
      <c r="O9" s="2299"/>
      <c r="P9" s="1078"/>
      <c r="Q9" s="9"/>
      <c r="R9" s="9"/>
      <c r="S9" s="9"/>
      <c r="T9" s="9"/>
    </row>
    <row r="10" spans="1:20" ht="31.8" thickBot="1" x14ac:dyDescent="0.3">
      <c r="A10" s="1079"/>
      <c r="B10" s="1080"/>
      <c r="C10" s="1081"/>
      <c r="D10" s="1081"/>
      <c r="E10" s="1082"/>
      <c r="F10" s="1081"/>
      <c r="G10" s="1081"/>
      <c r="H10" s="1081"/>
      <c r="I10" s="1081"/>
      <c r="J10" s="1081"/>
      <c r="K10" s="1081"/>
      <c r="L10" s="1083" t="s">
        <v>535</v>
      </c>
      <c r="M10" s="1084" t="s">
        <v>71</v>
      </c>
      <c r="N10" s="1085">
        <v>8</v>
      </c>
      <c r="O10" s="1085">
        <v>8</v>
      </c>
      <c r="P10" s="1086">
        <v>8</v>
      </c>
      <c r="Q10" s="9"/>
      <c r="R10" s="9"/>
      <c r="S10" s="9"/>
      <c r="T10" s="9"/>
    </row>
    <row r="11" spans="1:20" ht="16.2" thickBot="1" x14ac:dyDescent="0.3">
      <c r="A11" s="1087" t="s">
        <v>6</v>
      </c>
      <c r="B11" s="1088" t="s">
        <v>6</v>
      </c>
      <c r="C11" s="1089" t="s">
        <v>536</v>
      </c>
      <c r="D11" s="1090"/>
      <c r="E11" s="1091"/>
      <c r="F11" s="1091"/>
      <c r="G11" s="1091"/>
      <c r="H11" s="1091"/>
      <c r="I11" s="1091"/>
      <c r="J11" s="1091"/>
      <c r="K11" s="1091"/>
      <c r="L11" s="1091"/>
      <c r="M11" s="1091"/>
      <c r="N11" s="1092"/>
      <c r="O11" s="1092"/>
      <c r="P11" s="1093"/>
      <c r="Q11" s="9"/>
      <c r="R11" s="9"/>
      <c r="S11" s="9"/>
      <c r="T11" s="9"/>
    </row>
    <row r="12" spans="1:20" ht="31.8" thickBot="1" x14ac:dyDescent="0.3">
      <c r="A12" s="1094"/>
      <c r="B12" s="1095"/>
      <c r="C12" s="1096"/>
      <c r="D12" s="1097"/>
      <c r="E12" s="1098"/>
      <c r="F12" s="1098"/>
      <c r="G12" s="1098"/>
      <c r="H12" s="1098"/>
      <c r="I12" s="1098"/>
      <c r="J12" s="1098"/>
      <c r="K12" s="1098"/>
      <c r="L12" s="1099" t="s">
        <v>537</v>
      </c>
      <c r="M12" s="1100" t="s">
        <v>71</v>
      </c>
      <c r="N12" s="2284">
        <v>82</v>
      </c>
      <c r="O12" s="2284">
        <v>70</v>
      </c>
      <c r="P12" s="2301">
        <v>60</v>
      </c>
      <c r="Q12" s="9"/>
      <c r="R12" s="9"/>
      <c r="S12" s="9"/>
      <c r="T12" s="9"/>
    </row>
    <row r="13" spans="1:20" ht="62.4" x14ac:dyDescent="0.25">
      <c r="A13" s="3084" t="s">
        <v>6</v>
      </c>
      <c r="B13" s="3086" t="s">
        <v>6</v>
      </c>
      <c r="C13" s="3313" t="s">
        <v>6</v>
      </c>
      <c r="D13" s="1101"/>
      <c r="E13" s="2444" t="s">
        <v>1037</v>
      </c>
      <c r="F13" s="3318" t="s">
        <v>64</v>
      </c>
      <c r="G13" s="3205" t="s">
        <v>303</v>
      </c>
      <c r="H13" s="2445" t="s">
        <v>48</v>
      </c>
      <c r="I13" s="2446">
        <v>100</v>
      </c>
      <c r="J13" s="2447">
        <v>50</v>
      </c>
      <c r="K13" s="1516">
        <v>50</v>
      </c>
      <c r="L13" s="1106" t="s">
        <v>538</v>
      </c>
      <c r="M13" s="1107" t="s">
        <v>288</v>
      </c>
      <c r="N13" s="1108"/>
      <c r="O13" s="1109" t="s">
        <v>72</v>
      </c>
      <c r="P13" s="1110" t="s">
        <v>539</v>
      </c>
      <c r="Q13" s="9"/>
      <c r="R13" s="9"/>
      <c r="S13" s="9"/>
      <c r="T13" s="9"/>
    </row>
    <row r="14" spans="1:20" ht="15.6" x14ac:dyDescent="0.25">
      <c r="A14" s="3145"/>
      <c r="B14" s="3124"/>
      <c r="C14" s="3314"/>
      <c r="D14" s="1111"/>
      <c r="E14" s="2448"/>
      <c r="F14" s="3046"/>
      <c r="G14" s="3319"/>
      <c r="H14" s="2449" t="s">
        <v>58</v>
      </c>
      <c r="I14" s="1563"/>
      <c r="J14" s="2450"/>
      <c r="K14" s="1510"/>
      <c r="L14" s="1116" t="s">
        <v>540</v>
      </c>
      <c r="M14" s="1117" t="s">
        <v>288</v>
      </c>
      <c r="N14" s="1118"/>
      <c r="O14" s="1118" t="s">
        <v>72</v>
      </c>
      <c r="P14" s="1119" t="s">
        <v>539</v>
      </c>
      <c r="Q14" s="9"/>
      <c r="R14" s="9"/>
      <c r="S14" s="9"/>
      <c r="T14" s="9"/>
    </row>
    <row r="15" spans="1:20" ht="15.6" x14ac:dyDescent="0.25">
      <c r="A15" s="3145"/>
      <c r="B15" s="3124"/>
      <c r="C15" s="3314"/>
      <c r="D15" s="1111"/>
      <c r="E15" s="2448"/>
      <c r="F15" s="3046"/>
      <c r="G15" s="3319"/>
      <c r="H15" s="1569" t="s">
        <v>534</v>
      </c>
      <c r="I15" s="1563">
        <v>691.8</v>
      </c>
      <c r="J15" s="2450">
        <v>700</v>
      </c>
      <c r="K15" s="1510">
        <v>750</v>
      </c>
      <c r="L15" s="1116" t="s">
        <v>541</v>
      </c>
      <c r="M15" s="1120" t="s">
        <v>288</v>
      </c>
      <c r="N15" s="1118" t="s">
        <v>542</v>
      </c>
      <c r="O15" s="1118" t="s">
        <v>543</v>
      </c>
      <c r="P15" s="1119" t="s">
        <v>544</v>
      </c>
      <c r="Q15" s="9"/>
      <c r="R15" s="9"/>
      <c r="S15" s="9"/>
      <c r="T15" s="9"/>
    </row>
    <row r="16" spans="1:20" ht="15.6" x14ac:dyDescent="0.25">
      <c r="A16" s="3145"/>
      <c r="B16" s="3124"/>
      <c r="C16" s="3314"/>
      <c r="D16" s="1111"/>
      <c r="E16" s="2448"/>
      <c r="F16" s="3046"/>
      <c r="G16" s="3319"/>
      <c r="H16" s="2451" t="s">
        <v>281</v>
      </c>
      <c r="I16" s="1563"/>
      <c r="J16" s="2450"/>
      <c r="K16" s="1510"/>
      <c r="L16" s="1116"/>
      <c r="M16" s="1122"/>
      <c r="N16" s="1123"/>
      <c r="O16" s="1123"/>
      <c r="P16" s="1124"/>
      <c r="Q16" s="9"/>
      <c r="R16" s="9"/>
      <c r="S16" s="9"/>
      <c r="T16" s="9"/>
    </row>
    <row r="17" spans="1:20" ht="16.2" thickBot="1" x14ac:dyDescent="0.3">
      <c r="A17" s="3085"/>
      <c r="B17" s="3087"/>
      <c r="C17" s="3317"/>
      <c r="D17" s="1125"/>
      <c r="E17" s="2452"/>
      <c r="F17" s="3047"/>
      <c r="G17" s="3206"/>
      <c r="H17" s="2453" t="s">
        <v>7</v>
      </c>
      <c r="I17" s="2454">
        <f>SUM(I13:I16)</f>
        <v>791.8</v>
      </c>
      <c r="J17" s="2454">
        <f t="shared" ref="J17:K17" si="0">SUM(J13:J16)</f>
        <v>750</v>
      </c>
      <c r="K17" s="2455">
        <f t="shared" si="0"/>
        <v>800</v>
      </c>
      <c r="L17" s="1340"/>
      <c r="M17" s="1128"/>
      <c r="N17" s="1129"/>
      <c r="O17" s="1129"/>
      <c r="P17" s="1130"/>
      <c r="Q17" s="9"/>
      <c r="R17" s="9"/>
      <c r="S17" s="9"/>
      <c r="T17" s="9"/>
    </row>
    <row r="18" spans="1:20" ht="33" customHeight="1" x14ac:dyDescent="0.25">
      <c r="A18" s="3233"/>
      <c r="B18" s="3235"/>
      <c r="C18" s="3307"/>
      <c r="D18" s="2302"/>
      <c r="E18" s="2329" t="s">
        <v>545</v>
      </c>
      <c r="F18" s="3309" t="s">
        <v>64</v>
      </c>
      <c r="G18" s="2330" t="s">
        <v>303</v>
      </c>
      <c r="H18" s="1131"/>
      <c r="I18" s="1132"/>
      <c r="J18" s="1133"/>
      <c r="K18" s="1134"/>
      <c r="L18" s="1135" t="s">
        <v>546</v>
      </c>
      <c r="M18" s="1136" t="s">
        <v>288</v>
      </c>
      <c r="N18" s="1137">
        <v>105.4</v>
      </c>
      <c r="O18" s="1137">
        <v>105.4</v>
      </c>
      <c r="P18" s="1138">
        <v>105.4</v>
      </c>
      <c r="Q18" s="9"/>
      <c r="R18" s="9"/>
      <c r="S18" s="9"/>
      <c r="T18" s="9"/>
    </row>
    <row r="19" spans="1:20" ht="49.2" customHeight="1" x14ac:dyDescent="0.25">
      <c r="A19" s="3234"/>
      <c r="B19" s="3008"/>
      <c r="C19" s="3308"/>
      <c r="D19" s="2303"/>
      <c r="E19" s="2331" t="s">
        <v>763</v>
      </c>
      <c r="F19" s="3016"/>
      <c r="G19" s="2330"/>
      <c r="H19" s="1131"/>
      <c r="I19" s="1132"/>
      <c r="J19" s="1133"/>
      <c r="K19" s="1134"/>
      <c r="L19" s="1139" t="s">
        <v>774</v>
      </c>
      <c r="M19" s="1140" t="s">
        <v>288</v>
      </c>
      <c r="N19" s="1141">
        <v>0.52900000000000003</v>
      </c>
      <c r="O19" s="1142"/>
      <c r="P19" s="1143"/>
      <c r="Q19" s="9"/>
      <c r="R19" s="9"/>
      <c r="S19" s="9"/>
      <c r="T19" s="9"/>
    </row>
    <row r="20" spans="1:20" ht="31.2" x14ac:dyDescent="0.25">
      <c r="A20" s="3234"/>
      <c r="B20" s="3008"/>
      <c r="C20" s="3308"/>
      <c r="D20" s="2303"/>
      <c r="E20" s="2332" t="s">
        <v>547</v>
      </c>
      <c r="F20" s="3016"/>
      <c r="G20" s="2330"/>
      <c r="H20" s="1131"/>
      <c r="I20" s="1144"/>
      <c r="J20" s="1145"/>
      <c r="K20" s="1134"/>
      <c r="L20" s="1139" t="s">
        <v>762</v>
      </c>
      <c r="M20" s="1140" t="s">
        <v>288</v>
      </c>
      <c r="N20" s="1141"/>
      <c r="O20" s="1141">
        <v>0.91400000000000003</v>
      </c>
      <c r="P20" s="1146"/>
      <c r="Q20" s="9"/>
      <c r="R20" s="9"/>
      <c r="S20" s="9"/>
      <c r="T20" s="9"/>
    </row>
    <row r="21" spans="1:20" ht="48" customHeight="1" x14ac:dyDescent="0.25">
      <c r="A21" s="3234"/>
      <c r="B21" s="3008"/>
      <c r="C21" s="3308"/>
      <c r="D21" s="2303"/>
      <c r="E21" s="2332" t="s">
        <v>548</v>
      </c>
      <c r="F21" s="3016"/>
      <c r="G21" s="2330"/>
      <c r="H21" s="1131"/>
      <c r="I21" s="1132"/>
      <c r="J21" s="1145"/>
      <c r="K21" s="1134"/>
      <c r="L21" s="1139" t="s">
        <v>549</v>
      </c>
      <c r="M21" s="1140" t="s">
        <v>288</v>
      </c>
      <c r="N21" s="1141"/>
      <c r="O21" s="1147">
        <v>0.72</v>
      </c>
      <c r="P21" s="1146"/>
      <c r="Q21" s="9"/>
      <c r="R21" s="9"/>
      <c r="S21" s="9"/>
      <c r="T21" s="9"/>
    </row>
    <row r="22" spans="1:20" ht="46.8" x14ac:dyDescent="0.25">
      <c r="A22" s="3234"/>
      <c r="B22" s="3008"/>
      <c r="C22" s="3308"/>
      <c r="D22" s="2303"/>
      <c r="E22" s="2333" t="s">
        <v>550</v>
      </c>
      <c r="F22" s="3016"/>
      <c r="G22" s="2330"/>
      <c r="H22" s="1131"/>
      <c r="I22" s="1132"/>
      <c r="J22" s="1145"/>
      <c r="K22" s="1149"/>
      <c r="L22" s="1139" t="s">
        <v>551</v>
      </c>
      <c r="M22" s="1140" t="s">
        <v>288</v>
      </c>
      <c r="N22" s="1141"/>
      <c r="O22" s="1147"/>
      <c r="P22" s="1146">
        <v>1.5</v>
      </c>
      <c r="Q22" s="9"/>
      <c r="R22" s="9"/>
      <c r="S22" s="9"/>
      <c r="T22" s="9"/>
    </row>
    <row r="23" spans="1:20" ht="46.8" x14ac:dyDescent="0.25">
      <c r="A23" s="3234"/>
      <c r="B23" s="3008"/>
      <c r="C23" s="3308"/>
      <c r="D23" s="2303"/>
      <c r="E23" s="2333" t="s">
        <v>552</v>
      </c>
      <c r="F23" s="3016"/>
      <c r="G23" s="2330"/>
      <c r="H23" s="1131"/>
      <c r="I23" s="1132"/>
      <c r="J23" s="1145"/>
      <c r="K23" s="1149"/>
      <c r="L23" s="1139" t="s">
        <v>551</v>
      </c>
      <c r="M23" s="1140" t="s">
        <v>288</v>
      </c>
      <c r="N23" s="1141"/>
      <c r="O23" s="1147"/>
      <c r="P23" s="1146">
        <v>2</v>
      </c>
      <c r="Q23" s="9"/>
      <c r="R23" s="9"/>
      <c r="S23" s="9"/>
      <c r="T23" s="9"/>
    </row>
    <row r="24" spans="1:20" ht="44.4" customHeight="1" x14ac:dyDescent="0.25">
      <c r="A24" s="3234"/>
      <c r="B24" s="3008"/>
      <c r="C24" s="3308"/>
      <c r="D24" s="2303"/>
      <c r="E24" s="2334" t="s">
        <v>553</v>
      </c>
      <c r="F24" s="3016"/>
      <c r="G24" s="2330"/>
      <c r="H24" s="1131"/>
      <c r="I24" s="1132"/>
      <c r="J24" s="1145"/>
      <c r="K24" s="1149"/>
      <c r="L24" s="1139" t="s">
        <v>551</v>
      </c>
      <c r="M24" s="1140" t="s">
        <v>288</v>
      </c>
      <c r="N24" s="1141"/>
      <c r="O24" s="1141"/>
      <c r="P24" s="1143">
        <v>2.2000000000000002</v>
      </c>
      <c r="Q24" s="9"/>
      <c r="R24" s="9"/>
      <c r="S24" s="9"/>
      <c r="T24" s="9"/>
    </row>
    <row r="25" spans="1:20" ht="52.95" customHeight="1" thickBot="1" x14ac:dyDescent="0.3">
      <c r="A25" s="3234"/>
      <c r="B25" s="3008"/>
      <c r="C25" s="3308"/>
      <c r="D25" s="2303"/>
      <c r="E25" s="2335" t="s">
        <v>554</v>
      </c>
      <c r="F25" s="3016"/>
      <c r="G25" s="2330"/>
      <c r="H25" s="1152"/>
      <c r="I25" s="1132"/>
      <c r="J25" s="1145"/>
      <c r="K25" s="2336"/>
      <c r="L25" s="2337" t="s">
        <v>551</v>
      </c>
      <c r="M25" s="2338" t="s">
        <v>288</v>
      </c>
      <c r="N25" s="1147"/>
      <c r="O25" s="1147"/>
      <c r="P25" s="1153">
        <v>0.46</v>
      </c>
      <c r="Q25" s="9"/>
      <c r="R25" s="9"/>
      <c r="S25" s="9"/>
      <c r="T25" s="9"/>
    </row>
    <row r="26" spans="1:20" ht="47.4" thickBot="1" x14ac:dyDescent="0.3">
      <c r="A26" s="2292"/>
      <c r="B26" s="2256"/>
      <c r="C26" s="2306"/>
      <c r="D26" s="2306"/>
      <c r="E26" s="2339" t="s">
        <v>922</v>
      </c>
      <c r="F26" s="2340"/>
      <c r="G26" s="2330"/>
      <c r="H26" s="2341"/>
      <c r="I26" s="2342"/>
      <c r="J26" s="2343"/>
      <c r="K26" s="2344"/>
      <c r="L26" s="2337" t="s">
        <v>551</v>
      </c>
      <c r="M26" s="2338" t="s">
        <v>288</v>
      </c>
      <c r="N26" s="1147"/>
      <c r="O26" s="1147"/>
      <c r="P26" s="1153">
        <v>1.05</v>
      </c>
      <c r="Q26" s="9"/>
      <c r="R26" s="9"/>
      <c r="S26" s="9"/>
      <c r="T26" s="9"/>
    </row>
    <row r="27" spans="1:20" ht="16.2" thickBot="1" x14ac:dyDescent="0.3">
      <c r="A27" s="1154" t="s">
        <v>6</v>
      </c>
      <c r="B27" s="1155" t="s">
        <v>6</v>
      </c>
      <c r="C27" s="1156"/>
      <c r="D27" s="1157"/>
      <c r="E27" s="3096" t="s">
        <v>31</v>
      </c>
      <c r="F27" s="3096"/>
      <c r="G27" s="3097"/>
      <c r="H27" s="1158" t="s">
        <v>7</v>
      </c>
      <c r="I27" s="1159">
        <f>I17*1</f>
        <v>791.8</v>
      </c>
      <c r="J27" s="1159">
        <f>J17*1</f>
        <v>750</v>
      </c>
      <c r="K27" s="1159">
        <f>K17*1</f>
        <v>800</v>
      </c>
      <c r="L27" s="1160"/>
      <c r="M27" s="1161"/>
      <c r="N27" s="1162"/>
      <c r="O27" s="1162"/>
      <c r="P27" s="1163"/>
      <c r="Q27" s="9"/>
      <c r="R27" s="9"/>
      <c r="S27" s="9"/>
      <c r="T27" s="9"/>
    </row>
    <row r="28" spans="1:20" ht="16.2" thickBot="1" x14ac:dyDescent="0.3">
      <c r="A28" s="1164" t="s">
        <v>6</v>
      </c>
      <c r="B28" s="1165" t="s">
        <v>8</v>
      </c>
      <c r="C28" s="1166" t="s">
        <v>555</v>
      </c>
      <c r="D28" s="1167"/>
      <c r="E28" s="1168"/>
      <c r="F28" s="1168"/>
      <c r="G28" s="1168"/>
      <c r="H28" s="1168"/>
      <c r="I28" s="1168"/>
      <c r="J28" s="1168"/>
      <c r="K28" s="1168"/>
      <c r="L28" s="1168"/>
      <c r="M28" s="1168"/>
      <c r="N28" s="1168"/>
      <c r="O28" s="1168"/>
      <c r="P28" s="1169"/>
      <c r="Q28" s="9"/>
      <c r="R28" s="9"/>
      <c r="S28" s="9"/>
      <c r="T28" s="9"/>
    </row>
    <row r="29" spans="1:20" ht="15.6" customHeight="1" thickBot="1" x14ac:dyDescent="0.3">
      <c r="A29" s="51"/>
      <c r="B29" s="2270"/>
      <c r="C29" s="1170"/>
      <c r="D29" s="1171"/>
      <c r="E29" s="1172"/>
      <c r="F29" s="1172"/>
      <c r="G29" s="1172"/>
      <c r="H29" s="1172"/>
      <c r="I29" s="1172"/>
      <c r="J29" s="1172"/>
      <c r="K29" s="1172"/>
      <c r="L29" s="1173" t="s">
        <v>556</v>
      </c>
      <c r="M29" s="1174" t="s">
        <v>71</v>
      </c>
      <c r="N29" s="1175">
        <v>128</v>
      </c>
      <c r="O29" s="1175">
        <v>100</v>
      </c>
      <c r="P29" s="1176">
        <v>80</v>
      </c>
      <c r="Q29" s="9"/>
      <c r="R29" s="9"/>
      <c r="S29" s="9"/>
      <c r="T29" s="9"/>
    </row>
    <row r="30" spans="1:20" ht="15.6" x14ac:dyDescent="0.25">
      <c r="A30" s="3310" t="s">
        <v>6</v>
      </c>
      <c r="B30" s="3086" t="s">
        <v>8</v>
      </c>
      <c r="C30" s="3313" t="s">
        <v>6</v>
      </c>
      <c r="D30" s="1177"/>
      <c r="E30" s="3090" t="s">
        <v>557</v>
      </c>
      <c r="F30" s="3166" t="s">
        <v>64</v>
      </c>
      <c r="G30" s="3169" t="s">
        <v>303</v>
      </c>
      <c r="H30" s="1178" t="s">
        <v>48</v>
      </c>
      <c r="I30" s="1179">
        <v>83</v>
      </c>
      <c r="J30" s="1179">
        <v>250</v>
      </c>
      <c r="K30" s="1180">
        <v>300</v>
      </c>
      <c r="L30" s="3271" t="s">
        <v>344</v>
      </c>
      <c r="M30" s="3273" t="s">
        <v>71</v>
      </c>
      <c r="N30" s="3163">
        <v>1</v>
      </c>
      <c r="O30" s="3163">
        <v>2</v>
      </c>
      <c r="P30" s="3263"/>
      <c r="Q30" s="9"/>
      <c r="R30" s="9"/>
      <c r="S30" s="9"/>
      <c r="T30" s="9"/>
    </row>
    <row r="31" spans="1:20" ht="15.6" x14ac:dyDescent="0.25">
      <c r="A31" s="3311"/>
      <c r="B31" s="3124"/>
      <c r="C31" s="3314"/>
      <c r="D31" s="1181"/>
      <c r="E31" s="3102"/>
      <c r="F31" s="3167"/>
      <c r="G31" s="3170"/>
      <c r="H31" s="1182" t="s">
        <v>58</v>
      </c>
      <c r="I31" s="1183"/>
      <c r="J31" s="1183"/>
      <c r="K31" s="1184"/>
      <c r="L31" s="3272"/>
      <c r="M31" s="3266"/>
      <c r="N31" s="3165"/>
      <c r="O31" s="3165"/>
      <c r="P31" s="3264"/>
      <c r="Q31" s="9"/>
      <c r="R31" s="9"/>
      <c r="S31" s="9"/>
      <c r="T31" s="9"/>
    </row>
    <row r="32" spans="1:20" ht="15.6" x14ac:dyDescent="0.25">
      <c r="A32" s="3311"/>
      <c r="B32" s="3124"/>
      <c r="C32" s="3314"/>
      <c r="D32" s="1181"/>
      <c r="E32" s="3102"/>
      <c r="F32" s="3167"/>
      <c r="G32" s="3170"/>
      <c r="H32" s="1182" t="s">
        <v>534</v>
      </c>
      <c r="I32" s="1183">
        <v>523.1</v>
      </c>
      <c r="J32" s="1183">
        <v>95</v>
      </c>
      <c r="K32" s="1184">
        <v>100</v>
      </c>
      <c r="L32" s="3265"/>
      <c r="M32" s="3266"/>
      <c r="N32" s="3267"/>
      <c r="O32" s="3267"/>
      <c r="P32" s="3268"/>
      <c r="Q32" s="9"/>
      <c r="R32" s="9"/>
      <c r="S32" s="9"/>
      <c r="T32" s="9"/>
    </row>
    <row r="33" spans="1:20" ht="13.2" customHeight="1" x14ac:dyDescent="0.25">
      <c r="A33" s="3311"/>
      <c r="B33" s="3124"/>
      <c r="C33" s="3314"/>
      <c r="D33" s="1181"/>
      <c r="E33" s="3316"/>
      <c r="F33" s="3167"/>
      <c r="G33" s="3170"/>
      <c r="H33" s="1182" t="s">
        <v>281</v>
      </c>
      <c r="I33" s="1788"/>
      <c r="J33" s="1183"/>
      <c r="K33" s="1184"/>
      <c r="L33" s="3265"/>
      <c r="M33" s="3266"/>
      <c r="N33" s="3179"/>
      <c r="O33" s="3179"/>
      <c r="P33" s="3151"/>
      <c r="Q33" s="9"/>
      <c r="R33" s="9"/>
      <c r="S33" s="9"/>
      <c r="T33" s="9"/>
    </row>
    <row r="34" spans="1:20" ht="31.2" x14ac:dyDescent="0.25">
      <c r="A34" s="3311"/>
      <c r="B34" s="3124"/>
      <c r="C34" s="3314"/>
      <c r="D34" s="1181"/>
      <c r="E34" s="1185" t="s">
        <v>558</v>
      </c>
      <c r="F34" s="3167"/>
      <c r="G34" s="3170"/>
      <c r="H34" s="1186"/>
      <c r="I34" s="1187"/>
      <c r="J34" s="1187"/>
      <c r="K34" s="1188"/>
      <c r="L34" s="1189" t="s">
        <v>559</v>
      </c>
      <c r="M34" s="1190" t="s">
        <v>71</v>
      </c>
      <c r="N34" s="1191"/>
      <c r="O34" s="1192">
        <v>1</v>
      </c>
      <c r="P34" s="1193"/>
      <c r="Q34" s="9"/>
      <c r="R34" s="9"/>
      <c r="S34" s="9"/>
      <c r="T34" s="9"/>
    </row>
    <row r="35" spans="1:20" ht="31.2" customHeight="1" x14ac:dyDescent="0.25">
      <c r="A35" s="3311"/>
      <c r="B35" s="3124"/>
      <c r="C35" s="3314"/>
      <c r="D35" s="1181"/>
      <c r="E35" s="1185" t="s">
        <v>560</v>
      </c>
      <c r="F35" s="3167"/>
      <c r="G35" s="3170"/>
      <c r="H35" s="1194"/>
      <c r="I35" s="1195"/>
      <c r="J35" s="1196"/>
      <c r="K35" s="1197"/>
      <c r="L35" s="1189" t="s">
        <v>559</v>
      </c>
      <c r="M35" s="1190" t="s">
        <v>71</v>
      </c>
      <c r="N35" s="1191"/>
      <c r="O35" s="1192">
        <v>1</v>
      </c>
      <c r="P35" s="1193"/>
      <c r="Q35" s="9"/>
      <c r="R35" s="9"/>
      <c r="S35" s="9"/>
      <c r="T35" s="9"/>
    </row>
    <row r="36" spans="1:20" ht="32.4" customHeight="1" x14ac:dyDescent="0.25">
      <c r="A36" s="3311"/>
      <c r="B36" s="3124"/>
      <c r="C36" s="3314"/>
      <c r="D36" s="1181"/>
      <c r="E36" s="1185" t="s">
        <v>561</v>
      </c>
      <c r="F36" s="3167"/>
      <c r="G36" s="3170"/>
      <c r="H36" s="1198"/>
      <c r="I36" s="1199"/>
      <c r="J36" s="1200"/>
      <c r="K36" s="1196"/>
      <c r="L36" s="1201" t="s">
        <v>559</v>
      </c>
      <c r="M36" s="1190" t="s">
        <v>71</v>
      </c>
      <c r="N36" s="1191"/>
      <c r="O36" s="1192"/>
      <c r="P36" s="1193">
        <v>1</v>
      </c>
      <c r="Q36" s="9"/>
      <c r="R36" s="9"/>
      <c r="S36" s="9"/>
      <c r="T36" s="9"/>
    </row>
    <row r="37" spans="1:20" ht="31.2" customHeight="1" x14ac:dyDescent="0.25">
      <c r="A37" s="3311"/>
      <c r="B37" s="3124"/>
      <c r="C37" s="3314"/>
      <c r="D37" s="1181"/>
      <c r="E37" s="1202" t="s">
        <v>562</v>
      </c>
      <c r="F37" s="3167"/>
      <c r="G37" s="3170"/>
      <c r="H37" s="1198"/>
      <c r="I37" s="1199"/>
      <c r="J37" s="1200"/>
      <c r="K37" s="1200"/>
      <c r="L37" s="1189" t="s">
        <v>559</v>
      </c>
      <c r="M37" s="1190" t="s">
        <v>71</v>
      </c>
      <c r="N37" s="1203">
        <v>1</v>
      </c>
      <c r="O37" s="1203">
        <v>2</v>
      </c>
      <c r="P37" s="1204">
        <v>1</v>
      </c>
      <c r="Q37" s="9"/>
      <c r="R37" s="9"/>
      <c r="S37" s="9"/>
      <c r="T37" s="9"/>
    </row>
    <row r="38" spans="1:20" ht="31.2" x14ac:dyDescent="0.25">
      <c r="A38" s="3311"/>
      <c r="B38" s="3124"/>
      <c r="C38" s="3314"/>
      <c r="D38" s="1181"/>
      <c r="E38" s="3269" t="s">
        <v>563</v>
      </c>
      <c r="F38" s="3167"/>
      <c r="G38" s="3170"/>
      <c r="H38" s="1198"/>
      <c r="I38" s="1199"/>
      <c r="J38" s="1200"/>
      <c r="K38" s="1200"/>
      <c r="L38" s="1205" t="s">
        <v>564</v>
      </c>
      <c r="M38" s="1206" t="s">
        <v>71</v>
      </c>
      <c r="N38" s="1207">
        <v>2</v>
      </c>
      <c r="O38" s="1207">
        <v>2</v>
      </c>
      <c r="P38" s="1208">
        <v>2</v>
      </c>
      <c r="Q38" s="9"/>
      <c r="R38" s="9"/>
      <c r="S38" s="9"/>
      <c r="T38" s="9"/>
    </row>
    <row r="39" spans="1:20" ht="15.6" x14ac:dyDescent="0.25">
      <c r="A39" s="3311"/>
      <c r="B39" s="3124"/>
      <c r="C39" s="3314"/>
      <c r="D39" s="1181"/>
      <c r="E39" s="3270"/>
      <c r="F39" s="3167"/>
      <c r="G39" s="3170"/>
      <c r="H39" s="1198"/>
      <c r="I39" s="1199"/>
      <c r="J39" s="1200"/>
      <c r="K39" s="1200"/>
      <c r="L39" s="1205" t="s">
        <v>565</v>
      </c>
      <c r="M39" s="1206" t="s">
        <v>71</v>
      </c>
      <c r="N39" s="1207">
        <v>50</v>
      </c>
      <c r="O39" s="1207">
        <v>52</v>
      </c>
      <c r="P39" s="1208">
        <v>54</v>
      </c>
      <c r="Q39" s="9"/>
      <c r="R39" s="9"/>
      <c r="S39" s="9"/>
      <c r="T39" s="9"/>
    </row>
    <row r="40" spans="1:20" ht="31.2" x14ac:dyDescent="0.25">
      <c r="A40" s="3311"/>
      <c r="B40" s="3124"/>
      <c r="C40" s="3314"/>
      <c r="D40" s="1181"/>
      <c r="E40" s="3269" t="s">
        <v>566</v>
      </c>
      <c r="F40" s="3167"/>
      <c r="G40" s="3170"/>
      <c r="H40" s="1198"/>
      <c r="I40" s="1199"/>
      <c r="J40" s="1200"/>
      <c r="K40" s="1200"/>
      <c r="L40" s="2253" t="s">
        <v>567</v>
      </c>
      <c r="M40" s="1120" t="s">
        <v>288</v>
      </c>
      <c r="N40" s="1209">
        <v>140</v>
      </c>
      <c r="O40" s="1209">
        <v>120</v>
      </c>
      <c r="P40" s="1210">
        <v>120</v>
      </c>
      <c r="Q40" s="9"/>
      <c r="R40" s="9"/>
      <c r="S40" s="9"/>
      <c r="T40" s="9"/>
    </row>
    <row r="41" spans="1:20" ht="31.8" thickBot="1" x14ac:dyDescent="0.3">
      <c r="A41" s="3311"/>
      <c r="B41" s="3124"/>
      <c r="C41" s="3314"/>
      <c r="D41" s="1181"/>
      <c r="E41" s="3147"/>
      <c r="F41" s="3167"/>
      <c r="G41" s="3170"/>
      <c r="H41" s="1198"/>
      <c r="I41" s="1199"/>
      <c r="J41" s="1200"/>
      <c r="K41" s="1211"/>
      <c r="L41" s="1212" t="s">
        <v>568</v>
      </c>
      <c r="M41" s="1117" t="s">
        <v>362</v>
      </c>
      <c r="N41" s="1213">
        <v>14500</v>
      </c>
      <c r="O41" s="1213">
        <v>14500</v>
      </c>
      <c r="P41" s="1214">
        <v>14500</v>
      </c>
      <c r="Q41" s="9"/>
      <c r="R41" s="9"/>
      <c r="S41" s="9"/>
      <c r="T41" s="9"/>
    </row>
    <row r="42" spans="1:20" ht="17.399999999999999" customHeight="1" thickBot="1" x14ac:dyDescent="0.3">
      <c r="A42" s="3312"/>
      <c r="B42" s="3131"/>
      <c r="C42" s="3315"/>
      <c r="D42" s="1215"/>
      <c r="E42" s="3223"/>
      <c r="F42" s="3168"/>
      <c r="G42" s="3171"/>
      <c r="H42" s="1216" t="s">
        <v>7</v>
      </c>
      <c r="I42" s="1127">
        <f>SUM(I30:I33)</f>
        <v>606.1</v>
      </c>
      <c r="J42" s="1127">
        <f>SUM(J30:J33)</f>
        <v>345</v>
      </c>
      <c r="K42" s="1217">
        <f>SUM(K30:K33)</f>
        <v>400</v>
      </c>
      <c r="L42" s="1218"/>
      <c r="M42" s="1219"/>
      <c r="N42" s="1220"/>
      <c r="O42" s="1221"/>
      <c r="P42" s="1222"/>
      <c r="Q42" s="9"/>
      <c r="R42" s="9"/>
      <c r="S42" s="9"/>
      <c r="T42" s="9"/>
    </row>
    <row r="43" spans="1:20" ht="31.2" x14ac:dyDescent="0.3">
      <c r="A43" s="3084" t="s">
        <v>6</v>
      </c>
      <c r="B43" s="3086" t="s">
        <v>8</v>
      </c>
      <c r="C43" s="3088" t="s">
        <v>8</v>
      </c>
      <c r="D43" s="1223"/>
      <c r="E43" s="3090" t="s">
        <v>569</v>
      </c>
      <c r="F43" s="3092" t="s">
        <v>64</v>
      </c>
      <c r="G43" s="3094" t="s">
        <v>303</v>
      </c>
      <c r="H43" s="1102" t="s">
        <v>48</v>
      </c>
      <c r="I43" s="1103">
        <v>0</v>
      </c>
      <c r="J43" s="1104">
        <v>0</v>
      </c>
      <c r="K43" s="1105">
        <v>100</v>
      </c>
      <c r="L43" s="2346" t="s">
        <v>570</v>
      </c>
      <c r="M43" s="1107" t="s">
        <v>71</v>
      </c>
      <c r="N43" s="1346"/>
      <c r="O43" s="1346"/>
      <c r="P43" s="1264">
        <v>1</v>
      </c>
      <c r="Q43" s="9"/>
      <c r="R43" s="9"/>
      <c r="S43" s="9"/>
      <c r="T43" s="9"/>
    </row>
    <row r="44" spans="1:20" ht="15.6" x14ac:dyDescent="0.25">
      <c r="A44" s="3145"/>
      <c r="B44" s="3124"/>
      <c r="C44" s="3098"/>
      <c r="D44" s="1225"/>
      <c r="E44" s="3102"/>
      <c r="F44" s="3103"/>
      <c r="G44" s="3104"/>
      <c r="H44" s="1121" t="s">
        <v>58</v>
      </c>
      <c r="I44" s="1197"/>
      <c r="J44" s="1226"/>
      <c r="K44" s="1227"/>
      <c r="L44" s="1228" t="s">
        <v>571</v>
      </c>
      <c r="M44" s="1224" t="s">
        <v>71</v>
      </c>
      <c r="N44" s="1203"/>
      <c r="O44" s="1203"/>
      <c r="P44" s="1204">
        <v>1</v>
      </c>
      <c r="Q44" s="9"/>
      <c r="R44" s="9"/>
      <c r="S44" s="9"/>
      <c r="T44" s="9"/>
    </row>
    <row r="45" spans="1:20" ht="15.6" x14ac:dyDescent="0.25">
      <c r="A45" s="3145"/>
      <c r="B45" s="3124"/>
      <c r="C45" s="3098"/>
      <c r="D45" s="1225"/>
      <c r="E45" s="3102"/>
      <c r="F45" s="3103"/>
      <c r="G45" s="3104"/>
      <c r="H45" s="1121" t="s">
        <v>534</v>
      </c>
      <c r="I45" s="1197"/>
      <c r="J45" s="1226"/>
      <c r="K45" s="1227"/>
      <c r="L45" s="1228"/>
      <c r="M45" s="1224"/>
      <c r="N45" s="1213"/>
      <c r="O45" s="1213"/>
      <c r="P45" s="1214"/>
      <c r="Q45" s="9"/>
      <c r="R45" s="9"/>
      <c r="S45" s="9"/>
      <c r="T45" s="9"/>
    </row>
    <row r="46" spans="1:20" ht="15.6" x14ac:dyDescent="0.25">
      <c r="A46" s="3145"/>
      <c r="B46" s="3124"/>
      <c r="C46" s="3098"/>
      <c r="D46" s="1225"/>
      <c r="E46" s="1229"/>
      <c r="F46" s="3103"/>
      <c r="G46" s="3104"/>
      <c r="H46" s="1121" t="s">
        <v>281</v>
      </c>
      <c r="I46" s="1230"/>
      <c r="J46" s="1226"/>
      <c r="K46" s="1227"/>
      <c r="L46" s="1231"/>
      <c r="M46" s="1120"/>
      <c r="N46" s="1232"/>
      <c r="O46" s="1232"/>
      <c r="P46" s="1233"/>
      <c r="Q46" s="9"/>
      <c r="R46" s="9"/>
      <c r="S46" s="9"/>
      <c r="T46" s="9"/>
    </row>
    <row r="47" spans="1:20" ht="16.2" customHeight="1" thickBot="1" x14ac:dyDescent="0.3">
      <c r="A47" s="3085"/>
      <c r="B47" s="3087"/>
      <c r="C47" s="3089"/>
      <c r="D47" s="1234"/>
      <c r="E47" s="1235"/>
      <c r="F47" s="3093"/>
      <c r="G47" s="3095"/>
      <c r="H47" s="1216" t="s">
        <v>7</v>
      </c>
      <c r="I47" s="1127">
        <f>SUM(I43:I46)</f>
        <v>0</v>
      </c>
      <c r="J47" s="1127">
        <f>SUM(J43:J46)</f>
        <v>0</v>
      </c>
      <c r="K47" s="1127">
        <f>SUM(K43:K46)</f>
        <v>100</v>
      </c>
      <c r="L47" s="1236"/>
      <c r="M47" s="1220"/>
      <c r="N47" s="1237"/>
      <c r="O47" s="1237"/>
      <c r="P47" s="1238"/>
      <c r="Q47" s="9"/>
      <c r="R47" s="9"/>
      <c r="S47" s="9"/>
      <c r="T47" s="9"/>
    </row>
    <row r="48" spans="1:20" ht="16.2" thickBot="1" x14ac:dyDescent="0.3">
      <c r="A48" s="1087" t="s">
        <v>6</v>
      </c>
      <c r="B48" s="1239" t="s">
        <v>8</v>
      </c>
      <c r="C48" s="3096" t="s">
        <v>31</v>
      </c>
      <c r="D48" s="3096"/>
      <c r="E48" s="3096"/>
      <c r="F48" s="3096"/>
      <c r="G48" s="3097"/>
      <c r="H48" s="1158" t="s">
        <v>7</v>
      </c>
      <c r="I48" s="1159">
        <f>I42+I47</f>
        <v>606.1</v>
      </c>
      <c r="J48" s="1159">
        <f>J42+J47</f>
        <v>345</v>
      </c>
      <c r="K48" s="1159">
        <f>K42+K47</f>
        <v>500</v>
      </c>
      <c r="L48" s="3242"/>
      <c r="M48" s="3243"/>
      <c r="N48" s="3243"/>
      <c r="O48" s="3243"/>
      <c r="P48" s="3244"/>
      <c r="Q48" s="9"/>
      <c r="R48" s="9"/>
      <c r="S48" s="9"/>
      <c r="T48" s="9"/>
    </row>
    <row r="49" spans="1:20" ht="16.2" thickBot="1" x14ac:dyDescent="0.35">
      <c r="A49" s="1087" t="s">
        <v>6</v>
      </c>
      <c r="B49" s="1239" t="s">
        <v>49</v>
      </c>
      <c r="C49" s="1890" t="s">
        <v>572</v>
      </c>
      <c r="D49" s="1167"/>
      <c r="E49" s="1168"/>
      <c r="F49" s="1168"/>
      <c r="G49" s="1168"/>
      <c r="H49" s="1168"/>
      <c r="I49" s="1168"/>
      <c r="J49" s="1168"/>
      <c r="K49" s="1168"/>
      <c r="L49" s="1168"/>
      <c r="M49" s="1168"/>
      <c r="N49" s="1168"/>
      <c r="O49" s="1168"/>
      <c r="P49" s="1169"/>
      <c r="Q49" s="9"/>
      <c r="R49" s="9"/>
      <c r="S49" s="9"/>
      <c r="T49" s="9"/>
    </row>
    <row r="50" spans="1:20" ht="15.6" customHeight="1" thickBot="1" x14ac:dyDescent="0.35">
      <c r="A50" s="1087"/>
      <c r="B50" s="1239"/>
      <c r="C50" s="1240"/>
      <c r="D50" s="1171"/>
      <c r="E50" s="1172"/>
      <c r="F50" s="1172"/>
      <c r="G50" s="1172"/>
      <c r="H50" s="1172"/>
      <c r="I50" s="1172"/>
      <c r="J50" s="1172"/>
      <c r="K50" s="1172"/>
      <c r="L50" s="1173" t="s">
        <v>573</v>
      </c>
      <c r="M50" s="1279" t="s">
        <v>71</v>
      </c>
      <c r="N50" s="1241"/>
      <c r="O50" s="1241"/>
      <c r="P50" s="1242">
        <v>1</v>
      </c>
      <c r="Q50" s="9"/>
      <c r="R50" s="9"/>
      <c r="S50" s="9"/>
      <c r="T50" s="9"/>
    </row>
    <row r="51" spans="1:20" ht="15.6" x14ac:dyDescent="0.25">
      <c r="A51" s="3084" t="s">
        <v>6</v>
      </c>
      <c r="B51" s="3086" t="s">
        <v>49</v>
      </c>
      <c r="C51" s="3088" t="s">
        <v>6</v>
      </c>
      <c r="D51" s="1223"/>
      <c r="E51" s="3090" t="s">
        <v>574</v>
      </c>
      <c r="F51" s="3092" t="s">
        <v>64</v>
      </c>
      <c r="G51" s="3094" t="s">
        <v>303</v>
      </c>
      <c r="H51" s="1102" t="s">
        <v>48</v>
      </c>
      <c r="I51" s="1179">
        <v>90</v>
      </c>
      <c r="J51" s="1104">
        <v>70</v>
      </c>
      <c r="K51" s="1105">
        <v>90</v>
      </c>
      <c r="L51" s="1243" t="s">
        <v>575</v>
      </c>
      <c r="M51" s="1244" t="s">
        <v>71</v>
      </c>
      <c r="N51" s="1245">
        <v>12</v>
      </c>
      <c r="O51" s="1245">
        <v>12</v>
      </c>
      <c r="P51" s="1246">
        <v>16</v>
      </c>
      <c r="Q51" s="9"/>
      <c r="R51" s="9"/>
      <c r="S51" s="9"/>
      <c r="T51" s="9"/>
    </row>
    <row r="52" spans="1:20" ht="16.2" customHeight="1" thickBot="1" x14ac:dyDescent="0.3">
      <c r="A52" s="3085"/>
      <c r="B52" s="3087"/>
      <c r="C52" s="3089"/>
      <c r="D52" s="1234"/>
      <c r="E52" s="3021"/>
      <c r="F52" s="3093"/>
      <c r="G52" s="3095"/>
      <c r="H52" s="1216" t="s">
        <v>7</v>
      </c>
      <c r="I52" s="1127">
        <f>SUM(I51:I51)</f>
        <v>90</v>
      </c>
      <c r="J52" s="1127">
        <f>SUM(J51:J51)</f>
        <v>70</v>
      </c>
      <c r="K52" s="1127">
        <f>SUM(K51:K51)</f>
        <v>90</v>
      </c>
      <c r="L52" s="1247"/>
      <c r="M52" s="1248"/>
      <c r="N52" s="1237"/>
      <c r="O52" s="1237"/>
      <c r="P52" s="1238"/>
      <c r="Q52" s="9"/>
      <c r="R52" s="9"/>
      <c r="S52" s="9"/>
      <c r="T52" s="9"/>
    </row>
    <row r="53" spans="1:20" ht="16.2" thickBot="1" x14ac:dyDescent="0.3">
      <c r="A53" s="1087" t="s">
        <v>6</v>
      </c>
      <c r="B53" s="1239" t="s">
        <v>49</v>
      </c>
      <c r="C53" s="3096" t="s">
        <v>31</v>
      </c>
      <c r="D53" s="3096"/>
      <c r="E53" s="3096"/>
      <c r="F53" s="3096"/>
      <c r="G53" s="3097"/>
      <c r="H53" s="1158" t="s">
        <v>7</v>
      </c>
      <c r="I53" s="1159">
        <f>I52*1</f>
        <v>90</v>
      </c>
      <c r="J53" s="1159">
        <f t="shared" ref="J53:K53" si="1">J52*1</f>
        <v>70</v>
      </c>
      <c r="K53" s="1159">
        <f t="shared" si="1"/>
        <v>90</v>
      </c>
      <c r="L53" s="3242"/>
      <c r="M53" s="3243"/>
      <c r="N53" s="3243"/>
      <c r="O53" s="3243"/>
      <c r="P53" s="3244"/>
      <c r="Q53" s="9"/>
      <c r="R53" s="9"/>
      <c r="S53" s="9"/>
      <c r="T53" s="9"/>
    </row>
    <row r="54" spans="1:20" ht="16.2" thickBot="1" x14ac:dyDescent="0.3">
      <c r="A54" s="1087" t="s">
        <v>6</v>
      </c>
      <c r="B54" s="1239" t="s">
        <v>50</v>
      </c>
      <c r="C54" s="1249" t="s">
        <v>576</v>
      </c>
      <c r="D54" s="1090"/>
      <c r="E54" s="1167"/>
      <c r="F54" s="1167"/>
      <c r="G54" s="1167"/>
      <c r="H54" s="1167"/>
      <c r="I54" s="1167"/>
      <c r="J54" s="1167"/>
      <c r="K54" s="1167"/>
      <c r="L54" s="1090"/>
      <c r="M54" s="1090"/>
      <c r="N54" s="1090"/>
      <c r="O54" s="1090"/>
      <c r="P54" s="1250"/>
      <c r="Q54" s="9"/>
      <c r="R54" s="9"/>
      <c r="S54" s="9"/>
      <c r="T54" s="9"/>
    </row>
    <row r="55" spans="1:20" ht="31.2" x14ac:dyDescent="0.25">
      <c r="A55" s="3121"/>
      <c r="B55" s="3123"/>
      <c r="C55" s="3293"/>
      <c r="D55" s="3296"/>
      <c r="E55" s="3299"/>
      <c r="F55" s="3300"/>
      <c r="G55" s="3300"/>
      <c r="H55" s="3300"/>
      <c r="I55" s="3300"/>
      <c r="J55" s="3300"/>
      <c r="K55" s="3301"/>
      <c r="L55" s="1251" t="s">
        <v>577</v>
      </c>
      <c r="M55" s="1107" t="s">
        <v>73</v>
      </c>
      <c r="N55" s="1252" t="s">
        <v>74</v>
      </c>
      <c r="O55" s="1252" t="s">
        <v>539</v>
      </c>
      <c r="P55" s="1253" t="s">
        <v>75</v>
      </c>
      <c r="Q55" s="9"/>
      <c r="R55" s="9"/>
      <c r="S55" s="9"/>
      <c r="T55" s="9"/>
    </row>
    <row r="56" spans="1:20" ht="31.2" x14ac:dyDescent="0.25">
      <c r="A56" s="3122"/>
      <c r="B56" s="3124"/>
      <c r="C56" s="3294"/>
      <c r="D56" s="3297"/>
      <c r="E56" s="3302"/>
      <c r="F56" s="3303"/>
      <c r="G56" s="3303"/>
      <c r="H56" s="3303"/>
      <c r="I56" s="3303"/>
      <c r="J56" s="3303"/>
      <c r="K56" s="3304"/>
      <c r="L56" s="1254" t="s">
        <v>578</v>
      </c>
      <c r="M56" s="1255" t="s">
        <v>71</v>
      </c>
      <c r="N56" s="1256" t="s">
        <v>72</v>
      </c>
      <c r="O56" s="1256" t="s">
        <v>72</v>
      </c>
      <c r="P56" s="1257" t="s">
        <v>74</v>
      </c>
      <c r="Q56" s="9"/>
      <c r="R56" s="9"/>
      <c r="S56" s="9"/>
      <c r="T56" s="9"/>
    </row>
    <row r="57" spans="1:20" ht="31.2" customHeight="1" thickBot="1" x14ac:dyDescent="0.3">
      <c r="A57" s="3130"/>
      <c r="B57" s="3131"/>
      <c r="C57" s="3295"/>
      <c r="D57" s="3298"/>
      <c r="E57" s="3305"/>
      <c r="F57" s="3116"/>
      <c r="G57" s="3116"/>
      <c r="H57" s="3116"/>
      <c r="I57" s="3116"/>
      <c r="J57" s="3116"/>
      <c r="K57" s="3306"/>
      <c r="L57" s="1258" t="s">
        <v>579</v>
      </c>
      <c r="M57" s="1259" t="s">
        <v>73</v>
      </c>
      <c r="N57" s="1260" t="s">
        <v>74</v>
      </c>
      <c r="O57" s="1260" t="s">
        <v>539</v>
      </c>
      <c r="P57" s="1261" t="s">
        <v>75</v>
      </c>
      <c r="Q57" s="9"/>
      <c r="R57" s="9"/>
      <c r="S57" s="9"/>
      <c r="T57" s="9"/>
    </row>
    <row r="58" spans="1:20" ht="31.2" x14ac:dyDescent="0.25">
      <c r="A58" s="3084" t="s">
        <v>6</v>
      </c>
      <c r="B58" s="3086" t="s">
        <v>50</v>
      </c>
      <c r="C58" s="3088" t="s">
        <v>6</v>
      </c>
      <c r="D58" s="1223"/>
      <c r="E58" s="3090" t="s">
        <v>580</v>
      </c>
      <c r="F58" s="3092" t="s">
        <v>64</v>
      </c>
      <c r="G58" s="3094" t="s">
        <v>303</v>
      </c>
      <c r="H58" s="1102" t="s">
        <v>48</v>
      </c>
      <c r="I58" s="1103">
        <v>0</v>
      </c>
      <c r="J58" s="1104">
        <v>0</v>
      </c>
      <c r="K58" s="1105">
        <v>100</v>
      </c>
      <c r="L58" s="1262" t="s">
        <v>581</v>
      </c>
      <c r="M58" s="1107"/>
      <c r="N58" s="1263"/>
      <c r="O58" s="1263"/>
      <c r="P58" s="1264" t="s">
        <v>68</v>
      </c>
      <c r="Q58" s="9"/>
      <c r="R58" s="9"/>
      <c r="S58" s="9"/>
      <c r="T58" s="9"/>
    </row>
    <row r="59" spans="1:20" ht="15.6" x14ac:dyDescent="0.25">
      <c r="A59" s="3145"/>
      <c r="B59" s="3124"/>
      <c r="C59" s="3098"/>
      <c r="D59" s="1225"/>
      <c r="E59" s="3102"/>
      <c r="F59" s="3103"/>
      <c r="G59" s="3104"/>
      <c r="H59" s="1121" t="s">
        <v>58</v>
      </c>
      <c r="I59" s="1197"/>
      <c r="J59" s="1226"/>
      <c r="K59" s="1265"/>
      <c r="L59" s="1266"/>
      <c r="M59" s="1224"/>
      <c r="N59" s="1267"/>
      <c r="O59" s="1267"/>
      <c r="P59" s="1204"/>
      <c r="Q59" s="9"/>
      <c r="R59" s="9"/>
      <c r="S59" s="9"/>
      <c r="T59" s="9"/>
    </row>
    <row r="60" spans="1:20" ht="16.2" customHeight="1" thickBot="1" x14ac:dyDescent="0.3">
      <c r="A60" s="3085"/>
      <c r="B60" s="3087"/>
      <c r="C60" s="3089"/>
      <c r="D60" s="1234"/>
      <c r="E60" s="1268"/>
      <c r="F60" s="3093"/>
      <c r="G60" s="3095"/>
      <c r="H60" s="1216" t="s">
        <v>7</v>
      </c>
      <c r="I60" s="1127">
        <f>SUM(I58:I59)</f>
        <v>0</v>
      </c>
      <c r="J60" s="1127">
        <f>SUM(J58:J59)</f>
        <v>0</v>
      </c>
      <c r="K60" s="1127">
        <f>SUM(K58:K59)</f>
        <v>100</v>
      </c>
      <c r="L60" s="1236"/>
      <c r="M60" s="1220"/>
      <c r="N60" s="1237"/>
      <c r="O60" s="1237"/>
      <c r="P60" s="1238"/>
      <c r="Q60" s="9"/>
      <c r="R60" s="9"/>
      <c r="S60" s="9"/>
      <c r="T60" s="9"/>
    </row>
    <row r="61" spans="1:20" ht="16.2" thickBot="1" x14ac:dyDescent="0.3">
      <c r="A61" s="2280" t="s">
        <v>6</v>
      </c>
      <c r="B61" s="2276" t="s">
        <v>50</v>
      </c>
      <c r="C61" s="3252" t="s">
        <v>31</v>
      </c>
      <c r="D61" s="3252"/>
      <c r="E61" s="3252"/>
      <c r="F61" s="3252"/>
      <c r="G61" s="3253"/>
      <c r="H61" s="1269" t="s">
        <v>7</v>
      </c>
      <c r="I61" s="1270">
        <f>I60*1</f>
        <v>0</v>
      </c>
      <c r="J61" s="1270">
        <f t="shared" ref="J61:K61" si="2">J60*1</f>
        <v>0</v>
      </c>
      <c r="K61" s="1270">
        <f t="shared" si="2"/>
        <v>100</v>
      </c>
      <c r="L61" s="1271"/>
      <c r="M61" s="1272"/>
      <c r="N61" s="1272"/>
      <c r="O61" s="1272"/>
      <c r="P61" s="1273"/>
      <c r="Q61" s="9"/>
      <c r="R61" s="9"/>
      <c r="S61" s="9"/>
      <c r="T61" s="9"/>
    </row>
    <row r="62" spans="1:20" ht="16.2" thickBot="1" x14ac:dyDescent="0.3">
      <c r="A62" s="1087" t="s">
        <v>6</v>
      </c>
      <c r="B62" s="1239" t="s">
        <v>55</v>
      </c>
      <c r="C62" s="1274" t="s">
        <v>582</v>
      </c>
      <c r="D62" s="1090"/>
      <c r="E62" s="1090"/>
      <c r="F62" s="1090"/>
      <c r="G62" s="1090"/>
      <c r="H62" s="1090"/>
      <c r="I62" s="1090"/>
      <c r="J62" s="1090"/>
      <c r="K62" s="1090"/>
      <c r="L62" s="1090"/>
      <c r="M62" s="1090"/>
      <c r="N62" s="1090"/>
      <c r="O62" s="1090"/>
      <c r="P62" s="1250"/>
      <c r="Q62" s="9"/>
      <c r="R62" s="9"/>
      <c r="S62" s="9"/>
      <c r="T62" s="9"/>
    </row>
    <row r="63" spans="1:20" ht="47.4" thickBot="1" x14ac:dyDescent="0.35">
      <c r="A63" s="3121"/>
      <c r="B63" s="3123"/>
      <c r="C63" s="3287"/>
      <c r="D63" s="3288"/>
      <c r="E63" s="3288"/>
      <c r="F63" s="3288"/>
      <c r="G63" s="3288"/>
      <c r="H63" s="3288"/>
      <c r="I63" s="3288"/>
      <c r="J63" s="3288"/>
      <c r="K63" s="3289"/>
      <c r="L63" s="1275" t="s">
        <v>583</v>
      </c>
      <c r="M63" s="1107" t="s">
        <v>73</v>
      </c>
      <c r="N63" s="1276" t="s">
        <v>76</v>
      </c>
      <c r="O63" s="1276" t="s">
        <v>584</v>
      </c>
      <c r="P63" s="1277" t="s">
        <v>77</v>
      </c>
      <c r="Q63" s="9"/>
      <c r="R63" s="9"/>
      <c r="S63" s="9"/>
      <c r="T63" s="9"/>
    </row>
    <row r="64" spans="1:20" ht="47.4" thickBot="1" x14ac:dyDescent="0.3">
      <c r="A64" s="3130"/>
      <c r="B64" s="3131"/>
      <c r="C64" s="3290"/>
      <c r="D64" s="3291"/>
      <c r="E64" s="3291"/>
      <c r="F64" s="3291"/>
      <c r="G64" s="3291"/>
      <c r="H64" s="3291"/>
      <c r="I64" s="3291"/>
      <c r="J64" s="3291"/>
      <c r="K64" s="3292"/>
      <c r="L64" s="1278" t="s">
        <v>585</v>
      </c>
      <c r="M64" s="1279" t="s">
        <v>71</v>
      </c>
      <c r="N64" s="1280">
        <v>1</v>
      </c>
      <c r="O64" s="1280">
        <v>1</v>
      </c>
      <c r="P64" s="1281">
        <v>2</v>
      </c>
      <c r="Q64" s="9"/>
      <c r="R64" s="9"/>
      <c r="S64" s="9"/>
      <c r="T64" s="9"/>
    </row>
    <row r="65" spans="1:20" ht="31.2" x14ac:dyDescent="0.25">
      <c r="A65" s="3084" t="s">
        <v>6</v>
      </c>
      <c r="B65" s="3086" t="s">
        <v>55</v>
      </c>
      <c r="C65" s="3088" t="s">
        <v>6</v>
      </c>
      <c r="D65" s="1223"/>
      <c r="E65" s="3090" t="s">
        <v>586</v>
      </c>
      <c r="F65" s="3092" t="s">
        <v>64</v>
      </c>
      <c r="G65" s="3094" t="s">
        <v>303</v>
      </c>
      <c r="H65" s="1102" t="s">
        <v>48</v>
      </c>
      <c r="I65" s="1179">
        <v>600</v>
      </c>
      <c r="J65" s="1104">
        <v>4000</v>
      </c>
      <c r="K65" s="1105"/>
      <c r="L65" s="1282" t="s">
        <v>587</v>
      </c>
      <c r="M65" s="1107"/>
      <c r="N65" s="1283" t="s">
        <v>68</v>
      </c>
      <c r="O65" s="1283" t="s">
        <v>68</v>
      </c>
      <c r="P65" s="1284"/>
      <c r="Q65" s="9"/>
      <c r="R65" s="9"/>
      <c r="S65" s="9"/>
      <c r="T65" s="9"/>
    </row>
    <row r="66" spans="1:20" ht="15.6" customHeight="1" x14ac:dyDescent="0.25">
      <c r="A66" s="3145"/>
      <c r="B66" s="3124"/>
      <c r="C66" s="3098"/>
      <c r="D66" s="1225"/>
      <c r="E66" s="3102"/>
      <c r="F66" s="3103"/>
      <c r="G66" s="3104"/>
      <c r="H66" s="1194" t="s">
        <v>58</v>
      </c>
      <c r="I66" s="1878">
        <v>0</v>
      </c>
      <c r="J66" s="1879"/>
      <c r="K66" s="1880"/>
      <c r="L66" s="972"/>
      <c r="M66" s="1881"/>
      <c r="N66" s="1882"/>
      <c r="O66" s="1882"/>
      <c r="P66" s="1883"/>
      <c r="Q66" s="9"/>
      <c r="R66" s="9"/>
      <c r="S66" s="9"/>
      <c r="T66" s="9"/>
    </row>
    <row r="67" spans="1:20" ht="39.75" customHeight="1" thickBot="1" x14ac:dyDescent="0.3">
      <c r="A67" s="3085"/>
      <c r="B67" s="3087"/>
      <c r="C67" s="3089"/>
      <c r="D67" s="1234"/>
      <c r="E67" s="3091"/>
      <c r="F67" s="3093"/>
      <c r="G67" s="3095"/>
      <c r="H67" s="1216" t="s">
        <v>7</v>
      </c>
      <c r="I67" s="1127">
        <f>SUM(I65:I66)</f>
        <v>600</v>
      </c>
      <c r="J67" s="1127">
        <f>SUM(J65:J65)</f>
        <v>4000</v>
      </c>
      <c r="K67" s="1127">
        <f>SUM(K65:K65)</f>
        <v>0</v>
      </c>
      <c r="L67" s="1236"/>
      <c r="M67" s="1220"/>
      <c r="N67" s="1237"/>
      <c r="O67" s="1237"/>
      <c r="P67" s="1238"/>
      <c r="Q67" s="9"/>
      <c r="R67" s="9"/>
      <c r="S67" s="9"/>
      <c r="T67" s="9"/>
    </row>
    <row r="68" spans="1:20" ht="16.2" customHeight="1" x14ac:dyDescent="0.3">
      <c r="A68" s="3084" t="s">
        <v>6</v>
      </c>
      <c r="B68" s="3086" t="s">
        <v>55</v>
      </c>
      <c r="C68" s="3088" t="s">
        <v>8</v>
      </c>
      <c r="D68" s="1223"/>
      <c r="E68" s="3090" t="s">
        <v>588</v>
      </c>
      <c r="F68" s="3092" t="s">
        <v>64</v>
      </c>
      <c r="G68" s="3282" t="s">
        <v>589</v>
      </c>
      <c r="H68" s="1102"/>
      <c r="I68" s="1103"/>
      <c r="J68" s="1104"/>
      <c r="K68" s="1105">
        <v>100</v>
      </c>
      <c r="L68" s="1285" t="s">
        <v>590</v>
      </c>
      <c r="M68" s="1107"/>
      <c r="N68" s="1283"/>
      <c r="O68" s="1283"/>
      <c r="P68" s="1284" t="s">
        <v>68</v>
      </c>
      <c r="Q68" s="9"/>
      <c r="R68" s="9"/>
      <c r="S68" s="9"/>
      <c r="T68" s="9"/>
    </row>
    <row r="69" spans="1:20" ht="16.2" customHeight="1" thickBot="1" x14ac:dyDescent="0.3">
      <c r="A69" s="3085"/>
      <c r="B69" s="3087"/>
      <c r="C69" s="3089"/>
      <c r="D69" s="1234"/>
      <c r="E69" s="3091"/>
      <c r="F69" s="3093"/>
      <c r="G69" s="3283"/>
      <c r="H69" s="1216" t="s">
        <v>7</v>
      </c>
      <c r="I69" s="1127"/>
      <c r="J69" s="1127"/>
      <c r="K69" s="1286"/>
      <c r="L69" s="1236"/>
      <c r="M69" s="1220"/>
      <c r="N69" s="1237"/>
      <c r="O69" s="1237"/>
      <c r="P69" s="1238"/>
      <c r="Q69" s="9"/>
      <c r="R69" s="9"/>
      <c r="S69" s="9"/>
      <c r="T69" s="9"/>
    </row>
    <row r="70" spans="1:20" ht="16.2" thickBot="1" x14ac:dyDescent="0.3">
      <c r="A70" s="1094" t="s">
        <v>6</v>
      </c>
      <c r="B70" s="1239" t="s">
        <v>55</v>
      </c>
      <c r="C70" s="3117" t="s">
        <v>31</v>
      </c>
      <c r="D70" s="3096"/>
      <c r="E70" s="3096"/>
      <c r="F70" s="3096"/>
      <c r="G70" s="3097"/>
      <c r="H70" s="1158" t="s">
        <v>7</v>
      </c>
      <c r="I70" s="1287">
        <f>SUM(I67+I69)</f>
        <v>600</v>
      </c>
      <c r="J70" s="1288">
        <f t="shared" ref="J70:K70" si="3">SUM(J67+J69)</f>
        <v>4000</v>
      </c>
      <c r="K70" s="1289">
        <f t="shared" si="3"/>
        <v>0</v>
      </c>
      <c r="L70" s="1290"/>
      <c r="M70" s="1290"/>
      <c r="N70" s="1290"/>
      <c r="O70" s="1290"/>
      <c r="P70" s="1291"/>
      <c r="Q70" s="9"/>
      <c r="R70" s="9"/>
      <c r="S70" s="9"/>
      <c r="T70" s="9"/>
    </row>
    <row r="71" spans="1:20" ht="16.2" thickBot="1" x14ac:dyDescent="0.3">
      <c r="A71" s="1292" t="s">
        <v>6</v>
      </c>
      <c r="B71" s="3174" t="s">
        <v>78</v>
      </c>
      <c r="C71" s="3175"/>
      <c r="D71" s="3175"/>
      <c r="E71" s="3175"/>
      <c r="F71" s="3175"/>
      <c r="G71" s="3175"/>
      <c r="H71" s="3175"/>
      <c r="I71" s="1293">
        <f>I27+I48+I53+I61+I70</f>
        <v>2087.9</v>
      </c>
      <c r="J71" s="1293">
        <f>J27+J48+J53+J61+J70</f>
        <v>5165</v>
      </c>
      <c r="K71" s="1293">
        <f>K27+K48+K53+K61+K70</f>
        <v>1490</v>
      </c>
      <c r="L71" s="1294"/>
      <c r="M71" s="1295"/>
      <c r="N71" s="1295"/>
      <c r="O71" s="1295"/>
      <c r="P71" s="1296"/>
      <c r="Q71" s="9"/>
      <c r="R71" s="9"/>
      <c r="S71" s="9"/>
      <c r="T71" s="9"/>
    </row>
    <row r="72" spans="1:20" ht="16.2" thickBot="1" x14ac:dyDescent="0.3">
      <c r="A72" s="1087" t="s">
        <v>8</v>
      </c>
      <c r="B72" s="3284" t="s">
        <v>529</v>
      </c>
      <c r="C72" s="3285"/>
      <c r="D72" s="3285"/>
      <c r="E72" s="3285"/>
      <c r="F72" s="3285"/>
      <c r="G72" s="3285"/>
      <c r="H72" s="3285"/>
      <c r="I72" s="3285"/>
      <c r="J72" s="3285"/>
      <c r="K72" s="3285"/>
      <c r="L72" s="3285"/>
      <c r="M72" s="3285"/>
      <c r="N72" s="3285"/>
      <c r="O72" s="3285"/>
      <c r="P72" s="3286"/>
      <c r="Q72" s="9"/>
      <c r="R72" s="9"/>
      <c r="S72" s="9"/>
      <c r="T72" s="9"/>
    </row>
    <row r="73" spans="1:20" ht="16.2" thickBot="1" x14ac:dyDescent="0.3">
      <c r="A73" s="1094"/>
      <c r="B73" s="1297"/>
      <c r="C73" s="1081"/>
      <c r="D73" s="1081"/>
      <c r="E73" s="1081"/>
      <c r="F73" s="1081"/>
      <c r="G73" s="1081"/>
      <c r="H73" s="1081"/>
      <c r="I73" s="1081"/>
      <c r="J73" s="1081"/>
      <c r="K73" s="1298"/>
      <c r="L73" s="1299" t="s">
        <v>530</v>
      </c>
      <c r="M73" s="1300" t="s">
        <v>73</v>
      </c>
      <c r="N73" s="1301">
        <v>76.25</v>
      </c>
      <c r="O73" s="1301">
        <v>76.25</v>
      </c>
      <c r="P73" s="1302">
        <v>76.25</v>
      </c>
      <c r="Q73" s="9"/>
      <c r="R73" s="9"/>
      <c r="S73" s="9"/>
      <c r="T73" s="9"/>
    </row>
    <row r="74" spans="1:20" ht="31.2" customHeight="1" thickBot="1" x14ac:dyDescent="0.3">
      <c r="A74" s="1094" t="s">
        <v>8</v>
      </c>
      <c r="B74" s="1303" t="s">
        <v>6</v>
      </c>
      <c r="C74" s="1274" t="s">
        <v>591</v>
      </c>
      <c r="D74" s="1304"/>
      <c r="E74" s="1304"/>
      <c r="F74" s="1304"/>
      <c r="G74" s="1304"/>
      <c r="H74" s="1304"/>
      <c r="I74" s="1304"/>
      <c r="J74" s="1304"/>
      <c r="K74" s="1305"/>
      <c r="L74" s="1305"/>
      <c r="M74" s="1304"/>
      <c r="N74" s="1304"/>
      <c r="O74" s="1304"/>
      <c r="P74" s="1306"/>
      <c r="Q74" s="9"/>
      <c r="R74" s="9"/>
      <c r="S74" s="9"/>
      <c r="T74" s="9"/>
    </row>
    <row r="75" spans="1:20" ht="31.2" customHeight="1" thickBot="1" x14ac:dyDescent="0.3">
      <c r="A75" s="1094"/>
      <c r="B75" s="1088"/>
      <c r="C75" s="1307"/>
      <c r="D75" s="1308"/>
      <c r="E75" s="1308"/>
      <c r="F75" s="1308"/>
      <c r="G75" s="1308"/>
      <c r="H75" s="1308"/>
      <c r="I75" s="1308"/>
      <c r="J75" s="1308"/>
      <c r="K75" s="1309"/>
      <c r="L75" s="1310" t="s">
        <v>592</v>
      </c>
      <c r="M75" s="1311"/>
      <c r="N75" s="1312">
        <v>28</v>
      </c>
      <c r="O75" s="1312">
        <v>27</v>
      </c>
      <c r="P75" s="1313">
        <v>26</v>
      </c>
      <c r="Q75" s="9"/>
      <c r="R75" s="9"/>
      <c r="S75" s="9"/>
      <c r="T75" s="9"/>
    </row>
    <row r="76" spans="1:20" ht="17.399999999999999" customHeight="1" x14ac:dyDescent="0.25">
      <c r="A76" s="3084" t="s">
        <v>8</v>
      </c>
      <c r="B76" s="3086" t="s">
        <v>6</v>
      </c>
      <c r="C76" s="3088" t="s">
        <v>6</v>
      </c>
      <c r="D76" s="1223"/>
      <c r="E76" s="3090" t="s">
        <v>593</v>
      </c>
      <c r="F76" s="3092" t="s">
        <v>64</v>
      </c>
      <c r="G76" s="3094" t="s">
        <v>303</v>
      </c>
      <c r="H76" s="1102" t="s">
        <v>48</v>
      </c>
      <c r="I76" s="1103">
        <v>0</v>
      </c>
      <c r="J76" s="1104">
        <v>50</v>
      </c>
      <c r="K76" s="1105"/>
      <c r="L76" s="1314" t="s">
        <v>594</v>
      </c>
      <c r="M76" s="1315" t="s">
        <v>71</v>
      </c>
      <c r="N76" s="1316">
        <v>152</v>
      </c>
      <c r="O76" s="1316">
        <v>160</v>
      </c>
      <c r="P76" s="1317">
        <v>170</v>
      </c>
      <c r="Q76" s="9"/>
      <c r="R76" s="9"/>
      <c r="S76" s="9"/>
      <c r="T76" s="9"/>
    </row>
    <row r="77" spans="1:20" ht="15.6" customHeight="1" x14ac:dyDescent="0.25">
      <c r="A77" s="3145"/>
      <c r="B77" s="3124"/>
      <c r="C77" s="3098"/>
      <c r="D77" s="1225"/>
      <c r="E77" s="3102"/>
      <c r="F77" s="3103"/>
      <c r="G77" s="3104"/>
      <c r="H77" s="1121" t="s">
        <v>58</v>
      </c>
      <c r="I77" s="1113"/>
      <c r="J77" s="1114"/>
      <c r="K77" s="1115"/>
      <c r="L77" s="3248" t="s">
        <v>795</v>
      </c>
      <c r="M77" s="1190" t="s">
        <v>71</v>
      </c>
      <c r="N77" s="1318"/>
      <c r="O77" s="1232">
        <v>1</v>
      </c>
      <c r="P77" s="1319"/>
      <c r="Q77" s="9"/>
      <c r="R77" s="9"/>
      <c r="S77" s="9"/>
      <c r="T77" s="9"/>
    </row>
    <row r="78" spans="1:20" ht="31.5" customHeight="1" thickBot="1" x14ac:dyDescent="0.3">
      <c r="A78" s="3085"/>
      <c r="B78" s="3087"/>
      <c r="C78" s="3089"/>
      <c r="D78" s="1234"/>
      <c r="E78" s="3091"/>
      <c r="F78" s="3093"/>
      <c r="G78" s="3095"/>
      <c r="H78" s="1320" t="s">
        <v>7</v>
      </c>
      <c r="I78" s="1321">
        <f>SUM(I76:I77)</f>
        <v>0</v>
      </c>
      <c r="J78" s="1321">
        <f t="shared" ref="J78:K78" si="4">SUM(J76:J77)</f>
        <v>50</v>
      </c>
      <c r="K78" s="1321">
        <f t="shared" si="4"/>
        <v>0</v>
      </c>
      <c r="L78" s="3249"/>
      <c r="M78" s="1323"/>
      <c r="N78" s="1324"/>
      <c r="O78" s="1324"/>
      <c r="P78" s="1325"/>
      <c r="Q78" s="9"/>
      <c r="R78" s="9"/>
      <c r="S78" s="9"/>
      <c r="T78" s="9"/>
    </row>
    <row r="79" spans="1:20" ht="34.5" customHeight="1" x14ac:dyDescent="0.3">
      <c r="A79" s="1326" t="s">
        <v>8</v>
      </c>
      <c r="B79" s="1327" t="s">
        <v>6</v>
      </c>
      <c r="C79" s="1328" t="s">
        <v>8</v>
      </c>
      <c r="D79" s="1329"/>
      <c r="E79" s="3250" t="s">
        <v>595</v>
      </c>
      <c r="F79" s="3133" t="s">
        <v>64</v>
      </c>
      <c r="G79" s="3094" t="s">
        <v>303</v>
      </c>
      <c r="H79" s="1102" t="s">
        <v>48</v>
      </c>
      <c r="I79" s="1330">
        <v>11</v>
      </c>
      <c r="J79" s="1103"/>
      <c r="K79" s="1105"/>
      <c r="L79" s="1331" t="s">
        <v>596</v>
      </c>
      <c r="M79" s="1245" t="s">
        <v>315</v>
      </c>
      <c r="N79" s="1332">
        <v>1</v>
      </c>
      <c r="O79" s="1333"/>
      <c r="P79" s="1334"/>
      <c r="Q79" s="9"/>
      <c r="R79" s="9"/>
      <c r="S79" s="9"/>
      <c r="T79" s="9"/>
    </row>
    <row r="80" spans="1:20" ht="31.5" customHeight="1" thickBot="1" x14ac:dyDescent="0.3">
      <c r="A80" s="1335"/>
      <c r="B80" s="1336"/>
      <c r="C80" s="1337"/>
      <c r="D80" s="1329"/>
      <c r="E80" s="3251"/>
      <c r="F80" s="3134"/>
      <c r="G80" s="3095"/>
      <c r="H80" s="1320" t="s">
        <v>7</v>
      </c>
      <c r="I80" s="1338">
        <f>SUM(I79:I79)</f>
        <v>11</v>
      </c>
      <c r="J80" s="1338">
        <f t="shared" ref="J80:K80" si="5">SUM(J79:J79)</f>
        <v>0</v>
      </c>
      <c r="K80" s="1338">
        <f t="shared" si="5"/>
        <v>0</v>
      </c>
      <c r="L80" s="1322"/>
      <c r="M80" s="1323"/>
      <c r="N80" s="1324"/>
      <c r="O80" s="1324"/>
      <c r="P80" s="1325"/>
      <c r="Q80" s="9"/>
      <c r="R80" s="9"/>
      <c r="S80" s="9"/>
      <c r="T80" s="9"/>
    </row>
    <row r="81" spans="1:20" ht="16.2" thickBot="1" x14ac:dyDescent="0.3">
      <c r="A81" s="3084" t="s">
        <v>8</v>
      </c>
      <c r="B81" s="3086" t="s">
        <v>6</v>
      </c>
      <c r="C81" s="3088" t="s">
        <v>49</v>
      </c>
      <c r="D81" s="1223"/>
      <c r="E81" s="3090" t="s">
        <v>597</v>
      </c>
      <c r="F81" s="3092" t="s">
        <v>64</v>
      </c>
      <c r="G81" s="3094" t="s">
        <v>303</v>
      </c>
      <c r="H81" s="1102" t="s">
        <v>48</v>
      </c>
      <c r="I81" s="1103">
        <v>0</v>
      </c>
      <c r="J81" s="1104"/>
      <c r="K81" s="1105">
        <v>50</v>
      </c>
      <c r="L81" s="1339" t="s">
        <v>598</v>
      </c>
      <c r="M81" s="1107"/>
      <c r="N81" s="1283"/>
      <c r="O81" s="1283"/>
      <c r="P81" s="1284" t="s">
        <v>68</v>
      </c>
      <c r="Q81" s="9"/>
      <c r="R81" s="9"/>
      <c r="S81" s="9"/>
      <c r="T81" s="9"/>
    </row>
    <row r="82" spans="1:20" ht="36.75" customHeight="1" x14ac:dyDescent="0.25">
      <c r="A82" s="3145"/>
      <c r="B82" s="3124"/>
      <c r="C82" s="3098"/>
      <c r="D82" s="1225"/>
      <c r="E82" s="3102"/>
      <c r="F82" s="3103"/>
      <c r="G82" s="3104"/>
      <c r="H82" s="1121" t="s">
        <v>58</v>
      </c>
      <c r="I82" s="1197"/>
      <c r="J82" s="1226"/>
      <c r="K82" s="1227"/>
      <c r="L82" s="1339" t="s">
        <v>599</v>
      </c>
      <c r="M82" s="1107"/>
      <c r="N82" s="1213"/>
      <c r="O82" s="1213"/>
      <c r="P82" s="1214" t="s">
        <v>68</v>
      </c>
      <c r="Q82" s="9"/>
      <c r="R82" s="9"/>
      <c r="S82" s="9"/>
      <c r="T82" s="9"/>
    </row>
    <row r="83" spans="1:20" ht="31.2" customHeight="1" thickBot="1" x14ac:dyDescent="0.3">
      <c r="A83" s="3085"/>
      <c r="B83" s="3087"/>
      <c r="C83" s="3089"/>
      <c r="D83" s="1234"/>
      <c r="E83" s="3091"/>
      <c r="F83" s="3093"/>
      <c r="G83" s="3095"/>
      <c r="H83" s="1320" t="s">
        <v>7</v>
      </c>
      <c r="I83" s="1321">
        <f>SUM(I81:I82)</f>
        <v>0</v>
      </c>
      <c r="J83" s="1321">
        <f t="shared" ref="J83:K83" si="6">SUM(J81:J82)</f>
        <v>0</v>
      </c>
      <c r="K83" s="1321">
        <f t="shared" si="6"/>
        <v>50</v>
      </c>
      <c r="L83" s="1340"/>
      <c r="M83" s="1341"/>
      <c r="N83" s="1237"/>
      <c r="O83" s="1237"/>
      <c r="P83" s="1238"/>
      <c r="Q83" s="9"/>
      <c r="R83" s="9"/>
      <c r="S83" s="9"/>
      <c r="T83" s="9"/>
    </row>
    <row r="84" spans="1:20" ht="35.25" customHeight="1" x14ac:dyDescent="0.3">
      <c r="A84" s="1342" t="s">
        <v>8</v>
      </c>
      <c r="B84" s="1343" t="s">
        <v>6</v>
      </c>
      <c r="C84" s="1344" t="s">
        <v>50</v>
      </c>
      <c r="D84" s="1345"/>
      <c r="E84" s="3250" t="s">
        <v>600</v>
      </c>
      <c r="F84" s="3133" t="s">
        <v>64</v>
      </c>
      <c r="G84" s="3094" t="s">
        <v>303</v>
      </c>
      <c r="H84" s="1102" t="s">
        <v>48</v>
      </c>
      <c r="I84" s="1789">
        <v>25</v>
      </c>
      <c r="J84" s="1330">
        <v>20</v>
      </c>
      <c r="K84" s="1802"/>
      <c r="L84" s="1331" t="s">
        <v>601</v>
      </c>
      <c r="M84" s="1245" t="s">
        <v>315</v>
      </c>
      <c r="N84" s="1332"/>
      <c r="O84" s="1346">
        <v>1</v>
      </c>
      <c r="P84" s="1347"/>
      <c r="Q84" s="9"/>
      <c r="R84" s="9"/>
      <c r="S84" s="9"/>
      <c r="T84" s="9"/>
    </row>
    <row r="85" spans="1:20" ht="16.2" customHeight="1" thickBot="1" x14ac:dyDescent="0.3">
      <c r="A85" s="1335"/>
      <c r="B85" s="1336"/>
      <c r="C85" s="1337"/>
      <c r="D85" s="1234"/>
      <c r="E85" s="3251"/>
      <c r="F85" s="3134"/>
      <c r="G85" s="3095"/>
      <c r="H85" s="1320" t="s">
        <v>7</v>
      </c>
      <c r="I85" s="1321">
        <f>SUM(I84:I84)</f>
        <v>25</v>
      </c>
      <c r="J85" s="1321">
        <f t="shared" ref="J85:K85" si="7">SUM(J84:J84)</f>
        <v>20</v>
      </c>
      <c r="K85" s="1321">
        <f t="shared" si="7"/>
        <v>0</v>
      </c>
      <c r="L85" s="1322"/>
      <c r="M85" s="1323"/>
      <c r="N85" s="1324"/>
      <c r="O85" s="1324"/>
      <c r="P85" s="1348"/>
      <c r="Q85" s="9"/>
      <c r="R85" s="9"/>
      <c r="S85" s="9"/>
      <c r="T85" s="9"/>
    </row>
    <row r="86" spans="1:20" ht="16.2" thickBot="1" x14ac:dyDescent="0.3">
      <c r="A86" s="2280" t="s">
        <v>8</v>
      </c>
      <c r="B86" s="2298" t="s">
        <v>6</v>
      </c>
      <c r="C86" s="3252" t="s">
        <v>31</v>
      </c>
      <c r="D86" s="3252"/>
      <c r="E86" s="3252"/>
      <c r="F86" s="3252"/>
      <c r="G86" s="3253"/>
      <c r="H86" s="1269" t="s">
        <v>7</v>
      </c>
      <c r="I86" s="1270">
        <f>I78+I80+I83+I85</f>
        <v>36</v>
      </c>
      <c r="J86" s="1270">
        <f t="shared" ref="J86:K86" si="8">J78+J80+J83+J85</f>
        <v>70</v>
      </c>
      <c r="K86" s="1270">
        <f t="shared" si="8"/>
        <v>50</v>
      </c>
      <c r="L86" s="3254"/>
      <c r="M86" s="3255"/>
      <c r="N86" s="3255"/>
      <c r="O86" s="3255"/>
      <c r="P86" s="3256"/>
      <c r="Q86" s="9"/>
      <c r="R86" s="9"/>
      <c r="S86" s="9"/>
      <c r="T86" s="9"/>
    </row>
    <row r="87" spans="1:20" ht="16.2" thickBot="1" x14ac:dyDescent="0.3">
      <c r="A87" s="1087" t="s">
        <v>8</v>
      </c>
      <c r="B87" s="1088" t="s">
        <v>8</v>
      </c>
      <c r="C87" s="1274" t="s">
        <v>531</v>
      </c>
      <c r="D87" s="1304"/>
      <c r="E87" s="1304"/>
      <c r="F87" s="1304"/>
      <c r="G87" s="1304"/>
      <c r="H87" s="1304"/>
      <c r="I87" s="1304"/>
      <c r="J87" s="1304"/>
      <c r="K87" s="1304"/>
      <c r="L87" s="1304"/>
      <c r="M87" s="1304"/>
      <c r="N87" s="1304"/>
      <c r="O87" s="1304"/>
      <c r="P87" s="1306"/>
      <c r="Q87" s="9"/>
      <c r="R87" s="9"/>
      <c r="S87" s="9"/>
      <c r="T87" s="9"/>
    </row>
    <row r="88" spans="1:20" ht="15.6" x14ac:dyDescent="0.25">
      <c r="A88" s="3121"/>
      <c r="B88" s="3236"/>
      <c r="C88" s="1349"/>
      <c r="D88" s="1350"/>
      <c r="E88" s="1350"/>
      <c r="F88" s="1350"/>
      <c r="G88" s="1350"/>
      <c r="H88" s="1350"/>
      <c r="I88" s="1350"/>
      <c r="J88" s="1350"/>
      <c r="K88" s="1350"/>
      <c r="L88" s="1106" t="s">
        <v>602</v>
      </c>
      <c r="M88" s="1263" t="s">
        <v>71</v>
      </c>
      <c r="N88" s="1351"/>
      <c r="O88" s="1352">
        <v>1</v>
      </c>
      <c r="P88" s="1353"/>
      <c r="Q88" s="9"/>
      <c r="R88" s="9"/>
      <c r="S88" s="9"/>
      <c r="T88" s="9"/>
    </row>
    <row r="89" spans="1:20" ht="31.8" thickBot="1" x14ac:dyDescent="0.3">
      <c r="A89" s="3130"/>
      <c r="B89" s="3237"/>
      <c r="C89" s="1354"/>
      <c r="D89" s="1355"/>
      <c r="E89" s="1355"/>
      <c r="F89" s="1355"/>
      <c r="G89" s="1355"/>
      <c r="H89" s="1355"/>
      <c r="I89" s="1355"/>
      <c r="J89" s="1355"/>
      <c r="K89" s="1355"/>
      <c r="L89" s="1356" t="s">
        <v>1021</v>
      </c>
      <c r="M89" s="1357" t="s">
        <v>71</v>
      </c>
      <c r="N89" s="1358"/>
      <c r="O89" s="1358"/>
      <c r="P89" s="1359"/>
      <c r="Q89" s="9"/>
      <c r="R89" s="9"/>
      <c r="S89" s="9"/>
      <c r="T89" s="9"/>
    </row>
    <row r="90" spans="1:20" ht="31.2" x14ac:dyDescent="0.25">
      <c r="A90" s="3121" t="s">
        <v>8</v>
      </c>
      <c r="B90" s="3123" t="s">
        <v>8</v>
      </c>
      <c r="C90" s="3125" t="s">
        <v>6</v>
      </c>
      <c r="D90" s="1223"/>
      <c r="E90" s="3090" t="s">
        <v>603</v>
      </c>
      <c r="F90" s="3133" t="s">
        <v>64</v>
      </c>
      <c r="G90" s="3094" t="s">
        <v>303</v>
      </c>
      <c r="H90" s="1102" t="s">
        <v>48</v>
      </c>
      <c r="I90" s="1103">
        <v>50</v>
      </c>
      <c r="J90" s="1104">
        <v>42</v>
      </c>
      <c r="K90" s="1105">
        <v>44</v>
      </c>
      <c r="L90" s="1314" t="s">
        <v>604</v>
      </c>
      <c r="M90" s="1251" t="s">
        <v>73</v>
      </c>
      <c r="N90" s="1316">
        <v>1.4999999999999999E-2</v>
      </c>
      <c r="O90" s="1316">
        <v>1.7000000000000001E-2</v>
      </c>
      <c r="P90" s="1317">
        <v>1.7999999999999999E-2</v>
      </c>
      <c r="Q90" s="9"/>
      <c r="R90" s="9"/>
      <c r="S90" s="9"/>
      <c r="T90" s="9"/>
    </row>
    <row r="91" spans="1:20" ht="16.2" thickBot="1" x14ac:dyDescent="0.3">
      <c r="A91" s="3130"/>
      <c r="B91" s="3131"/>
      <c r="C91" s="3132"/>
      <c r="D91" s="1234"/>
      <c r="E91" s="3091"/>
      <c r="F91" s="3134"/>
      <c r="G91" s="3095"/>
      <c r="H91" s="1320" t="s">
        <v>7</v>
      </c>
      <c r="I91" s="1321">
        <f>I90*1</f>
        <v>50</v>
      </c>
      <c r="J91" s="1321">
        <f t="shared" ref="J91:K91" si="9">J90*1</f>
        <v>42</v>
      </c>
      <c r="K91" s="1321">
        <f t="shared" si="9"/>
        <v>44</v>
      </c>
      <c r="L91" s="1322"/>
      <c r="M91" s="1323"/>
      <c r="N91" s="1324"/>
      <c r="O91" s="1324"/>
      <c r="P91" s="1325"/>
      <c r="Q91" s="9"/>
      <c r="R91" s="9"/>
      <c r="S91" s="9"/>
      <c r="T91" s="9"/>
    </row>
    <row r="92" spans="1:20" ht="31.2" x14ac:dyDescent="0.25">
      <c r="A92" s="3084" t="s">
        <v>8</v>
      </c>
      <c r="B92" s="3123" t="s">
        <v>8</v>
      </c>
      <c r="C92" s="3088" t="s">
        <v>8</v>
      </c>
      <c r="D92" s="1360"/>
      <c r="E92" s="3090" t="s">
        <v>605</v>
      </c>
      <c r="F92" s="3133" t="s">
        <v>64</v>
      </c>
      <c r="G92" s="3094" t="s">
        <v>303</v>
      </c>
      <c r="H92" s="1102" t="s">
        <v>48</v>
      </c>
      <c r="I92" s="1179">
        <v>3085</v>
      </c>
      <c r="J92" s="1104">
        <v>2230</v>
      </c>
      <c r="K92" s="1105">
        <v>2300</v>
      </c>
      <c r="L92" s="1361" t="s">
        <v>606</v>
      </c>
      <c r="M92" s="1362" t="s">
        <v>532</v>
      </c>
      <c r="N92" s="1245">
        <v>571</v>
      </c>
      <c r="O92" s="1245">
        <v>571</v>
      </c>
      <c r="P92" s="1246">
        <v>571</v>
      </c>
      <c r="Q92" s="9"/>
      <c r="R92" s="9"/>
      <c r="S92" s="9"/>
      <c r="T92" s="9"/>
    </row>
    <row r="93" spans="1:20" ht="18.600000000000001" x14ac:dyDescent="0.25">
      <c r="A93" s="3145"/>
      <c r="B93" s="3124"/>
      <c r="C93" s="3098"/>
      <c r="D93" s="1363"/>
      <c r="E93" s="3102"/>
      <c r="F93" s="3103"/>
      <c r="G93" s="3104"/>
      <c r="H93" s="1121" t="s">
        <v>59</v>
      </c>
      <c r="I93" s="1183">
        <v>201.14</v>
      </c>
      <c r="J93" s="1687"/>
      <c r="K93" s="1364"/>
      <c r="L93" s="1365" t="s">
        <v>607</v>
      </c>
      <c r="M93" s="1366" t="s">
        <v>608</v>
      </c>
      <c r="N93" s="1190">
        <v>9243</v>
      </c>
      <c r="O93" s="1190">
        <v>11000</v>
      </c>
      <c r="P93" s="1367">
        <v>13000</v>
      </c>
      <c r="Q93" s="9"/>
      <c r="R93" s="9"/>
      <c r="S93" s="9"/>
      <c r="T93" s="9"/>
    </row>
    <row r="94" spans="1:20" ht="15.6" x14ac:dyDescent="0.25">
      <c r="A94" s="3145"/>
      <c r="B94" s="3124"/>
      <c r="C94" s="3098"/>
      <c r="D94" s="1363"/>
      <c r="E94" s="3102"/>
      <c r="F94" s="3103"/>
      <c r="G94" s="3104"/>
      <c r="H94" s="1368"/>
      <c r="I94" s="1369"/>
      <c r="J94" s="1370"/>
      <c r="K94" s="1371"/>
      <c r="L94" s="1372" t="s">
        <v>609</v>
      </c>
      <c r="M94" s="1366" t="s">
        <v>288</v>
      </c>
      <c r="N94" s="1366">
        <v>140</v>
      </c>
      <c r="O94" s="1190">
        <v>150</v>
      </c>
      <c r="P94" s="1367">
        <v>160</v>
      </c>
      <c r="Q94" s="9"/>
      <c r="R94" s="9"/>
      <c r="S94" s="9"/>
      <c r="T94" s="9"/>
    </row>
    <row r="95" spans="1:20" ht="15.6" customHeight="1" x14ac:dyDescent="0.25">
      <c r="A95" s="3145"/>
      <c r="B95" s="3124"/>
      <c r="C95" s="3098"/>
      <c r="D95" s="1363"/>
      <c r="E95" s="3102"/>
      <c r="F95" s="3103"/>
      <c r="G95" s="3104"/>
      <c r="H95" s="1373"/>
      <c r="I95" s="1374"/>
      <c r="J95" s="1370"/>
      <c r="K95" s="1371"/>
      <c r="L95" s="1372" t="s">
        <v>610</v>
      </c>
      <c r="M95" s="1366" t="s">
        <v>611</v>
      </c>
      <c r="N95" s="1190">
        <v>420</v>
      </c>
      <c r="O95" s="1190">
        <v>430</v>
      </c>
      <c r="P95" s="1367">
        <v>440</v>
      </c>
      <c r="Q95" s="9"/>
      <c r="R95" s="9"/>
      <c r="S95" s="9"/>
      <c r="T95" s="9"/>
    </row>
    <row r="96" spans="1:20" ht="15.6" customHeight="1" thickBot="1" x14ac:dyDescent="0.3">
      <c r="A96" s="1335"/>
      <c r="B96" s="3131"/>
      <c r="C96" s="1375"/>
      <c r="D96" s="1234"/>
      <c r="E96" s="3091"/>
      <c r="F96" s="3134"/>
      <c r="G96" s="3095"/>
      <c r="H96" s="1320" t="s">
        <v>7</v>
      </c>
      <c r="I96" s="1321">
        <f>SUM(I92:I95)</f>
        <v>3286.14</v>
      </c>
      <c r="J96" s="1321">
        <f t="shared" ref="J96:K96" si="10">SUM(J92:J95)</f>
        <v>2230</v>
      </c>
      <c r="K96" s="1321">
        <f t="shared" si="10"/>
        <v>2300</v>
      </c>
      <c r="L96" s="1248" t="s">
        <v>612</v>
      </c>
      <c r="M96" s="1259" t="s">
        <v>71</v>
      </c>
      <c r="N96" s="1219">
        <v>21</v>
      </c>
      <c r="O96" s="1219">
        <v>21</v>
      </c>
      <c r="P96" s="1222">
        <v>21</v>
      </c>
      <c r="Q96" s="9"/>
      <c r="R96" s="9"/>
      <c r="S96" s="9"/>
      <c r="T96" s="9"/>
    </row>
    <row r="97" spans="1:20" ht="19.2" customHeight="1" x14ac:dyDescent="0.25">
      <c r="A97" s="3274"/>
      <c r="B97" s="3276"/>
      <c r="C97" s="3278"/>
      <c r="D97" s="1363"/>
      <c r="E97" s="3211" t="s">
        <v>613</v>
      </c>
      <c r="F97" s="3092"/>
      <c r="G97" s="3240"/>
      <c r="H97" s="1376"/>
      <c r="I97" s="1377"/>
      <c r="J97" s="1378"/>
      <c r="K97" s="1379"/>
      <c r="L97" s="1380" t="s">
        <v>614</v>
      </c>
      <c r="M97" s="1332" t="s">
        <v>71</v>
      </c>
      <c r="N97" s="1332">
        <v>600</v>
      </c>
      <c r="O97" s="1332">
        <v>610</v>
      </c>
      <c r="P97" s="1246">
        <v>620</v>
      </c>
      <c r="Q97" s="9"/>
      <c r="R97" s="9"/>
      <c r="S97" s="9"/>
      <c r="T97" s="9"/>
    </row>
    <row r="98" spans="1:20" ht="31.8" thickBot="1" x14ac:dyDescent="0.3">
      <c r="A98" s="3275"/>
      <c r="B98" s="3277"/>
      <c r="C98" s="3278"/>
      <c r="D98" s="1363"/>
      <c r="E98" s="3147"/>
      <c r="F98" s="3103"/>
      <c r="G98" s="3241"/>
      <c r="H98" s="1373"/>
      <c r="I98" s="1369"/>
      <c r="J98" s="1370"/>
      <c r="K98" s="1381"/>
      <c r="L98" s="1382" t="s">
        <v>606</v>
      </c>
      <c r="M98" s="1259" t="s">
        <v>532</v>
      </c>
      <c r="N98" s="1219">
        <v>571</v>
      </c>
      <c r="O98" s="1219">
        <v>571</v>
      </c>
      <c r="P98" s="1222">
        <v>571</v>
      </c>
      <c r="Q98" s="9"/>
      <c r="R98" s="9"/>
      <c r="S98" s="9"/>
      <c r="T98" s="9"/>
    </row>
    <row r="99" spans="1:20" ht="19.2" thickBot="1" x14ac:dyDescent="0.3">
      <c r="A99" s="1383"/>
      <c r="B99" s="3216"/>
      <c r="C99" s="3218"/>
      <c r="D99" s="1384"/>
      <c r="E99" s="3211" t="s">
        <v>615</v>
      </c>
      <c r="F99" s="3238"/>
      <c r="G99" s="3240"/>
      <c r="H99" s="1385"/>
      <c r="I99" s="1386"/>
      <c r="J99" s="1386"/>
      <c r="K99" s="1387"/>
      <c r="L99" s="1388" t="s">
        <v>607</v>
      </c>
      <c r="M99" s="1300" t="s">
        <v>608</v>
      </c>
      <c r="N99" s="1389">
        <v>9243</v>
      </c>
      <c r="O99" s="1389">
        <v>11000</v>
      </c>
      <c r="P99" s="1390">
        <v>13000</v>
      </c>
      <c r="Q99" s="9"/>
      <c r="R99" s="9"/>
      <c r="S99" s="9"/>
      <c r="T99" s="9"/>
    </row>
    <row r="100" spans="1:20" ht="15.6" customHeight="1" thickBot="1" x14ac:dyDescent="0.3">
      <c r="A100" s="1383"/>
      <c r="B100" s="3217"/>
      <c r="C100" s="3219"/>
      <c r="D100" s="1391"/>
      <c r="E100" s="3147"/>
      <c r="F100" s="3239"/>
      <c r="G100" s="3241"/>
      <c r="H100" s="1392"/>
      <c r="I100" s="1369"/>
      <c r="J100" s="1370"/>
      <c r="K100" s="1393"/>
      <c r="L100" s="1394" t="s">
        <v>616</v>
      </c>
      <c r="M100" s="1395" t="s">
        <v>608</v>
      </c>
      <c r="N100" s="1395">
        <v>687</v>
      </c>
      <c r="O100" s="1395">
        <v>700</v>
      </c>
      <c r="P100" s="1396">
        <v>710</v>
      </c>
      <c r="Q100" s="9"/>
      <c r="R100" s="9"/>
      <c r="S100" s="9"/>
      <c r="T100" s="9"/>
    </row>
    <row r="101" spans="1:20" ht="15.6" customHeight="1" thickBot="1" x14ac:dyDescent="0.3">
      <c r="A101" s="1397"/>
      <c r="B101" s="2295"/>
      <c r="C101" s="2296"/>
      <c r="D101" s="1384"/>
      <c r="E101" s="2277" t="s">
        <v>617</v>
      </c>
      <c r="F101" s="2297"/>
      <c r="G101" s="1398"/>
      <c r="H101" s="1376"/>
      <c r="I101" s="1377"/>
      <c r="J101" s="1378"/>
      <c r="K101" s="1379"/>
      <c r="L101" s="1399" t="s">
        <v>618</v>
      </c>
      <c r="M101" s="1279" t="s">
        <v>71</v>
      </c>
      <c r="N101" s="1395">
        <v>2900</v>
      </c>
      <c r="O101" s="1395">
        <v>3000</v>
      </c>
      <c r="P101" s="1396">
        <v>3000</v>
      </c>
      <c r="Q101" s="9"/>
      <c r="R101" s="9"/>
      <c r="S101" s="9"/>
      <c r="T101" s="9"/>
    </row>
    <row r="102" spans="1:20" ht="15.6" x14ac:dyDescent="0.25">
      <c r="A102" s="3004"/>
      <c r="B102" s="3007"/>
      <c r="C102" s="3010"/>
      <c r="D102" s="1400"/>
      <c r="E102" s="3211" t="s">
        <v>619</v>
      </c>
      <c r="F102" s="3212"/>
      <c r="G102" s="3215"/>
      <c r="H102" s="1401"/>
      <c r="I102" s="1402"/>
      <c r="J102" s="1403"/>
      <c r="K102" s="1404"/>
      <c r="L102" s="1405" t="s">
        <v>609</v>
      </c>
      <c r="M102" s="1406" t="s">
        <v>288</v>
      </c>
      <c r="N102" s="1406">
        <v>140</v>
      </c>
      <c r="O102" s="1407">
        <v>150</v>
      </c>
      <c r="P102" s="1408">
        <v>160</v>
      </c>
      <c r="Q102" s="9"/>
      <c r="R102" s="9"/>
      <c r="S102" s="9"/>
      <c r="T102" s="9"/>
    </row>
    <row r="103" spans="1:20" ht="18.600000000000001" x14ac:dyDescent="0.25">
      <c r="A103" s="3005"/>
      <c r="B103" s="3008"/>
      <c r="C103" s="3011"/>
      <c r="D103" s="1409"/>
      <c r="E103" s="3147"/>
      <c r="F103" s="3213"/>
      <c r="G103" s="3213"/>
      <c r="H103" s="1368"/>
      <c r="I103" s="1410"/>
      <c r="J103" s="1411"/>
      <c r="K103" s="1412"/>
      <c r="L103" s="1372" t="s">
        <v>610</v>
      </c>
      <c r="M103" s="1366" t="s">
        <v>611</v>
      </c>
      <c r="N103" s="1190">
        <v>420</v>
      </c>
      <c r="O103" s="1190">
        <v>430</v>
      </c>
      <c r="P103" s="1367">
        <v>440</v>
      </c>
      <c r="Q103" s="9"/>
      <c r="R103" s="9"/>
      <c r="S103" s="9"/>
      <c r="T103" s="9"/>
    </row>
    <row r="104" spans="1:20" ht="15.6" customHeight="1" x14ac:dyDescent="0.25">
      <c r="A104" s="3005"/>
      <c r="B104" s="3008"/>
      <c r="C104" s="3011"/>
      <c r="D104" s="1409"/>
      <c r="E104" s="3147"/>
      <c r="F104" s="3213"/>
      <c r="G104" s="3213"/>
      <c r="H104" s="1368"/>
      <c r="I104" s="1410"/>
      <c r="J104" s="1411"/>
      <c r="K104" s="1412"/>
      <c r="L104" s="1372" t="s">
        <v>612</v>
      </c>
      <c r="M104" s="1224" t="s">
        <v>71</v>
      </c>
      <c r="N104" s="1190">
        <v>21</v>
      </c>
      <c r="O104" s="1190">
        <v>21</v>
      </c>
      <c r="P104" s="1367">
        <v>21</v>
      </c>
      <c r="Q104" s="9"/>
      <c r="R104" s="9"/>
      <c r="S104" s="9"/>
      <c r="T104" s="9"/>
    </row>
    <row r="105" spans="1:20" ht="15.6" customHeight="1" thickBot="1" x14ac:dyDescent="0.3">
      <c r="A105" s="3005"/>
      <c r="B105" s="3008"/>
      <c r="C105" s="3011"/>
      <c r="D105" s="1409"/>
      <c r="E105" s="1235"/>
      <c r="F105" s="3214"/>
      <c r="G105" s="3214"/>
      <c r="H105" s="1413"/>
      <c r="I105" s="1414"/>
      <c r="J105" s="1415"/>
      <c r="K105" s="1416"/>
      <c r="L105" s="1248" t="s">
        <v>614</v>
      </c>
      <c r="M105" s="1221" t="s">
        <v>71</v>
      </c>
      <c r="N105" s="1221">
        <v>600</v>
      </c>
      <c r="O105" s="1221">
        <v>610</v>
      </c>
      <c r="P105" s="1222">
        <v>620</v>
      </c>
      <c r="Q105" s="9"/>
      <c r="R105" s="9"/>
      <c r="S105" s="9"/>
      <c r="T105" s="9"/>
    </row>
    <row r="106" spans="1:20" ht="15.6" x14ac:dyDescent="0.25">
      <c r="A106" s="3233"/>
      <c r="B106" s="3235"/>
      <c r="C106" s="3261"/>
      <c r="D106" s="1400"/>
      <c r="E106" s="3211" t="s">
        <v>620</v>
      </c>
      <c r="F106" s="3215"/>
      <c r="G106" s="3215"/>
      <c r="H106" s="1401"/>
      <c r="I106" s="1402"/>
      <c r="J106" s="1403"/>
      <c r="K106" s="1404"/>
      <c r="L106" s="3257" t="s">
        <v>621</v>
      </c>
      <c r="M106" s="1107" t="s">
        <v>71</v>
      </c>
      <c r="N106" s="1245">
        <v>10</v>
      </c>
      <c r="O106" s="1245">
        <v>11</v>
      </c>
      <c r="P106" s="1246">
        <v>12</v>
      </c>
      <c r="Q106" s="9"/>
      <c r="R106" s="9"/>
      <c r="S106" s="9"/>
      <c r="T106" s="9"/>
    </row>
    <row r="107" spans="1:20" ht="15.6" x14ac:dyDescent="0.25">
      <c r="A107" s="3234"/>
      <c r="B107" s="3008"/>
      <c r="C107" s="3262"/>
      <c r="D107" s="1409"/>
      <c r="E107" s="3147"/>
      <c r="F107" s="3213"/>
      <c r="G107" s="3213"/>
      <c r="H107" s="1368"/>
      <c r="I107" s="1410"/>
      <c r="J107" s="1411"/>
      <c r="K107" s="1412"/>
      <c r="L107" s="3258"/>
      <c r="M107" s="1417"/>
      <c r="N107" s="1417"/>
      <c r="O107" s="1417"/>
      <c r="P107" s="1418"/>
      <c r="Q107" s="9"/>
      <c r="R107" s="9"/>
      <c r="S107" s="9"/>
      <c r="T107" s="9"/>
    </row>
    <row r="108" spans="1:20" ht="15.6" x14ac:dyDescent="0.25">
      <c r="A108" s="3234"/>
      <c r="B108" s="3008"/>
      <c r="C108" s="3262"/>
      <c r="D108" s="1409"/>
      <c r="E108" s="3147"/>
      <c r="F108" s="3213"/>
      <c r="G108" s="3213"/>
      <c r="H108" s="1368"/>
      <c r="I108" s="1410"/>
      <c r="J108" s="1411"/>
      <c r="K108" s="1412"/>
      <c r="L108" s="3258"/>
      <c r="M108" s="1224"/>
      <c r="N108" s="1190"/>
      <c r="O108" s="1190"/>
      <c r="P108" s="1367"/>
      <c r="Q108" s="9"/>
      <c r="R108" s="9"/>
      <c r="S108" s="9"/>
      <c r="T108" s="9"/>
    </row>
    <row r="109" spans="1:20" ht="15.6" customHeight="1" thickBot="1" x14ac:dyDescent="0.3">
      <c r="A109" s="3234"/>
      <c r="B109" s="3008"/>
      <c r="C109" s="3262"/>
      <c r="D109" s="1409"/>
      <c r="E109" s="1419"/>
      <c r="F109" s="3213"/>
      <c r="G109" s="3214"/>
      <c r="H109" s="1368"/>
      <c r="I109" s="1420"/>
      <c r="J109" s="1411"/>
      <c r="K109" s="1412"/>
      <c r="L109" s="3259"/>
      <c r="M109" s="1421"/>
      <c r="N109" s="1192"/>
      <c r="O109" s="1192"/>
      <c r="P109" s="1193"/>
      <c r="Q109" s="9"/>
      <c r="R109" s="9"/>
      <c r="S109" s="9"/>
      <c r="T109" s="9"/>
    </row>
    <row r="110" spans="1:20" ht="30.75" customHeight="1" thickBot="1" x14ac:dyDescent="0.3">
      <c r="A110" s="1422"/>
      <c r="B110" s="52"/>
      <c r="C110" s="1423"/>
      <c r="D110" s="1424"/>
      <c r="E110" s="1425" t="s">
        <v>622</v>
      </c>
      <c r="F110" s="2278"/>
      <c r="G110" s="1426"/>
      <c r="H110" s="1401"/>
      <c r="I110" s="1402"/>
      <c r="J110" s="1403"/>
      <c r="K110" s="1404"/>
      <c r="L110" s="1427" t="s">
        <v>623</v>
      </c>
      <c r="M110" s="1279" t="s">
        <v>71</v>
      </c>
      <c r="N110" s="1395">
        <v>200</v>
      </c>
      <c r="O110" s="1395">
        <v>300</v>
      </c>
      <c r="P110" s="1396">
        <v>300</v>
      </c>
      <c r="Q110" s="9"/>
      <c r="R110" s="9"/>
      <c r="S110" s="9"/>
      <c r="T110" s="9"/>
    </row>
    <row r="111" spans="1:20" ht="15.6" x14ac:dyDescent="0.25">
      <c r="A111" s="3005"/>
      <c r="B111" s="3220"/>
      <c r="C111" s="3221"/>
      <c r="D111" s="1428"/>
      <c r="E111" s="3211" t="s">
        <v>624</v>
      </c>
      <c r="F111" s="3215"/>
      <c r="G111" s="3215"/>
      <c r="H111" s="1401"/>
      <c r="I111" s="1402"/>
      <c r="J111" s="1403"/>
      <c r="K111" s="1404"/>
      <c r="L111" s="3257" t="s">
        <v>625</v>
      </c>
      <c r="M111" s="1107" t="s">
        <v>71</v>
      </c>
      <c r="N111" s="1245">
        <v>20</v>
      </c>
      <c r="O111" s="1245">
        <v>20</v>
      </c>
      <c r="P111" s="1246">
        <v>35</v>
      </c>
      <c r="Q111" s="9"/>
      <c r="R111" s="9"/>
      <c r="S111" s="9"/>
      <c r="T111" s="9"/>
    </row>
    <row r="112" spans="1:20" ht="31.5" customHeight="1" thickBot="1" x14ac:dyDescent="0.3">
      <c r="A112" s="3005"/>
      <c r="B112" s="3220"/>
      <c r="C112" s="3222"/>
      <c r="D112" s="1429"/>
      <c r="E112" s="3223"/>
      <c r="F112" s="3214"/>
      <c r="G112" s="3214"/>
      <c r="H112" s="1413"/>
      <c r="I112" s="1430"/>
      <c r="J112" s="1415"/>
      <c r="K112" s="1416"/>
      <c r="L112" s="3260"/>
      <c r="M112" s="1431"/>
      <c r="N112" s="1431"/>
      <c r="O112" s="1431"/>
      <c r="P112" s="1432"/>
      <c r="Q112" s="9"/>
      <c r="R112" s="9"/>
      <c r="S112" s="9"/>
      <c r="T112" s="9"/>
    </row>
    <row r="113" spans="1:20" ht="31.8" thickBot="1" x14ac:dyDescent="0.3">
      <c r="A113" s="1433"/>
      <c r="B113" s="1434"/>
      <c r="C113" s="1435"/>
      <c r="D113" s="1436"/>
      <c r="E113" s="1437" t="s">
        <v>626</v>
      </c>
      <c r="F113" s="1438"/>
      <c r="G113" s="1438"/>
      <c r="H113" s="1102"/>
      <c r="I113" s="1103"/>
      <c r="J113" s="1104"/>
      <c r="K113" s="1439"/>
      <c r="L113" s="1440" t="s">
        <v>627</v>
      </c>
      <c r="M113" s="1279"/>
      <c r="N113" s="1441" t="s">
        <v>68</v>
      </c>
      <c r="O113" s="1441" t="s">
        <v>68</v>
      </c>
      <c r="P113" s="1442" t="s">
        <v>68</v>
      </c>
      <c r="Q113" s="9"/>
      <c r="R113" s="9"/>
      <c r="S113" s="9"/>
      <c r="T113" s="9"/>
    </row>
    <row r="114" spans="1:20" ht="37.5" customHeight="1" thickBot="1" x14ac:dyDescent="0.3">
      <c r="A114" s="2291"/>
      <c r="B114" s="2293"/>
      <c r="C114" s="2294"/>
      <c r="D114" s="1443"/>
      <c r="E114" s="1419" t="s">
        <v>628</v>
      </c>
      <c r="F114" s="1444"/>
      <c r="G114" s="1445"/>
      <c r="H114" s="1446"/>
      <c r="I114" s="1447"/>
      <c r="J114" s="1448"/>
      <c r="K114" s="1449"/>
      <c r="L114" s="1450" t="s">
        <v>629</v>
      </c>
      <c r="M114" s="1120" t="s">
        <v>71</v>
      </c>
      <c r="N114" s="1407">
        <v>30</v>
      </c>
      <c r="O114" s="1407">
        <v>40</v>
      </c>
      <c r="P114" s="1408">
        <v>40</v>
      </c>
      <c r="Q114" s="9"/>
      <c r="R114" s="9"/>
      <c r="S114" s="9"/>
      <c r="T114" s="9"/>
    </row>
    <row r="115" spans="1:20" ht="38.25" customHeight="1" thickBot="1" x14ac:dyDescent="0.3">
      <c r="A115" s="1422"/>
      <c r="B115" s="52"/>
      <c r="C115" s="1423"/>
      <c r="D115" s="1451"/>
      <c r="E115" s="1452" t="s">
        <v>630</v>
      </c>
      <c r="F115" s="1453"/>
      <c r="G115" s="1454"/>
      <c r="H115" s="1455"/>
      <c r="I115" s="1456"/>
      <c r="J115" s="1457"/>
      <c r="K115" s="1458"/>
      <c r="L115" s="1399" t="s">
        <v>631</v>
      </c>
      <c r="M115" s="1459" t="s">
        <v>71</v>
      </c>
      <c r="N115" s="53">
        <v>60</v>
      </c>
      <c r="O115" s="53"/>
      <c r="P115" s="1460"/>
      <c r="Q115" s="9"/>
      <c r="R115" s="9"/>
      <c r="S115" s="9"/>
      <c r="T115" s="9"/>
    </row>
    <row r="116" spans="1:20" ht="15.6" x14ac:dyDescent="0.25">
      <c r="A116" s="3224" t="s">
        <v>8</v>
      </c>
      <c r="B116" s="3226" t="s">
        <v>8</v>
      </c>
      <c r="C116" s="3228" t="s">
        <v>49</v>
      </c>
      <c r="D116" s="3230"/>
      <c r="E116" s="3090" t="s">
        <v>632</v>
      </c>
      <c r="F116" s="3133" t="s">
        <v>64</v>
      </c>
      <c r="G116" s="3094" t="s">
        <v>303</v>
      </c>
      <c r="H116" s="1102" t="s">
        <v>48</v>
      </c>
      <c r="I116" s="1179">
        <v>954.4</v>
      </c>
      <c r="J116" s="1103">
        <v>1030</v>
      </c>
      <c r="K116" s="1439">
        <v>1040</v>
      </c>
      <c r="L116" s="1461" t="s">
        <v>633</v>
      </c>
      <c r="M116" s="1244" t="s">
        <v>79</v>
      </c>
      <c r="N116" s="1245">
        <v>3</v>
      </c>
      <c r="O116" s="1245">
        <v>3</v>
      </c>
      <c r="P116" s="1246">
        <v>3</v>
      </c>
      <c r="Q116" s="9"/>
      <c r="R116" s="9"/>
      <c r="S116" s="9"/>
      <c r="T116" s="9"/>
    </row>
    <row r="117" spans="1:20" ht="15.6" x14ac:dyDescent="0.25">
      <c r="A117" s="3225"/>
      <c r="B117" s="3227"/>
      <c r="C117" s="3229"/>
      <c r="D117" s="3231"/>
      <c r="E117" s="3102"/>
      <c r="F117" s="3103"/>
      <c r="G117" s="3104"/>
      <c r="H117" s="1121" t="s">
        <v>58</v>
      </c>
      <c r="I117" s="1113"/>
      <c r="J117" s="1113"/>
      <c r="K117" s="1462"/>
      <c r="L117" s="1463" t="s">
        <v>634</v>
      </c>
      <c r="M117" s="1464" t="s">
        <v>79</v>
      </c>
      <c r="N117" s="1267">
        <v>2</v>
      </c>
      <c r="O117" s="1267">
        <v>2</v>
      </c>
      <c r="P117" s="1204">
        <v>2</v>
      </c>
      <c r="Q117" s="9"/>
      <c r="R117" s="9"/>
      <c r="S117" s="9"/>
      <c r="T117" s="9"/>
    </row>
    <row r="118" spans="1:20" ht="15.6" x14ac:dyDescent="0.25">
      <c r="A118" s="3225"/>
      <c r="B118" s="3227"/>
      <c r="C118" s="3229"/>
      <c r="D118" s="3231"/>
      <c r="E118" s="3102"/>
      <c r="F118" s="3103"/>
      <c r="G118" s="3104"/>
      <c r="H118" s="1121" t="s">
        <v>59</v>
      </c>
      <c r="I118" s="1465">
        <v>44.13</v>
      </c>
      <c r="J118" s="1113"/>
      <c r="K118" s="1462"/>
      <c r="L118" s="1463" t="s">
        <v>635</v>
      </c>
      <c r="M118" s="1464" t="s">
        <v>79</v>
      </c>
      <c r="N118" s="1267">
        <v>3</v>
      </c>
      <c r="O118" s="1267">
        <v>3</v>
      </c>
      <c r="P118" s="1204">
        <v>3</v>
      </c>
      <c r="Q118" s="9"/>
      <c r="R118" s="9"/>
      <c r="S118" s="9"/>
      <c r="T118" s="9"/>
    </row>
    <row r="119" spans="1:20" ht="15.6" x14ac:dyDescent="0.25">
      <c r="A119" s="3225"/>
      <c r="B119" s="3227"/>
      <c r="C119" s="3229"/>
      <c r="D119" s="3231"/>
      <c r="E119" s="3102"/>
      <c r="F119" s="3103"/>
      <c r="G119" s="3104"/>
      <c r="H119" s="1121"/>
      <c r="I119" s="1113"/>
      <c r="J119" s="1113"/>
      <c r="K119" s="1462"/>
      <c r="L119" s="1463" t="s">
        <v>636</v>
      </c>
      <c r="M119" s="1464" t="s">
        <v>71</v>
      </c>
      <c r="N119" s="1267">
        <v>46</v>
      </c>
      <c r="O119" s="1267">
        <v>46</v>
      </c>
      <c r="P119" s="1204">
        <v>46</v>
      </c>
      <c r="Q119" s="9"/>
      <c r="R119" s="9"/>
      <c r="S119" s="9"/>
      <c r="T119" s="9"/>
    </row>
    <row r="120" spans="1:20" ht="15.6" x14ac:dyDescent="0.25">
      <c r="A120" s="3225"/>
      <c r="B120" s="3227"/>
      <c r="C120" s="3229"/>
      <c r="D120" s="3231"/>
      <c r="E120" s="3102"/>
      <c r="F120" s="3103"/>
      <c r="G120" s="3104"/>
      <c r="H120" s="1466"/>
      <c r="I120" s="1197"/>
      <c r="J120" s="1197"/>
      <c r="K120" s="1467"/>
      <c r="L120" s="1463" t="s">
        <v>637</v>
      </c>
      <c r="M120" s="1464" t="s">
        <v>71</v>
      </c>
      <c r="N120" s="1267">
        <v>15</v>
      </c>
      <c r="O120" s="1267">
        <v>15</v>
      </c>
      <c r="P120" s="1204">
        <v>15</v>
      </c>
      <c r="Q120" s="9"/>
      <c r="R120" s="9"/>
      <c r="S120" s="9"/>
      <c r="T120" s="9"/>
    </row>
    <row r="121" spans="1:20" ht="15.6" customHeight="1" x14ac:dyDescent="0.25">
      <c r="A121" s="3225"/>
      <c r="B121" s="3227"/>
      <c r="C121" s="3229"/>
      <c r="D121" s="3231"/>
      <c r="E121" s="3102"/>
      <c r="F121" s="3103"/>
      <c r="G121" s="3104"/>
      <c r="H121" s="1468"/>
      <c r="I121" s="1469"/>
      <c r="J121" s="1469"/>
      <c r="K121" s="1470"/>
      <c r="L121" s="1463" t="s">
        <v>638</v>
      </c>
      <c r="M121" s="1464" t="s">
        <v>71</v>
      </c>
      <c r="N121" s="1267">
        <v>5</v>
      </c>
      <c r="O121" s="1267">
        <v>5</v>
      </c>
      <c r="P121" s="1204">
        <v>5</v>
      </c>
      <c r="Q121" s="9"/>
      <c r="R121" s="9"/>
      <c r="S121" s="9"/>
      <c r="T121" s="9"/>
    </row>
    <row r="122" spans="1:20" ht="39" customHeight="1" thickBot="1" x14ac:dyDescent="0.3">
      <c r="A122" s="1471"/>
      <c r="B122" s="1472"/>
      <c r="C122" s="1473"/>
      <c r="D122" s="3232"/>
      <c r="E122" s="3091"/>
      <c r="F122" s="3134"/>
      <c r="G122" s="3095"/>
      <c r="H122" s="1474" t="s">
        <v>7</v>
      </c>
      <c r="I122" s="1475">
        <f>SUM(I116:I121)</f>
        <v>998.53</v>
      </c>
      <c r="J122" s="1475">
        <f t="shared" ref="J122:K122" si="11">SUM(J116:J121)</f>
        <v>1030</v>
      </c>
      <c r="K122" s="1476">
        <f t="shared" si="11"/>
        <v>1040</v>
      </c>
      <c r="L122" s="1477" t="s">
        <v>639</v>
      </c>
      <c r="M122" s="1478" t="s">
        <v>71</v>
      </c>
      <c r="N122" s="1357"/>
      <c r="O122" s="1357">
        <v>1</v>
      </c>
      <c r="P122" s="1479">
        <v>1</v>
      </c>
      <c r="Q122" s="9"/>
      <c r="R122" s="9"/>
      <c r="S122" s="9"/>
      <c r="T122" s="9"/>
    </row>
    <row r="123" spans="1:20" ht="15.6" x14ac:dyDescent="0.25">
      <c r="A123" s="3182"/>
      <c r="B123" s="3199"/>
      <c r="C123" s="3201"/>
      <c r="D123" s="1480"/>
      <c r="E123" s="3203" t="s">
        <v>640</v>
      </c>
      <c r="F123" s="3205"/>
      <c r="G123" s="3205"/>
      <c r="H123" s="3207"/>
      <c r="I123" s="3209"/>
      <c r="J123" s="3209"/>
      <c r="K123" s="3180"/>
      <c r="L123" s="1481" t="s">
        <v>641</v>
      </c>
      <c r="M123" s="1482" t="s">
        <v>71</v>
      </c>
      <c r="N123" s="1483">
        <v>2</v>
      </c>
      <c r="O123" s="1483">
        <v>2</v>
      </c>
      <c r="P123" s="1484">
        <v>2</v>
      </c>
      <c r="Q123" s="9"/>
      <c r="R123" s="9"/>
      <c r="S123" s="9"/>
      <c r="T123" s="9"/>
    </row>
    <row r="124" spans="1:20" ht="16.2" thickBot="1" x14ac:dyDescent="0.3">
      <c r="A124" s="3183"/>
      <c r="B124" s="3200"/>
      <c r="C124" s="3202"/>
      <c r="D124" s="1485"/>
      <c r="E124" s="3204"/>
      <c r="F124" s="3206"/>
      <c r="G124" s="3206"/>
      <c r="H124" s="3208"/>
      <c r="I124" s="3210"/>
      <c r="J124" s="3210"/>
      <c r="K124" s="3181"/>
      <c r="L124" s="1486" t="s">
        <v>642</v>
      </c>
      <c r="M124" s="1487" t="s">
        <v>79</v>
      </c>
      <c r="N124" s="1488">
        <v>21</v>
      </c>
      <c r="O124" s="1488">
        <v>23</v>
      </c>
      <c r="P124" s="1489">
        <v>25</v>
      </c>
      <c r="Q124" s="9"/>
      <c r="R124" s="9"/>
      <c r="S124" s="9"/>
      <c r="T124" s="9"/>
    </row>
    <row r="125" spans="1:20" ht="30.6" customHeight="1" thickBot="1" x14ac:dyDescent="0.3">
      <c r="A125" s="1490"/>
      <c r="B125" s="1491"/>
      <c r="C125" s="1492"/>
      <c r="D125" s="1493"/>
      <c r="E125" s="1452" t="s">
        <v>643</v>
      </c>
      <c r="F125" s="1494"/>
      <c r="G125" s="1494"/>
      <c r="H125" s="1495"/>
      <c r="I125" s="1496"/>
      <c r="J125" s="1496"/>
      <c r="K125" s="1497"/>
      <c r="L125" s="1498" t="s">
        <v>644</v>
      </c>
      <c r="M125" s="1499" t="s">
        <v>71</v>
      </c>
      <c r="N125" s="1500">
        <v>92</v>
      </c>
      <c r="O125" s="1500">
        <v>92</v>
      </c>
      <c r="P125" s="1501">
        <v>92</v>
      </c>
      <c r="Q125" s="9"/>
      <c r="R125" s="9"/>
      <c r="S125" s="9"/>
      <c r="T125" s="9"/>
    </row>
    <row r="126" spans="1:20" ht="31.95" customHeight="1" thickBot="1" x14ac:dyDescent="0.3">
      <c r="A126" s="1502"/>
      <c r="B126" s="1503"/>
      <c r="C126" s="1504"/>
      <c r="D126" s="1505"/>
      <c r="E126" s="1452" t="s">
        <v>645</v>
      </c>
      <c r="F126" s="1494"/>
      <c r="G126" s="1494"/>
      <c r="H126" s="1495"/>
      <c r="I126" s="1496"/>
      <c r="J126" s="1496"/>
      <c r="K126" s="1497"/>
      <c r="L126" s="1498" t="s">
        <v>646</v>
      </c>
      <c r="M126" s="1499" t="s">
        <v>71</v>
      </c>
      <c r="N126" s="1500">
        <v>37</v>
      </c>
      <c r="O126" s="1500">
        <v>37</v>
      </c>
      <c r="P126" s="1501">
        <v>37</v>
      </c>
      <c r="Q126" s="9"/>
      <c r="R126" s="9"/>
      <c r="S126" s="9"/>
      <c r="T126" s="9"/>
    </row>
    <row r="127" spans="1:20" ht="33.75" customHeight="1" thickBot="1" x14ac:dyDescent="0.3">
      <c r="A127" s="1502"/>
      <c r="B127" s="1503"/>
      <c r="C127" s="1504"/>
      <c r="D127" s="1505"/>
      <c r="E127" s="1506" t="s">
        <v>647</v>
      </c>
      <c r="F127" s="1507"/>
      <c r="G127" s="1507"/>
      <c r="H127" s="1508"/>
      <c r="I127" s="1509"/>
      <c r="J127" s="1509"/>
      <c r="K127" s="1510"/>
      <c r="L127" s="1511" t="s">
        <v>648</v>
      </c>
      <c r="M127" s="1512" t="s">
        <v>71</v>
      </c>
      <c r="N127" s="1513">
        <v>1</v>
      </c>
      <c r="O127" s="1513">
        <v>1</v>
      </c>
      <c r="P127" s="1514">
        <v>1</v>
      </c>
      <c r="Q127" s="9"/>
      <c r="R127" s="9"/>
      <c r="S127" s="9"/>
      <c r="T127" s="9"/>
    </row>
    <row r="128" spans="1:20" ht="16.2" customHeight="1" thickBot="1" x14ac:dyDescent="0.3">
      <c r="A128" s="1502"/>
      <c r="B128" s="1503"/>
      <c r="C128" s="1504"/>
      <c r="D128" s="1505"/>
      <c r="E128" s="2285" t="s">
        <v>649</v>
      </c>
      <c r="F128" s="2290"/>
      <c r="G128" s="2290"/>
      <c r="H128" s="2264"/>
      <c r="I128" s="1515"/>
      <c r="J128" s="1515"/>
      <c r="K128" s="1516"/>
      <c r="L128" s="1517" t="s">
        <v>650</v>
      </c>
      <c r="M128" s="1512"/>
      <c r="N128" s="1518" t="s">
        <v>68</v>
      </c>
      <c r="O128" s="1518" t="s">
        <v>68</v>
      </c>
      <c r="P128" s="1519" t="s">
        <v>68</v>
      </c>
      <c r="Q128" s="9"/>
      <c r="R128" s="9"/>
      <c r="S128" s="9"/>
      <c r="T128" s="9"/>
    </row>
    <row r="129" spans="1:20" ht="16.2" thickBot="1" x14ac:dyDescent="0.3">
      <c r="A129" s="1520" t="s">
        <v>8</v>
      </c>
      <c r="B129" s="1088" t="s">
        <v>8</v>
      </c>
      <c r="C129" s="2258"/>
      <c r="D129" s="3172" t="s">
        <v>31</v>
      </c>
      <c r="E129" s="3172"/>
      <c r="F129" s="3172"/>
      <c r="G129" s="3172"/>
      <c r="H129" s="3173"/>
      <c r="I129" s="1159">
        <f>I91+I96+I122</f>
        <v>4334.67</v>
      </c>
      <c r="J129" s="1159">
        <f t="shared" ref="J129:K129" si="12">J91+J96+J122</f>
        <v>3302</v>
      </c>
      <c r="K129" s="1159">
        <f t="shared" si="12"/>
        <v>3384</v>
      </c>
      <c r="L129" s="1521"/>
      <c r="M129" s="1521"/>
      <c r="N129" s="1521"/>
      <c r="O129" s="1521"/>
      <c r="P129" s="1522"/>
      <c r="Q129" s="9"/>
      <c r="R129" s="9"/>
      <c r="S129" s="9"/>
      <c r="T129" s="9"/>
    </row>
    <row r="130" spans="1:20" ht="16.2" thickBot="1" x14ac:dyDescent="0.3">
      <c r="A130" s="1523" t="s">
        <v>8</v>
      </c>
      <c r="B130" s="3174" t="s">
        <v>78</v>
      </c>
      <c r="C130" s="3175"/>
      <c r="D130" s="3175"/>
      <c r="E130" s="3175"/>
      <c r="F130" s="3175"/>
      <c r="G130" s="3175"/>
      <c r="H130" s="3176"/>
      <c r="I130" s="1524">
        <f>I86+I129</f>
        <v>4370.67</v>
      </c>
      <c r="J130" s="1524">
        <f t="shared" ref="J130:K130" si="13">J86+J129</f>
        <v>3372</v>
      </c>
      <c r="K130" s="1524">
        <f t="shared" si="13"/>
        <v>3434</v>
      </c>
      <c r="L130" s="1525"/>
      <c r="M130" s="1525"/>
      <c r="N130" s="1525"/>
      <c r="O130" s="1525"/>
      <c r="P130" s="1526"/>
      <c r="Q130" s="9"/>
      <c r="R130" s="9"/>
      <c r="S130" s="9"/>
      <c r="T130" s="9"/>
    </row>
    <row r="131" spans="1:20" ht="16.2" thickBot="1" x14ac:dyDescent="0.35">
      <c r="A131" s="1074" t="s">
        <v>49</v>
      </c>
      <c r="B131" s="994" t="s">
        <v>651</v>
      </c>
      <c r="C131" s="1527"/>
      <c r="D131" s="1527"/>
      <c r="E131" s="1527"/>
      <c r="F131" s="1527"/>
      <c r="G131" s="1527"/>
      <c r="H131" s="1528"/>
      <c r="I131" s="1529"/>
      <c r="J131" s="1529"/>
      <c r="K131" s="1529"/>
      <c r="L131" s="1530"/>
      <c r="M131" s="1530"/>
      <c r="N131" s="1530"/>
      <c r="O131" s="1530"/>
      <c r="P131" s="1531"/>
      <c r="Q131" s="9"/>
      <c r="R131" s="9"/>
      <c r="S131" s="9"/>
      <c r="T131" s="9"/>
    </row>
    <row r="132" spans="1:20" ht="31.8" thickBot="1" x14ac:dyDescent="0.3">
      <c r="A132" s="2286" t="s">
        <v>49</v>
      </c>
      <c r="B132" s="1532"/>
      <c r="C132" s="1533"/>
      <c r="D132" s="1533"/>
      <c r="E132" s="1533"/>
      <c r="F132" s="1533"/>
      <c r="G132" s="1533"/>
      <c r="H132" s="1533"/>
      <c r="I132" s="1534"/>
      <c r="J132" s="1534"/>
      <c r="K132" s="1535"/>
      <c r="L132" s="1536" t="s">
        <v>652</v>
      </c>
      <c r="M132" s="1537" t="s">
        <v>653</v>
      </c>
      <c r="N132" s="1538" t="s">
        <v>654</v>
      </c>
      <c r="O132" s="1539"/>
      <c r="P132" s="1540"/>
      <c r="Q132" s="9"/>
      <c r="R132" s="9"/>
      <c r="S132" s="9"/>
      <c r="T132" s="9"/>
    </row>
    <row r="133" spans="1:20" ht="31.95" customHeight="1" thickBot="1" x14ac:dyDescent="0.3">
      <c r="A133" s="3184" t="s">
        <v>49</v>
      </c>
      <c r="B133" s="1541"/>
      <c r="C133" s="3186" t="s">
        <v>320</v>
      </c>
      <c r="D133" s="3187"/>
      <c r="E133" s="3187"/>
      <c r="F133" s="3187"/>
      <c r="G133" s="3187"/>
      <c r="H133" s="3187"/>
      <c r="I133" s="3187"/>
      <c r="J133" s="3187"/>
      <c r="K133" s="3187"/>
      <c r="L133" s="3187"/>
      <c r="M133" s="3187"/>
      <c r="N133" s="3187"/>
      <c r="O133" s="3187"/>
      <c r="P133" s="3188"/>
      <c r="Q133" s="9"/>
      <c r="R133" s="9"/>
      <c r="S133" s="9"/>
      <c r="T133" s="9"/>
    </row>
    <row r="134" spans="1:20" ht="15.6" customHeight="1" thickBot="1" x14ac:dyDescent="0.35">
      <c r="A134" s="3185"/>
      <c r="B134" s="1542"/>
      <c r="C134" s="3189"/>
      <c r="D134" s="3190"/>
      <c r="E134" s="3190"/>
      <c r="F134" s="3190"/>
      <c r="G134" s="3190"/>
      <c r="H134" s="3190"/>
      <c r="I134" s="3190"/>
      <c r="J134" s="3190"/>
      <c r="K134" s="3191"/>
      <c r="L134" s="1543"/>
      <c r="M134" s="1539"/>
      <c r="N134" s="1539"/>
      <c r="O134" s="1539"/>
      <c r="P134" s="1540"/>
      <c r="Q134" s="9"/>
      <c r="R134" s="9"/>
      <c r="S134" s="9"/>
      <c r="T134" s="9"/>
    </row>
    <row r="135" spans="1:20" ht="36.75" customHeight="1" thickBot="1" x14ac:dyDescent="0.3">
      <c r="A135" s="3192" t="s">
        <v>49</v>
      </c>
      <c r="B135" s="3194" t="s">
        <v>6</v>
      </c>
      <c r="C135" s="1544" t="s">
        <v>6</v>
      </c>
      <c r="D135" s="1545"/>
      <c r="E135" s="3090" t="s">
        <v>655</v>
      </c>
      <c r="F135" s="3133" t="s">
        <v>64</v>
      </c>
      <c r="G135" s="3094" t="s">
        <v>303</v>
      </c>
      <c r="H135" s="1102" t="s">
        <v>48</v>
      </c>
      <c r="I135" s="1179">
        <v>570.1</v>
      </c>
      <c r="J135" s="1103">
        <v>300</v>
      </c>
      <c r="K135" s="1105">
        <v>400</v>
      </c>
      <c r="L135" s="2288" t="s">
        <v>656</v>
      </c>
      <c r="M135" s="1546" t="s">
        <v>288</v>
      </c>
      <c r="N135" s="1547">
        <f>SUM(N143:N154)</f>
        <v>4.1970000000000001</v>
      </c>
      <c r="O135" s="1547">
        <f>SUM(O143:O154)</f>
        <v>10.526999999999999</v>
      </c>
      <c r="P135" s="1548">
        <f>SUM(P143:P154)</f>
        <v>10.936</v>
      </c>
      <c r="Q135" s="9"/>
      <c r="R135" s="9"/>
      <c r="S135" s="9"/>
      <c r="T135" s="9"/>
    </row>
    <row r="136" spans="1:20" ht="15.6" x14ac:dyDescent="0.25">
      <c r="A136" s="3193"/>
      <c r="B136" s="3195"/>
      <c r="C136" s="1549"/>
      <c r="D136" s="1550"/>
      <c r="E136" s="3102"/>
      <c r="F136" s="3103"/>
      <c r="G136" s="3104"/>
      <c r="H136" s="1112" t="s">
        <v>58</v>
      </c>
      <c r="I136" s="1469"/>
      <c r="J136" s="1113"/>
      <c r="K136" s="1462"/>
      <c r="L136" s="3196" t="s">
        <v>657</v>
      </c>
      <c r="M136" s="3160" t="s">
        <v>71</v>
      </c>
      <c r="N136" s="3177">
        <v>1</v>
      </c>
      <c r="O136" s="3177">
        <v>1</v>
      </c>
      <c r="P136" s="3149">
        <v>1</v>
      </c>
      <c r="Q136" s="9"/>
      <c r="R136" s="9"/>
      <c r="S136" s="9"/>
      <c r="T136" s="9"/>
    </row>
    <row r="137" spans="1:20" ht="15.6" x14ac:dyDescent="0.25">
      <c r="A137" s="3193"/>
      <c r="B137" s="3195"/>
      <c r="C137" s="1549"/>
      <c r="D137" s="1550"/>
      <c r="E137" s="3102"/>
      <c r="F137" s="3103"/>
      <c r="G137" s="3104"/>
      <c r="H137" s="1182" t="s">
        <v>534</v>
      </c>
      <c r="I137" s="1469">
        <v>2771.5</v>
      </c>
      <c r="J137" s="1113">
        <v>4000</v>
      </c>
      <c r="K137" s="1462">
        <v>4500</v>
      </c>
      <c r="L137" s="3197"/>
      <c r="M137" s="3161"/>
      <c r="N137" s="3178"/>
      <c r="O137" s="3178"/>
      <c r="P137" s="3150"/>
      <c r="Q137" s="9"/>
      <c r="R137" s="9"/>
      <c r="S137" s="9"/>
      <c r="T137" s="9"/>
    </row>
    <row r="138" spans="1:20" ht="37.5" customHeight="1" x14ac:dyDescent="0.25">
      <c r="A138" s="3193"/>
      <c r="B138" s="3195"/>
      <c r="C138" s="1549"/>
      <c r="D138" s="1550"/>
      <c r="E138" s="3102"/>
      <c r="F138" s="3103"/>
      <c r="G138" s="3104"/>
      <c r="H138" s="1121" t="s">
        <v>59</v>
      </c>
      <c r="I138" s="2456">
        <v>404.32</v>
      </c>
      <c r="J138" s="1113">
        <v>200</v>
      </c>
      <c r="K138" s="1462">
        <v>200</v>
      </c>
      <c r="L138" s="3198"/>
      <c r="M138" s="3162"/>
      <c r="N138" s="3179"/>
      <c r="O138" s="3179"/>
      <c r="P138" s="3151"/>
      <c r="Q138" s="9"/>
      <c r="R138" s="9"/>
      <c r="S138" s="9"/>
      <c r="T138" s="9"/>
    </row>
    <row r="139" spans="1:20" ht="15.6" x14ac:dyDescent="0.25">
      <c r="A139" s="2304"/>
      <c r="B139" s="2287"/>
      <c r="C139" s="1549"/>
      <c r="D139" s="1550"/>
      <c r="E139" s="3102"/>
      <c r="F139" s="3103"/>
      <c r="G139" s="3104"/>
      <c r="H139" s="2468" t="s">
        <v>281</v>
      </c>
      <c r="I139" s="2469">
        <v>1000</v>
      </c>
      <c r="J139" s="1196"/>
      <c r="K139" s="2345"/>
      <c r="L139" s="2289"/>
      <c r="M139" s="2265"/>
      <c r="N139" s="2266"/>
      <c r="O139" s="2266"/>
      <c r="P139" s="2267"/>
      <c r="Q139" s="9"/>
      <c r="R139" s="9"/>
      <c r="S139" s="9"/>
      <c r="T139" s="9"/>
    </row>
    <row r="140" spans="1:20" ht="16.2" thickBot="1" x14ac:dyDescent="0.3">
      <c r="A140" s="1551"/>
      <c r="B140" s="2276"/>
      <c r="C140" s="1337"/>
      <c r="D140" s="1552"/>
      <c r="E140" s="3091"/>
      <c r="F140" s="3134"/>
      <c r="G140" s="3095"/>
      <c r="H140" s="1320" t="s">
        <v>7</v>
      </c>
      <c r="I140" s="1475">
        <f>SUM(I135:I139)</f>
        <v>4745.92</v>
      </c>
      <c r="J140" s="1475">
        <f t="shared" ref="J140:K140" si="14">SUM(J135:J138)</f>
        <v>4500</v>
      </c>
      <c r="K140" s="1475">
        <f t="shared" si="14"/>
        <v>5100</v>
      </c>
      <c r="L140" s="1553"/>
      <c r="M140" s="1554"/>
      <c r="N140" s="1555"/>
      <c r="O140" s="1555"/>
      <c r="P140" s="1556"/>
      <c r="Q140" s="9"/>
      <c r="R140" s="9"/>
      <c r="S140" s="9"/>
      <c r="T140" s="9"/>
    </row>
    <row r="141" spans="1:20" ht="31.2" x14ac:dyDescent="0.25">
      <c r="A141" s="1557"/>
      <c r="B141" s="2307"/>
      <c r="C141" s="1558"/>
      <c r="D141" s="27"/>
      <c r="E141" s="1559" t="s">
        <v>658</v>
      </c>
      <c r="F141" s="1560"/>
      <c r="G141" s="1561"/>
      <c r="H141" s="1562"/>
      <c r="I141" s="1563"/>
      <c r="J141" s="1563"/>
      <c r="K141" s="1563"/>
      <c r="L141" s="1564" t="s">
        <v>659</v>
      </c>
      <c r="M141" s="1565" t="s">
        <v>288</v>
      </c>
      <c r="N141" s="1566">
        <v>183.8</v>
      </c>
      <c r="O141" s="1566">
        <v>185.6</v>
      </c>
      <c r="P141" s="1567">
        <v>186.9</v>
      </c>
      <c r="Q141" s="9"/>
      <c r="R141" s="9"/>
      <c r="S141" s="9"/>
      <c r="T141" s="9"/>
    </row>
    <row r="142" spans="1:20" ht="36.6" customHeight="1" x14ac:dyDescent="0.25">
      <c r="A142" s="1557"/>
      <c r="B142" s="2307"/>
      <c r="C142" s="1558"/>
      <c r="D142" s="27"/>
      <c r="E142" s="1568" t="s">
        <v>660</v>
      </c>
      <c r="F142" s="1560"/>
      <c r="G142" s="1561"/>
      <c r="H142" s="1569"/>
      <c r="I142" s="1570"/>
      <c r="J142" s="1571"/>
      <c r="K142" s="1570"/>
      <c r="L142" s="1572" t="s">
        <v>661</v>
      </c>
      <c r="M142" s="1573" t="s">
        <v>288</v>
      </c>
      <c r="N142" s="1574">
        <v>44</v>
      </c>
      <c r="O142" s="1151">
        <v>42.2</v>
      </c>
      <c r="P142" s="1575">
        <v>40.9</v>
      </c>
      <c r="Q142" s="9"/>
      <c r="R142" s="9"/>
      <c r="S142" s="9"/>
      <c r="T142" s="9"/>
    </row>
    <row r="143" spans="1:20" ht="31.2" x14ac:dyDescent="0.25">
      <c r="A143" s="1557"/>
      <c r="B143" s="2307"/>
      <c r="C143" s="1558"/>
      <c r="D143" s="27"/>
      <c r="E143" s="1150" t="s">
        <v>662</v>
      </c>
      <c r="F143" s="1560"/>
      <c r="G143" s="1561"/>
      <c r="H143" s="1131"/>
      <c r="I143" s="1571"/>
      <c r="J143" s="1571"/>
      <c r="K143" s="1571"/>
      <c r="L143" s="1572" t="s">
        <v>663</v>
      </c>
      <c r="M143" s="1573" t="s">
        <v>288</v>
      </c>
      <c r="N143" s="1151">
        <v>2.1</v>
      </c>
      <c r="O143" s="1151">
        <v>7.1</v>
      </c>
      <c r="P143" s="1575">
        <v>7.1</v>
      </c>
      <c r="Q143" s="9"/>
      <c r="R143" s="9"/>
      <c r="S143" s="9"/>
      <c r="T143" s="9"/>
    </row>
    <row r="144" spans="1:20" ht="27" customHeight="1" x14ac:dyDescent="0.25">
      <c r="A144" s="1557"/>
      <c r="B144" s="2307"/>
      <c r="C144" s="1558"/>
      <c r="D144" s="27"/>
      <c r="E144" s="1576" t="s">
        <v>664</v>
      </c>
      <c r="F144" s="1560"/>
      <c r="G144" s="1561"/>
      <c r="H144" s="1131"/>
      <c r="I144" s="1570"/>
      <c r="J144" s="1571"/>
      <c r="K144" s="1570"/>
      <c r="L144" s="1577" t="s">
        <v>665</v>
      </c>
      <c r="M144" s="1578" t="s">
        <v>288</v>
      </c>
      <c r="N144" s="1148">
        <v>0.77700000000000002</v>
      </c>
      <c r="O144" s="1148"/>
      <c r="P144" s="1579"/>
      <c r="Q144" s="9"/>
      <c r="R144" s="9"/>
      <c r="S144" s="9"/>
      <c r="T144" s="9"/>
    </row>
    <row r="145" spans="1:20" ht="49.95" customHeight="1" x14ac:dyDescent="0.25">
      <c r="A145" s="1557"/>
      <c r="B145" s="2307"/>
      <c r="C145" s="1558"/>
      <c r="D145" s="27"/>
      <c r="E145" s="1580" t="s">
        <v>666</v>
      </c>
      <c r="F145" s="1560"/>
      <c r="G145" s="1561"/>
      <c r="H145" s="1131"/>
      <c r="I145" s="1570"/>
      <c r="J145" s="1571"/>
      <c r="K145" s="1570"/>
      <c r="L145" s="1581" t="s">
        <v>667</v>
      </c>
      <c r="M145" s="1582" t="s">
        <v>288</v>
      </c>
      <c r="N145" s="1583">
        <v>1.02</v>
      </c>
      <c r="O145" s="1583"/>
      <c r="P145" s="1584"/>
      <c r="Q145" s="9"/>
      <c r="R145" s="9"/>
      <c r="S145" s="9"/>
      <c r="T145" s="9"/>
    </row>
    <row r="146" spans="1:20" ht="31.2" x14ac:dyDescent="0.25">
      <c r="A146" s="1557"/>
      <c r="B146" s="2307"/>
      <c r="C146" s="1558"/>
      <c r="D146" s="27"/>
      <c r="E146" s="1150" t="s">
        <v>668</v>
      </c>
      <c r="F146" s="1560"/>
      <c r="G146" s="1561"/>
      <c r="H146" s="1131"/>
      <c r="I146" s="1570"/>
      <c r="J146" s="1571"/>
      <c r="K146" s="1570"/>
      <c r="L146" s="1581" t="s">
        <v>669</v>
      </c>
      <c r="M146" s="1582" t="s">
        <v>288</v>
      </c>
      <c r="N146" s="1585"/>
      <c r="O146" s="1585">
        <v>1.2569999999999999</v>
      </c>
      <c r="P146" s="1586"/>
      <c r="Q146" s="9"/>
      <c r="R146" s="9"/>
      <c r="S146" s="9"/>
      <c r="T146" s="9"/>
    </row>
    <row r="147" spans="1:20" ht="15.6" x14ac:dyDescent="0.25">
      <c r="A147" s="1557"/>
      <c r="B147" s="2307"/>
      <c r="C147" s="1558"/>
      <c r="D147" s="27"/>
      <c r="E147" s="1576" t="s">
        <v>670</v>
      </c>
      <c r="F147" s="1560"/>
      <c r="G147" s="1561"/>
      <c r="H147" s="1131"/>
      <c r="I147" s="1570"/>
      <c r="J147" s="1571"/>
      <c r="K147" s="1570"/>
      <c r="L147" s="1572" t="s">
        <v>671</v>
      </c>
      <c r="M147" s="1573" t="s">
        <v>288</v>
      </c>
      <c r="N147" s="1151"/>
      <c r="O147" s="1587"/>
      <c r="P147" s="1575">
        <v>1.4510000000000001</v>
      </c>
      <c r="Q147" s="9"/>
      <c r="R147" s="9"/>
      <c r="S147" s="9"/>
      <c r="T147" s="9"/>
    </row>
    <row r="148" spans="1:20" ht="93.6" x14ac:dyDescent="0.25">
      <c r="A148" s="1557"/>
      <c r="B148" s="2307"/>
      <c r="C148" s="1558"/>
      <c r="D148" s="27"/>
      <c r="E148" s="1568" t="s">
        <v>672</v>
      </c>
      <c r="F148" s="1560"/>
      <c r="G148" s="1561"/>
      <c r="H148" s="1131"/>
      <c r="I148" s="1571"/>
      <c r="J148" s="1571"/>
      <c r="K148" s="1570"/>
      <c r="L148" s="1572" t="s">
        <v>673</v>
      </c>
      <c r="M148" s="1573" t="s">
        <v>288</v>
      </c>
      <c r="N148" s="1574"/>
      <c r="O148" s="1574"/>
      <c r="P148" s="1575">
        <v>0.9</v>
      </c>
      <c r="Q148" s="9"/>
      <c r="R148" s="9"/>
      <c r="S148" s="9"/>
      <c r="T148" s="9"/>
    </row>
    <row r="149" spans="1:20" ht="52.95" customHeight="1" x14ac:dyDescent="0.25">
      <c r="A149" s="1557"/>
      <c r="B149" s="2307"/>
      <c r="C149" s="1558"/>
      <c r="D149" s="27"/>
      <c r="E149" s="1150" t="s">
        <v>674</v>
      </c>
      <c r="F149" s="1560"/>
      <c r="G149" s="1561"/>
      <c r="H149" s="1131"/>
      <c r="I149" s="1571"/>
      <c r="J149" s="1571"/>
      <c r="K149" s="1570"/>
      <c r="L149" s="1572" t="s">
        <v>675</v>
      </c>
      <c r="M149" s="1573" t="s">
        <v>288</v>
      </c>
      <c r="N149" s="1151"/>
      <c r="O149" s="1151">
        <v>0.84499999999999997</v>
      </c>
      <c r="P149" s="1575">
        <v>1.2050000000000001</v>
      </c>
      <c r="Q149" s="9"/>
      <c r="R149" s="9"/>
      <c r="S149" s="9"/>
      <c r="T149" s="9"/>
    </row>
    <row r="150" spans="1:20" ht="36" customHeight="1" x14ac:dyDescent="0.25">
      <c r="A150" s="1557"/>
      <c r="B150" s="2307"/>
      <c r="C150" s="1558"/>
      <c r="D150" s="27"/>
      <c r="E150" s="1576" t="s">
        <v>676</v>
      </c>
      <c r="F150" s="1560"/>
      <c r="G150" s="1561"/>
      <c r="H150" s="1131"/>
      <c r="I150" s="1571"/>
      <c r="J150" s="1571"/>
      <c r="K150" s="1570"/>
      <c r="L150" s="1577" t="s">
        <v>677</v>
      </c>
      <c r="M150" s="1578" t="s">
        <v>288</v>
      </c>
      <c r="N150" s="1148"/>
      <c r="O150" s="1148">
        <v>0.625</v>
      </c>
      <c r="P150" s="1588"/>
      <c r="Q150" s="9"/>
      <c r="R150" s="9"/>
      <c r="S150" s="9"/>
      <c r="T150" s="9"/>
    </row>
    <row r="151" spans="1:20" ht="31.2" x14ac:dyDescent="0.25">
      <c r="A151" s="1557"/>
      <c r="B151" s="2307"/>
      <c r="C151" s="1558"/>
      <c r="D151" s="27"/>
      <c r="E151" s="1589" t="s">
        <v>678</v>
      </c>
      <c r="F151" s="1560"/>
      <c r="G151" s="1561"/>
      <c r="H151" s="1131"/>
      <c r="I151" s="1571"/>
      <c r="J151" s="1571"/>
      <c r="K151" s="1570"/>
      <c r="L151" s="1581" t="s">
        <v>679</v>
      </c>
      <c r="M151" s="1582" t="s">
        <v>288</v>
      </c>
      <c r="N151" s="1583">
        <v>0.3</v>
      </c>
      <c r="O151" s="1590"/>
      <c r="P151" s="1591"/>
      <c r="Q151" s="9"/>
      <c r="R151" s="9"/>
      <c r="S151" s="9"/>
      <c r="T151" s="9"/>
    </row>
    <row r="152" spans="1:20" ht="46.8" x14ac:dyDescent="0.25">
      <c r="A152" s="1557"/>
      <c r="B152" s="2307"/>
      <c r="C152" s="1558"/>
      <c r="D152" s="27"/>
      <c r="E152" s="1589" t="s">
        <v>680</v>
      </c>
      <c r="F152" s="1560"/>
      <c r="G152" s="1561"/>
      <c r="H152" s="1131"/>
      <c r="I152" s="1571"/>
      <c r="J152" s="1571"/>
      <c r="K152" s="1570"/>
      <c r="L152" s="1581" t="s">
        <v>681</v>
      </c>
      <c r="M152" s="1582" t="s">
        <v>288</v>
      </c>
      <c r="N152" s="1585"/>
      <c r="O152" s="1592">
        <v>0.35</v>
      </c>
      <c r="P152" s="1593"/>
      <c r="Q152" s="9"/>
      <c r="R152" s="9"/>
      <c r="S152" s="9"/>
      <c r="T152" s="9"/>
    </row>
    <row r="153" spans="1:20" ht="112.2" customHeight="1" x14ac:dyDescent="0.25">
      <c r="A153" s="1557"/>
      <c r="B153" s="2307"/>
      <c r="C153" s="1558"/>
      <c r="D153" s="27"/>
      <c r="E153" s="1150" t="s">
        <v>682</v>
      </c>
      <c r="F153" s="1560"/>
      <c r="G153" s="1561"/>
      <c r="H153" s="1131"/>
      <c r="I153" s="1571"/>
      <c r="J153" s="1571"/>
      <c r="K153" s="1570"/>
      <c r="L153" s="1577" t="s">
        <v>683</v>
      </c>
      <c r="M153" s="1578" t="s">
        <v>288</v>
      </c>
      <c r="N153" s="1148"/>
      <c r="O153" s="1148"/>
      <c r="P153" s="1594">
        <v>0.28000000000000003</v>
      </c>
      <c r="Q153" s="9"/>
      <c r="R153" s="9"/>
      <c r="S153" s="9"/>
      <c r="T153" s="9"/>
    </row>
    <row r="154" spans="1:20" ht="23.4" customHeight="1" x14ac:dyDescent="0.25">
      <c r="A154" s="1557"/>
      <c r="B154" s="2307"/>
      <c r="C154" s="1558"/>
      <c r="D154" s="27"/>
      <c r="E154" s="1589" t="s">
        <v>684</v>
      </c>
      <c r="F154" s="1560"/>
      <c r="G154" s="1561"/>
      <c r="H154" s="1131"/>
      <c r="I154" s="1571"/>
      <c r="J154" s="1595"/>
      <c r="K154" s="1570"/>
      <c r="L154" s="1581" t="s">
        <v>685</v>
      </c>
      <c r="M154" s="1582" t="s">
        <v>288</v>
      </c>
      <c r="N154" s="1596"/>
      <c r="O154" s="1597">
        <v>0.35</v>
      </c>
      <c r="P154" s="1591"/>
      <c r="Q154" s="9"/>
      <c r="R154" s="9"/>
      <c r="S154" s="9"/>
      <c r="T154" s="9"/>
    </row>
    <row r="155" spans="1:20" ht="19.95" customHeight="1" x14ac:dyDescent="0.25">
      <c r="A155" s="1557"/>
      <c r="B155" s="2307"/>
      <c r="C155" s="1558"/>
      <c r="D155" s="27"/>
      <c r="E155" s="1589" t="s">
        <v>686</v>
      </c>
      <c r="F155" s="1560"/>
      <c r="G155" s="1561"/>
      <c r="H155" s="1152"/>
      <c r="I155" s="1133"/>
      <c r="J155" s="1145"/>
      <c r="K155" s="1134"/>
      <c r="L155" s="1598" t="s">
        <v>687</v>
      </c>
      <c r="M155" s="1599" t="s">
        <v>362</v>
      </c>
      <c r="N155" s="1585">
        <v>3</v>
      </c>
      <c r="O155" s="1600">
        <v>3</v>
      </c>
      <c r="P155" s="1601">
        <v>3</v>
      </c>
      <c r="Q155" s="9"/>
      <c r="R155" s="9"/>
      <c r="S155" s="9"/>
      <c r="T155" s="9"/>
    </row>
    <row r="156" spans="1:20" ht="32.4" customHeight="1" thickBot="1" x14ac:dyDescent="0.3">
      <c r="A156" s="1557"/>
      <c r="B156" s="2307"/>
      <c r="C156" s="1558"/>
      <c r="D156" s="27"/>
      <c r="E156" s="1602" t="s">
        <v>688</v>
      </c>
      <c r="F156" s="1560"/>
      <c r="G156" s="1561"/>
      <c r="H156" s="1152"/>
      <c r="I156" s="1133"/>
      <c r="J156" s="1145"/>
      <c r="K156" s="1603"/>
      <c r="L156" s="1604" t="s">
        <v>689</v>
      </c>
      <c r="M156" s="1599" t="s">
        <v>362</v>
      </c>
      <c r="N156" s="1605">
        <v>18</v>
      </c>
      <c r="O156" s="1606">
        <v>12</v>
      </c>
      <c r="P156" s="1607">
        <v>12</v>
      </c>
      <c r="Q156" s="9"/>
      <c r="R156" s="9"/>
      <c r="S156" s="9"/>
      <c r="T156" s="9"/>
    </row>
    <row r="157" spans="1:20" ht="16.95" customHeight="1" thickBot="1" x14ac:dyDescent="0.3">
      <c r="A157" s="3121" t="s">
        <v>49</v>
      </c>
      <c r="B157" s="3123" t="s">
        <v>6</v>
      </c>
      <c r="C157" s="3125" t="s">
        <v>8</v>
      </c>
      <c r="D157" s="3245"/>
      <c r="E157" s="3090" t="s">
        <v>690</v>
      </c>
      <c r="F157" s="3133" t="s">
        <v>64</v>
      </c>
      <c r="G157" s="3094" t="s">
        <v>303</v>
      </c>
      <c r="H157" s="1102" t="s">
        <v>48</v>
      </c>
      <c r="I157" s="1179">
        <v>1910.7</v>
      </c>
      <c r="J157" s="1103">
        <v>1000</v>
      </c>
      <c r="K157" s="1105">
        <v>1500</v>
      </c>
      <c r="L157" s="1608" t="s">
        <v>691</v>
      </c>
      <c r="M157" s="1244" t="s">
        <v>71</v>
      </c>
      <c r="N157" s="1263">
        <v>8500</v>
      </c>
      <c r="O157" s="1263">
        <v>8700</v>
      </c>
      <c r="P157" s="1264">
        <v>9000</v>
      </c>
      <c r="Q157" s="9"/>
      <c r="R157" s="9"/>
      <c r="S157" s="9"/>
      <c r="T157" s="9"/>
    </row>
    <row r="158" spans="1:20" ht="16.2" thickBot="1" x14ac:dyDescent="0.3">
      <c r="A158" s="3122"/>
      <c r="B158" s="3124"/>
      <c r="C158" s="3126"/>
      <c r="D158" s="3246"/>
      <c r="E158" s="3102"/>
      <c r="F158" s="3103"/>
      <c r="G158" s="3104"/>
      <c r="H158" s="1121" t="s">
        <v>58</v>
      </c>
      <c r="I158" s="1197"/>
      <c r="J158" s="1197"/>
      <c r="K158" s="1227"/>
      <c r="L158" s="1955" t="s">
        <v>692</v>
      </c>
      <c r="M158" s="1464" t="s">
        <v>288</v>
      </c>
      <c r="N158" s="1190">
        <v>1.2</v>
      </c>
      <c r="O158" s="1190">
        <v>1.6</v>
      </c>
      <c r="P158" s="1609">
        <v>2</v>
      </c>
      <c r="Q158" s="9"/>
      <c r="R158" s="9"/>
      <c r="S158" s="9"/>
      <c r="T158" s="9"/>
    </row>
    <row r="159" spans="1:20" ht="25.2" customHeight="1" x14ac:dyDescent="0.25">
      <c r="A159" s="3122"/>
      <c r="B159" s="3124"/>
      <c r="C159" s="3126"/>
      <c r="D159" s="3246"/>
      <c r="E159" s="3102"/>
      <c r="F159" s="3103"/>
      <c r="G159" s="3104"/>
      <c r="H159" s="1121" t="s">
        <v>693</v>
      </c>
      <c r="I159" s="1197"/>
      <c r="J159" s="1197"/>
      <c r="K159" s="1227"/>
      <c r="L159" s="1610" t="s">
        <v>694</v>
      </c>
      <c r="M159" s="1244" t="s">
        <v>695</v>
      </c>
      <c r="N159" s="1245">
        <v>2.9</v>
      </c>
      <c r="O159" s="1245">
        <v>2.66</v>
      </c>
      <c r="P159" s="1246">
        <v>2.4</v>
      </c>
      <c r="Q159" s="9"/>
      <c r="R159" s="9"/>
      <c r="S159" s="9"/>
      <c r="T159" s="9"/>
    </row>
    <row r="160" spans="1:20" ht="22.95" customHeight="1" thickBot="1" x14ac:dyDescent="0.3">
      <c r="A160" s="3122"/>
      <c r="B160" s="3124"/>
      <c r="C160" s="3126"/>
      <c r="D160" s="3246"/>
      <c r="E160" s="3102"/>
      <c r="F160" s="3103"/>
      <c r="G160" s="3104"/>
      <c r="H160" s="1121" t="s">
        <v>281</v>
      </c>
      <c r="I160" s="1230"/>
      <c r="J160" s="1197"/>
      <c r="K160" s="1227"/>
      <c r="L160" s="1611" t="s">
        <v>696</v>
      </c>
      <c r="M160" s="1612" t="s">
        <v>71</v>
      </c>
      <c r="N160" s="1613"/>
      <c r="O160" s="1613"/>
      <c r="P160" s="1614"/>
      <c r="Q160" s="9"/>
      <c r="R160" s="9"/>
      <c r="S160" s="9"/>
      <c r="T160" s="9"/>
    </row>
    <row r="161" spans="1:20" ht="24.6" customHeight="1" thickBot="1" x14ac:dyDescent="0.3">
      <c r="A161" s="3122"/>
      <c r="B161" s="3124"/>
      <c r="C161" s="3126"/>
      <c r="D161" s="3246"/>
      <c r="E161" s="3102"/>
      <c r="F161" s="3103"/>
      <c r="G161" s="3104"/>
      <c r="H161" s="2281" t="s">
        <v>59</v>
      </c>
      <c r="I161" s="1615">
        <v>49.2</v>
      </c>
      <c r="J161" s="1616"/>
      <c r="K161" s="1617"/>
      <c r="L161" s="1956"/>
      <c r="M161" s="1618"/>
      <c r="N161" s="1389"/>
      <c r="O161" s="1389"/>
      <c r="P161" s="1390"/>
      <c r="Q161" s="9"/>
      <c r="R161" s="9"/>
      <c r="S161" s="9"/>
      <c r="T161" s="9"/>
    </row>
    <row r="162" spans="1:20" ht="19.95" customHeight="1" thickBot="1" x14ac:dyDescent="0.3">
      <c r="A162" s="3130"/>
      <c r="B162" s="3131"/>
      <c r="C162" s="3132"/>
      <c r="D162" s="3247"/>
      <c r="E162" s="3091"/>
      <c r="F162" s="3134"/>
      <c r="G162" s="3095"/>
      <c r="H162" s="1126" t="s">
        <v>7</v>
      </c>
      <c r="I162" s="1217">
        <f>SUM(I157:I161)</f>
        <v>1959.9</v>
      </c>
      <c r="J162" s="1217">
        <f t="shared" ref="J162:K162" si="15">SUM(J157:J160)</f>
        <v>1000</v>
      </c>
      <c r="K162" s="1217">
        <f t="shared" si="15"/>
        <v>1500</v>
      </c>
      <c r="L162" s="1619"/>
      <c r="M162" s="1620"/>
      <c r="N162" s="1621"/>
      <c r="O162" s="1621"/>
      <c r="P162" s="1622"/>
      <c r="Q162" s="9"/>
      <c r="R162" s="9"/>
      <c r="S162" s="9"/>
      <c r="T162" s="9"/>
    </row>
    <row r="163" spans="1:20" ht="15.6" x14ac:dyDescent="0.25">
      <c r="A163" s="3084" t="s">
        <v>49</v>
      </c>
      <c r="B163" s="3086" t="s">
        <v>6</v>
      </c>
      <c r="C163" s="3088" t="s">
        <v>49</v>
      </c>
      <c r="D163" s="1223"/>
      <c r="E163" s="3090" t="s">
        <v>697</v>
      </c>
      <c r="F163" s="3166" t="s">
        <v>64</v>
      </c>
      <c r="G163" s="3169" t="s">
        <v>303</v>
      </c>
      <c r="H163" s="1178" t="s">
        <v>48</v>
      </c>
      <c r="I163" s="1623">
        <v>10</v>
      </c>
      <c r="J163" s="1623">
        <v>15</v>
      </c>
      <c r="K163" s="1623">
        <v>20</v>
      </c>
      <c r="L163" s="3157" t="s">
        <v>698</v>
      </c>
      <c r="M163" s="3160" t="s">
        <v>288</v>
      </c>
      <c r="N163" s="3177">
        <v>15</v>
      </c>
      <c r="O163" s="3177">
        <v>14</v>
      </c>
      <c r="P163" s="3149">
        <v>14</v>
      </c>
      <c r="Q163" s="9"/>
      <c r="R163" s="9"/>
      <c r="S163" s="9"/>
      <c r="T163" s="9"/>
    </row>
    <row r="164" spans="1:20" ht="15.6" x14ac:dyDescent="0.25">
      <c r="A164" s="3145"/>
      <c r="B164" s="3124"/>
      <c r="C164" s="3098"/>
      <c r="D164" s="1225"/>
      <c r="E164" s="3102"/>
      <c r="F164" s="3167"/>
      <c r="G164" s="3170"/>
      <c r="H164" s="1182" t="s">
        <v>58</v>
      </c>
      <c r="I164" s="1624"/>
      <c r="J164" s="1624"/>
      <c r="K164" s="1624"/>
      <c r="L164" s="3158"/>
      <c r="M164" s="3161"/>
      <c r="N164" s="3178"/>
      <c r="O164" s="3178"/>
      <c r="P164" s="3150"/>
      <c r="Q164" s="9"/>
      <c r="R164" s="9"/>
      <c r="S164" s="9"/>
      <c r="T164" s="9"/>
    </row>
    <row r="165" spans="1:20" ht="15.6" customHeight="1" x14ac:dyDescent="0.25">
      <c r="A165" s="3145"/>
      <c r="B165" s="3124"/>
      <c r="C165" s="3098"/>
      <c r="D165" s="1225"/>
      <c r="E165" s="3102"/>
      <c r="F165" s="3167"/>
      <c r="G165" s="3170"/>
      <c r="H165" s="1182" t="s">
        <v>693</v>
      </c>
      <c r="I165" s="1183"/>
      <c r="J165" s="1183"/>
      <c r="K165" s="1183"/>
      <c r="L165" s="3158"/>
      <c r="M165" s="3161"/>
      <c r="N165" s="3178"/>
      <c r="O165" s="3178"/>
      <c r="P165" s="3150"/>
      <c r="Q165" s="9"/>
      <c r="R165" s="9"/>
      <c r="S165" s="9"/>
      <c r="T165" s="9"/>
    </row>
    <row r="166" spans="1:20" ht="15.6" customHeight="1" thickBot="1" x14ac:dyDescent="0.3">
      <c r="A166" s="3145"/>
      <c r="B166" s="3124"/>
      <c r="C166" s="3098"/>
      <c r="D166" s="1225"/>
      <c r="E166" s="3102"/>
      <c r="F166" s="3167"/>
      <c r="G166" s="3170"/>
      <c r="H166" s="1625" t="s">
        <v>281</v>
      </c>
      <c r="I166" s="1626"/>
      <c r="J166" s="1627"/>
      <c r="K166" s="1626"/>
      <c r="L166" s="3159"/>
      <c r="M166" s="3162"/>
      <c r="N166" s="3179"/>
      <c r="O166" s="3179"/>
      <c r="P166" s="3151"/>
      <c r="Q166" s="9"/>
      <c r="R166" s="9"/>
      <c r="S166" s="9"/>
      <c r="T166" s="9"/>
    </row>
    <row r="167" spans="1:20" ht="53.4" customHeight="1" thickBot="1" x14ac:dyDescent="0.3">
      <c r="A167" s="3152"/>
      <c r="B167" s="3131"/>
      <c r="C167" s="3153"/>
      <c r="D167" s="1552"/>
      <c r="E167" s="3091"/>
      <c r="F167" s="3168"/>
      <c r="G167" s="3171"/>
      <c r="H167" s="1628" t="s">
        <v>7</v>
      </c>
      <c r="I167" s="1629">
        <f>SUM(I163:I166)</f>
        <v>10</v>
      </c>
      <c r="J167" s="1629">
        <f t="shared" ref="J167:K167" si="16">SUM(J163:J166)</f>
        <v>15</v>
      </c>
      <c r="K167" s="1629">
        <f t="shared" si="16"/>
        <v>20</v>
      </c>
      <c r="L167" s="1553" t="s">
        <v>699</v>
      </c>
      <c r="M167" s="1630" t="s">
        <v>288</v>
      </c>
      <c r="N167" s="1631">
        <v>15</v>
      </c>
      <c r="O167" s="1631">
        <v>20</v>
      </c>
      <c r="P167" s="1632">
        <v>20</v>
      </c>
      <c r="Q167" s="9"/>
      <c r="R167" s="9"/>
      <c r="S167" s="9"/>
      <c r="T167" s="9"/>
    </row>
    <row r="168" spans="1:20" ht="15.6" x14ac:dyDescent="0.25">
      <c r="A168" s="3084" t="s">
        <v>49</v>
      </c>
      <c r="B168" s="3086" t="s">
        <v>6</v>
      </c>
      <c r="C168" s="3088" t="s">
        <v>50</v>
      </c>
      <c r="D168" s="1223"/>
      <c r="E168" s="3090" t="s">
        <v>700</v>
      </c>
      <c r="F168" s="3154" t="s">
        <v>64</v>
      </c>
      <c r="G168" s="3094" t="s">
        <v>303</v>
      </c>
      <c r="H168" s="1178" t="s">
        <v>48</v>
      </c>
      <c r="I168" s="1179">
        <v>0</v>
      </c>
      <c r="J168" s="1179">
        <v>0</v>
      </c>
      <c r="K168" s="1623">
        <v>100</v>
      </c>
      <c r="L168" s="3157" t="s">
        <v>701</v>
      </c>
      <c r="M168" s="3160" t="s">
        <v>71</v>
      </c>
      <c r="N168" s="3163"/>
      <c r="O168" s="3163"/>
      <c r="P168" s="3149">
        <v>1</v>
      </c>
      <c r="Q168" s="9"/>
      <c r="R168" s="9"/>
      <c r="S168" s="9"/>
      <c r="T168" s="9"/>
    </row>
    <row r="169" spans="1:20" ht="15.6" x14ac:dyDescent="0.25">
      <c r="A169" s="3145"/>
      <c r="B169" s="3124"/>
      <c r="C169" s="3098"/>
      <c r="D169" s="1225"/>
      <c r="E169" s="3102"/>
      <c r="F169" s="3155"/>
      <c r="G169" s="3104"/>
      <c r="H169" s="1182" t="s">
        <v>58</v>
      </c>
      <c r="I169" s="1183"/>
      <c r="J169" s="1183"/>
      <c r="K169" s="1624"/>
      <c r="L169" s="3158"/>
      <c r="M169" s="3161"/>
      <c r="N169" s="3164"/>
      <c r="O169" s="3164"/>
      <c r="P169" s="3150"/>
      <c r="Q169" s="9"/>
      <c r="R169" s="9"/>
      <c r="S169" s="9"/>
      <c r="T169" s="9"/>
    </row>
    <row r="170" spans="1:20" ht="15.6" x14ac:dyDescent="0.25">
      <c r="A170" s="3145"/>
      <c r="B170" s="3124"/>
      <c r="C170" s="3098"/>
      <c r="D170" s="1225"/>
      <c r="E170" s="3102"/>
      <c r="F170" s="3155"/>
      <c r="G170" s="3104"/>
      <c r="H170" s="1182" t="s">
        <v>693</v>
      </c>
      <c r="I170" s="1183"/>
      <c r="J170" s="1183"/>
      <c r="K170" s="1624"/>
      <c r="L170" s="3158"/>
      <c r="M170" s="3161"/>
      <c r="N170" s="3164"/>
      <c r="O170" s="3164"/>
      <c r="P170" s="3150"/>
      <c r="Q170" s="9"/>
      <c r="R170" s="9"/>
      <c r="S170" s="9"/>
      <c r="T170" s="9"/>
    </row>
    <row r="171" spans="1:20" ht="16.2" thickBot="1" x14ac:dyDescent="0.3">
      <c r="A171" s="3145"/>
      <c r="B171" s="3124"/>
      <c r="C171" s="3098"/>
      <c r="D171" s="1225"/>
      <c r="E171" s="1633"/>
      <c r="F171" s="3155"/>
      <c r="G171" s="3104"/>
      <c r="H171" s="1182" t="s">
        <v>281</v>
      </c>
      <c r="I171" s="1183"/>
      <c r="J171" s="1183"/>
      <c r="K171" s="1624"/>
      <c r="L171" s="3159"/>
      <c r="M171" s="3162"/>
      <c r="N171" s="3165"/>
      <c r="O171" s="3165"/>
      <c r="P171" s="3151"/>
      <c r="Q171" s="9"/>
      <c r="R171" s="9"/>
      <c r="S171" s="9"/>
      <c r="T171" s="9"/>
    </row>
    <row r="172" spans="1:20" ht="31.8" thickBot="1" x14ac:dyDescent="0.3">
      <c r="A172" s="3152"/>
      <c r="B172" s="3131"/>
      <c r="C172" s="3153"/>
      <c r="D172" s="1552"/>
      <c r="E172" s="1634" t="s">
        <v>702</v>
      </c>
      <c r="F172" s="3156"/>
      <c r="G172" s="3095"/>
      <c r="H172" s="1216" t="s">
        <v>7</v>
      </c>
      <c r="I172" s="1127">
        <f>SUM(I168:I171)</f>
        <v>0</v>
      </c>
      <c r="J172" s="1127">
        <f t="shared" ref="J172:K172" si="17">SUM(J168:J171)</f>
        <v>0</v>
      </c>
      <c r="K172" s="1127">
        <f t="shared" si="17"/>
        <v>100</v>
      </c>
      <c r="L172" s="1635" t="s">
        <v>703</v>
      </c>
      <c r="M172" s="1636" t="s">
        <v>71</v>
      </c>
      <c r="N172" s="1637"/>
      <c r="O172" s="1637"/>
      <c r="P172" s="1632">
        <v>1</v>
      </c>
      <c r="Q172" s="9"/>
      <c r="R172" s="9"/>
      <c r="S172" s="9"/>
      <c r="T172" s="9"/>
    </row>
    <row r="173" spans="1:20" ht="46.8" x14ac:dyDescent="0.25">
      <c r="A173" s="3279" t="s">
        <v>49</v>
      </c>
      <c r="B173" s="3123" t="s">
        <v>6</v>
      </c>
      <c r="C173" s="3125" t="s">
        <v>55</v>
      </c>
      <c r="D173" s="1223"/>
      <c r="E173" s="3090" t="s">
        <v>704</v>
      </c>
      <c r="F173" s="3133" t="s">
        <v>64</v>
      </c>
      <c r="G173" s="3094" t="s">
        <v>303</v>
      </c>
      <c r="H173" s="1178" t="s">
        <v>48</v>
      </c>
      <c r="I173" s="1179">
        <v>140</v>
      </c>
      <c r="J173" s="1179">
        <v>200</v>
      </c>
      <c r="K173" s="1623">
        <v>250</v>
      </c>
      <c r="L173" s="1638" t="s">
        <v>705</v>
      </c>
      <c r="M173" s="1639" t="s">
        <v>71</v>
      </c>
      <c r="N173" s="1315">
        <f>SUM(N174:N177)</f>
        <v>40</v>
      </c>
      <c r="O173" s="1315">
        <f>SUM(O174:O177)</f>
        <v>47</v>
      </c>
      <c r="P173" s="1640">
        <f>SUM(P174:P177)</f>
        <v>61</v>
      </c>
      <c r="Q173" s="9"/>
      <c r="R173" s="9"/>
      <c r="S173" s="9"/>
      <c r="T173" s="9"/>
    </row>
    <row r="174" spans="1:20" ht="31.2" x14ac:dyDescent="0.25">
      <c r="A174" s="3280"/>
      <c r="B174" s="3124"/>
      <c r="C174" s="3126"/>
      <c r="D174" s="1225"/>
      <c r="E174" s="3102"/>
      <c r="F174" s="3103"/>
      <c r="G174" s="3104"/>
      <c r="H174" s="1182" t="s">
        <v>58</v>
      </c>
      <c r="I174" s="1183"/>
      <c r="J174" s="1183"/>
      <c r="K174" s="1624"/>
      <c r="L174" s="1641" t="s">
        <v>706</v>
      </c>
      <c r="M174" s="1642" t="s">
        <v>71</v>
      </c>
      <c r="N174" s="1643">
        <v>30</v>
      </c>
      <c r="O174" s="1643">
        <v>30</v>
      </c>
      <c r="P174" s="1644">
        <v>38</v>
      </c>
      <c r="Q174" s="9"/>
      <c r="R174" s="9"/>
      <c r="S174" s="9"/>
      <c r="T174" s="9"/>
    </row>
    <row r="175" spans="1:20" ht="15.6" x14ac:dyDescent="0.25">
      <c r="A175" s="3280"/>
      <c r="B175" s="3124"/>
      <c r="C175" s="3126"/>
      <c r="D175" s="1225"/>
      <c r="E175" s="3102"/>
      <c r="F175" s="3103"/>
      <c r="G175" s="3104"/>
      <c r="H175" s="1182" t="s">
        <v>693</v>
      </c>
      <c r="I175" s="1183">
        <v>693.3</v>
      </c>
      <c r="J175" s="1183">
        <v>350</v>
      </c>
      <c r="K175" s="1624">
        <v>400</v>
      </c>
      <c r="L175" s="1641" t="s">
        <v>707</v>
      </c>
      <c r="M175" s="1642" t="s">
        <v>71</v>
      </c>
      <c r="N175" s="1643">
        <v>6</v>
      </c>
      <c r="O175" s="1643">
        <v>12</v>
      </c>
      <c r="P175" s="1644">
        <v>18</v>
      </c>
      <c r="Q175" s="9"/>
      <c r="R175" s="9"/>
      <c r="S175" s="9"/>
      <c r="T175" s="9"/>
    </row>
    <row r="176" spans="1:20" ht="31.2" x14ac:dyDescent="0.25">
      <c r="A176" s="3280"/>
      <c r="B176" s="3124"/>
      <c r="C176" s="3126"/>
      <c r="D176" s="1225"/>
      <c r="E176" s="3102"/>
      <c r="F176" s="3103"/>
      <c r="G176" s="3104"/>
      <c r="H176" s="1182" t="s">
        <v>281</v>
      </c>
      <c r="I176" s="1183"/>
      <c r="J176" s="1183"/>
      <c r="K176" s="1624"/>
      <c r="L176" s="1641" t="s">
        <v>708</v>
      </c>
      <c r="M176" s="1642" t="s">
        <v>71</v>
      </c>
      <c r="N176" s="1645">
        <v>0</v>
      </c>
      <c r="O176" s="1645">
        <v>0</v>
      </c>
      <c r="P176" s="2300">
        <v>0</v>
      </c>
      <c r="Q176" s="9"/>
      <c r="R176" s="9"/>
      <c r="S176" s="9"/>
      <c r="T176" s="9"/>
    </row>
    <row r="177" spans="1:20" ht="15.6" x14ac:dyDescent="0.25">
      <c r="A177" s="3280"/>
      <c r="B177" s="3124"/>
      <c r="C177" s="3126"/>
      <c r="D177" s="1225"/>
      <c r="E177" s="3102"/>
      <c r="F177" s="3103"/>
      <c r="G177" s="3104"/>
      <c r="H177" s="1186"/>
      <c r="I177" s="1187"/>
      <c r="J177" s="1187"/>
      <c r="K177" s="1187"/>
      <c r="L177" s="1641" t="s">
        <v>709</v>
      </c>
      <c r="M177" s="1642" t="s">
        <v>71</v>
      </c>
      <c r="N177" s="1645">
        <v>4</v>
      </c>
      <c r="O177" s="1645">
        <v>5</v>
      </c>
      <c r="P177" s="2300">
        <v>5</v>
      </c>
      <c r="Q177" s="9"/>
      <c r="R177" s="9"/>
      <c r="S177" s="9"/>
      <c r="T177" s="9"/>
    </row>
    <row r="178" spans="1:20" ht="16.2" thickBot="1" x14ac:dyDescent="0.3">
      <c r="A178" s="3281"/>
      <c r="B178" s="3131"/>
      <c r="C178" s="2279"/>
      <c r="D178" s="1234"/>
      <c r="E178" s="3091"/>
      <c r="F178" s="3134"/>
      <c r="G178" s="3095"/>
      <c r="H178" s="1216" t="s">
        <v>7</v>
      </c>
      <c r="I178" s="1127">
        <f>SUM(I173:I176)</f>
        <v>833.3</v>
      </c>
      <c r="J178" s="1127">
        <f t="shared" ref="J178:K178" si="18">SUM(J173:J176)</f>
        <v>550</v>
      </c>
      <c r="K178" s="1127">
        <f t="shared" si="18"/>
        <v>650</v>
      </c>
      <c r="L178" s="1340"/>
      <c r="M178" s="1128"/>
      <c r="N178" s="1237"/>
      <c r="O178" s="1237"/>
      <c r="P178" s="1238"/>
      <c r="Q178" s="9"/>
      <c r="R178" s="9"/>
      <c r="S178" s="9"/>
      <c r="T178" s="9"/>
    </row>
    <row r="179" spans="1:20" ht="46.8" x14ac:dyDescent="0.25">
      <c r="A179" s="3121" t="s">
        <v>49</v>
      </c>
      <c r="B179" s="3123" t="s">
        <v>6</v>
      </c>
      <c r="C179" s="3088" t="s">
        <v>60</v>
      </c>
      <c r="D179" s="3135"/>
      <c r="E179" s="1646" t="s">
        <v>710</v>
      </c>
      <c r="F179" s="3138">
        <v>288724610</v>
      </c>
      <c r="G179" s="3141" t="s">
        <v>303</v>
      </c>
      <c r="H179" s="1102" t="s">
        <v>48</v>
      </c>
      <c r="I179" s="1316">
        <v>344.5</v>
      </c>
      <c r="J179" s="1346">
        <v>350</v>
      </c>
      <c r="K179" s="1346">
        <v>350</v>
      </c>
      <c r="L179" s="1647" t="s">
        <v>711</v>
      </c>
      <c r="M179" s="1107" t="s">
        <v>71</v>
      </c>
      <c r="N179" s="1332">
        <v>200</v>
      </c>
      <c r="O179" s="1245">
        <v>200</v>
      </c>
      <c r="P179" s="1246">
        <v>200</v>
      </c>
      <c r="Q179" s="9"/>
      <c r="R179" s="9"/>
      <c r="S179" s="9"/>
      <c r="T179" s="9"/>
    </row>
    <row r="180" spans="1:20" ht="15.6" customHeight="1" x14ac:dyDescent="0.25">
      <c r="A180" s="3122"/>
      <c r="B180" s="3124"/>
      <c r="C180" s="3098"/>
      <c r="D180" s="3136"/>
      <c r="E180" s="1648"/>
      <c r="F180" s="3139"/>
      <c r="G180" s="3142"/>
      <c r="H180" s="1121" t="s">
        <v>59</v>
      </c>
      <c r="I180" s="1203">
        <v>0.99</v>
      </c>
      <c r="J180" s="1649"/>
      <c r="K180" s="1649"/>
      <c r="L180" s="1650" t="s">
        <v>712</v>
      </c>
      <c r="M180" s="1651" t="s">
        <v>713</v>
      </c>
      <c r="N180" s="1213">
        <v>468.5</v>
      </c>
      <c r="O180" s="1213">
        <v>468.5</v>
      </c>
      <c r="P180" s="1214">
        <v>468.5</v>
      </c>
      <c r="Q180" s="9"/>
      <c r="R180" s="9"/>
      <c r="S180" s="9"/>
      <c r="T180" s="9"/>
    </row>
    <row r="181" spans="1:20" ht="15.6" customHeight="1" x14ac:dyDescent="0.25">
      <c r="A181" s="3122"/>
      <c r="B181" s="3124"/>
      <c r="C181" s="3098"/>
      <c r="D181" s="3136"/>
      <c r="E181" s="1648"/>
      <c r="F181" s="3139"/>
      <c r="G181" s="3142"/>
      <c r="H181" s="1121"/>
      <c r="I181" s="1649"/>
      <c r="J181" s="1649"/>
      <c r="K181" s="1649"/>
      <c r="L181" s="1652" t="s">
        <v>714</v>
      </c>
      <c r="M181" s="1224" t="s">
        <v>71</v>
      </c>
      <c r="N181" s="1190">
        <v>5</v>
      </c>
      <c r="O181" s="1190">
        <v>5</v>
      </c>
      <c r="P181" s="1367">
        <v>5</v>
      </c>
      <c r="Q181" s="9"/>
      <c r="R181" s="9"/>
      <c r="S181" s="9"/>
      <c r="T181" s="9"/>
    </row>
    <row r="182" spans="1:20" ht="16.2" thickBot="1" x14ac:dyDescent="0.3">
      <c r="A182" s="3130"/>
      <c r="B182" s="3131"/>
      <c r="C182" s="3089"/>
      <c r="D182" s="3137"/>
      <c r="E182" s="1653"/>
      <c r="F182" s="3140"/>
      <c r="G182" s="3143"/>
      <c r="H182" s="1216" t="s">
        <v>7</v>
      </c>
      <c r="I182" s="1127">
        <f>SUM(I179:I181)</f>
        <v>345.49</v>
      </c>
      <c r="J182" s="1127">
        <f>SUM(J179:J181)</f>
        <v>350</v>
      </c>
      <c r="K182" s="1127">
        <f>SUM(K179:K181)</f>
        <v>350</v>
      </c>
      <c r="L182" s="1654"/>
      <c r="M182" s="1259"/>
      <c r="N182" s="1655"/>
      <c r="O182" s="1655"/>
      <c r="P182" s="1656"/>
      <c r="Q182" s="9"/>
      <c r="R182" s="9"/>
      <c r="S182" s="9"/>
      <c r="T182" s="9"/>
    </row>
    <row r="183" spans="1:20" ht="30.6" customHeight="1" x14ac:dyDescent="0.25">
      <c r="A183" s="3144"/>
      <c r="B183" s="3146"/>
      <c r="C183" s="3098"/>
      <c r="D183" s="1225"/>
      <c r="E183" s="3147" t="s">
        <v>715</v>
      </c>
      <c r="F183" s="3148"/>
      <c r="G183" s="3104"/>
      <c r="H183" s="1657"/>
      <c r="I183" s="1658"/>
      <c r="J183" s="1659"/>
      <c r="K183" s="1660"/>
      <c r="L183" s="1661" t="s">
        <v>712</v>
      </c>
      <c r="M183" s="1662" t="s">
        <v>713</v>
      </c>
      <c r="N183" s="1209">
        <v>468.5</v>
      </c>
      <c r="O183" s="1209">
        <v>468.5</v>
      </c>
      <c r="P183" s="1210">
        <v>468.5</v>
      </c>
      <c r="Q183" s="9"/>
      <c r="R183" s="9"/>
      <c r="S183" s="9"/>
      <c r="T183" s="9"/>
    </row>
    <row r="184" spans="1:20" ht="37.200000000000003" customHeight="1" thickBot="1" x14ac:dyDescent="0.3">
      <c r="A184" s="3145"/>
      <c r="B184" s="3124"/>
      <c r="C184" s="3098"/>
      <c r="D184" s="1225"/>
      <c r="E184" s="3147"/>
      <c r="F184" s="3104"/>
      <c r="G184" s="3148"/>
      <c r="H184" s="1657"/>
      <c r="I184" s="1663"/>
      <c r="J184" s="1664"/>
      <c r="K184" s="1665"/>
      <c r="L184" s="1666" t="s">
        <v>716</v>
      </c>
      <c r="M184" s="1224" t="s">
        <v>71</v>
      </c>
      <c r="N184" s="1190">
        <v>1</v>
      </c>
      <c r="O184" s="1190">
        <v>1</v>
      </c>
      <c r="P184" s="1367">
        <v>1</v>
      </c>
      <c r="Q184" s="9"/>
      <c r="R184" s="9"/>
      <c r="S184" s="9"/>
      <c r="T184" s="9"/>
    </row>
    <row r="185" spans="1:20" ht="51" customHeight="1" thickBot="1" x14ac:dyDescent="0.3">
      <c r="A185" s="2269"/>
      <c r="B185" s="2270"/>
      <c r="C185" s="2259"/>
      <c r="D185" s="1223"/>
      <c r="E185" s="2277" t="s">
        <v>717</v>
      </c>
      <c r="F185" s="2257"/>
      <c r="G185" s="1667"/>
      <c r="H185" s="1668"/>
      <c r="I185" s="1669"/>
      <c r="J185" s="1670"/>
      <c r="K185" s="1671"/>
      <c r="L185" s="1672" t="s">
        <v>717</v>
      </c>
      <c r="M185" s="1224" t="s">
        <v>71</v>
      </c>
      <c r="N185" s="1366">
        <v>200</v>
      </c>
      <c r="O185" s="1190">
        <v>200</v>
      </c>
      <c r="P185" s="1367">
        <v>200</v>
      </c>
      <c r="Q185" s="9"/>
      <c r="R185" s="9"/>
      <c r="S185" s="9"/>
      <c r="T185" s="9"/>
    </row>
    <row r="186" spans="1:20" ht="31.8" thickBot="1" x14ac:dyDescent="0.3">
      <c r="A186" s="1094"/>
      <c r="B186" s="2270"/>
      <c r="C186" s="2262"/>
      <c r="D186" s="1223"/>
      <c r="E186" s="2277" t="s">
        <v>718</v>
      </c>
      <c r="F186" s="2261"/>
      <c r="G186" s="1891"/>
      <c r="H186" s="1673"/>
      <c r="I186" s="1674"/>
      <c r="J186" s="1675"/>
      <c r="K186" s="1676"/>
      <c r="L186" s="1892" t="s">
        <v>714</v>
      </c>
      <c r="M186" s="1893" t="s">
        <v>71</v>
      </c>
      <c r="N186" s="1758">
        <v>5</v>
      </c>
      <c r="O186" s="1758">
        <v>5</v>
      </c>
      <c r="P186" s="1193">
        <v>5</v>
      </c>
      <c r="Q186" s="9"/>
      <c r="R186" s="9"/>
      <c r="S186" s="9"/>
      <c r="T186" s="9"/>
    </row>
    <row r="187" spans="1:20" ht="15.6" customHeight="1" thickBot="1" x14ac:dyDescent="0.3">
      <c r="A187" s="1087" t="s">
        <v>49</v>
      </c>
      <c r="B187" s="1239" t="s">
        <v>6</v>
      </c>
      <c r="C187" s="3117" t="s">
        <v>31</v>
      </c>
      <c r="D187" s="3096"/>
      <c r="E187" s="3096"/>
      <c r="F187" s="3096"/>
      <c r="G187" s="3096"/>
      <c r="H187" s="1158" t="s">
        <v>7</v>
      </c>
      <c r="I187" s="1159">
        <f>I140+I162+I167+I172+I178+I182</f>
        <v>7894.61</v>
      </c>
      <c r="J187" s="1159">
        <f>J140+J162+J167+J172+J178+J182</f>
        <v>6415</v>
      </c>
      <c r="K187" s="1159">
        <f>K140+K162+K167+K172+K178+K182</f>
        <v>7720</v>
      </c>
      <c r="L187" s="1894"/>
      <c r="M187" s="1894"/>
      <c r="N187" s="1895"/>
      <c r="O187" s="1895"/>
      <c r="P187" s="1896"/>
      <c r="Q187" s="9"/>
      <c r="R187" s="9"/>
      <c r="S187" s="9"/>
      <c r="T187" s="9"/>
    </row>
    <row r="188" spans="1:20" ht="15.6" customHeight="1" thickBot="1" x14ac:dyDescent="0.3">
      <c r="A188" s="1087" t="s">
        <v>49</v>
      </c>
      <c r="B188" s="1239" t="s">
        <v>8</v>
      </c>
      <c r="C188" s="3118" t="s">
        <v>719</v>
      </c>
      <c r="D188" s="3119"/>
      <c r="E188" s="3119"/>
      <c r="F188" s="3119"/>
      <c r="G188" s="3119"/>
      <c r="H188" s="3119"/>
      <c r="I188" s="3119"/>
      <c r="J188" s="3119"/>
      <c r="K188" s="3119"/>
      <c r="L188" s="3119"/>
      <c r="M188" s="3119"/>
      <c r="N188" s="3119"/>
      <c r="O188" s="3119"/>
      <c r="P188" s="3120"/>
      <c r="Q188" s="9"/>
      <c r="R188" s="9"/>
      <c r="S188" s="9"/>
      <c r="T188" s="9"/>
    </row>
    <row r="189" spans="1:20" ht="47.4" thickBot="1" x14ac:dyDescent="0.3">
      <c r="A189" s="1087"/>
      <c r="B189" s="1239"/>
      <c r="C189" s="1677"/>
      <c r="D189" s="1678"/>
      <c r="E189" s="1678"/>
      <c r="F189" s="1678"/>
      <c r="G189" s="1678"/>
      <c r="H189" s="1678"/>
      <c r="I189" s="1678"/>
      <c r="J189" s="1678"/>
      <c r="K189" s="1679"/>
      <c r="L189" s="1680" t="s">
        <v>720</v>
      </c>
      <c r="M189" s="1681" t="s">
        <v>73</v>
      </c>
      <c r="N189" s="1682" t="s">
        <v>75</v>
      </c>
      <c r="O189" s="1683"/>
      <c r="P189" s="1684"/>
      <c r="Q189" s="9"/>
      <c r="R189" s="9"/>
      <c r="S189" s="9"/>
      <c r="T189" s="9"/>
    </row>
    <row r="190" spans="1:20" ht="15.6" x14ac:dyDescent="0.25">
      <c r="A190" s="3121" t="s">
        <v>49</v>
      </c>
      <c r="B190" s="3123" t="s">
        <v>8</v>
      </c>
      <c r="C190" s="3125" t="s">
        <v>6</v>
      </c>
      <c r="D190" s="1223"/>
      <c r="E190" s="3090" t="s">
        <v>721</v>
      </c>
      <c r="F190" s="3127">
        <v>288724610</v>
      </c>
      <c r="G190" s="3094" t="s">
        <v>303</v>
      </c>
      <c r="H190" s="1102" t="s">
        <v>48</v>
      </c>
      <c r="I190" s="1179">
        <v>200</v>
      </c>
      <c r="J190" s="1104">
        <v>180</v>
      </c>
      <c r="K190" s="1105">
        <v>180</v>
      </c>
      <c r="L190" s="1461" t="s">
        <v>722</v>
      </c>
      <c r="M190" s="1685" t="s">
        <v>71</v>
      </c>
      <c r="N190" s="1245">
        <v>52</v>
      </c>
      <c r="O190" s="1245">
        <v>48</v>
      </c>
      <c r="P190" s="1246">
        <v>48</v>
      </c>
      <c r="Q190" s="9"/>
      <c r="R190" s="9"/>
      <c r="S190" s="9"/>
      <c r="T190" s="9"/>
    </row>
    <row r="191" spans="1:20" ht="15.6" x14ac:dyDescent="0.25">
      <c r="A191" s="3122"/>
      <c r="B191" s="3124"/>
      <c r="C191" s="3126"/>
      <c r="D191" s="1225"/>
      <c r="E191" s="3102"/>
      <c r="F191" s="3128"/>
      <c r="G191" s="3104"/>
      <c r="H191" s="1121" t="s">
        <v>58</v>
      </c>
      <c r="I191" s="1686"/>
      <c r="J191" s="1687"/>
      <c r="K191" s="1688"/>
      <c r="L191" s="1689"/>
      <c r="M191" s="1690"/>
      <c r="N191" s="1691"/>
      <c r="O191" s="1691"/>
      <c r="P191" s="1692"/>
      <c r="Q191" s="9"/>
      <c r="R191" s="9"/>
      <c r="S191" s="9"/>
      <c r="T191" s="9"/>
    </row>
    <row r="192" spans="1:20" ht="16.2" thickBot="1" x14ac:dyDescent="0.3">
      <c r="A192" s="2273"/>
      <c r="B192" s="2271"/>
      <c r="C192" s="2263"/>
      <c r="D192" s="1225"/>
      <c r="E192" s="3091"/>
      <c r="F192" s="3129"/>
      <c r="G192" s="3095"/>
      <c r="H192" s="1216" t="s">
        <v>7</v>
      </c>
      <c r="I192" s="1217">
        <f>SUM(I190:I191)</f>
        <v>200</v>
      </c>
      <c r="J192" s="1217">
        <f>SUM(J190:J191)</f>
        <v>180</v>
      </c>
      <c r="K192" s="1217">
        <f>SUM(K190:K191)</f>
        <v>180</v>
      </c>
      <c r="L192" s="1693"/>
      <c r="M192" s="1694"/>
      <c r="N192" s="1695"/>
      <c r="O192" s="1695"/>
      <c r="P192" s="1696"/>
      <c r="Q192" s="9"/>
      <c r="R192" s="9"/>
      <c r="S192" s="9"/>
      <c r="T192" s="9"/>
    </row>
    <row r="193" spans="1:20" ht="15.6" customHeight="1" x14ac:dyDescent="0.3">
      <c r="A193" s="3121" t="s">
        <v>49</v>
      </c>
      <c r="B193" s="3123" t="s">
        <v>8</v>
      </c>
      <c r="C193" s="3125" t="s">
        <v>8</v>
      </c>
      <c r="D193" s="1697"/>
      <c r="E193" s="3090" t="s">
        <v>723</v>
      </c>
      <c r="F193" s="3133" t="s">
        <v>64</v>
      </c>
      <c r="G193" s="3094" t="s">
        <v>303</v>
      </c>
      <c r="H193" s="1102" t="s">
        <v>48</v>
      </c>
      <c r="I193" s="1103">
        <v>4</v>
      </c>
      <c r="J193" s="1103">
        <v>4</v>
      </c>
      <c r="K193" s="1105">
        <v>4</v>
      </c>
      <c r="L193" s="1698" t="s">
        <v>724</v>
      </c>
      <c r="M193" s="1699" t="s">
        <v>71</v>
      </c>
      <c r="N193" s="1700">
        <v>5</v>
      </c>
      <c r="O193" s="1701">
        <v>5</v>
      </c>
      <c r="P193" s="1702">
        <v>5</v>
      </c>
      <c r="Q193" s="9"/>
      <c r="R193" s="9"/>
      <c r="S193" s="9"/>
      <c r="T193" s="9"/>
    </row>
    <row r="194" spans="1:20" ht="15.6" customHeight="1" x14ac:dyDescent="0.3">
      <c r="A194" s="3122"/>
      <c r="B194" s="3124"/>
      <c r="C194" s="3126"/>
      <c r="D194" s="1703"/>
      <c r="E194" s="3102"/>
      <c r="F194" s="3103"/>
      <c r="G194" s="3104"/>
      <c r="H194" s="1121"/>
      <c r="I194" s="2457"/>
      <c r="J194" s="2458"/>
      <c r="K194" s="1704"/>
      <c r="L194" s="1705" t="s">
        <v>725</v>
      </c>
      <c r="M194" s="1706" t="s">
        <v>362</v>
      </c>
      <c r="N194" s="1707">
        <v>5</v>
      </c>
      <c r="O194" s="1707">
        <v>5</v>
      </c>
      <c r="P194" s="1708">
        <v>5</v>
      </c>
      <c r="Q194" s="9"/>
      <c r="R194" s="9"/>
      <c r="S194" s="9"/>
      <c r="T194" s="9"/>
    </row>
    <row r="195" spans="1:20" ht="31.2" customHeight="1" thickBot="1" x14ac:dyDescent="0.35">
      <c r="A195" s="3130"/>
      <c r="B195" s="3131"/>
      <c r="C195" s="3132"/>
      <c r="D195" s="1709"/>
      <c r="E195" s="2260"/>
      <c r="F195" s="3134"/>
      <c r="G195" s="3095"/>
      <c r="H195" s="1216" t="s">
        <v>7</v>
      </c>
      <c r="I195" s="1127">
        <f>I193*1</f>
        <v>4</v>
      </c>
      <c r="J195" s="1127">
        <f t="shared" ref="J195:K195" si="19">J193*1</f>
        <v>4</v>
      </c>
      <c r="K195" s="1127">
        <f t="shared" si="19"/>
        <v>4</v>
      </c>
      <c r="L195" s="1710"/>
      <c r="M195" s="1711"/>
      <c r="N195" s="1712"/>
      <c r="O195" s="1712"/>
      <c r="P195" s="1713"/>
      <c r="Q195" s="9"/>
      <c r="R195" s="9"/>
      <c r="S195" s="9"/>
      <c r="T195" s="9"/>
    </row>
    <row r="196" spans="1:20" ht="31.2" customHeight="1" x14ac:dyDescent="0.3">
      <c r="A196" s="3084" t="s">
        <v>49</v>
      </c>
      <c r="B196" s="3086" t="s">
        <v>8</v>
      </c>
      <c r="C196" s="3088" t="s">
        <v>49</v>
      </c>
      <c r="D196" s="1223"/>
      <c r="E196" s="3090" t="s">
        <v>726</v>
      </c>
      <c r="F196" s="3092" t="s">
        <v>64</v>
      </c>
      <c r="G196" s="3094" t="s">
        <v>303</v>
      </c>
      <c r="H196" s="1714" t="s">
        <v>48</v>
      </c>
      <c r="I196" s="1715">
        <v>14</v>
      </c>
      <c r="J196" s="1715">
        <v>14</v>
      </c>
      <c r="K196" s="1715">
        <v>14</v>
      </c>
      <c r="L196" s="1716" t="s">
        <v>727</v>
      </c>
      <c r="M196" s="1699" t="s">
        <v>71</v>
      </c>
      <c r="N196" s="1701">
        <v>7</v>
      </c>
      <c r="O196" s="1701">
        <v>7</v>
      </c>
      <c r="P196" s="1702">
        <v>7</v>
      </c>
      <c r="Q196" s="9"/>
      <c r="R196" s="9"/>
      <c r="S196" s="9"/>
      <c r="T196" s="9"/>
    </row>
    <row r="197" spans="1:20" ht="16.2" thickBot="1" x14ac:dyDescent="0.35">
      <c r="A197" s="3085"/>
      <c r="B197" s="3087"/>
      <c r="C197" s="3089"/>
      <c r="D197" s="1234"/>
      <c r="E197" s="3091"/>
      <c r="F197" s="3093"/>
      <c r="G197" s="3095"/>
      <c r="H197" s="1216" t="s">
        <v>7</v>
      </c>
      <c r="I197" s="1217">
        <f>SUM(I196:I196)</f>
        <v>14</v>
      </c>
      <c r="J197" s="1217">
        <f t="shared" ref="J197:K197" si="20">SUM(J196:J196)</f>
        <v>14</v>
      </c>
      <c r="K197" s="1217">
        <f t="shared" si="20"/>
        <v>14</v>
      </c>
      <c r="L197" s="1717"/>
      <c r="M197" s="1718"/>
      <c r="N197" s="1719"/>
      <c r="O197" s="1719"/>
      <c r="P197" s="1713"/>
      <c r="Q197" s="9"/>
      <c r="R197" s="9"/>
      <c r="S197" s="9"/>
      <c r="T197" s="9"/>
    </row>
    <row r="198" spans="1:20" ht="31.2" x14ac:dyDescent="0.3">
      <c r="A198" s="1094" t="s">
        <v>49</v>
      </c>
      <c r="B198" s="2270" t="s">
        <v>8</v>
      </c>
      <c r="C198" s="3088" t="s">
        <v>50</v>
      </c>
      <c r="D198" s="3099"/>
      <c r="E198" s="3090" t="s">
        <v>728</v>
      </c>
      <c r="F198" s="3092" t="s">
        <v>64</v>
      </c>
      <c r="G198" s="3094" t="s">
        <v>303</v>
      </c>
      <c r="H198" s="1102" t="s">
        <v>48</v>
      </c>
      <c r="I198" s="1179">
        <v>1192</v>
      </c>
      <c r="J198" s="1104">
        <v>1200</v>
      </c>
      <c r="K198" s="1105">
        <v>1300</v>
      </c>
      <c r="L198" s="1720" t="s">
        <v>729</v>
      </c>
      <c r="M198" s="1721" t="s">
        <v>362</v>
      </c>
      <c r="N198" s="1701">
        <v>5</v>
      </c>
      <c r="O198" s="1701">
        <v>5</v>
      </c>
      <c r="P198" s="1702">
        <v>5</v>
      </c>
      <c r="Q198" s="9"/>
      <c r="R198" s="9"/>
      <c r="S198" s="9"/>
      <c r="T198" s="9"/>
    </row>
    <row r="199" spans="1:20" ht="15.6" x14ac:dyDescent="0.3">
      <c r="A199" s="2273"/>
      <c r="B199" s="2271"/>
      <c r="C199" s="3098"/>
      <c r="D199" s="3100"/>
      <c r="E199" s="3102"/>
      <c r="F199" s="3103"/>
      <c r="G199" s="3104"/>
      <c r="H199" s="1121" t="s">
        <v>58</v>
      </c>
      <c r="I199" s="1183">
        <v>0</v>
      </c>
      <c r="J199" s="1226"/>
      <c r="K199" s="1227"/>
      <c r="L199" s="1722"/>
      <c r="M199" s="1723"/>
      <c r="N199" s="1724"/>
      <c r="O199" s="1724"/>
      <c r="P199" s="1725"/>
      <c r="Q199" s="9"/>
      <c r="R199" s="9"/>
      <c r="S199" s="9"/>
      <c r="T199" s="9"/>
    </row>
    <row r="200" spans="1:20" ht="15.6" x14ac:dyDescent="0.3">
      <c r="A200" s="2273"/>
      <c r="B200" s="2271"/>
      <c r="C200" s="3098"/>
      <c r="D200" s="3100"/>
      <c r="E200" s="3102"/>
      <c r="F200" s="3103"/>
      <c r="G200" s="3104"/>
      <c r="H200" s="1121" t="s">
        <v>693</v>
      </c>
      <c r="I200" s="1197"/>
      <c r="J200" s="1226"/>
      <c r="K200" s="1227"/>
      <c r="L200" s="1726"/>
      <c r="M200" s="1727"/>
      <c r="N200" s="1707"/>
      <c r="O200" s="1707"/>
      <c r="P200" s="1708"/>
      <c r="Q200" s="9"/>
      <c r="R200" s="9"/>
      <c r="S200" s="9"/>
      <c r="T200" s="9"/>
    </row>
    <row r="201" spans="1:20" ht="15.6" x14ac:dyDescent="0.25">
      <c r="A201" s="2273"/>
      <c r="B201" s="2271"/>
      <c r="C201" s="3098"/>
      <c r="D201" s="3100"/>
      <c r="E201" s="3102"/>
      <c r="F201" s="3103"/>
      <c r="G201" s="3104"/>
      <c r="H201" s="1121" t="s">
        <v>281</v>
      </c>
      <c r="I201" s="1183">
        <v>1044.3</v>
      </c>
      <c r="J201" s="1226"/>
      <c r="K201" s="1227"/>
      <c r="L201" s="1813"/>
      <c r="M201" s="1728"/>
      <c r="N201" s="1729"/>
      <c r="O201" s="1729"/>
      <c r="P201" s="1730"/>
      <c r="Q201" s="9"/>
      <c r="R201" s="9"/>
      <c r="S201" s="9"/>
      <c r="T201" s="9"/>
    </row>
    <row r="202" spans="1:20" ht="15.6" x14ac:dyDescent="0.25">
      <c r="A202" s="2273"/>
      <c r="B202" s="2271"/>
      <c r="C202" s="3098"/>
      <c r="D202" s="3100"/>
      <c r="E202" s="3102"/>
      <c r="F202" s="3103"/>
      <c r="G202" s="3104"/>
      <c r="H202" s="1731" t="s">
        <v>59</v>
      </c>
      <c r="I202" s="1627">
        <v>219.3</v>
      </c>
      <c r="J202" s="1732">
        <v>70</v>
      </c>
      <c r="K202" s="1733">
        <v>70</v>
      </c>
      <c r="L202" s="1813"/>
      <c r="M202" s="1728"/>
      <c r="N202" s="1729"/>
      <c r="O202" s="1729"/>
      <c r="P202" s="1730"/>
      <c r="Q202" s="9"/>
      <c r="R202" s="9"/>
      <c r="S202" s="9"/>
      <c r="T202" s="9"/>
    </row>
    <row r="203" spans="1:20" ht="16.2" thickBot="1" x14ac:dyDescent="0.3">
      <c r="A203" s="2274"/>
      <c r="B203" s="2276"/>
      <c r="C203" s="3089"/>
      <c r="D203" s="3101"/>
      <c r="E203" s="3091"/>
      <c r="F203" s="3093"/>
      <c r="G203" s="3095"/>
      <c r="H203" s="1216" t="s">
        <v>7</v>
      </c>
      <c r="I203" s="1127">
        <f>SUM(I198:I202)</f>
        <v>2455.6000000000004</v>
      </c>
      <c r="J203" s="1127">
        <f t="shared" ref="J203:K203" si="21">SUM(J198:J202)</f>
        <v>1270</v>
      </c>
      <c r="K203" s="1127">
        <f t="shared" si="21"/>
        <v>1370</v>
      </c>
      <c r="L203" s="1814"/>
      <c r="M203" s="1734"/>
      <c r="N203" s="1735"/>
      <c r="O203" s="1735"/>
      <c r="P203" s="1736"/>
      <c r="Q203" s="9"/>
      <c r="R203" s="9"/>
      <c r="S203" s="9"/>
      <c r="T203" s="9"/>
    </row>
    <row r="204" spans="1:20" ht="31.8" thickBot="1" x14ac:dyDescent="0.35">
      <c r="A204" s="1087"/>
      <c r="B204" s="1239"/>
      <c r="C204" s="1737"/>
      <c r="D204" s="1738"/>
      <c r="E204" s="1437" t="s">
        <v>730</v>
      </c>
      <c r="F204" s="1739"/>
      <c r="G204" s="1740"/>
      <c r="H204" s="1741"/>
      <c r="I204" s="1742"/>
      <c r="J204" s="1742"/>
      <c r="K204" s="1743"/>
      <c r="L204" s="1744" t="s">
        <v>731</v>
      </c>
      <c r="M204" s="1745" t="s">
        <v>71</v>
      </c>
      <c r="N204" s="1746">
        <v>1</v>
      </c>
      <c r="O204" s="1746"/>
      <c r="P204" s="1396"/>
      <c r="Q204" s="9"/>
      <c r="R204" s="9"/>
      <c r="S204" s="9"/>
      <c r="T204" s="9"/>
    </row>
    <row r="205" spans="1:20" ht="63" thickBot="1" x14ac:dyDescent="0.3">
      <c r="A205" s="1087"/>
      <c r="B205" s="1239"/>
      <c r="C205" s="1737"/>
      <c r="D205" s="1738"/>
      <c r="E205" s="1437" t="s">
        <v>732</v>
      </c>
      <c r="F205" s="1739"/>
      <c r="G205" s="1740"/>
      <c r="H205" s="1747"/>
      <c r="I205" s="1670"/>
      <c r="J205" s="1670"/>
      <c r="K205" s="1748"/>
      <c r="L205" s="1749" t="s">
        <v>1038</v>
      </c>
      <c r="M205" s="1745" t="s">
        <v>71</v>
      </c>
      <c r="N205" s="1395">
        <v>1</v>
      </c>
      <c r="O205" s="1395">
        <v>1</v>
      </c>
      <c r="P205" s="1396"/>
      <c r="Q205" s="9"/>
      <c r="R205" s="9"/>
      <c r="S205" s="9"/>
      <c r="T205" s="9"/>
    </row>
    <row r="206" spans="1:20" ht="63" thickBot="1" x14ac:dyDescent="0.3">
      <c r="A206" s="2282"/>
      <c r="B206" s="2283"/>
      <c r="C206" s="2263"/>
      <c r="D206" s="1225"/>
      <c r="E206" s="1750" t="s">
        <v>733</v>
      </c>
      <c r="F206" s="1739"/>
      <c r="G206" s="1740"/>
      <c r="H206" s="1747"/>
      <c r="I206" s="1670"/>
      <c r="J206" s="1670"/>
      <c r="K206" s="1748"/>
      <c r="L206" s="1749" t="s">
        <v>734</v>
      </c>
      <c r="M206" s="1745" t="s">
        <v>71</v>
      </c>
      <c r="N206" s="1395">
        <v>1</v>
      </c>
      <c r="O206" s="1395">
        <v>1</v>
      </c>
      <c r="P206" s="1751"/>
      <c r="Q206" s="9"/>
      <c r="R206" s="9"/>
      <c r="S206" s="9"/>
      <c r="T206" s="9"/>
    </row>
    <row r="207" spans="1:20" ht="54.6" customHeight="1" thickBot="1" x14ac:dyDescent="0.3">
      <c r="A207" s="2272"/>
      <c r="B207" s="2275"/>
      <c r="C207" s="2262"/>
      <c r="D207" s="1223"/>
      <c r="E207" s="1750" t="s">
        <v>735</v>
      </c>
      <c r="F207" s="1739"/>
      <c r="G207" s="1740"/>
      <c r="H207" s="1747"/>
      <c r="I207" s="1670"/>
      <c r="J207" s="1670"/>
      <c r="K207" s="1748"/>
      <c r="L207" s="1749" t="s">
        <v>1039</v>
      </c>
      <c r="M207" s="1745" t="s">
        <v>71</v>
      </c>
      <c r="N207" s="1395">
        <v>1</v>
      </c>
      <c r="O207" s="1752"/>
      <c r="P207" s="1751"/>
      <c r="Q207" s="9"/>
      <c r="R207" s="9"/>
      <c r="S207" s="9"/>
      <c r="T207" s="9"/>
    </row>
    <row r="208" spans="1:20" ht="63" thickBot="1" x14ac:dyDescent="0.3">
      <c r="A208" s="2272"/>
      <c r="B208" s="2275"/>
      <c r="C208" s="2262"/>
      <c r="D208" s="1223"/>
      <c r="E208" s="1437" t="s">
        <v>736</v>
      </c>
      <c r="F208" s="1739"/>
      <c r="G208" s="1740"/>
      <c r="H208" s="1747"/>
      <c r="I208" s="1670"/>
      <c r="J208" s="1670"/>
      <c r="K208" s="1748"/>
      <c r="L208" s="1749" t="s">
        <v>737</v>
      </c>
      <c r="M208" s="1745" t="s">
        <v>71</v>
      </c>
      <c r="N208" s="1395">
        <v>1</v>
      </c>
      <c r="O208" s="1395"/>
      <c r="P208" s="1396"/>
      <c r="Q208" s="9"/>
      <c r="R208" s="9"/>
      <c r="S208" s="9"/>
      <c r="T208" s="9"/>
    </row>
    <row r="209" spans="1:20" ht="31.8" thickBot="1" x14ac:dyDescent="0.3">
      <c r="A209" s="2272"/>
      <c r="B209" s="2275"/>
      <c r="C209" s="2262"/>
      <c r="D209" s="1223"/>
      <c r="E209" s="1419" t="s">
        <v>738</v>
      </c>
      <c r="F209" s="2257"/>
      <c r="G209" s="1753"/>
      <c r="H209" s="1754"/>
      <c r="I209" s="1675"/>
      <c r="J209" s="1675"/>
      <c r="K209" s="1755"/>
      <c r="L209" s="1756" t="s">
        <v>1040</v>
      </c>
      <c r="M209" s="1757" t="s">
        <v>71</v>
      </c>
      <c r="N209" s="1758">
        <v>1</v>
      </c>
      <c r="O209" s="1758"/>
      <c r="P209" s="1193"/>
      <c r="Q209" s="9"/>
      <c r="R209" s="9"/>
      <c r="S209" s="9"/>
      <c r="T209" s="9"/>
    </row>
    <row r="210" spans="1:20" ht="16.2" thickBot="1" x14ac:dyDescent="0.3">
      <c r="A210" s="1759"/>
      <c r="B210" s="1760"/>
      <c r="C210" s="1761"/>
      <c r="D210" s="1762"/>
      <c r="E210" s="1437" t="s">
        <v>686</v>
      </c>
      <c r="F210" s="1763"/>
      <c r="G210" s="1740"/>
      <c r="H210" s="1747"/>
      <c r="I210" s="1670"/>
      <c r="J210" s="1670"/>
      <c r="K210" s="1748"/>
      <c r="L210" s="1749" t="s">
        <v>739</v>
      </c>
      <c r="M210" s="1745" t="s">
        <v>71</v>
      </c>
      <c r="N210" s="1395">
        <v>1</v>
      </c>
      <c r="O210" s="1395">
        <v>1</v>
      </c>
      <c r="P210" s="1396">
        <v>1</v>
      </c>
      <c r="Q210" s="9"/>
      <c r="R210" s="9"/>
      <c r="S210" s="9"/>
      <c r="T210" s="9"/>
    </row>
    <row r="211" spans="1:20" ht="31.8" thickBot="1" x14ac:dyDescent="0.3">
      <c r="A211" s="1764"/>
      <c r="B211" s="1327"/>
      <c r="C211" s="1765"/>
      <c r="D211" s="1225"/>
      <c r="E211" s="1437" t="s">
        <v>740</v>
      </c>
      <c r="F211" s="1739"/>
      <c r="G211" s="1766"/>
      <c r="H211" s="1747"/>
      <c r="I211" s="1670"/>
      <c r="J211" s="1670"/>
      <c r="K211" s="1748"/>
      <c r="L211" s="1749" t="s">
        <v>741</v>
      </c>
      <c r="M211" s="1745" t="s">
        <v>71</v>
      </c>
      <c r="N211" s="1395">
        <v>1</v>
      </c>
      <c r="O211" s="1395">
        <v>1</v>
      </c>
      <c r="P211" s="1396"/>
      <c r="Q211" s="9"/>
      <c r="R211" s="9"/>
      <c r="S211" s="9"/>
      <c r="T211" s="9"/>
    </row>
    <row r="212" spans="1:20" ht="16.2" customHeight="1" thickBot="1" x14ac:dyDescent="0.3">
      <c r="A212" s="2272"/>
      <c r="B212" s="2275"/>
      <c r="C212" s="2262"/>
      <c r="D212" s="1223"/>
      <c r="E212" s="1750" t="s">
        <v>742</v>
      </c>
      <c r="F212" s="1739"/>
      <c r="G212" s="1740"/>
      <c r="H212" s="1747"/>
      <c r="I212" s="1670"/>
      <c r="J212" s="1670"/>
      <c r="K212" s="1748"/>
      <c r="L212" s="1767" t="s">
        <v>743</v>
      </c>
      <c r="M212" s="1768" t="s">
        <v>71</v>
      </c>
      <c r="N212" s="1769">
        <v>4</v>
      </c>
      <c r="O212" s="1395"/>
      <c r="P212" s="1396"/>
      <c r="Q212" s="9"/>
      <c r="R212" s="9"/>
      <c r="S212" s="9"/>
      <c r="T212" s="9"/>
    </row>
    <row r="213" spans="1:20" ht="16.2" customHeight="1" thickBot="1" x14ac:dyDescent="0.3">
      <c r="A213" s="1520"/>
      <c r="B213" s="1239"/>
      <c r="C213" s="1770"/>
      <c r="D213" s="1738"/>
      <c r="E213" s="1437" t="s">
        <v>744</v>
      </c>
      <c r="F213" s="1739"/>
      <c r="G213" s="1740"/>
      <c r="H213" s="1747"/>
      <c r="I213" s="1670"/>
      <c r="J213" s="1670"/>
      <c r="K213" s="1748"/>
      <c r="L213" s="1767" t="s">
        <v>745</v>
      </c>
      <c r="M213" s="1768" t="s">
        <v>71</v>
      </c>
      <c r="N213" s="1769">
        <v>1</v>
      </c>
      <c r="O213" s="1395"/>
      <c r="P213" s="1396"/>
      <c r="Q213" s="9"/>
      <c r="R213" s="9"/>
      <c r="S213" s="9"/>
      <c r="T213" s="9"/>
    </row>
    <row r="214" spans="1:20" ht="31.8" thickBot="1" x14ac:dyDescent="0.3">
      <c r="A214" s="1520"/>
      <c r="B214" s="1239"/>
      <c r="C214" s="1770"/>
      <c r="D214" s="1738"/>
      <c r="E214" s="1437" t="s">
        <v>746</v>
      </c>
      <c r="F214" s="1739"/>
      <c r="G214" s="1740"/>
      <c r="H214" s="1747"/>
      <c r="I214" s="1670"/>
      <c r="J214" s="1670"/>
      <c r="K214" s="1748"/>
      <c r="L214" s="1767" t="s">
        <v>400</v>
      </c>
      <c r="M214" s="1768" t="s">
        <v>71</v>
      </c>
      <c r="N214" s="1769">
        <v>1</v>
      </c>
      <c r="O214" s="1395"/>
      <c r="P214" s="1396"/>
      <c r="Q214" s="9"/>
      <c r="R214" s="9"/>
      <c r="S214" s="9"/>
      <c r="T214" s="9"/>
    </row>
    <row r="215" spans="1:20" ht="16.2" thickBot="1" x14ac:dyDescent="0.3">
      <c r="A215" s="1087" t="s">
        <v>49</v>
      </c>
      <c r="B215" s="1239" t="s">
        <v>8</v>
      </c>
      <c r="C215" s="3096" t="s">
        <v>31</v>
      </c>
      <c r="D215" s="3096"/>
      <c r="E215" s="3096"/>
      <c r="F215" s="3096"/>
      <c r="G215" s="3097"/>
      <c r="H215" s="2268" t="s">
        <v>7</v>
      </c>
      <c r="I215" s="1159">
        <f>I192+I195+I197+I203</f>
        <v>2673.6000000000004</v>
      </c>
      <c r="J215" s="1159">
        <f t="shared" ref="J215:K215" si="22">J192+J195+J197+J203</f>
        <v>1468</v>
      </c>
      <c r="K215" s="1159">
        <f t="shared" si="22"/>
        <v>1568</v>
      </c>
      <c r="L215" s="1771"/>
      <c r="M215" s="3105"/>
      <c r="N215" s="3106"/>
      <c r="O215" s="3106"/>
      <c r="P215" s="3107"/>
      <c r="Q215" s="9"/>
      <c r="R215" s="9"/>
      <c r="S215" s="9"/>
      <c r="T215" s="9"/>
    </row>
    <row r="216" spans="1:20" ht="16.2" thickBot="1" x14ac:dyDescent="0.3">
      <c r="A216" s="1292" t="s">
        <v>49</v>
      </c>
      <c r="B216" s="3108" t="s">
        <v>78</v>
      </c>
      <c r="C216" s="3109"/>
      <c r="D216" s="3109"/>
      <c r="E216" s="3109"/>
      <c r="F216" s="3109"/>
      <c r="G216" s="3109"/>
      <c r="H216" s="3109"/>
      <c r="I216" s="1524">
        <f>I187+I215</f>
        <v>10568.21</v>
      </c>
      <c r="J216" s="1524">
        <f>J187+J215</f>
        <v>7883</v>
      </c>
      <c r="K216" s="1524">
        <f>K187+K215</f>
        <v>9288</v>
      </c>
      <c r="L216" s="1772"/>
      <c r="M216" s="1525"/>
      <c r="N216" s="1525"/>
      <c r="O216" s="1525"/>
      <c r="P216" s="1526"/>
      <c r="Q216" s="9"/>
      <c r="R216" s="9"/>
      <c r="S216" s="9"/>
      <c r="T216" s="9"/>
    </row>
    <row r="217" spans="1:20" ht="16.2" thickBot="1" x14ac:dyDescent="0.3">
      <c r="A217" s="3110" t="s">
        <v>747</v>
      </c>
      <c r="B217" s="3111"/>
      <c r="C217" s="3111"/>
      <c r="D217" s="3111"/>
      <c r="E217" s="3111"/>
      <c r="F217" s="3111"/>
      <c r="G217" s="3111"/>
      <c r="H217" s="3112"/>
      <c r="I217" s="1773">
        <f>I218-I202-I138-I93-I118-I180-I161</f>
        <v>16107.7</v>
      </c>
      <c r="J217" s="1773">
        <f>J218-J202-J138</f>
        <v>16150</v>
      </c>
      <c r="K217" s="1773">
        <f>K218-K202-K138</f>
        <v>13942</v>
      </c>
      <c r="L217" s="1774"/>
      <c r="M217" s="1775"/>
      <c r="N217" s="1775"/>
      <c r="O217" s="1775"/>
      <c r="P217" s="1776"/>
      <c r="Q217" s="9"/>
      <c r="R217" s="9"/>
      <c r="S217" s="9"/>
      <c r="T217" s="9"/>
    </row>
    <row r="218" spans="1:20" ht="16.2" thickBot="1" x14ac:dyDescent="0.3">
      <c r="A218" s="3110" t="s">
        <v>9</v>
      </c>
      <c r="B218" s="3111"/>
      <c r="C218" s="3111"/>
      <c r="D218" s="3111"/>
      <c r="E218" s="3111"/>
      <c r="F218" s="3111"/>
      <c r="G218" s="3111"/>
      <c r="H218" s="3112"/>
      <c r="I218" s="1777">
        <f>I71+I130+I216</f>
        <v>17026.78</v>
      </c>
      <c r="J218" s="1777">
        <f>J71+J130+J216</f>
        <v>16420</v>
      </c>
      <c r="K218" s="1777">
        <f>K71+K130+K216</f>
        <v>14212</v>
      </c>
      <c r="L218" s="3113"/>
      <c r="M218" s="3114"/>
      <c r="N218" s="3114"/>
      <c r="O218" s="3114"/>
      <c r="P218" s="3115"/>
      <c r="Q218" s="9"/>
      <c r="R218" s="9"/>
      <c r="S218" s="9"/>
      <c r="T218" s="9"/>
    </row>
    <row r="219" spans="1:20" x14ac:dyDescent="0.25">
      <c r="A219" s="1815" t="s">
        <v>477</v>
      </c>
      <c r="B219" s="1815"/>
      <c r="C219" s="1815"/>
      <c r="D219" s="1815"/>
      <c r="E219" s="1815"/>
      <c r="F219" s="1815"/>
      <c r="G219" s="1815"/>
      <c r="H219" s="1815"/>
      <c r="I219" s="1815"/>
      <c r="J219" s="1815"/>
      <c r="K219" s="54"/>
      <c r="L219" s="54"/>
      <c r="M219" s="54"/>
      <c r="N219" s="54"/>
      <c r="O219" s="54"/>
      <c r="P219" s="54"/>
      <c r="Q219" s="9"/>
      <c r="R219" s="9"/>
      <c r="S219" s="9"/>
      <c r="T219" s="9"/>
    </row>
    <row r="220" spans="1:20" x14ac:dyDescent="0.25">
      <c r="A220" s="54"/>
      <c r="B220" s="54"/>
      <c r="C220" s="54"/>
      <c r="D220" s="54"/>
      <c r="E220" s="54"/>
      <c r="F220" s="54"/>
      <c r="G220" s="54"/>
      <c r="H220" s="54"/>
      <c r="I220" s="54"/>
      <c r="J220" s="54"/>
      <c r="K220" s="54"/>
      <c r="L220" s="54"/>
      <c r="M220" s="54"/>
      <c r="N220" s="54"/>
      <c r="O220" s="54"/>
      <c r="P220" s="54"/>
      <c r="Q220" s="9"/>
      <c r="R220" s="9"/>
      <c r="S220" s="9"/>
      <c r="T220" s="9"/>
    </row>
    <row r="221" spans="1:20" x14ac:dyDescent="0.25">
      <c r="A221" s="54"/>
      <c r="B221" s="54"/>
      <c r="C221" s="54"/>
      <c r="D221" s="54"/>
      <c r="E221" s="54"/>
      <c r="F221" s="54"/>
      <c r="G221" s="54"/>
      <c r="H221" s="54" t="s">
        <v>48</v>
      </c>
      <c r="I221" s="1816">
        <f>I13+I51+I58+I65+I76+I79+I81+I84+I90+I92+I116+I135+I157+I163+I173+I168+I179+I190+I193+I196+I198+I30</f>
        <v>9383.7000000000007</v>
      </c>
      <c r="J221" s="1816">
        <f>J13+J51+J58+J65+J76+J79+J81+J84+J90+J92+J116+J135+J157+J163+J173+J168+J179+J190+J193+J196+J198+J30+J43</f>
        <v>11005</v>
      </c>
      <c r="K221" s="1816">
        <f>K13+K51+K58+K65+K76+K79+K81+K84+K90+K92+K116+K135+K157+K163+K173+K168+K179+K190+K193+K196+K198+K30+K43</f>
        <v>8192</v>
      </c>
      <c r="L221" s="54"/>
      <c r="M221" s="1884"/>
      <c r="N221" s="54"/>
      <c r="O221" s="54"/>
      <c r="P221" s="54"/>
      <c r="Q221" s="9"/>
      <c r="R221" s="9"/>
      <c r="S221" s="9"/>
      <c r="T221" s="9"/>
    </row>
    <row r="222" spans="1:20" x14ac:dyDescent="0.25">
      <c r="A222" s="54"/>
      <c r="B222" s="54"/>
      <c r="C222" s="54"/>
      <c r="D222" s="54"/>
      <c r="E222" s="54"/>
      <c r="F222" s="54"/>
      <c r="G222" s="54"/>
      <c r="H222" s="54" t="s">
        <v>534</v>
      </c>
      <c r="I222" s="1816">
        <f>I15+I32+I45+I137+I159+I165+I170+I175+I200</f>
        <v>4679.7</v>
      </c>
      <c r="J222" s="1816">
        <f>J15+J32+J45+J137+J159+J165+J170+J175+J200</f>
        <v>5145</v>
      </c>
      <c r="K222" s="1816">
        <f>K15+K32+K45+K137+K159+K165+K170+K175+K200</f>
        <v>5750</v>
      </c>
      <c r="L222" s="54"/>
      <c r="M222" s="54"/>
      <c r="N222" s="54"/>
      <c r="O222" s="54"/>
      <c r="P222" s="54"/>
      <c r="Q222" s="9"/>
      <c r="R222" s="9"/>
      <c r="S222" s="9"/>
      <c r="T222" s="9"/>
    </row>
    <row r="223" spans="1:20" x14ac:dyDescent="0.25">
      <c r="A223" s="54"/>
      <c r="B223" s="54"/>
      <c r="C223" s="54"/>
      <c r="D223" s="54"/>
      <c r="E223" s="54"/>
      <c r="F223" s="54"/>
      <c r="G223" s="54"/>
      <c r="H223" s="54" t="s">
        <v>58</v>
      </c>
      <c r="I223" s="1816"/>
      <c r="J223" s="1816"/>
      <c r="K223" s="1816"/>
      <c r="L223" s="54"/>
      <c r="M223" s="916"/>
      <c r="N223" s="54"/>
      <c r="O223" s="54"/>
      <c r="P223" s="54"/>
      <c r="Q223" s="9"/>
      <c r="R223" s="9"/>
      <c r="S223" s="9"/>
      <c r="T223" s="9"/>
    </row>
    <row r="224" spans="1:20" x14ac:dyDescent="0.25">
      <c r="A224" s="54"/>
      <c r="B224" s="54"/>
      <c r="C224" s="54"/>
      <c r="D224" s="54"/>
      <c r="E224" s="54"/>
      <c r="F224" s="54"/>
      <c r="G224" s="54"/>
      <c r="H224" s="54" t="s">
        <v>281</v>
      </c>
      <c r="I224" s="2470">
        <f>I16+I33+I46+I160+I166+I171+I176+I201+I139</f>
        <v>2044.3</v>
      </c>
      <c r="J224" s="1817">
        <f>J16+J33+J46+J160+J166+J171+J176+J201</f>
        <v>0</v>
      </c>
      <c r="K224" s="1817">
        <f>K16+K33+K46+K160+K166+K171+K176+K201</f>
        <v>0</v>
      </c>
      <c r="L224" s="54"/>
      <c r="M224" s="54"/>
      <c r="N224" s="54"/>
      <c r="O224" s="54"/>
      <c r="P224" s="54"/>
      <c r="Q224" s="9"/>
      <c r="R224" s="9"/>
      <c r="S224" s="9"/>
      <c r="T224" s="9"/>
    </row>
    <row r="225" spans="1:20" s="9" customFormat="1" x14ac:dyDescent="0.25">
      <c r="A225" s="54"/>
      <c r="B225" s="54"/>
      <c r="C225" s="54"/>
      <c r="D225" s="54"/>
      <c r="E225" s="54"/>
      <c r="F225" s="54"/>
      <c r="G225" s="54"/>
      <c r="H225" s="54" t="s">
        <v>59</v>
      </c>
      <c r="I225" s="1817">
        <f>I138+I202+I93+I118+I161+I180</f>
        <v>919.08</v>
      </c>
      <c r="J225" s="1817">
        <f>J138+J202+J93+J118+J161+J180</f>
        <v>270</v>
      </c>
      <c r="K225" s="1817">
        <f>K138+K202+K93+K118+K161+K180</f>
        <v>270</v>
      </c>
      <c r="L225" s="54"/>
      <c r="M225" s="1885"/>
      <c r="N225" s="54"/>
      <c r="O225" s="54"/>
      <c r="P225" s="54"/>
    </row>
    <row r="226" spans="1:20" s="9" customFormat="1" x14ac:dyDescent="0.25">
      <c r="A226" s="54"/>
      <c r="B226" s="54"/>
      <c r="C226" s="54"/>
      <c r="D226" s="54"/>
      <c r="E226" s="54"/>
      <c r="F226" s="54"/>
      <c r="G226" s="54"/>
      <c r="H226" s="54" t="s">
        <v>748</v>
      </c>
      <c r="I226" s="1817">
        <f>SUM(I221:I225)</f>
        <v>17026.780000000002</v>
      </c>
      <c r="J226" s="1816">
        <f t="shared" ref="J226:K226" si="23">SUM(J221:J225)</f>
        <v>16420</v>
      </c>
      <c r="K226" s="1816">
        <f t="shared" si="23"/>
        <v>14212</v>
      </c>
      <c r="L226" s="54"/>
      <c r="M226" s="54"/>
      <c r="N226" s="54"/>
      <c r="O226" s="54"/>
      <c r="P226" s="54"/>
    </row>
    <row r="227" spans="1:20" x14ac:dyDescent="0.25">
      <c r="A227" s="54"/>
      <c r="B227" s="54"/>
      <c r="C227" s="54"/>
      <c r="D227" s="54"/>
      <c r="E227" s="54"/>
      <c r="F227" s="54"/>
      <c r="G227" s="54"/>
      <c r="H227" s="54"/>
      <c r="I227" s="1816"/>
      <c r="J227" s="1816"/>
      <c r="K227" s="1816"/>
      <c r="L227" s="54"/>
      <c r="M227" s="54"/>
      <c r="N227" s="54"/>
      <c r="O227" s="54"/>
      <c r="P227" s="54"/>
      <c r="Q227" s="9"/>
      <c r="R227" s="9"/>
      <c r="S227" s="9"/>
      <c r="T227" s="9"/>
    </row>
    <row r="228" spans="1:20" x14ac:dyDescent="0.25">
      <c r="A228" s="54"/>
      <c r="B228" s="54"/>
      <c r="C228" s="54"/>
      <c r="D228" s="54"/>
      <c r="E228" s="54"/>
      <c r="F228" s="54"/>
      <c r="G228" s="54"/>
      <c r="H228" s="54"/>
      <c r="I228" s="1816"/>
      <c r="J228" s="1816"/>
      <c r="K228" s="1816"/>
      <c r="L228" s="54"/>
      <c r="M228" s="54"/>
      <c r="N228" s="54"/>
      <c r="O228" s="54"/>
      <c r="P228" s="54"/>
      <c r="Q228" s="9"/>
      <c r="R228" s="9"/>
      <c r="S228" s="9"/>
      <c r="T228" s="9"/>
    </row>
    <row r="229" spans="1:20" ht="14.4" customHeight="1" x14ac:dyDescent="0.25">
      <c r="A229" s="54"/>
      <c r="B229" s="54"/>
      <c r="C229" s="54"/>
      <c r="D229" s="54"/>
      <c r="E229" s="54"/>
      <c r="F229" s="54"/>
      <c r="G229" s="54"/>
      <c r="H229" s="54"/>
      <c r="I229" s="1817"/>
      <c r="J229" s="54"/>
      <c r="K229" s="54"/>
      <c r="L229" s="54"/>
      <c r="M229" s="54"/>
      <c r="N229" s="54"/>
      <c r="O229" s="54"/>
      <c r="P229" s="54"/>
      <c r="Q229" s="9"/>
      <c r="R229" s="9"/>
      <c r="S229" s="9"/>
      <c r="T229" s="9"/>
    </row>
    <row r="230" spans="1:20" x14ac:dyDescent="0.25">
      <c r="A230" s="54"/>
      <c r="B230" s="54"/>
      <c r="C230" s="54"/>
      <c r="D230" s="54"/>
      <c r="E230" s="54"/>
      <c r="F230" s="54"/>
      <c r="G230" s="54"/>
      <c r="H230" s="54"/>
      <c r="I230" s="54"/>
      <c r="J230" s="54"/>
      <c r="K230" s="54"/>
      <c r="L230" s="54"/>
      <c r="M230" s="54"/>
      <c r="N230" s="54"/>
      <c r="O230" s="54"/>
      <c r="P230" s="54"/>
      <c r="Q230" s="9"/>
      <c r="R230" s="9"/>
      <c r="S230" s="9"/>
      <c r="T230" s="9"/>
    </row>
    <row r="231" spans="1:20" ht="16.2" thickBot="1" x14ac:dyDescent="0.3">
      <c r="A231" s="54"/>
      <c r="B231" s="54"/>
      <c r="C231" s="54"/>
      <c r="D231" s="54"/>
      <c r="E231" s="3116" t="s">
        <v>10</v>
      </c>
      <c r="F231" s="3116"/>
      <c r="G231" s="3116"/>
      <c r="H231" s="3116"/>
      <c r="I231" s="3116"/>
      <c r="J231" s="3116"/>
      <c r="K231" s="3116"/>
      <c r="L231" s="54"/>
      <c r="M231" s="54"/>
      <c r="N231" s="54"/>
      <c r="O231" s="54"/>
      <c r="P231" s="54"/>
      <c r="Q231" s="9"/>
      <c r="R231" s="9"/>
      <c r="S231" s="9"/>
      <c r="T231" s="9"/>
    </row>
    <row r="232" spans="1:20" ht="31.2" thickBot="1" x14ac:dyDescent="0.3">
      <c r="A232" s="54"/>
      <c r="B232" s="54"/>
      <c r="C232" s="54"/>
      <c r="D232" s="54"/>
      <c r="E232" s="886"/>
      <c r="F232" s="885"/>
      <c r="G232" s="885"/>
      <c r="H232" s="56"/>
      <c r="I232" s="1819" t="s">
        <v>93</v>
      </c>
      <c r="J232" s="1818" t="s">
        <v>80</v>
      </c>
      <c r="K232" s="1819" t="s">
        <v>81</v>
      </c>
      <c r="L232" s="54"/>
      <c r="M232" s="54"/>
      <c r="N232" s="54"/>
      <c r="O232" s="54"/>
      <c r="P232" s="54"/>
      <c r="Q232" s="9"/>
      <c r="R232" s="9"/>
      <c r="S232" s="9"/>
      <c r="T232" s="9"/>
    </row>
    <row r="233" spans="1:20" ht="28.95" customHeight="1" thickBot="1" x14ac:dyDescent="0.3">
      <c r="A233" s="54"/>
      <c r="B233" s="54"/>
      <c r="C233" s="54"/>
      <c r="D233" s="54"/>
      <c r="E233" s="2734" t="s">
        <v>33</v>
      </c>
      <c r="F233" s="2735"/>
      <c r="G233" s="2735"/>
      <c r="H233" s="2736"/>
      <c r="I233" s="979">
        <f>SUM(I234:I244)</f>
        <v>17026.780000000002</v>
      </c>
      <c r="J233" s="1778">
        <f t="shared" ref="J233:K233" si="24">SUM(J234:J244)</f>
        <v>16420</v>
      </c>
      <c r="K233" s="1779">
        <f t="shared" si="24"/>
        <v>14212</v>
      </c>
      <c r="L233" s="54"/>
      <c r="M233" s="54"/>
      <c r="N233" s="54"/>
      <c r="O233" s="54"/>
      <c r="P233" s="54"/>
      <c r="Q233" s="9"/>
      <c r="R233" s="9"/>
      <c r="S233" s="9"/>
      <c r="T233" s="9"/>
    </row>
    <row r="234" spans="1:20" ht="13.95" customHeight="1" x14ac:dyDescent="0.25">
      <c r="A234" s="1820"/>
      <c r="B234" s="1820"/>
      <c r="C234" s="1820"/>
      <c r="D234" s="1820"/>
      <c r="E234" s="2701" t="s">
        <v>278</v>
      </c>
      <c r="F234" s="2702"/>
      <c r="G234" s="2702"/>
      <c r="H234" s="2703"/>
      <c r="I234" s="977">
        <v>9383.7000000000007</v>
      </c>
      <c r="J234" s="978">
        <f>J13+J30+J43+J51+J58+J65+J76+J79+J81+J84+J90+J92+J116+J135+J157+J163+J168+J173+J179+J190+J193+J196+J198</f>
        <v>11005</v>
      </c>
      <c r="K234" s="975">
        <f>K13+K30+K43+K51+K58+K65+K76+K79+K81+K84+K90+K92+K116+K135+K157+K163+K168+K173+K179+K190+K193+K196+K198</f>
        <v>8192</v>
      </c>
      <c r="L234" s="1820"/>
      <c r="M234" s="1886"/>
      <c r="N234" s="1820"/>
      <c r="O234" s="1820"/>
      <c r="P234" s="1820"/>
      <c r="Q234" s="9"/>
      <c r="R234" s="9"/>
      <c r="S234" s="9"/>
      <c r="T234" s="9"/>
    </row>
    <row r="235" spans="1:20" ht="13.95" customHeight="1" x14ac:dyDescent="0.25">
      <c r="A235" s="1820"/>
      <c r="B235" s="1820"/>
      <c r="C235" s="1820"/>
      <c r="D235" s="1820"/>
      <c r="E235" s="2701" t="s">
        <v>277</v>
      </c>
      <c r="F235" s="2702"/>
      <c r="G235" s="2702"/>
      <c r="H235" s="2703"/>
      <c r="I235" s="975"/>
      <c r="J235" s="976"/>
      <c r="K235" s="975"/>
      <c r="L235" s="1820"/>
      <c r="M235" s="1887"/>
      <c r="N235" s="1820"/>
      <c r="O235" s="1820"/>
      <c r="P235" s="1820"/>
      <c r="Q235" s="9"/>
      <c r="R235" s="9"/>
      <c r="S235" s="9"/>
      <c r="T235" s="9"/>
    </row>
    <row r="236" spans="1:20" ht="13.95" customHeight="1" x14ac:dyDescent="0.25">
      <c r="A236" s="54"/>
      <c r="B236" s="54"/>
      <c r="C236" s="54"/>
      <c r="D236" s="54"/>
      <c r="E236" s="2701" t="s">
        <v>276</v>
      </c>
      <c r="F236" s="2702"/>
      <c r="G236" s="2702"/>
      <c r="H236" s="2703"/>
      <c r="I236" s="975"/>
      <c r="J236" s="976"/>
      <c r="K236" s="975"/>
      <c r="L236" s="1820"/>
      <c r="M236" s="1887"/>
      <c r="N236" s="54"/>
      <c r="O236" s="54"/>
      <c r="P236" s="54"/>
      <c r="Q236" s="9"/>
      <c r="R236" s="9"/>
      <c r="S236" s="9"/>
      <c r="T236" s="9"/>
    </row>
    <row r="237" spans="1:20" ht="30.6" customHeight="1" x14ac:dyDescent="0.25">
      <c r="A237" s="54"/>
      <c r="B237" s="54"/>
      <c r="C237" s="54"/>
      <c r="D237" s="54"/>
      <c r="E237" s="2701" t="s">
        <v>275</v>
      </c>
      <c r="F237" s="2702"/>
      <c r="G237" s="2702"/>
      <c r="H237" s="2703"/>
      <c r="I237" s="975">
        <v>4679.7</v>
      </c>
      <c r="J237" s="976">
        <f>J15+J32+J45+J137+J159+J165+J170+J175+J200</f>
        <v>5145</v>
      </c>
      <c r="K237" s="975">
        <f>K15+K32+K45+K137+K159+K165+K170+K175+K200</f>
        <v>5750</v>
      </c>
      <c r="L237" s="1820"/>
      <c r="M237" s="1887"/>
      <c r="N237" s="54"/>
      <c r="O237" s="54"/>
      <c r="P237" s="54"/>
      <c r="Q237" s="9"/>
      <c r="R237" s="9"/>
      <c r="S237" s="9"/>
      <c r="T237" s="9"/>
    </row>
    <row r="238" spans="1:20" ht="13.95" customHeight="1" x14ac:dyDescent="0.25">
      <c r="A238" s="9"/>
      <c r="B238" s="9"/>
      <c r="C238" s="9"/>
      <c r="D238" s="9"/>
      <c r="E238" s="2720" t="s">
        <v>274</v>
      </c>
      <c r="F238" s="2721"/>
      <c r="G238" s="2721"/>
      <c r="H238" s="2722"/>
      <c r="I238" s="2471">
        <v>2044.3</v>
      </c>
      <c r="J238" s="1781">
        <f>J16+J33+J46+J160+J166+J171+J176+J201</f>
        <v>0</v>
      </c>
      <c r="K238" s="1782">
        <f>K16+K33+K46+K160+K166+K171+K176+K201</f>
        <v>0</v>
      </c>
      <c r="L238" s="9"/>
      <c r="M238" s="1888"/>
      <c r="N238" s="9"/>
      <c r="O238" s="9"/>
      <c r="P238" s="9"/>
      <c r="Q238" s="9"/>
      <c r="R238" s="9"/>
      <c r="S238" s="9"/>
      <c r="T238" s="9"/>
    </row>
    <row r="239" spans="1:20" ht="13.95" customHeight="1" x14ac:dyDescent="0.25">
      <c r="A239" s="9"/>
      <c r="B239" s="9"/>
      <c r="C239" s="9"/>
      <c r="D239" s="9"/>
      <c r="E239" s="877" t="s">
        <v>273</v>
      </c>
      <c r="F239" s="973"/>
      <c r="G239" s="973"/>
      <c r="H239" s="875"/>
      <c r="I239" s="975"/>
      <c r="J239" s="976"/>
      <c r="K239" s="975"/>
      <c r="L239" s="9"/>
      <c r="M239" s="1888"/>
      <c r="N239" s="9"/>
      <c r="O239" s="9"/>
      <c r="P239" s="9"/>
      <c r="Q239" s="9"/>
      <c r="R239" s="9"/>
      <c r="S239" s="9"/>
      <c r="T239" s="9"/>
    </row>
    <row r="240" spans="1:20" ht="13.95" customHeight="1" x14ac:dyDescent="0.25">
      <c r="A240" s="9"/>
      <c r="B240" s="9"/>
      <c r="C240" s="9"/>
      <c r="D240" s="9"/>
      <c r="E240" s="2701" t="s">
        <v>272</v>
      </c>
      <c r="F240" s="2702"/>
      <c r="G240" s="2702"/>
      <c r="H240" s="2703"/>
      <c r="I240" s="975"/>
      <c r="J240" s="976"/>
      <c r="K240" s="975"/>
      <c r="L240" s="9"/>
      <c r="M240" s="1888"/>
      <c r="N240" s="9"/>
      <c r="O240" s="9"/>
      <c r="P240" s="9"/>
      <c r="Q240" s="9"/>
      <c r="R240" s="9"/>
      <c r="S240" s="9"/>
      <c r="T240" s="9"/>
    </row>
    <row r="241" spans="1:20" ht="13.8" x14ac:dyDescent="0.25">
      <c r="A241" s="9"/>
      <c r="B241" s="9"/>
      <c r="C241" s="9"/>
      <c r="D241" s="9"/>
      <c r="E241" s="2701" t="s">
        <v>271</v>
      </c>
      <c r="F241" s="2702"/>
      <c r="G241" s="2702"/>
      <c r="H241" s="2703"/>
      <c r="I241" s="1783"/>
      <c r="J241" s="1784"/>
      <c r="K241" s="1783"/>
      <c r="L241" s="9"/>
      <c r="M241" s="1888"/>
      <c r="N241" s="9"/>
      <c r="O241" s="9"/>
      <c r="P241" s="9"/>
      <c r="Q241" s="9"/>
      <c r="R241" s="9"/>
      <c r="S241" s="9"/>
      <c r="T241" s="9"/>
    </row>
    <row r="242" spans="1:20" ht="13.8" x14ac:dyDescent="0.25">
      <c r="A242" s="9"/>
      <c r="B242" s="9"/>
      <c r="C242" s="9"/>
      <c r="D242" s="9"/>
      <c r="E242" s="2701" t="s">
        <v>270</v>
      </c>
      <c r="F242" s="2702"/>
      <c r="G242" s="2702"/>
      <c r="H242" s="2703"/>
      <c r="I242" s="1783"/>
      <c r="J242" s="1784"/>
      <c r="K242" s="1783"/>
      <c r="L242" s="9"/>
      <c r="M242" s="1888"/>
      <c r="N242" s="9"/>
      <c r="O242" s="9"/>
      <c r="P242" s="9"/>
    </row>
    <row r="243" spans="1:20" ht="13.8" x14ac:dyDescent="0.25">
      <c r="A243" s="9"/>
      <c r="B243" s="9"/>
      <c r="C243" s="9"/>
      <c r="D243" s="9"/>
      <c r="E243" s="2701" t="s">
        <v>269</v>
      </c>
      <c r="F243" s="2702"/>
      <c r="G243" s="2702"/>
      <c r="H243" s="2703"/>
      <c r="I243" s="1783"/>
      <c r="J243" s="1784"/>
      <c r="K243" s="1783"/>
      <c r="L243" s="9"/>
      <c r="M243" s="1888"/>
      <c r="N243" s="9"/>
      <c r="O243" s="9"/>
      <c r="P243" s="9"/>
    </row>
    <row r="244" spans="1:20" ht="14.4" thickBot="1" x14ac:dyDescent="0.3">
      <c r="A244" s="9"/>
      <c r="B244" s="9"/>
      <c r="C244" s="9"/>
      <c r="D244" s="9"/>
      <c r="E244" s="2690" t="s">
        <v>268</v>
      </c>
      <c r="F244" s="2691"/>
      <c r="G244" s="2691"/>
      <c r="H244" s="2692"/>
      <c r="I244" s="1785">
        <v>919.08</v>
      </c>
      <c r="J244" s="1786">
        <f>J138+J202</f>
        <v>270</v>
      </c>
      <c r="K244" s="1785">
        <f>K138+K202</f>
        <v>270</v>
      </c>
      <c r="L244" s="9"/>
      <c r="M244" s="1889"/>
      <c r="N244" s="9"/>
      <c r="O244" s="9"/>
      <c r="P244" s="9"/>
    </row>
    <row r="245" spans="1:20" ht="14.4" thickBot="1" x14ac:dyDescent="0.3">
      <c r="A245" s="9"/>
      <c r="B245" s="9"/>
      <c r="C245" s="9"/>
      <c r="D245" s="9"/>
      <c r="E245" s="2718" t="s">
        <v>34</v>
      </c>
      <c r="F245" s="2719"/>
      <c r="G245" s="2719"/>
      <c r="H245" s="2719"/>
      <c r="I245" s="974"/>
      <c r="J245" s="974"/>
      <c r="K245" s="1787"/>
      <c r="L245" s="9"/>
      <c r="M245" s="1888"/>
      <c r="N245" s="9"/>
      <c r="O245" s="9"/>
      <c r="P245" s="9"/>
    </row>
  </sheetData>
  <mergeCells count="283">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A55:A57"/>
    <mergeCell ref="B55:B57"/>
    <mergeCell ref="C55:C57"/>
    <mergeCell ref="D55:D57"/>
    <mergeCell ref="E55:K57"/>
    <mergeCell ref="A18:A25"/>
    <mergeCell ref="B18:B25"/>
    <mergeCell ref="C18:C25"/>
    <mergeCell ref="F18:F25"/>
    <mergeCell ref="E27:G27"/>
    <mergeCell ref="A30:A42"/>
    <mergeCell ref="B30:B42"/>
    <mergeCell ref="C30:C42"/>
    <mergeCell ref="E30:E33"/>
    <mergeCell ref="F30:F42"/>
    <mergeCell ref="G30:G42"/>
    <mergeCell ref="C48:G48"/>
    <mergeCell ref="B51:B52"/>
    <mergeCell ref="C51:C52"/>
    <mergeCell ref="E51:E52"/>
    <mergeCell ref="F51:F52"/>
    <mergeCell ref="G51:G52"/>
    <mergeCell ref="C53:G53"/>
    <mergeCell ref="A51:A52"/>
    <mergeCell ref="A58:A60"/>
    <mergeCell ref="B58:B60"/>
    <mergeCell ref="C58:C60"/>
    <mergeCell ref="E58:E59"/>
    <mergeCell ref="F58:F60"/>
    <mergeCell ref="G58:G60"/>
    <mergeCell ref="C61:G61"/>
    <mergeCell ref="A63:A64"/>
    <mergeCell ref="B63:B64"/>
    <mergeCell ref="C63:K64"/>
    <mergeCell ref="A81:A83"/>
    <mergeCell ref="A65:A67"/>
    <mergeCell ref="B65:B67"/>
    <mergeCell ref="C65:C67"/>
    <mergeCell ref="E65:E67"/>
    <mergeCell ref="F65:F67"/>
    <mergeCell ref="G65:G67"/>
    <mergeCell ref="A68:A69"/>
    <mergeCell ref="B68:B69"/>
    <mergeCell ref="C68:C69"/>
    <mergeCell ref="E68:E69"/>
    <mergeCell ref="F68:F69"/>
    <mergeCell ref="G68:G69"/>
    <mergeCell ref="C70:G70"/>
    <mergeCell ref="B71:H71"/>
    <mergeCell ref="B72:P72"/>
    <mergeCell ref="A76:A78"/>
    <mergeCell ref="B76:B78"/>
    <mergeCell ref="C76:C78"/>
    <mergeCell ref="E76:E78"/>
    <mergeCell ref="F76:F78"/>
    <mergeCell ref="E173:E178"/>
    <mergeCell ref="F173:F178"/>
    <mergeCell ref="G173:G178"/>
    <mergeCell ref="A179:A182"/>
    <mergeCell ref="B179:B182"/>
    <mergeCell ref="C179:C182"/>
    <mergeCell ref="B92:B96"/>
    <mergeCell ref="C92:C95"/>
    <mergeCell ref="E92:E96"/>
    <mergeCell ref="F92:F96"/>
    <mergeCell ref="G92:G96"/>
    <mergeCell ref="A97:A98"/>
    <mergeCell ref="B97:B98"/>
    <mergeCell ref="C97:C98"/>
    <mergeCell ref="E97:E98"/>
    <mergeCell ref="F97:F98"/>
    <mergeCell ref="G97:G98"/>
    <mergeCell ref="A92:A95"/>
    <mergeCell ref="A173:A178"/>
    <mergeCell ref="B173:B178"/>
    <mergeCell ref="A157:A162"/>
    <mergeCell ref="B157:B162"/>
    <mergeCell ref="C157:C162"/>
    <mergeCell ref="C173:C177"/>
    <mergeCell ref="A43:A47"/>
    <mergeCell ref="B43:B47"/>
    <mergeCell ref="C43:C47"/>
    <mergeCell ref="E43:E45"/>
    <mergeCell ref="F43:F47"/>
    <mergeCell ref="G43:G47"/>
    <mergeCell ref="L30:L31"/>
    <mergeCell ref="M30:M31"/>
    <mergeCell ref="N30:N31"/>
    <mergeCell ref="P30:P31"/>
    <mergeCell ref="L32:L33"/>
    <mergeCell ref="M32:M33"/>
    <mergeCell ref="N32:N33"/>
    <mergeCell ref="O32:O33"/>
    <mergeCell ref="P32:P33"/>
    <mergeCell ref="E38:E39"/>
    <mergeCell ref="E40:E42"/>
    <mergeCell ref="O30:O31"/>
    <mergeCell ref="L48:P48"/>
    <mergeCell ref="D157:D162"/>
    <mergeCell ref="L53:P53"/>
    <mergeCell ref="G76:G78"/>
    <mergeCell ref="L77:L78"/>
    <mergeCell ref="B81:B83"/>
    <mergeCell ref="C81:C83"/>
    <mergeCell ref="E81:E83"/>
    <mergeCell ref="F81:F83"/>
    <mergeCell ref="G81:G83"/>
    <mergeCell ref="E84:E85"/>
    <mergeCell ref="F84:F85"/>
    <mergeCell ref="G84:G85"/>
    <mergeCell ref="E79:E80"/>
    <mergeCell ref="F79:F80"/>
    <mergeCell ref="G79:G80"/>
    <mergeCell ref="C86:G86"/>
    <mergeCell ref="L86:P86"/>
    <mergeCell ref="L106:L109"/>
    <mergeCell ref="L111:L112"/>
    <mergeCell ref="C106:C109"/>
    <mergeCell ref="E106:E108"/>
    <mergeCell ref="F106:F109"/>
    <mergeCell ref="G106:G109"/>
    <mergeCell ref="A88:A89"/>
    <mergeCell ref="B88:B89"/>
    <mergeCell ref="A90:A91"/>
    <mergeCell ref="B90:B91"/>
    <mergeCell ref="C90:C91"/>
    <mergeCell ref="E90:E91"/>
    <mergeCell ref="F90:F91"/>
    <mergeCell ref="G90:G91"/>
    <mergeCell ref="E99:E100"/>
    <mergeCell ref="F99:F100"/>
    <mergeCell ref="G99:G100"/>
    <mergeCell ref="A102:A105"/>
    <mergeCell ref="B102:B105"/>
    <mergeCell ref="C102:C105"/>
    <mergeCell ref="E102:E104"/>
    <mergeCell ref="F102:F105"/>
    <mergeCell ref="G102:G105"/>
    <mergeCell ref="B99:B100"/>
    <mergeCell ref="C99:C100"/>
    <mergeCell ref="J123:J124"/>
    <mergeCell ref="A111:A112"/>
    <mergeCell ref="B111:B112"/>
    <mergeCell ref="C111:C112"/>
    <mergeCell ref="E111:E112"/>
    <mergeCell ref="F111:F112"/>
    <mergeCell ref="G111:G112"/>
    <mergeCell ref="A116:A121"/>
    <mergeCell ref="B116:B121"/>
    <mergeCell ref="C116:C121"/>
    <mergeCell ref="D116:D122"/>
    <mergeCell ref="E116:E122"/>
    <mergeCell ref="F116:F122"/>
    <mergeCell ref="G116:G122"/>
    <mergeCell ref="A106:A109"/>
    <mergeCell ref="B106:B109"/>
    <mergeCell ref="K123:K124"/>
    <mergeCell ref="A123:A124"/>
    <mergeCell ref="A133:A134"/>
    <mergeCell ref="C133:P133"/>
    <mergeCell ref="C134:K134"/>
    <mergeCell ref="A135:A138"/>
    <mergeCell ref="B135:B138"/>
    <mergeCell ref="E135:E140"/>
    <mergeCell ref="F135:F140"/>
    <mergeCell ref="G135:G140"/>
    <mergeCell ref="L136:L138"/>
    <mergeCell ref="M136:M138"/>
    <mergeCell ref="N136:N138"/>
    <mergeCell ref="O136:O138"/>
    <mergeCell ref="P136:P138"/>
    <mergeCell ref="B123:B124"/>
    <mergeCell ref="C123:C124"/>
    <mergeCell ref="E123:E124"/>
    <mergeCell ref="F123:F124"/>
    <mergeCell ref="G123:G124"/>
    <mergeCell ref="H123:H124"/>
    <mergeCell ref="I123:I124"/>
    <mergeCell ref="E157:E162"/>
    <mergeCell ref="F157:F162"/>
    <mergeCell ref="G157:G162"/>
    <mergeCell ref="D129:H129"/>
    <mergeCell ref="B130:H130"/>
    <mergeCell ref="L163:L166"/>
    <mergeCell ref="M163:M166"/>
    <mergeCell ref="N163:N166"/>
    <mergeCell ref="O163:O166"/>
    <mergeCell ref="P163:P166"/>
    <mergeCell ref="A168:A172"/>
    <mergeCell ref="B168:B172"/>
    <mergeCell ref="C168:C172"/>
    <mergeCell ref="E168:E170"/>
    <mergeCell ref="F168:F172"/>
    <mergeCell ref="G168:G172"/>
    <mergeCell ref="L168:L171"/>
    <mergeCell ref="M168:M171"/>
    <mergeCell ref="N168:N171"/>
    <mergeCell ref="O168:O171"/>
    <mergeCell ref="P168:P171"/>
    <mergeCell ref="E163:E167"/>
    <mergeCell ref="F163:F167"/>
    <mergeCell ref="G163:G167"/>
    <mergeCell ref="A163:A167"/>
    <mergeCell ref="B163:B167"/>
    <mergeCell ref="C163:C167"/>
    <mergeCell ref="D179:D182"/>
    <mergeCell ref="F179:F182"/>
    <mergeCell ref="G179:G182"/>
    <mergeCell ref="A183:A184"/>
    <mergeCell ref="B183:B184"/>
    <mergeCell ref="C183:C184"/>
    <mergeCell ref="E183:E184"/>
    <mergeCell ref="F183:F184"/>
    <mergeCell ref="G183:G184"/>
    <mergeCell ref="C187:G187"/>
    <mergeCell ref="C188:P188"/>
    <mergeCell ref="A190:A191"/>
    <mergeCell ref="B190:B191"/>
    <mergeCell ref="C190:C191"/>
    <mergeCell ref="E190:E192"/>
    <mergeCell ref="F190:F192"/>
    <mergeCell ref="G190:G192"/>
    <mergeCell ref="A193:A195"/>
    <mergeCell ref="B193:B195"/>
    <mergeCell ref="C193:C195"/>
    <mergeCell ref="E193:E194"/>
    <mergeCell ref="F193:F195"/>
    <mergeCell ref="G193:G195"/>
    <mergeCell ref="M215:P215"/>
    <mergeCell ref="B216:H216"/>
    <mergeCell ref="A217:H217"/>
    <mergeCell ref="A218:H218"/>
    <mergeCell ref="L218:P218"/>
    <mergeCell ref="E231:K231"/>
    <mergeCell ref="E237:H237"/>
    <mergeCell ref="E244:H244"/>
    <mergeCell ref="E235:H235"/>
    <mergeCell ref="E242:H242"/>
    <mergeCell ref="E243:H243"/>
    <mergeCell ref="E236:H236"/>
    <mergeCell ref="E238:H238"/>
    <mergeCell ref="E240:H240"/>
    <mergeCell ref="E241:H241"/>
    <mergeCell ref="E233:H233"/>
    <mergeCell ref="E234:H234"/>
    <mergeCell ref="A196:A197"/>
    <mergeCell ref="B196:B197"/>
    <mergeCell ref="C196:C197"/>
    <mergeCell ref="E196:E197"/>
    <mergeCell ref="F196:F197"/>
    <mergeCell ref="G196:G197"/>
    <mergeCell ref="E245:H245"/>
    <mergeCell ref="C215:G215"/>
    <mergeCell ref="C198:C203"/>
    <mergeCell ref="D198:D203"/>
    <mergeCell ref="E198:E203"/>
    <mergeCell ref="F198:F203"/>
    <mergeCell ref="G198:G203"/>
  </mergeCells>
  <pageMargins left="0.7" right="0.7" top="0.75" bottom="0.75" header="0.3" footer="0.3"/>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3"/>
  <sheetViews>
    <sheetView topLeftCell="A142" workbookViewId="0">
      <selection activeCell="L135" sqref="L135:L136"/>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44140625" customWidth="1"/>
    <col min="15" max="15" width="7.33203125" customWidth="1"/>
    <col min="16" max="16" width="8.44140625" customWidth="1"/>
  </cols>
  <sheetData>
    <row r="1" spans="1:16" ht="58.95" customHeight="1" x14ac:dyDescent="0.25">
      <c r="A1" s="9"/>
      <c r="B1" s="9"/>
      <c r="C1" s="9"/>
      <c r="D1" s="9"/>
      <c r="E1" s="9"/>
      <c r="F1" s="9"/>
      <c r="G1" s="9"/>
      <c r="H1" s="9"/>
      <c r="I1" s="9"/>
      <c r="J1" s="9"/>
      <c r="K1" s="9"/>
      <c r="L1" s="2766" t="s">
        <v>1007</v>
      </c>
      <c r="M1" s="2766"/>
      <c r="N1" s="2766"/>
      <c r="O1" s="2766"/>
      <c r="P1" s="89"/>
    </row>
    <row r="2" spans="1:16" ht="13.8" x14ac:dyDescent="0.25">
      <c r="A2" s="2767" t="s">
        <v>819</v>
      </c>
      <c r="B2" s="2767"/>
      <c r="C2" s="2767"/>
      <c r="D2" s="2767"/>
      <c r="E2" s="2767"/>
      <c r="F2" s="2767"/>
      <c r="G2" s="2767"/>
      <c r="H2" s="2767"/>
      <c r="I2" s="2767"/>
      <c r="J2" s="2767"/>
      <c r="K2" s="2767"/>
      <c r="L2" s="2767"/>
      <c r="M2" s="2767"/>
      <c r="N2" s="2767"/>
      <c r="O2" s="10"/>
      <c r="P2" s="10"/>
    </row>
    <row r="3" spans="1:16" ht="13.8" x14ac:dyDescent="0.25">
      <c r="A3" s="3032" t="s">
        <v>35</v>
      </c>
      <c r="B3" s="3032"/>
      <c r="C3" s="3032"/>
      <c r="D3" s="3032"/>
      <c r="E3" s="3032"/>
      <c r="F3" s="3032"/>
      <c r="G3" s="3032"/>
      <c r="H3" s="3032"/>
      <c r="I3" s="3032"/>
      <c r="J3" s="3032"/>
      <c r="K3" s="3032"/>
      <c r="L3" s="3032"/>
      <c r="M3" s="3032"/>
      <c r="N3" s="3032"/>
      <c r="O3" s="3032"/>
      <c r="P3" s="3032"/>
    </row>
    <row r="4" spans="1:16" ht="16.2" thickBot="1" x14ac:dyDescent="0.3">
      <c r="A4" s="2036"/>
      <c r="B4" s="2036"/>
      <c r="C4" s="2036"/>
      <c r="D4" s="2036"/>
      <c r="E4" s="2036"/>
      <c r="F4" s="2036"/>
      <c r="G4" s="2036"/>
      <c r="H4" s="2036"/>
      <c r="I4" s="2036"/>
      <c r="J4" s="2036"/>
      <c r="K4" s="2036"/>
      <c r="L4" s="35"/>
      <c r="M4" s="2036"/>
      <c r="N4" s="36"/>
      <c r="O4" s="3033" t="s">
        <v>468</v>
      </c>
      <c r="P4" s="3033"/>
    </row>
    <row r="5" spans="1:16" ht="14.4" thickBot="1" x14ac:dyDescent="0.3">
      <c r="A5" s="2768" t="s">
        <v>0</v>
      </c>
      <c r="B5" s="2768" t="s">
        <v>1</v>
      </c>
      <c r="C5" s="2686" t="s">
        <v>2</v>
      </c>
      <c r="D5" s="2768" t="s">
        <v>32</v>
      </c>
      <c r="E5" s="2680" t="s">
        <v>56</v>
      </c>
      <c r="F5" s="2683" t="s">
        <v>3</v>
      </c>
      <c r="G5" s="2686" t="s">
        <v>4</v>
      </c>
      <c r="H5" s="2683" t="s">
        <v>5</v>
      </c>
      <c r="I5" s="2743" t="s">
        <v>94</v>
      </c>
      <c r="J5" s="2683" t="s">
        <v>80</v>
      </c>
      <c r="K5" s="2683" t="s">
        <v>70</v>
      </c>
      <c r="L5" s="2772" t="s">
        <v>11</v>
      </c>
      <c r="M5" s="2773"/>
      <c r="N5" s="2773"/>
      <c r="O5" s="2773"/>
      <c r="P5" s="2774"/>
    </row>
    <row r="6" spans="1:16" ht="13.8" x14ac:dyDescent="0.25">
      <c r="A6" s="2769"/>
      <c r="B6" s="2769"/>
      <c r="C6" s="2687"/>
      <c r="D6" s="2769"/>
      <c r="E6" s="2681"/>
      <c r="F6" s="2684"/>
      <c r="G6" s="2687"/>
      <c r="H6" s="2684"/>
      <c r="I6" s="2744"/>
      <c r="J6" s="2684"/>
      <c r="K6" s="2684"/>
      <c r="L6" s="2775" t="s">
        <v>37</v>
      </c>
      <c r="M6" s="2777" t="s">
        <v>36</v>
      </c>
      <c r="N6" s="2751" t="s">
        <v>38</v>
      </c>
      <c r="O6" s="2751"/>
      <c r="P6" s="2752"/>
    </row>
    <row r="7" spans="1:16" ht="149.4" customHeight="1" thickBot="1" x14ac:dyDescent="0.3">
      <c r="A7" s="2770"/>
      <c r="B7" s="2770"/>
      <c r="C7" s="2688"/>
      <c r="D7" s="2770"/>
      <c r="E7" s="2682"/>
      <c r="F7" s="2685"/>
      <c r="G7" s="2688"/>
      <c r="H7" s="2685"/>
      <c r="I7" s="2745"/>
      <c r="J7" s="2685"/>
      <c r="K7" s="2685"/>
      <c r="L7" s="2776"/>
      <c r="M7" s="2778"/>
      <c r="N7" s="65" t="s">
        <v>52</v>
      </c>
      <c r="O7" s="65" t="s">
        <v>53</v>
      </c>
      <c r="P7" s="66" t="s">
        <v>54</v>
      </c>
    </row>
    <row r="8" spans="1:16" ht="22.2" customHeight="1" thickBot="1" x14ac:dyDescent="0.3">
      <c r="A8" s="67" t="s">
        <v>6</v>
      </c>
      <c r="B8" s="2042" t="s">
        <v>820</v>
      </c>
      <c r="C8" s="2043"/>
      <c r="D8" s="2044"/>
      <c r="E8" s="2044"/>
      <c r="F8" s="2044"/>
      <c r="G8" s="2044"/>
      <c r="H8" s="2044"/>
      <c r="I8" s="2044"/>
      <c r="J8" s="2043"/>
      <c r="K8" s="2044"/>
      <c r="L8" s="2045"/>
      <c r="M8" s="2045"/>
      <c r="N8" s="2044"/>
      <c r="O8" s="2043"/>
      <c r="P8" s="2046"/>
    </row>
    <row r="9" spans="1:16" ht="32.4" customHeight="1" x14ac:dyDescent="0.25">
      <c r="A9" s="3368"/>
      <c r="B9" s="70"/>
      <c r="C9" s="424"/>
      <c r="D9" s="424"/>
      <c r="E9" s="425"/>
      <c r="F9" s="424"/>
      <c r="G9" s="424"/>
      <c r="H9" s="424"/>
      <c r="I9" s="424"/>
      <c r="J9" s="424"/>
      <c r="K9" s="2047"/>
      <c r="L9" s="2048" t="s">
        <v>821</v>
      </c>
      <c r="M9" s="2031" t="s">
        <v>73</v>
      </c>
      <c r="N9" s="2031">
        <v>5</v>
      </c>
      <c r="O9" s="2031">
        <v>10</v>
      </c>
      <c r="P9" s="2032">
        <v>15</v>
      </c>
    </row>
    <row r="10" spans="1:16" ht="40.200000000000003" thickBot="1" x14ac:dyDescent="0.3">
      <c r="A10" s="3369"/>
      <c r="B10" s="2049"/>
      <c r="C10" s="2050"/>
      <c r="D10" s="2050"/>
      <c r="E10" s="2051"/>
      <c r="F10" s="2050"/>
      <c r="G10" s="2050"/>
      <c r="H10" s="2050"/>
      <c r="I10" s="2050"/>
      <c r="J10" s="2050"/>
      <c r="K10" s="2052"/>
      <c r="L10" s="2053" t="s">
        <v>822</v>
      </c>
      <c r="M10" s="2054" t="s">
        <v>823</v>
      </c>
      <c r="N10" s="2055" t="s">
        <v>824</v>
      </c>
      <c r="O10" s="2055" t="s">
        <v>824</v>
      </c>
      <c r="P10" s="2056" t="s">
        <v>824</v>
      </c>
    </row>
    <row r="11" spans="1:16" ht="31.95" customHeight="1" thickBot="1" x14ac:dyDescent="0.3">
      <c r="A11" s="71" t="s">
        <v>6</v>
      </c>
      <c r="B11" s="73" t="s">
        <v>6</v>
      </c>
      <c r="C11" s="2057" t="s">
        <v>825</v>
      </c>
      <c r="D11" s="2058"/>
      <c r="E11" s="2059"/>
      <c r="F11" s="2060"/>
      <c r="G11" s="2060"/>
      <c r="H11" s="2060"/>
      <c r="I11" s="2060"/>
      <c r="J11" s="2060"/>
      <c r="K11" s="2060"/>
      <c r="L11" s="2060"/>
      <c r="M11" s="2061"/>
      <c r="N11" s="2061"/>
      <c r="O11" s="2061"/>
      <c r="P11" s="2062"/>
    </row>
    <row r="12" spans="1:16" ht="40.200000000000003" thickBot="1" x14ac:dyDescent="0.3">
      <c r="A12" s="82"/>
      <c r="B12" s="2063"/>
      <c r="C12" s="2064"/>
      <c r="D12" s="2065"/>
      <c r="E12" s="2066"/>
      <c r="F12" s="2066"/>
      <c r="G12" s="2066"/>
      <c r="H12" s="2066"/>
      <c r="I12" s="2066"/>
      <c r="J12" s="2066"/>
      <c r="K12" s="2067"/>
      <c r="L12" s="2068" t="s">
        <v>1041</v>
      </c>
      <c r="M12" s="53" t="s">
        <v>826</v>
      </c>
      <c r="N12" s="2069" t="s">
        <v>827</v>
      </c>
      <c r="O12" s="2069" t="s">
        <v>827</v>
      </c>
      <c r="P12" s="2070" t="s">
        <v>827</v>
      </c>
    </row>
    <row r="13" spans="1:16" ht="28.2" customHeight="1" x14ac:dyDescent="0.25">
      <c r="A13" s="2732" t="s">
        <v>6</v>
      </c>
      <c r="B13" s="2737" t="s">
        <v>6</v>
      </c>
      <c r="C13" s="3355" t="s">
        <v>6</v>
      </c>
      <c r="D13" s="2071"/>
      <c r="E13" s="2697" t="s">
        <v>828</v>
      </c>
      <c r="F13" s="3329" t="s">
        <v>64</v>
      </c>
      <c r="G13" s="3332" t="s">
        <v>829</v>
      </c>
      <c r="H13" s="2072" t="s">
        <v>48</v>
      </c>
      <c r="I13" s="2073">
        <v>3</v>
      </c>
      <c r="J13" s="2074">
        <v>3</v>
      </c>
      <c r="K13" s="2075">
        <v>3</v>
      </c>
      <c r="L13" s="2076" t="s">
        <v>830</v>
      </c>
      <c r="M13" s="2077" t="s">
        <v>79</v>
      </c>
      <c r="N13" s="2078" t="s">
        <v>72</v>
      </c>
      <c r="O13" s="2078" t="s">
        <v>72</v>
      </c>
      <c r="P13" s="2079" t="s">
        <v>72</v>
      </c>
    </row>
    <row r="14" spans="1:16" ht="19.95" customHeight="1" thickBot="1" x14ac:dyDescent="0.3">
      <c r="A14" s="2733"/>
      <c r="B14" s="2738"/>
      <c r="C14" s="2700"/>
      <c r="D14" s="2080"/>
      <c r="E14" s="3367"/>
      <c r="F14" s="3331"/>
      <c r="G14" s="3334"/>
      <c r="H14" s="2081" t="s">
        <v>7</v>
      </c>
      <c r="I14" s="2082">
        <f>SUM(I13:I13)</f>
        <v>3</v>
      </c>
      <c r="J14" s="2082">
        <f>SUM(J13:J13)</f>
        <v>3</v>
      </c>
      <c r="K14" s="2082">
        <f>SUM(K13:K13)</f>
        <v>3</v>
      </c>
      <c r="L14" s="2083"/>
      <c r="M14" s="2084"/>
      <c r="N14" s="2085"/>
      <c r="O14" s="2085"/>
      <c r="P14" s="90"/>
    </row>
    <row r="15" spans="1:16" ht="32.4" customHeight="1" x14ac:dyDescent="0.25">
      <c r="A15" s="2732" t="s">
        <v>6</v>
      </c>
      <c r="B15" s="2737" t="s">
        <v>6</v>
      </c>
      <c r="C15" s="3355" t="s">
        <v>8</v>
      </c>
      <c r="D15" s="2071"/>
      <c r="E15" s="2697" t="s">
        <v>831</v>
      </c>
      <c r="F15" s="3329" t="s">
        <v>64</v>
      </c>
      <c r="G15" s="3332" t="s">
        <v>829</v>
      </c>
      <c r="H15" s="2072" t="s">
        <v>48</v>
      </c>
      <c r="I15" s="2073">
        <v>8</v>
      </c>
      <c r="J15" s="2074">
        <v>9</v>
      </c>
      <c r="K15" s="2075">
        <v>10</v>
      </c>
      <c r="L15" s="2086" t="s">
        <v>832</v>
      </c>
      <c r="M15" s="2087" t="s">
        <v>79</v>
      </c>
      <c r="N15" s="2088" t="s">
        <v>140</v>
      </c>
      <c r="O15" s="2088" t="s">
        <v>204</v>
      </c>
      <c r="P15" s="2089" t="s">
        <v>204</v>
      </c>
    </row>
    <row r="16" spans="1:16" ht="36" customHeight="1" thickBot="1" x14ac:dyDescent="0.3">
      <c r="A16" s="2733"/>
      <c r="B16" s="2738"/>
      <c r="C16" s="2700"/>
      <c r="D16" s="2080"/>
      <c r="E16" s="3367"/>
      <c r="F16" s="3331"/>
      <c r="G16" s="3334"/>
      <c r="H16" s="2081" t="s">
        <v>7</v>
      </c>
      <c r="I16" s="2082">
        <f>SUM(I15:I15)</f>
        <v>8</v>
      </c>
      <c r="J16" s="2082">
        <f>SUM(J15:J15)</f>
        <v>9</v>
      </c>
      <c r="K16" s="2082">
        <f>SUM(K15:K15)</f>
        <v>10</v>
      </c>
      <c r="L16" s="2084"/>
      <c r="M16" s="2084"/>
      <c r="N16" s="2085"/>
      <c r="O16" s="2085"/>
      <c r="P16" s="90"/>
    </row>
    <row r="17" spans="1:16" ht="27.6" x14ac:dyDescent="0.25">
      <c r="A17" s="2732" t="s">
        <v>6</v>
      </c>
      <c r="B17" s="2737" t="s">
        <v>6</v>
      </c>
      <c r="C17" s="3355" t="s">
        <v>49</v>
      </c>
      <c r="D17" s="2071"/>
      <c r="E17" s="2697" t="s">
        <v>833</v>
      </c>
      <c r="F17" s="3329" t="s">
        <v>64</v>
      </c>
      <c r="G17" s="3332" t="s">
        <v>829</v>
      </c>
      <c r="H17" s="2072" t="s">
        <v>48</v>
      </c>
      <c r="I17" s="2171">
        <v>97.4</v>
      </c>
      <c r="J17" s="2074">
        <v>135</v>
      </c>
      <c r="K17" s="2075">
        <v>140</v>
      </c>
      <c r="L17" s="2090" t="s">
        <v>834</v>
      </c>
      <c r="M17" s="2087" t="s">
        <v>71</v>
      </c>
      <c r="N17" s="2091" t="s">
        <v>141</v>
      </c>
      <c r="O17" s="2091" t="s">
        <v>141</v>
      </c>
      <c r="P17" s="2092" t="s">
        <v>141</v>
      </c>
    </row>
    <row r="18" spans="1:16" ht="27.6" x14ac:dyDescent="0.25">
      <c r="A18" s="2753"/>
      <c r="B18" s="2754"/>
      <c r="C18" s="3363"/>
      <c r="D18" s="2093"/>
      <c r="E18" s="2907"/>
      <c r="F18" s="3330"/>
      <c r="G18" s="3333"/>
      <c r="H18" s="2094"/>
      <c r="I18" s="2476"/>
      <c r="J18" s="2477"/>
      <c r="K18" s="2097"/>
      <c r="L18" s="2098" t="s">
        <v>835</v>
      </c>
      <c r="M18" s="2099" t="s">
        <v>79</v>
      </c>
      <c r="N18" s="2100" t="s">
        <v>205</v>
      </c>
      <c r="O18" s="2100" t="s">
        <v>836</v>
      </c>
      <c r="P18" s="2101" t="s">
        <v>837</v>
      </c>
    </row>
    <row r="19" spans="1:16" ht="13.8" x14ac:dyDescent="0.25">
      <c r="A19" s="2753"/>
      <c r="B19" s="2754"/>
      <c r="C19" s="3363"/>
      <c r="D19" s="2093"/>
      <c r="E19" s="2907"/>
      <c r="F19" s="3330"/>
      <c r="G19" s="3333"/>
      <c r="H19" s="2094"/>
      <c r="I19" s="2476"/>
      <c r="J19" s="2477"/>
      <c r="K19" s="2097"/>
      <c r="L19" s="2098" t="s">
        <v>838</v>
      </c>
      <c r="M19" s="2099" t="s">
        <v>79</v>
      </c>
      <c r="N19" s="2100" t="s">
        <v>74</v>
      </c>
      <c r="O19" s="2100" t="s">
        <v>74</v>
      </c>
      <c r="P19" s="2101" t="s">
        <v>74</v>
      </c>
    </row>
    <row r="20" spans="1:16" ht="14.4" thickBot="1" x14ac:dyDescent="0.3">
      <c r="A20" s="2733"/>
      <c r="B20" s="2738"/>
      <c r="C20" s="2700"/>
      <c r="D20" s="2080"/>
      <c r="E20" s="3367"/>
      <c r="F20" s="3331"/>
      <c r="G20" s="3334"/>
      <c r="H20" s="2081" t="s">
        <v>7</v>
      </c>
      <c r="I20" s="2082">
        <f>SUM(I17:I19)</f>
        <v>97.4</v>
      </c>
      <c r="J20" s="2082">
        <f>SUM(J17:J19)</f>
        <v>135</v>
      </c>
      <c r="K20" s="2082">
        <f>SUM(K17:K19)</f>
        <v>140</v>
      </c>
      <c r="L20" s="2084"/>
      <c r="M20" s="2084"/>
      <c r="N20" s="2085"/>
      <c r="O20" s="2085"/>
      <c r="P20" s="90"/>
    </row>
    <row r="21" spans="1:16" ht="13.8" x14ac:dyDescent="0.25">
      <c r="A21" s="2760" t="s">
        <v>6</v>
      </c>
      <c r="B21" s="3348" t="s">
        <v>6</v>
      </c>
      <c r="C21" s="3350" t="s">
        <v>50</v>
      </c>
      <c r="D21" s="3350"/>
      <c r="E21" s="2697" t="s">
        <v>839</v>
      </c>
      <c r="F21" s="3353" t="s">
        <v>840</v>
      </c>
      <c r="G21" s="3332" t="s">
        <v>829</v>
      </c>
      <c r="H21" s="2072" t="s">
        <v>48</v>
      </c>
      <c r="I21" s="2171">
        <v>1011.5</v>
      </c>
      <c r="J21" s="2074">
        <v>1041</v>
      </c>
      <c r="K21" s="2075">
        <v>1093</v>
      </c>
      <c r="L21" s="2102" t="s">
        <v>841</v>
      </c>
      <c r="M21" s="2103" t="s">
        <v>842</v>
      </c>
      <c r="N21" s="2015">
        <v>132</v>
      </c>
      <c r="O21" s="2015">
        <v>132.30000000000001</v>
      </c>
      <c r="P21" s="2104">
        <v>132.5</v>
      </c>
    </row>
    <row r="22" spans="1:16" ht="24" x14ac:dyDescent="0.25">
      <c r="A22" s="3347"/>
      <c r="B22" s="2754"/>
      <c r="C22" s="3351"/>
      <c r="D22" s="3351"/>
      <c r="E22" s="2907"/>
      <c r="F22" s="3330"/>
      <c r="G22" s="3333"/>
      <c r="H22" s="2094" t="s">
        <v>58</v>
      </c>
      <c r="I22" s="2476">
        <v>50.6</v>
      </c>
      <c r="J22" s="2477">
        <v>53</v>
      </c>
      <c r="K22" s="2097">
        <v>55</v>
      </c>
      <c r="L22" s="2105" t="s">
        <v>843</v>
      </c>
      <c r="M22" s="2106" t="s">
        <v>844</v>
      </c>
      <c r="N22" s="2107">
        <v>220</v>
      </c>
      <c r="O22" s="2107">
        <v>220.3</v>
      </c>
      <c r="P22" s="2108">
        <v>220.5</v>
      </c>
    </row>
    <row r="23" spans="1:16" ht="13.8" x14ac:dyDescent="0.25">
      <c r="A23" s="3347"/>
      <c r="B23" s="2754"/>
      <c r="C23" s="3351"/>
      <c r="D23" s="3351"/>
      <c r="E23" s="2907"/>
      <c r="F23" s="3330"/>
      <c r="G23" s="3333"/>
      <c r="H23" s="2094" t="s">
        <v>84</v>
      </c>
      <c r="I23" s="2476">
        <v>3</v>
      </c>
      <c r="J23" s="2477">
        <v>3.2</v>
      </c>
      <c r="K23" s="2097">
        <v>3.3</v>
      </c>
      <c r="L23" s="2109" t="s">
        <v>845</v>
      </c>
      <c r="M23" s="2110" t="s">
        <v>71</v>
      </c>
      <c r="N23" s="2107">
        <v>400</v>
      </c>
      <c r="O23" s="2107">
        <v>430</v>
      </c>
      <c r="P23" s="2108">
        <v>500</v>
      </c>
    </row>
    <row r="24" spans="1:16" ht="13.8" x14ac:dyDescent="0.25">
      <c r="A24" s="3347"/>
      <c r="B24" s="2754"/>
      <c r="C24" s="3351"/>
      <c r="D24" s="3351"/>
      <c r="E24" s="2907"/>
      <c r="F24" s="3330"/>
      <c r="G24" s="3333"/>
      <c r="H24" s="2094" t="s">
        <v>57</v>
      </c>
      <c r="I24" s="2476"/>
      <c r="J24" s="2477"/>
      <c r="K24" s="2097"/>
      <c r="L24" s="2109" t="s">
        <v>846</v>
      </c>
      <c r="M24" s="2110" t="s">
        <v>79</v>
      </c>
      <c r="N24" s="2107">
        <v>8.9</v>
      </c>
      <c r="O24" s="2107">
        <v>9.1</v>
      </c>
      <c r="P24" s="2108">
        <v>9.5</v>
      </c>
    </row>
    <row r="25" spans="1:16" ht="13.8" x14ac:dyDescent="0.25">
      <c r="A25" s="3347"/>
      <c r="B25" s="2754"/>
      <c r="C25" s="3351"/>
      <c r="D25" s="3351"/>
      <c r="E25" s="2907"/>
      <c r="F25" s="3330"/>
      <c r="G25" s="3333"/>
      <c r="H25" s="2478" t="s">
        <v>59</v>
      </c>
      <c r="I25" s="2476">
        <v>9.1</v>
      </c>
      <c r="J25" s="2477"/>
      <c r="K25" s="2097"/>
      <c r="L25" s="2109" t="s">
        <v>847</v>
      </c>
      <c r="M25" s="2110" t="s">
        <v>79</v>
      </c>
      <c r="N25" s="2107">
        <v>260</v>
      </c>
      <c r="O25" s="2107">
        <v>270</v>
      </c>
      <c r="P25" s="2108">
        <v>300</v>
      </c>
    </row>
    <row r="26" spans="1:16" ht="13.8" x14ac:dyDescent="0.25">
      <c r="A26" s="3347"/>
      <c r="B26" s="2754"/>
      <c r="C26" s="3351"/>
      <c r="D26" s="3351"/>
      <c r="E26" s="2907"/>
      <c r="F26" s="3330"/>
      <c r="G26" s="3333"/>
      <c r="H26" s="2111"/>
      <c r="I26" s="2095"/>
      <c r="J26" s="2096"/>
      <c r="K26" s="2097"/>
      <c r="L26" s="2112" t="s">
        <v>848</v>
      </c>
      <c r="M26" s="2110" t="s">
        <v>79</v>
      </c>
      <c r="N26" s="2107">
        <v>4000</v>
      </c>
      <c r="O26" s="2107">
        <v>4100</v>
      </c>
      <c r="P26" s="2108">
        <v>4200</v>
      </c>
    </row>
    <row r="27" spans="1:16" ht="27.6" x14ac:dyDescent="0.25">
      <c r="A27" s="3347"/>
      <c r="B27" s="2754"/>
      <c r="C27" s="3351"/>
      <c r="D27" s="3351"/>
      <c r="E27" s="2907"/>
      <c r="F27" s="3330"/>
      <c r="G27" s="3333"/>
      <c r="H27" s="2111"/>
      <c r="I27" s="2095"/>
      <c r="J27" s="2096"/>
      <c r="K27" s="2097"/>
      <c r="L27" s="2113" t="s">
        <v>849</v>
      </c>
      <c r="M27" s="2110" t="s">
        <v>73</v>
      </c>
      <c r="N27" s="2107">
        <v>85</v>
      </c>
      <c r="O27" s="2107">
        <v>85</v>
      </c>
      <c r="P27" s="2108">
        <v>85</v>
      </c>
    </row>
    <row r="28" spans="1:16" ht="27.6" x14ac:dyDescent="0.25">
      <c r="A28" s="3347"/>
      <c r="B28" s="2754"/>
      <c r="C28" s="3351"/>
      <c r="D28" s="3351"/>
      <c r="E28" s="2907"/>
      <c r="F28" s="3330"/>
      <c r="G28" s="3333"/>
      <c r="H28" s="2094"/>
      <c r="I28" s="2114"/>
      <c r="J28" s="2115"/>
      <c r="K28" s="2116"/>
      <c r="L28" s="2117" t="s">
        <v>850</v>
      </c>
      <c r="M28" s="2118" t="s">
        <v>851</v>
      </c>
      <c r="N28" s="2119" t="s">
        <v>827</v>
      </c>
      <c r="O28" s="2119" t="s">
        <v>827</v>
      </c>
      <c r="P28" s="2120" t="s">
        <v>827</v>
      </c>
    </row>
    <row r="29" spans="1:16" ht="28.2" thickBot="1" x14ac:dyDescent="0.3">
      <c r="A29" s="3347"/>
      <c r="B29" s="2754"/>
      <c r="C29" s="3351"/>
      <c r="D29" s="3351"/>
      <c r="E29" s="2907"/>
      <c r="F29" s="3330"/>
      <c r="G29" s="3333"/>
      <c r="H29" s="2121"/>
      <c r="I29" s="2122"/>
      <c r="J29" s="2123"/>
      <c r="K29" s="2124"/>
      <c r="L29" s="2125" t="s">
        <v>852</v>
      </c>
      <c r="M29" s="2126" t="s">
        <v>853</v>
      </c>
      <c r="N29" s="2119" t="s">
        <v>827</v>
      </c>
      <c r="O29" s="2119" t="s">
        <v>827</v>
      </c>
      <c r="P29" s="2120" t="s">
        <v>827</v>
      </c>
    </row>
    <row r="30" spans="1:16" ht="14.4" thickBot="1" x14ac:dyDescent="0.3">
      <c r="A30" s="2761"/>
      <c r="B30" s="3349"/>
      <c r="C30" s="3352"/>
      <c r="D30" s="3352"/>
      <c r="E30" s="2748"/>
      <c r="F30" s="3283"/>
      <c r="G30" s="3334"/>
      <c r="H30" s="2081" t="s">
        <v>7</v>
      </c>
      <c r="I30" s="2082">
        <f>SUM(I21:I25)</f>
        <v>1074.1999999999998</v>
      </c>
      <c r="J30" s="2082">
        <f t="shared" ref="J30:K30" si="0">SUM(J21:J24)</f>
        <v>1097.2</v>
      </c>
      <c r="K30" s="2082">
        <f t="shared" si="0"/>
        <v>1151.3</v>
      </c>
      <c r="L30" s="2127"/>
      <c r="M30" s="56"/>
      <c r="N30" s="2128"/>
      <c r="O30" s="2128"/>
      <c r="P30" s="2129"/>
    </row>
    <row r="31" spans="1:16" ht="13.8" x14ac:dyDescent="0.25">
      <c r="A31" s="2760" t="s">
        <v>6</v>
      </c>
      <c r="B31" s="3348" t="s">
        <v>6</v>
      </c>
      <c r="C31" s="3350" t="s">
        <v>55</v>
      </c>
      <c r="D31" s="3350"/>
      <c r="E31" s="2697" t="s">
        <v>854</v>
      </c>
      <c r="F31" s="3353" t="s">
        <v>855</v>
      </c>
      <c r="G31" s="3332" t="s">
        <v>829</v>
      </c>
      <c r="H31" s="2072" t="s">
        <v>48</v>
      </c>
      <c r="I31" s="2171">
        <v>597.20000000000005</v>
      </c>
      <c r="J31" s="2074">
        <v>607</v>
      </c>
      <c r="K31" s="2075">
        <v>638</v>
      </c>
      <c r="L31" s="2130" t="s">
        <v>856</v>
      </c>
      <c r="M31" s="2131" t="s">
        <v>79</v>
      </c>
      <c r="N31" s="2107">
        <v>15000</v>
      </c>
      <c r="O31" s="2107">
        <v>17000</v>
      </c>
      <c r="P31" s="2108">
        <v>19000</v>
      </c>
    </row>
    <row r="32" spans="1:16" ht="13.8" x14ac:dyDescent="0.25">
      <c r="A32" s="3347"/>
      <c r="B32" s="2754"/>
      <c r="C32" s="3351"/>
      <c r="D32" s="3351"/>
      <c r="E32" s="2907"/>
      <c r="F32" s="3330"/>
      <c r="G32" s="3333"/>
      <c r="H32" s="2094" t="s">
        <v>58</v>
      </c>
      <c r="I32" s="2476">
        <v>8.6999999999999993</v>
      </c>
      <c r="J32" s="2477">
        <v>9.1</v>
      </c>
      <c r="K32" s="2097">
        <v>9.5</v>
      </c>
      <c r="L32" s="2113" t="s">
        <v>847</v>
      </c>
      <c r="M32" s="2110" t="s">
        <v>79</v>
      </c>
      <c r="N32" s="2107">
        <v>350</v>
      </c>
      <c r="O32" s="2107">
        <v>380</v>
      </c>
      <c r="P32" s="2108">
        <v>400</v>
      </c>
    </row>
    <row r="33" spans="1:16" ht="27.6" x14ac:dyDescent="0.25">
      <c r="A33" s="3347"/>
      <c r="B33" s="2754"/>
      <c r="C33" s="3351"/>
      <c r="D33" s="3351"/>
      <c r="E33" s="2907"/>
      <c r="F33" s="3330"/>
      <c r="G33" s="3333"/>
      <c r="H33" s="2094" t="s">
        <v>84</v>
      </c>
      <c r="I33" s="2476">
        <v>9.9</v>
      </c>
      <c r="J33" s="2477">
        <v>4.5</v>
      </c>
      <c r="K33" s="2097">
        <v>4.5</v>
      </c>
      <c r="L33" s="2132" t="s">
        <v>857</v>
      </c>
      <c r="M33" s="2110" t="s">
        <v>79</v>
      </c>
      <c r="N33" s="2107">
        <v>6000</v>
      </c>
      <c r="O33" s="2107">
        <v>6500</v>
      </c>
      <c r="P33" s="2108">
        <v>7000</v>
      </c>
    </row>
    <row r="34" spans="1:16" ht="13.8" x14ac:dyDescent="0.25">
      <c r="A34" s="3347"/>
      <c r="B34" s="2754"/>
      <c r="C34" s="3351"/>
      <c r="D34" s="3351"/>
      <c r="E34" s="2907"/>
      <c r="F34" s="3330"/>
      <c r="G34" s="3333"/>
      <c r="H34" s="2094" t="s">
        <v>57</v>
      </c>
      <c r="I34" s="2476"/>
      <c r="J34" s="2477"/>
      <c r="K34" s="2097"/>
      <c r="L34" s="2132" t="s">
        <v>845</v>
      </c>
      <c r="M34" s="2110" t="s">
        <v>79</v>
      </c>
      <c r="N34" s="2107">
        <v>85</v>
      </c>
      <c r="O34" s="2107">
        <v>120</v>
      </c>
      <c r="P34" s="2108">
        <v>150</v>
      </c>
    </row>
    <row r="35" spans="1:16" ht="13.8" x14ac:dyDescent="0.25">
      <c r="A35" s="3347"/>
      <c r="B35" s="2754"/>
      <c r="C35" s="3351"/>
      <c r="D35" s="3351"/>
      <c r="E35" s="2907"/>
      <c r="F35" s="3330"/>
      <c r="G35" s="3333"/>
      <c r="H35" s="2478" t="s">
        <v>59</v>
      </c>
      <c r="I35" s="2476">
        <v>5.9</v>
      </c>
      <c r="J35" s="2477"/>
      <c r="K35" s="2097"/>
      <c r="L35" s="2132" t="s">
        <v>846</v>
      </c>
      <c r="M35" s="2110" t="s">
        <v>79</v>
      </c>
      <c r="N35" s="2107">
        <v>3000</v>
      </c>
      <c r="O35" s="2107">
        <v>3500</v>
      </c>
      <c r="P35" s="2108">
        <v>4800</v>
      </c>
    </row>
    <row r="36" spans="1:16" ht="13.8" x14ac:dyDescent="0.25">
      <c r="A36" s="3347"/>
      <c r="B36" s="2754"/>
      <c r="C36" s="3351"/>
      <c r="D36" s="3351"/>
      <c r="E36" s="2907"/>
      <c r="F36" s="3330"/>
      <c r="G36" s="3333"/>
      <c r="H36" s="2478"/>
      <c r="I36" s="2476"/>
      <c r="J36" s="2477"/>
      <c r="K36" s="2097"/>
      <c r="L36" s="2133" t="s">
        <v>858</v>
      </c>
      <c r="M36" s="2110" t="s">
        <v>79</v>
      </c>
      <c r="N36" s="2107">
        <v>30</v>
      </c>
      <c r="O36" s="2107">
        <v>30</v>
      </c>
      <c r="P36" s="2108">
        <v>30</v>
      </c>
    </row>
    <row r="37" spans="1:16" ht="27.6" x14ac:dyDescent="0.25">
      <c r="A37" s="3347"/>
      <c r="B37" s="2754"/>
      <c r="C37" s="3351"/>
      <c r="D37" s="3351"/>
      <c r="E37" s="2907"/>
      <c r="F37" s="3330"/>
      <c r="G37" s="3333"/>
      <c r="H37" s="2094"/>
      <c r="I37" s="2476"/>
      <c r="J37" s="2477"/>
      <c r="K37" s="2097"/>
      <c r="L37" s="2130" t="s">
        <v>859</v>
      </c>
      <c r="M37" s="2110" t="s">
        <v>79</v>
      </c>
      <c r="N37" s="2107" t="s">
        <v>860</v>
      </c>
      <c r="O37" s="2107" t="s">
        <v>861</v>
      </c>
      <c r="P37" s="2108" t="s">
        <v>862</v>
      </c>
    </row>
    <row r="38" spans="1:16" ht="27.6" x14ac:dyDescent="0.25">
      <c r="A38" s="3347"/>
      <c r="B38" s="2754"/>
      <c r="C38" s="3351"/>
      <c r="D38" s="3351"/>
      <c r="E38" s="2907"/>
      <c r="F38" s="3330"/>
      <c r="G38" s="3333"/>
      <c r="H38" s="2478"/>
      <c r="I38" s="2476"/>
      <c r="J38" s="2477"/>
      <c r="K38" s="2097"/>
      <c r="L38" s="2133" t="s">
        <v>849</v>
      </c>
      <c r="M38" s="2134" t="s">
        <v>73</v>
      </c>
      <c r="N38" s="2107">
        <v>50</v>
      </c>
      <c r="O38" s="2107">
        <v>70</v>
      </c>
      <c r="P38" s="2108">
        <v>90</v>
      </c>
    </row>
    <row r="39" spans="1:16" ht="27.6" x14ac:dyDescent="0.25">
      <c r="A39" s="3347"/>
      <c r="B39" s="2754"/>
      <c r="C39" s="3351"/>
      <c r="D39" s="3351"/>
      <c r="E39" s="2907"/>
      <c r="F39" s="3330"/>
      <c r="G39" s="3333"/>
      <c r="H39" s="2478"/>
      <c r="I39" s="2114"/>
      <c r="J39" s="2115"/>
      <c r="K39" s="2116"/>
      <c r="L39" s="2117" t="s">
        <v>850</v>
      </c>
      <c r="M39" s="2135" t="s">
        <v>851</v>
      </c>
      <c r="N39" s="2136" t="s">
        <v>827</v>
      </c>
      <c r="O39" s="2136" t="s">
        <v>827</v>
      </c>
      <c r="P39" s="2137" t="s">
        <v>827</v>
      </c>
    </row>
    <row r="40" spans="1:16" ht="27.6" x14ac:dyDescent="0.25">
      <c r="A40" s="3347"/>
      <c r="B40" s="2754"/>
      <c r="C40" s="3351"/>
      <c r="D40" s="3351"/>
      <c r="E40" s="2907"/>
      <c r="F40" s="3330"/>
      <c r="G40" s="3333"/>
      <c r="H40" s="2478"/>
      <c r="I40" s="2114"/>
      <c r="J40" s="2115"/>
      <c r="K40" s="2116"/>
      <c r="L40" s="2138" t="s">
        <v>852</v>
      </c>
      <c r="M40" s="2139" t="s">
        <v>853</v>
      </c>
      <c r="N40" s="2136" t="s">
        <v>827</v>
      </c>
      <c r="O40" s="2136" t="s">
        <v>827</v>
      </c>
      <c r="P40" s="2137" t="s">
        <v>827</v>
      </c>
    </row>
    <row r="41" spans="1:16" ht="14.4" thickBot="1" x14ac:dyDescent="0.3">
      <c r="A41" s="2761"/>
      <c r="B41" s="3349"/>
      <c r="C41" s="3352"/>
      <c r="D41" s="3352"/>
      <c r="E41" s="2748"/>
      <c r="F41" s="3283"/>
      <c r="G41" s="3334"/>
      <c r="H41" s="2140" t="s">
        <v>7</v>
      </c>
      <c r="I41" s="2141">
        <f>SUM(I31:I35)</f>
        <v>621.70000000000005</v>
      </c>
      <c r="J41" s="2141">
        <f t="shared" ref="J41:K41" si="1">SUM(J31:J34)</f>
        <v>620.6</v>
      </c>
      <c r="K41" s="2141">
        <f t="shared" si="1"/>
        <v>652</v>
      </c>
      <c r="L41" s="2142"/>
      <c r="M41" s="2143"/>
      <c r="N41" s="2085"/>
      <c r="O41" s="2085"/>
      <c r="P41" s="90"/>
    </row>
    <row r="42" spans="1:16" ht="13.8" x14ac:dyDescent="0.25">
      <c r="A42" s="2760" t="s">
        <v>6</v>
      </c>
      <c r="B42" s="3348" t="s">
        <v>6</v>
      </c>
      <c r="C42" s="3350" t="s">
        <v>60</v>
      </c>
      <c r="D42" s="3350"/>
      <c r="E42" s="2697" t="s">
        <v>863</v>
      </c>
      <c r="F42" s="3353" t="s">
        <v>864</v>
      </c>
      <c r="G42" s="3332" t="s">
        <v>829</v>
      </c>
      <c r="H42" s="2072" t="s">
        <v>48</v>
      </c>
      <c r="I42" s="2073">
        <v>317.3</v>
      </c>
      <c r="J42" s="2074">
        <v>313</v>
      </c>
      <c r="K42" s="2075">
        <v>329</v>
      </c>
      <c r="L42" s="2144" t="s">
        <v>865</v>
      </c>
      <c r="M42" s="2103" t="s">
        <v>79</v>
      </c>
      <c r="N42" s="2015">
        <v>20</v>
      </c>
      <c r="O42" s="2015">
        <v>24</v>
      </c>
      <c r="P42" s="2104">
        <v>26</v>
      </c>
    </row>
    <row r="43" spans="1:16" ht="13.8" x14ac:dyDescent="0.25">
      <c r="A43" s="3347"/>
      <c r="B43" s="2754"/>
      <c r="C43" s="3351"/>
      <c r="D43" s="3351"/>
      <c r="E43" s="2907"/>
      <c r="F43" s="3330"/>
      <c r="G43" s="3333"/>
      <c r="H43" s="2094" t="s">
        <v>58</v>
      </c>
      <c r="I43" s="2476">
        <v>1.2</v>
      </c>
      <c r="J43" s="2477">
        <v>1.3</v>
      </c>
      <c r="K43" s="2097">
        <v>1.4</v>
      </c>
      <c r="L43" s="2117" t="s">
        <v>866</v>
      </c>
      <c r="M43" s="2110" t="s">
        <v>79</v>
      </c>
      <c r="N43" s="2107">
        <v>5500</v>
      </c>
      <c r="O43" s="2107">
        <v>6000</v>
      </c>
      <c r="P43" s="2108">
        <v>6500</v>
      </c>
    </row>
    <row r="44" spans="1:16" ht="30" customHeight="1" x14ac:dyDescent="0.25">
      <c r="A44" s="3347"/>
      <c r="B44" s="2754"/>
      <c r="C44" s="3351"/>
      <c r="D44" s="3351"/>
      <c r="E44" s="2907"/>
      <c r="F44" s="3330"/>
      <c r="G44" s="3333"/>
      <c r="H44" s="2094" t="s">
        <v>84</v>
      </c>
      <c r="I44" s="2476">
        <v>11.3</v>
      </c>
      <c r="J44" s="2477">
        <v>6.1</v>
      </c>
      <c r="K44" s="2097">
        <v>6.4</v>
      </c>
      <c r="L44" s="2117" t="s">
        <v>867</v>
      </c>
      <c r="M44" s="2110" t="s">
        <v>79</v>
      </c>
      <c r="N44" s="2107">
        <v>3</v>
      </c>
      <c r="O44" s="2107">
        <v>4</v>
      </c>
      <c r="P44" s="2108">
        <v>5</v>
      </c>
    </row>
    <row r="45" spans="1:16" ht="19.95" customHeight="1" x14ac:dyDescent="0.25">
      <c r="A45" s="3347"/>
      <c r="B45" s="2754"/>
      <c r="C45" s="3351"/>
      <c r="D45" s="3351"/>
      <c r="E45" s="2907"/>
      <c r="F45" s="3330"/>
      <c r="G45" s="3333"/>
      <c r="H45" s="2094" t="s">
        <v>57</v>
      </c>
      <c r="I45" s="2095">
        <v>8.1999999999999993</v>
      </c>
      <c r="J45" s="2096"/>
      <c r="K45" s="2097"/>
      <c r="L45" s="2145" t="s">
        <v>848</v>
      </c>
      <c r="M45" s="2110" t="s">
        <v>79</v>
      </c>
      <c r="N45" s="2107">
        <v>1050</v>
      </c>
      <c r="O45" s="2107">
        <v>1100</v>
      </c>
      <c r="P45" s="2108">
        <v>1150</v>
      </c>
    </row>
    <row r="46" spans="1:16" ht="13.8" x14ac:dyDescent="0.25">
      <c r="A46" s="3347"/>
      <c r="B46" s="2754"/>
      <c r="C46" s="3351"/>
      <c r="D46" s="3351"/>
      <c r="E46" s="2907"/>
      <c r="F46" s="3330"/>
      <c r="G46" s="3333"/>
      <c r="H46" s="2111" t="s">
        <v>59</v>
      </c>
      <c r="I46" s="2095">
        <v>7.5</v>
      </c>
      <c r="J46" s="2096"/>
      <c r="K46" s="2097"/>
      <c r="L46" s="2146" t="s">
        <v>858</v>
      </c>
      <c r="M46" s="2110" t="s">
        <v>79</v>
      </c>
      <c r="N46" s="2107">
        <v>53</v>
      </c>
      <c r="O46" s="2107">
        <v>14</v>
      </c>
      <c r="P46" s="2108">
        <v>54</v>
      </c>
    </row>
    <row r="47" spans="1:16" ht="13.8" x14ac:dyDescent="0.25">
      <c r="A47" s="3347"/>
      <c r="B47" s="2754"/>
      <c r="C47" s="3351"/>
      <c r="D47" s="3351"/>
      <c r="E47" s="2907"/>
      <c r="F47" s="3330"/>
      <c r="G47" s="3333"/>
      <c r="H47" s="2147"/>
      <c r="I47" s="2095"/>
      <c r="J47" s="2096"/>
      <c r="K47" s="2097"/>
      <c r="L47" s="2148" t="s">
        <v>868</v>
      </c>
      <c r="M47" s="2131" t="s">
        <v>71</v>
      </c>
      <c r="N47" s="2107">
        <v>3</v>
      </c>
      <c r="O47" s="2107">
        <v>1</v>
      </c>
      <c r="P47" s="2108">
        <v>2</v>
      </c>
    </row>
    <row r="48" spans="1:16" ht="27.6" x14ac:dyDescent="0.25">
      <c r="A48" s="3347"/>
      <c r="B48" s="2754"/>
      <c r="C48" s="3351"/>
      <c r="D48" s="3351"/>
      <c r="E48" s="2907"/>
      <c r="F48" s="3330"/>
      <c r="G48" s="3333"/>
      <c r="H48" s="2147"/>
      <c r="I48" s="2149"/>
      <c r="J48" s="2150"/>
      <c r="K48" s="2149"/>
      <c r="L48" s="2113" t="s">
        <v>849</v>
      </c>
      <c r="M48" s="2134" t="s">
        <v>73</v>
      </c>
      <c r="N48" s="2107">
        <v>100</v>
      </c>
      <c r="O48" s="2107">
        <v>100</v>
      </c>
      <c r="P48" s="2108">
        <v>100</v>
      </c>
    </row>
    <row r="49" spans="1:16" ht="27.6" x14ac:dyDescent="0.25">
      <c r="A49" s="3347"/>
      <c r="B49" s="2754"/>
      <c r="C49" s="3351"/>
      <c r="D49" s="3351"/>
      <c r="E49" s="2907"/>
      <c r="F49" s="3330"/>
      <c r="G49" s="3333"/>
      <c r="H49" s="2111"/>
      <c r="I49" s="2114"/>
      <c r="J49" s="2115"/>
      <c r="K49" s="2116"/>
      <c r="L49" s="2117" t="s">
        <v>850</v>
      </c>
      <c r="M49" s="2135" t="s">
        <v>851</v>
      </c>
      <c r="N49" s="2136" t="s">
        <v>827</v>
      </c>
      <c r="O49" s="2136" t="s">
        <v>827</v>
      </c>
      <c r="P49" s="2137" t="s">
        <v>827</v>
      </c>
    </row>
    <row r="50" spans="1:16" ht="27.6" x14ac:dyDescent="0.25">
      <c r="A50" s="3347"/>
      <c r="B50" s="2754"/>
      <c r="C50" s="3351"/>
      <c r="D50" s="3351"/>
      <c r="E50" s="2907"/>
      <c r="F50" s="3330"/>
      <c r="G50" s="3333"/>
      <c r="H50" s="2111"/>
      <c r="I50" s="2114"/>
      <c r="J50" s="2115"/>
      <c r="K50" s="2116"/>
      <c r="L50" s="2151" t="s">
        <v>852</v>
      </c>
      <c r="M50" s="2139" t="s">
        <v>853</v>
      </c>
      <c r="N50" s="2136" t="s">
        <v>827</v>
      </c>
      <c r="O50" s="2136" t="s">
        <v>827</v>
      </c>
      <c r="P50" s="2137" t="s">
        <v>827</v>
      </c>
    </row>
    <row r="51" spans="1:16" ht="27.6" customHeight="1" thickBot="1" x14ac:dyDescent="0.3">
      <c r="A51" s="2761"/>
      <c r="B51" s="3349"/>
      <c r="C51" s="3352"/>
      <c r="D51" s="3352"/>
      <c r="E51" s="2698"/>
      <c r="F51" s="3283"/>
      <c r="G51" s="3334"/>
      <c r="H51" s="2140" t="s">
        <v>7</v>
      </c>
      <c r="I51" s="2141">
        <f>SUM(I42:I46)</f>
        <v>345.5</v>
      </c>
      <c r="J51" s="2141">
        <f t="shared" ref="J51:K51" si="2">SUM(J42:J45)</f>
        <v>320.40000000000003</v>
      </c>
      <c r="K51" s="2141">
        <f t="shared" si="2"/>
        <v>336.79999999999995</v>
      </c>
      <c r="L51" s="2142"/>
      <c r="M51" s="2152"/>
      <c r="N51" s="2085"/>
      <c r="O51" s="2085"/>
      <c r="P51" s="90"/>
    </row>
    <row r="52" spans="1:16" ht="27.6" x14ac:dyDescent="0.25">
      <c r="A52" s="2760" t="s">
        <v>6</v>
      </c>
      <c r="B52" s="3348" t="s">
        <v>6</v>
      </c>
      <c r="C52" s="3350" t="s">
        <v>61</v>
      </c>
      <c r="D52" s="3350"/>
      <c r="E52" s="2697" t="s">
        <v>869</v>
      </c>
      <c r="F52" s="3353" t="s">
        <v>870</v>
      </c>
      <c r="G52" s="3332" t="s">
        <v>829</v>
      </c>
      <c r="H52" s="2072" t="s">
        <v>48</v>
      </c>
      <c r="I52" s="2073">
        <v>181.8</v>
      </c>
      <c r="J52" s="2074">
        <v>169</v>
      </c>
      <c r="K52" s="2075">
        <v>177</v>
      </c>
      <c r="L52" s="2153" t="s">
        <v>871</v>
      </c>
      <c r="M52" s="2103" t="s">
        <v>71</v>
      </c>
      <c r="N52" s="2015">
        <v>2</v>
      </c>
      <c r="O52" s="2015">
        <v>2</v>
      </c>
      <c r="P52" s="2104">
        <v>2</v>
      </c>
    </row>
    <row r="53" spans="1:16" ht="13.8" x14ac:dyDescent="0.25">
      <c r="A53" s="3347"/>
      <c r="B53" s="2754"/>
      <c r="C53" s="3351"/>
      <c r="D53" s="3351"/>
      <c r="E53" s="2907"/>
      <c r="F53" s="3330"/>
      <c r="G53" s="3333"/>
      <c r="H53" s="2094" t="s">
        <v>58</v>
      </c>
      <c r="I53" s="2234"/>
      <c r="J53" s="2235"/>
      <c r="K53" s="2097"/>
      <c r="L53" s="2154" t="s">
        <v>847</v>
      </c>
      <c r="M53" s="2110" t="s">
        <v>71</v>
      </c>
      <c r="N53" s="2107">
        <v>30</v>
      </c>
      <c r="O53" s="2107">
        <v>50</v>
      </c>
      <c r="P53" s="2108">
        <v>50</v>
      </c>
    </row>
    <row r="54" spans="1:16" ht="13.8" x14ac:dyDescent="0.25">
      <c r="A54" s="3347"/>
      <c r="B54" s="2754"/>
      <c r="C54" s="3351"/>
      <c r="D54" s="3351"/>
      <c r="E54" s="2907"/>
      <c r="F54" s="3330"/>
      <c r="G54" s="3333"/>
      <c r="H54" s="2094" t="s">
        <v>84</v>
      </c>
      <c r="I54" s="2234">
        <v>1</v>
      </c>
      <c r="J54" s="2235"/>
      <c r="K54" s="2097"/>
      <c r="L54" s="2154" t="s">
        <v>872</v>
      </c>
      <c r="M54" s="2110" t="s">
        <v>71</v>
      </c>
      <c r="N54" s="2107">
        <v>1</v>
      </c>
      <c r="O54" s="2107">
        <v>2</v>
      </c>
      <c r="P54" s="2108">
        <v>2</v>
      </c>
    </row>
    <row r="55" spans="1:16" ht="27.6" x14ac:dyDescent="0.25">
      <c r="A55" s="3347"/>
      <c r="B55" s="2754"/>
      <c r="C55" s="3351"/>
      <c r="D55" s="3351"/>
      <c r="E55" s="2907"/>
      <c r="F55" s="3330"/>
      <c r="G55" s="3333"/>
      <c r="H55" s="2094" t="s">
        <v>57</v>
      </c>
      <c r="I55" s="2234"/>
      <c r="J55" s="2235"/>
      <c r="K55" s="2097"/>
      <c r="L55" s="2154" t="s">
        <v>873</v>
      </c>
      <c r="M55" s="2110" t="s">
        <v>71</v>
      </c>
      <c r="N55" s="2107">
        <v>1</v>
      </c>
      <c r="O55" s="2107">
        <v>1</v>
      </c>
      <c r="P55" s="2108">
        <v>1</v>
      </c>
    </row>
    <row r="56" spans="1:16" ht="27.6" x14ac:dyDescent="0.25">
      <c r="A56" s="3347"/>
      <c r="B56" s="2754"/>
      <c r="C56" s="3351"/>
      <c r="D56" s="3351"/>
      <c r="E56" s="2907"/>
      <c r="F56" s="3330"/>
      <c r="G56" s="3333"/>
      <c r="H56" s="2155" t="s">
        <v>59</v>
      </c>
      <c r="I56" s="2234">
        <v>0.2</v>
      </c>
      <c r="J56" s="2235"/>
      <c r="K56" s="2097"/>
      <c r="L56" s="80" t="s">
        <v>874</v>
      </c>
      <c r="M56" s="2012" t="s">
        <v>71</v>
      </c>
      <c r="N56" s="2107">
        <v>100</v>
      </c>
      <c r="O56" s="2107">
        <v>100</v>
      </c>
      <c r="P56" s="2108">
        <v>100</v>
      </c>
    </row>
    <row r="57" spans="1:16" ht="27.6" x14ac:dyDescent="0.25">
      <c r="A57" s="3347"/>
      <c r="B57" s="2754"/>
      <c r="C57" s="3351"/>
      <c r="D57" s="3351"/>
      <c r="E57" s="2907"/>
      <c r="F57" s="3330"/>
      <c r="G57" s="3333"/>
      <c r="H57" s="2147"/>
      <c r="I57" s="2234"/>
      <c r="J57" s="2235"/>
      <c r="K57" s="2097"/>
      <c r="L57" s="2156" t="s">
        <v>875</v>
      </c>
      <c r="M57" s="2131" t="s">
        <v>71</v>
      </c>
      <c r="N57" s="2107">
        <v>3</v>
      </c>
      <c r="O57" s="2107">
        <v>5</v>
      </c>
      <c r="P57" s="2108">
        <v>7</v>
      </c>
    </row>
    <row r="58" spans="1:16" ht="13.8" x14ac:dyDescent="0.25">
      <c r="A58" s="3347"/>
      <c r="B58" s="2754"/>
      <c r="C58" s="3351"/>
      <c r="D58" s="3351"/>
      <c r="E58" s="2907"/>
      <c r="F58" s="3330"/>
      <c r="G58" s="3333"/>
      <c r="H58" s="2147"/>
      <c r="I58" s="2234"/>
      <c r="J58" s="2235"/>
      <c r="K58" s="2097"/>
      <c r="L58" s="80" t="s">
        <v>868</v>
      </c>
      <c r="M58" s="2131" t="s">
        <v>71</v>
      </c>
      <c r="N58" s="2107"/>
      <c r="O58" s="2107">
        <v>2</v>
      </c>
      <c r="P58" s="2108">
        <v>2</v>
      </c>
    </row>
    <row r="59" spans="1:16" ht="27.6" x14ac:dyDescent="0.25">
      <c r="A59" s="3347"/>
      <c r="B59" s="2754"/>
      <c r="C59" s="3351"/>
      <c r="D59" s="3351"/>
      <c r="E59" s="2907"/>
      <c r="F59" s="3330"/>
      <c r="G59" s="3333"/>
      <c r="H59" s="2157"/>
      <c r="I59" s="2158"/>
      <c r="J59" s="2159"/>
      <c r="K59" s="2158"/>
      <c r="L59" s="80" t="s">
        <v>876</v>
      </c>
      <c r="M59" s="2131" t="s">
        <v>71</v>
      </c>
      <c r="N59" s="2107"/>
      <c r="O59" s="2107">
        <v>2</v>
      </c>
      <c r="P59" s="2108">
        <v>2</v>
      </c>
    </row>
    <row r="60" spans="1:16" ht="27.6" x14ac:dyDescent="0.25">
      <c r="A60" s="3347"/>
      <c r="B60" s="2754"/>
      <c r="C60" s="3351"/>
      <c r="D60" s="3351"/>
      <c r="E60" s="2907"/>
      <c r="F60" s="3330"/>
      <c r="G60" s="3333"/>
      <c r="H60" s="2160"/>
      <c r="I60" s="2161"/>
      <c r="J60" s="2162"/>
      <c r="K60" s="2161"/>
      <c r="L60" s="80" t="s">
        <v>849</v>
      </c>
      <c r="M60" s="2134" t="s">
        <v>73</v>
      </c>
      <c r="N60" s="2107">
        <v>50</v>
      </c>
      <c r="O60" s="2107">
        <v>50</v>
      </c>
      <c r="P60" s="2108">
        <v>50</v>
      </c>
    </row>
    <row r="61" spans="1:16" ht="27.6" x14ac:dyDescent="0.25">
      <c r="A61" s="3347"/>
      <c r="B61" s="2754"/>
      <c r="C61" s="3351"/>
      <c r="D61" s="3351"/>
      <c r="E61" s="2907"/>
      <c r="F61" s="3330"/>
      <c r="G61" s="3333"/>
      <c r="H61" s="2240"/>
      <c r="I61" s="2114"/>
      <c r="J61" s="2115"/>
      <c r="K61" s="2116"/>
      <c r="L61" s="2163" t="s">
        <v>852</v>
      </c>
      <c r="M61" s="426" t="s">
        <v>853</v>
      </c>
      <c r="N61" s="2136" t="s">
        <v>827</v>
      </c>
      <c r="O61" s="2136" t="s">
        <v>827</v>
      </c>
      <c r="P61" s="2137" t="s">
        <v>827</v>
      </c>
    </row>
    <row r="62" spans="1:16" ht="27.6" x14ac:dyDescent="0.25">
      <c r="A62" s="3347"/>
      <c r="B62" s="2754"/>
      <c r="C62" s="3351"/>
      <c r="D62" s="3351"/>
      <c r="E62" s="2907"/>
      <c r="F62" s="3354"/>
      <c r="G62" s="3338"/>
      <c r="H62" s="2240"/>
      <c r="I62" s="2114"/>
      <c r="J62" s="2115"/>
      <c r="K62" s="2116"/>
      <c r="L62" s="2164" t="s">
        <v>850</v>
      </c>
      <c r="M62" s="2135" t="s">
        <v>851</v>
      </c>
      <c r="N62" s="2136" t="s">
        <v>827</v>
      </c>
      <c r="O62" s="2136" t="s">
        <v>827</v>
      </c>
      <c r="P62" s="2137" t="s">
        <v>827</v>
      </c>
    </row>
    <row r="63" spans="1:16" ht="14.4" thickBot="1" x14ac:dyDescent="0.3">
      <c r="A63" s="2761"/>
      <c r="B63" s="3349"/>
      <c r="C63" s="3352"/>
      <c r="D63" s="3352"/>
      <c r="E63" s="2698"/>
      <c r="F63" s="2165"/>
      <c r="G63" s="2166"/>
      <c r="H63" s="2140" t="s">
        <v>7</v>
      </c>
      <c r="I63" s="2141">
        <f>SUM(I52:I56)</f>
        <v>183</v>
      </c>
      <c r="J63" s="2141">
        <f t="shared" ref="J63:K63" si="3">SUM(J52:J55)</f>
        <v>169</v>
      </c>
      <c r="K63" s="2141">
        <f t="shared" si="3"/>
        <v>177</v>
      </c>
      <c r="L63" s="2167"/>
      <c r="M63" s="2168"/>
      <c r="N63" s="2169"/>
      <c r="O63" s="2169"/>
      <c r="P63" s="2170"/>
    </row>
    <row r="64" spans="1:16" ht="13.8" x14ac:dyDescent="0.25">
      <c r="A64" s="2760" t="s">
        <v>6</v>
      </c>
      <c r="B64" s="3348" t="s">
        <v>6</v>
      </c>
      <c r="C64" s="3350" t="s">
        <v>62</v>
      </c>
      <c r="D64" s="3350"/>
      <c r="E64" s="2697" t="s">
        <v>877</v>
      </c>
      <c r="F64" s="3353" t="s">
        <v>878</v>
      </c>
      <c r="G64" s="3332" t="s">
        <v>829</v>
      </c>
      <c r="H64" s="2072" t="s">
        <v>48</v>
      </c>
      <c r="I64" s="2171">
        <v>980.2</v>
      </c>
      <c r="J64" s="2074">
        <v>977</v>
      </c>
      <c r="K64" s="2075">
        <v>1026</v>
      </c>
      <c r="L64" s="2144" t="s">
        <v>845</v>
      </c>
      <c r="M64" s="2103" t="s">
        <v>71</v>
      </c>
      <c r="N64" s="2015">
        <v>189</v>
      </c>
      <c r="O64" s="2015">
        <v>190</v>
      </c>
      <c r="P64" s="2104">
        <v>191</v>
      </c>
    </row>
    <row r="65" spans="1:16" ht="13.8" x14ac:dyDescent="0.25">
      <c r="A65" s="3347"/>
      <c r="B65" s="2754"/>
      <c r="C65" s="3351"/>
      <c r="D65" s="3351"/>
      <c r="E65" s="2907"/>
      <c r="F65" s="3330"/>
      <c r="G65" s="3333"/>
      <c r="H65" s="2094" t="s">
        <v>58</v>
      </c>
      <c r="I65" s="2476">
        <v>5.5</v>
      </c>
      <c r="J65" s="2477">
        <v>5.7</v>
      </c>
      <c r="K65" s="2097">
        <v>5.9</v>
      </c>
      <c r="L65" s="2172" t="s">
        <v>879</v>
      </c>
      <c r="M65" s="2110" t="s">
        <v>71</v>
      </c>
      <c r="N65" s="2107">
        <v>65</v>
      </c>
      <c r="O65" s="2107">
        <v>66</v>
      </c>
      <c r="P65" s="2108">
        <v>67</v>
      </c>
    </row>
    <row r="66" spans="1:16" ht="27.6" x14ac:dyDescent="0.25">
      <c r="A66" s="3347"/>
      <c r="B66" s="2754"/>
      <c r="C66" s="3351"/>
      <c r="D66" s="3351"/>
      <c r="E66" s="2907"/>
      <c r="F66" s="3330"/>
      <c r="G66" s="3333"/>
      <c r="H66" s="2094" t="s">
        <v>84</v>
      </c>
      <c r="I66" s="2476">
        <v>94.5</v>
      </c>
      <c r="J66" s="2477">
        <v>73</v>
      </c>
      <c r="K66" s="2097">
        <v>77</v>
      </c>
      <c r="L66" s="2172" t="s">
        <v>880</v>
      </c>
      <c r="M66" s="2110" t="s">
        <v>71</v>
      </c>
      <c r="N66" s="2107">
        <v>9</v>
      </c>
      <c r="O66" s="2107">
        <v>9</v>
      </c>
      <c r="P66" s="2108">
        <v>9</v>
      </c>
    </row>
    <row r="67" spans="1:16" ht="13.8" x14ac:dyDescent="0.25">
      <c r="A67" s="3347"/>
      <c r="B67" s="2754"/>
      <c r="C67" s="3351"/>
      <c r="D67" s="3351"/>
      <c r="E67" s="2907"/>
      <c r="F67" s="3330"/>
      <c r="G67" s="3333"/>
      <c r="H67" s="2094" t="s">
        <v>57</v>
      </c>
      <c r="I67" s="2476"/>
      <c r="J67" s="2477"/>
      <c r="K67" s="2097"/>
      <c r="L67" s="2172" t="s">
        <v>881</v>
      </c>
      <c r="M67" s="2110" t="s">
        <v>842</v>
      </c>
      <c r="N67" s="423">
        <v>16.899999999999999</v>
      </c>
      <c r="O67" s="423">
        <v>17.5</v>
      </c>
      <c r="P67" s="2173">
        <v>18.8</v>
      </c>
    </row>
    <row r="68" spans="1:16" ht="13.8" x14ac:dyDescent="0.25">
      <c r="A68" s="3347"/>
      <c r="B68" s="2754"/>
      <c r="C68" s="3351"/>
      <c r="D68" s="3351"/>
      <c r="E68" s="2907"/>
      <c r="F68" s="3330"/>
      <c r="G68" s="3333"/>
      <c r="H68" s="2478" t="s">
        <v>59</v>
      </c>
      <c r="I68" s="2476">
        <v>13.9</v>
      </c>
      <c r="J68" s="2477"/>
      <c r="K68" s="2097"/>
      <c r="L68" s="2174" t="s">
        <v>882</v>
      </c>
      <c r="M68" s="2110" t="s">
        <v>79</v>
      </c>
      <c r="N68" s="2107">
        <v>27</v>
      </c>
      <c r="O68" s="2107">
        <v>28</v>
      </c>
      <c r="P68" s="2108">
        <v>29</v>
      </c>
    </row>
    <row r="69" spans="1:16" ht="27.6" x14ac:dyDescent="0.25">
      <c r="A69" s="3347"/>
      <c r="B69" s="2754"/>
      <c r="C69" s="3351"/>
      <c r="D69" s="3351"/>
      <c r="E69" s="2907"/>
      <c r="F69" s="3330"/>
      <c r="G69" s="3333"/>
      <c r="H69" s="2478"/>
      <c r="I69" s="2476"/>
      <c r="J69" s="2477"/>
      <c r="K69" s="2097"/>
      <c r="L69" s="2175" t="s">
        <v>883</v>
      </c>
      <c r="M69" s="2110" t="s">
        <v>79</v>
      </c>
      <c r="N69" s="2107">
        <v>323</v>
      </c>
      <c r="O69" s="2107">
        <v>332</v>
      </c>
      <c r="P69" s="2108">
        <v>348</v>
      </c>
    </row>
    <row r="70" spans="1:16" ht="13.8" x14ac:dyDescent="0.25">
      <c r="A70" s="3347"/>
      <c r="B70" s="2754"/>
      <c r="C70" s="3351"/>
      <c r="D70" s="3351"/>
      <c r="E70" s="2907"/>
      <c r="F70" s="3330"/>
      <c r="G70" s="3333"/>
      <c r="H70" s="2111"/>
      <c r="I70" s="2095"/>
      <c r="J70" s="2096"/>
      <c r="K70" s="2097"/>
      <c r="L70" s="2174" t="s">
        <v>847</v>
      </c>
      <c r="M70" s="2110" t="s">
        <v>79</v>
      </c>
      <c r="N70" s="423">
        <v>43</v>
      </c>
      <c r="O70" s="423">
        <v>44</v>
      </c>
      <c r="P70" s="2173">
        <v>45</v>
      </c>
    </row>
    <row r="71" spans="1:16" ht="13.8" x14ac:dyDescent="0.25">
      <c r="A71" s="3347"/>
      <c r="B71" s="2754"/>
      <c r="C71" s="3351"/>
      <c r="D71" s="3351"/>
      <c r="E71" s="2907"/>
      <c r="F71" s="3330"/>
      <c r="G71" s="3333"/>
      <c r="H71" s="2111"/>
      <c r="I71" s="2095"/>
      <c r="J71" s="2096"/>
      <c r="K71" s="2097"/>
      <c r="L71" s="2174" t="s">
        <v>884</v>
      </c>
      <c r="M71" s="2110" t="s">
        <v>79</v>
      </c>
      <c r="N71" s="2107">
        <v>6103</v>
      </c>
      <c r="O71" s="2107">
        <v>6105</v>
      </c>
      <c r="P71" s="2108">
        <v>6108</v>
      </c>
    </row>
    <row r="72" spans="1:16" ht="27.6" x14ac:dyDescent="0.25">
      <c r="A72" s="3347"/>
      <c r="B72" s="2754"/>
      <c r="C72" s="3351"/>
      <c r="D72" s="3351"/>
      <c r="E72" s="2907"/>
      <c r="F72" s="3330"/>
      <c r="G72" s="3333"/>
      <c r="H72" s="2111"/>
      <c r="I72" s="2095"/>
      <c r="J72" s="2096"/>
      <c r="K72" s="2097"/>
      <c r="L72" s="80" t="s">
        <v>849</v>
      </c>
      <c r="M72" s="2134" t="s">
        <v>73</v>
      </c>
      <c r="N72" s="2107">
        <v>33</v>
      </c>
      <c r="O72" s="2107">
        <v>35</v>
      </c>
      <c r="P72" s="2108">
        <v>37</v>
      </c>
    </row>
    <row r="73" spans="1:16" ht="27.6" x14ac:dyDescent="0.25">
      <c r="A73" s="3347"/>
      <c r="B73" s="2754"/>
      <c r="C73" s="3351"/>
      <c r="D73" s="3351"/>
      <c r="E73" s="2907"/>
      <c r="F73" s="3330"/>
      <c r="G73" s="3333"/>
      <c r="H73" s="2111"/>
      <c r="I73" s="2095"/>
      <c r="J73" s="2096"/>
      <c r="K73" s="2097"/>
      <c r="L73" s="2176" t="s">
        <v>852</v>
      </c>
      <c r="M73" s="2177" t="s">
        <v>853</v>
      </c>
      <c r="N73" s="2136" t="s">
        <v>827</v>
      </c>
      <c r="O73" s="2136" t="s">
        <v>827</v>
      </c>
      <c r="P73" s="2137" t="s">
        <v>827</v>
      </c>
    </row>
    <row r="74" spans="1:16" ht="27.6" x14ac:dyDescent="0.25">
      <c r="A74" s="3347"/>
      <c r="B74" s="2754"/>
      <c r="C74" s="3351"/>
      <c r="D74" s="3351"/>
      <c r="E74" s="2907"/>
      <c r="F74" s="3354"/>
      <c r="G74" s="3333"/>
      <c r="H74" s="2111"/>
      <c r="I74" s="2095"/>
      <c r="J74" s="2096"/>
      <c r="K74" s="2097"/>
      <c r="L74" s="2117" t="s">
        <v>850</v>
      </c>
      <c r="M74" s="2178" t="s">
        <v>851</v>
      </c>
      <c r="N74" s="2136" t="s">
        <v>827</v>
      </c>
      <c r="O74" s="2136" t="s">
        <v>827</v>
      </c>
      <c r="P74" s="2137" t="s">
        <v>827</v>
      </c>
    </row>
    <row r="75" spans="1:16" ht="14.4" thickBot="1" x14ac:dyDescent="0.3">
      <c r="A75" s="427"/>
      <c r="B75" s="2179"/>
      <c r="C75" s="2180"/>
      <c r="D75" s="2080"/>
      <c r="E75" s="2698"/>
      <c r="F75" s="2181"/>
      <c r="G75" s="2166"/>
      <c r="H75" s="2140" t="s">
        <v>7</v>
      </c>
      <c r="I75" s="2141">
        <f>SUM(I64:I68)</f>
        <v>1094.1000000000001</v>
      </c>
      <c r="J75" s="2141">
        <f t="shared" ref="J75:K75" si="4">SUM(J64:J67)</f>
        <v>1055.7</v>
      </c>
      <c r="K75" s="2141">
        <f t="shared" si="4"/>
        <v>1108.9000000000001</v>
      </c>
      <c r="L75" s="2167"/>
      <c r="M75" s="2143"/>
      <c r="N75" s="2085"/>
      <c r="O75" s="2085"/>
      <c r="P75" s="90"/>
    </row>
    <row r="76" spans="1:16" ht="13.8" x14ac:dyDescent="0.25">
      <c r="A76" s="2760" t="s">
        <v>6</v>
      </c>
      <c r="B76" s="3348" t="s">
        <v>6</v>
      </c>
      <c r="C76" s="3350" t="s">
        <v>63</v>
      </c>
      <c r="D76" s="3350"/>
      <c r="E76" s="2697" t="s">
        <v>885</v>
      </c>
      <c r="F76" s="3353" t="s">
        <v>886</v>
      </c>
      <c r="G76" s="3332" t="s">
        <v>829</v>
      </c>
      <c r="H76" s="2072" t="s">
        <v>48</v>
      </c>
      <c r="I76" s="2073">
        <v>308.3</v>
      </c>
      <c r="J76" s="2074">
        <v>324</v>
      </c>
      <c r="K76" s="2075">
        <v>340</v>
      </c>
      <c r="L76" s="2182" t="s">
        <v>887</v>
      </c>
      <c r="M76" s="2183" t="s">
        <v>73</v>
      </c>
      <c r="N76" s="2184">
        <v>72</v>
      </c>
      <c r="O76" s="2184">
        <v>73</v>
      </c>
      <c r="P76" s="2185">
        <v>74</v>
      </c>
    </row>
    <row r="77" spans="1:16" ht="13.8" x14ac:dyDescent="0.25">
      <c r="A77" s="3347"/>
      <c r="B77" s="2754"/>
      <c r="C77" s="3351"/>
      <c r="D77" s="3351"/>
      <c r="E77" s="2907"/>
      <c r="F77" s="3330"/>
      <c r="G77" s="3333"/>
      <c r="H77" s="2094" t="s">
        <v>58</v>
      </c>
      <c r="I77" s="2476"/>
      <c r="J77" s="2477"/>
      <c r="K77" s="2097"/>
      <c r="L77" s="2186" t="s">
        <v>888</v>
      </c>
      <c r="M77" s="2187" t="s">
        <v>71</v>
      </c>
      <c r="N77" s="2188">
        <v>27</v>
      </c>
      <c r="O77" s="2188">
        <v>28</v>
      </c>
      <c r="P77" s="2189">
        <v>29</v>
      </c>
    </row>
    <row r="78" spans="1:16" ht="13.8" x14ac:dyDescent="0.25">
      <c r="A78" s="3347"/>
      <c r="B78" s="2754"/>
      <c r="C78" s="3351"/>
      <c r="D78" s="3351"/>
      <c r="E78" s="2907"/>
      <c r="F78" s="3330"/>
      <c r="G78" s="3333"/>
      <c r="H78" s="2094" t="s">
        <v>84</v>
      </c>
      <c r="I78" s="2476">
        <v>71</v>
      </c>
      <c r="J78" s="2477">
        <v>37</v>
      </c>
      <c r="K78" s="2097">
        <v>39</v>
      </c>
      <c r="L78" s="2190" t="s">
        <v>889</v>
      </c>
      <c r="M78" s="2187" t="s">
        <v>71</v>
      </c>
      <c r="N78" s="2188">
        <v>95</v>
      </c>
      <c r="O78" s="2188">
        <v>100</v>
      </c>
      <c r="P78" s="2189">
        <v>105</v>
      </c>
    </row>
    <row r="79" spans="1:16" ht="13.8" x14ac:dyDescent="0.25">
      <c r="A79" s="3347"/>
      <c r="B79" s="2754"/>
      <c r="C79" s="3351"/>
      <c r="D79" s="3351"/>
      <c r="E79" s="2907"/>
      <c r="F79" s="3330"/>
      <c r="G79" s="3333"/>
      <c r="H79" s="2094" t="s">
        <v>57</v>
      </c>
      <c r="I79" s="2476"/>
      <c r="J79" s="2477"/>
      <c r="K79" s="2097"/>
      <c r="L79" s="2186" t="s">
        <v>890</v>
      </c>
      <c r="M79" s="2187" t="s">
        <v>842</v>
      </c>
      <c r="N79" s="2188">
        <v>20</v>
      </c>
      <c r="O79" s="2188">
        <v>21</v>
      </c>
      <c r="P79" s="2189">
        <v>22</v>
      </c>
    </row>
    <row r="80" spans="1:16" ht="13.8" x14ac:dyDescent="0.25">
      <c r="A80" s="3347"/>
      <c r="B80" s="2754"/>
      <c r="C80" s="3351"/>
      <c r="D80" s="3351"/>
      <c r="E80" s="2907"/>
      <c r="F80" s="3330"/>
      <c r="G80" s="3333"/>
      <c r="H80" s="2478" t="s">
        <v>59</v>
      </c>
      <c r="I80" s="2476">
        <v>11.6</v>
      </c>
      <c r="J80" s="2477"/>
      <c r="K80" s="2097"/>
      <c r="L80" s="2191" t="s">
        <v>879</v>
      </c>
      <c r="M80" s="2187" t="s">
        <v>79</v>
      </c>
      <c r="N80" s="2188">
        <v>20</v>
      </c>
      <c r="O80" s="2188">
        <v>22</v>
      </c>
      <c r="P80" s="2189">
        <v>24</v>
      </c>
    </row>
    <row r="81" spans="1:16" ht="27.6" x14ac:dyDescent="0.25">
      <c r="A81" s="3347"/>
      <c r="B81" s="2754"/>
      <c r="C81" s="3351"/>
      <c r="D81" s="3351"/>
      <c r="E81" s="2907"/>
      <c r="F81" s="3330"/>
      <c r="G81" s="3333"/>
      <c r="H81" s="2478"/>
      <c r="I81" s="2476"/>
      <c r="J81" s="2477"/>
      <c r="K81" s="2097"/>
      <c r="L81" s="2192" t="s">
        <v>891</v>
      </c>
      <c r="M81" s="2187" t="s">
        <v>71</v>
      </c>
      <c r="N81" s="2188">
        <v>1</v>
      </c>
      <c r="O81" s="2188">
        <v>2</v>
      </c>
      <c r="P81" s="2189">
        <v>2</v>
      </c>
    </row>
    <row r="82" spans="1:16" ht="13.8" x14ac:dyDescent="0.25">
      <c r="A82" s="3347"/>
      <c r="B82" s="2754"/>
      <c r="C82" s="3351"/>
      <c r="D82" s="3351"/>
      <c r="E82" s="2907"/>
      <c r="F82" s="3330"/>
      <c r="G82" s="3333"/>
      <c r="H82" s="3358"/>
      <c r="I82" s="3341"/>
      <c r="J82" s="3343"/>
      <c r="K82" s="3341"/>
      <c r="L82" s="2192" t="s">
        <v>892</v>
      </c>
      <c r="M82" s="2187" t="s">
        <v>73</v>
      </c>
      <c r="N82" s="2188">
        <v>5</v>
      </c>
      <c r="O82" s="2188">
        <v>5</v>
      </c>
      <c r="P82" s="2189">
        <v>5</v>
      </c>
    </row>
    <row r="83" spans="1:16" ht="13.8" x14ac:dyDescent="0.25">
      <c r="A83" s="3347"/>
      <c r="B83" s="2754"/>
      <c r="C83" s="3351"/>
      <c r="D83" s="3351"/>
      <c r="E83" s="2907"/>
      <c r="F83" s="3330"/>
      <c r="G83" s="3333"/>
      <c r="H83" s="3359"/>
      <c r="I83" s="3360"/>
      <c r="J83" s="3362"/>
      <c r="K83" s="3360"/>
      <c r="L83" s="2193" t="s">
        <v>893</v>
      </c>
      <c r="M83" s="2194" t="s">
        <v>71</v>
      </c>
      <c r="N83" s="2188">
        <v>1</v>
      </c>
      <c r="O83" s="2188">
        <v>1</v>
      </c>
      <c r="P83" s="2189">
        <v>1</v>
      </c>
    </row>
    <row r="84" spans="1:16" ht="27.6" x14ac:dyDescent="0.25">
      <c r="A84" s="3347"/>
      <c r="B84" s="2754"/>
      <c r="C84" s="3351"/>
      <c r="D84" s="3351"/>
      <c r="E84" s="2907"/>
      <c r="F84" s="3330"/>
      <c r="G84" s="3333"/>
      <c r="H84" s="2114"/>
      <c r="I84" s="2149"/>
      <c r="J84" s="2150"/>
      <c r="K84" s="2149"/>
      <c r="L84" s="2195" t="s">
        <v>849</v>
      </c>
      <c r="M84" s="2196" t="s">
        <v>73</v>
      </c>
      <c r="N84" s="2188">
        <v>50</v>
      </c>
      <c r="O84" s="2188">
        <v>50</v>
      </c>
      <c r="P84" s="2189">
        <v>50</v>
      </c>
    </row>
    <row r="85" spans="1:16" ht="27.6" x14ac:dyDescent="0.25">
      <c r="A85" s="3347"/>
      <c r="B85" s="2754"/>
      <c r="C85" s="3351"/>
      <c r="D85" s="3351"/>
      <c r="E85" s="2907"/>
      <c r="F85" s="3330"/>
      <c r="G85" s="3333"/>
      <c r="H85" s="2111"/>
      <c r="I85" s="2114"/>
      <c r="J85" s="2115"/>
      <c r="K85" s="2116"/>
      <c r="L85" s="2186" t="s">
        <v>850</v>
      </c>
      <c r="M85" s="2197" t="s">
        <v>851</v>
      </c>
      <c r="N85" s="2136" t="s">
        <v>827</v>
      </c>
      <c r="O85" s="2136" t="s">
        <v>827</v>
      </c>
      <c r="P85" s="2137" t="s">
        <v>827</v>
      </c>
    </row>
    <row r="86" spans="1:16" ht="27.6" x14ac:dyDescent="0.25">
      <c r="A86" s="3364"/>
      <c r="B86" s="3365"/>
      <c r="C86" s="3366"/>
      <c r="D86" s="3366"/>
      <c r="E86" s="2907"/>
      <c r="F86" s="3354"/>
      <c r="G86" s="3338"/>
      <c r="H86" s="2111"/>
      <c r="I86" s="2114"/>
      <c r="J86" s="2115"/>
      <c r="K86" s="2116"/>
      <c r="L86" s="2195" t="s">
        <v>852</v>
      </c>
      <c r="M86" s="93" t="s">
        <v>853</v>
      </c>
      <c r="N86" s="2136" t="s">
        <v>827</v>
      </c>
      <c r="O86" s="2136" t="s">
        <v>827</v>
      </c>
      <c r="P86" s="2137" t="s">
        <v>827</v>
      </c>
    </row>
    <row r="87" spans="1:16" ht="14.4" thickBot="1" x14ac:dyDescent="0.3">
      <c r="A87" s="427"/>
      <c r="B87" s="2179"/>
      <c r="C87" s="2198"/>
      <c r="D87" s="2080"/>
      <c r="E87" s="2698"/>
      <c r="F87" s="2165"/>
      <c r="G87" s="2166"/>
      <c r="H87" s="2140" t="s">
        <v>7</v>
      </c>
      <c r="I87" s="2141">
        <f>SUM(I76:I80)</f>
        <v>390.90000000000003</v>
      </c>
      <c r="J87" s="2141">
        <f>SUM(J76:J79)</f>
        <v>361</v>
      </c>
      <c r="K87" s="2141">
        <f t="shared" ref="K87" si="5">SUM(K76:K79)</f>
        <v>379</v>
      </c>
      <c r="L87" s="2167"/>
      <c r="M87" s="2143"/>
      <c r="N87" s="2085"/>
      <c r="O87" s="2085"/>
      <c r="P87" s="90"/>
    </row>
    <row r="88" spans="1:16" ht="14.4" thickBot="1" x14ac:dyDescent="0.3">
      <c r="A88" s="2199" t="s">
        <v>6</v>
      </c>
      <c r="B88" s="2035" t="s">
        <v>6</v>
      </c>
      <c r="C88" s="2200"/>
      <c r="D88" s="2201"/>
      <c r="E88" s="2730" t="s">
        <v>31</v>
      </c>
      <c r="F88" s="2730"/>
      <c r="G88" s="2731"/>
      <c r="H88" s="2202" t="s">
        <v>7</v>
      </c>
      <c r="I88" s="2203">
        <f>SUM(I14+I16+I20+I30+I41+I51+I63+I75+I87)</f>
        <v>3817.8000000000006</v>
      </c>
      <c r="J88" s="2203">
        <f>SUM(J14+J16+J20+J30+J41+J51+J63+J75+J87)</f>
        <v>3770.9000000000005</v>
      </c>
      <c r="K88" s="2203">
        <f>SUM(K14+K16+K20+K30+K41+K51+K63+K75+K87)</f>
        <v>3958</v>
      </c>
      <c r="L88" s="2204"/>
      <c r="M88" s="2205"/>
      <c r="N88" s="2206"/>
      <c r="O88" s="2206"/>
      <c r="P88" s="2207"/>
    </row>
    <row r="89" spans="1:16" ht="14.4" thickBot="1" x14ac:dyDescent="0.3">
      <c r="A89" s="71" t="s">
        <v>6</v>
      </c>
      <c r="B89" s="2208" t="s">
        <v>8</v>
      </c>
      <c r="C89" s="2209" t="s">
        <v>894</v>
      </c>
      <c r="D89" s="2058"/>
      <c r="E89" s="2210"/>
      <c r="F89" s="2210"/>
      <c r="G89" s="2210"/>
      <c r="H89" s="2210"/>
      <c r="I89" s="2210"/>
      <c r="J89" s="2210"/>
      <c r="K89" s="2210"/>
      <c r="L89" s="2211"/>
      <c r="M89" s="2211"/>
      <c r="N89" s="2211"/>
      <c r="O89" s="2211"/>
      <c r="P89" s="2212"/>
    </row>
    <row r="90" spans="1:16" ht="28.2" thickBot="1" x14ac:dyDescent="0.3">
      <c r="A90" s="82"/>
      <c r="B90" s="2034"/>
      <c r="C90" s="2213"/>
      <c r="D90" s="2214"/>
      <c r="E90" s="2215"/>
      <c r="F90" s="2215"/>
      <c r="G90" s="2215"/>
      <c r="H90" s="2215"/>
      <c r="I90" s="2215"/>
      <c r="J90" s="2215"/>
      <c r="K90" s="2216"/>
      <c r="L90" s="2217" t="s">
        <v>895</v>
      </c>
      <c r="M90" s="2218" t="s">
        <v>73</v>
      </c>
      <c r="N90" s="78">
        <v>2</v>
      </c>
      <c r="O90" s="78">
        <v>2</v>
      </c>
      <c r="P90" s="2219">
        <v>2</v>
      </c>
    </row>
    <row r="91" spans="1:16" ht="41.4" x14ac:dyDescent="0.25">
      <c r="A91" s="2732" t="s">
        <v>6</v>
      </c>
      <c r="B91" s="2737" t="s">
        <v>8</v>
      </c>
      <c r="C91" s="3355" t="s">
        <v>6</v>
      </c>
      <c r="D91" s="2071"/>
      <c r="E91" s="2697" t="s">
        <v>896</v>
      </c>
      <c r="F91" s="3329" t="s">
        <v>64</v>
      </c>
      <c r="G91" s="3332" t="s">
        <v>829</v>
      </c>
      <c r="H91" s="2072" t="s">
        <v>48</v>
      </c>
      <c r="I91" s="2073">
        <v>20</v>
      </c>
      <c r="J91" s="2074">
        <v>22</v>
      </c>
      <c r="K91" s="2075">
        <v>24</v>
      </c>
      <c r="L91" s="2030" t="s">
        <v>897</v>
      </c>
      <c r="M91" s="2220" t="s">
        <v>73</v>
      </c>
      <c r="N91" s="72">
        <v>22.6</v>
      </c>
      <c r="O91" s="72">
        <v>23</v>
      </c>
      <c r="P91" s="2221">
        <v>24</v>
      </c>
    </row>
    <row r="92" spans="1:16" ht="13.8" x14ac:dyDescent="0.25">
      <c r="A92" s="2753"/>
      <c r="B92" s="2754"/>
      <c r="C92" s="3363"/>
      <c r="D92" s="2093"/>
      <c r="E92" s="2907"/>
      <c r="F92" s="3330"/>
      <c r="G92" s="3333"/>
      <c r="H92" s="2094"/>
      <c r="I92" s="2095"/>
      <c r="J92" s="2096"/>
      <c r="K92" s="2097"/>
      <c r="L92" s="2030" t="s">
        <v>898</v>
      </c>
      <c r="M92" s="2220" t="s">
        <v>71</v>
      </c>
      <c r="N92" s="81">
        <v>3</v>
      </c>
      <c r="O92" s="81">
        <v>3</v>
      </c>
      <c r="P92" s="2222">
        <v>3</v>
      </c>
    </row>
    <row r="93" spans="1:16" ht="27.6" x14ac:dyDescent="0.25">
      <c r="A93" s="2753"/>
      <c r="B93" s="2754"/>
      <c r="C93" s="3363"/>
      <c r="D93" s="2093"/>
      <c r="E93" s="2907"/>
      <c r="F93" s="3330"/>
      <c r="G93" s="3333"/>
      <c r="H93" s="2094"/>
      <c r="I93" s="2095"/>
      <c r="J93" s="2096"/>
      <c r="K93" s="2097"/>
      <c r="L93" s="2223" t="s">
        <v>899</v>
      </c>
      <c r="M93" s="2107" t="s">
        <v>85</v>
      </c>
      <c r="N93" s="81">
        <v>9</v>
      </c>
      <c r="O93" s="81">
        <v>10</v>
      </c>
      <c r="P93" s="2222">
        <v>11</v>
      </c>
    </row>
    <row r="94" spans="1:16" ht="14.4" thickBot="1" x14ac:dyDescent="0.3">
      <c r="A94" s="2733"/>
      <c r="B94" s="2738"/>
      <c r="C94" s="2700"/>
      <c r="D94" s="2080"/>
      <c r="E94" s="2698"/>
      <c r="F94" s="3331"/>
      <c r="G94" s="3334"/>
      <c r="H94" s="2224" t="s">
        <v>7</v>
      </c>
      <c r="I94" s="2141">
        <f>SUM(I91:I93)</f>
        <v>20</v>
      </c>
      <c r="J94" s="2141">
        <f>SUM(J91:J93)</f>
        <v>22</v>
      </c>
      <c r="K94" s="2141">
        <f>SUM(K91:K93)</f>
        <v>24</v>
      </c>
      <c r="L94" s="2168"/>
      <c r="M94" s="2225"/>
      <c r="N94" s="2152"/>
      <c r="O94" s="2152"/>
      <c r="P94" s="90"/>
    </row>
    <row r="95" spans="1:16" ht="13.8" x14ac:dyDescent="0.25">
      <c r="A95" s="2732" t="s">
        <v>6</v>
      </c>
      <c r="B95" s="2737" t="s">
        <v>8</v>
      </c>
      <c r="C95" s="3355" t="s">
        <v>8</v>
      </c>
      <c r="D95" s="2071"/>
      <c r="E95" s="3356" t="s">
        <v>900</v>
      </c>
      <c r="F95" s="3329" t="s">
        <v>64</v>
      </c>
      <c r="G95" s="3332" t="s">
        <v>829</v>
      </c>
      <c r="H95" s="2072" t="s">
        <v>48</v>
      </c>
      <c r="I95" s="2073"/>
      <c r="J95" s="2074"/>
      <c r="K95" s="2075"/>
      <c r="L95" s="428" t="s">
        <v>901</v>
      </c>
      <c r="M95" s="2077" t="s">
        <v>85</v>
      </c>
      <c r="N95" s="79">
        <v>1</v>
      </c>
      <c r="O95" s="79">
        <v>2</v>
      </c>
      <c r="P95" s="2226">
        <v>3</v>
      </c>
    </row>
    <row r="96" spans="1:16" ht="14.4" thickBot="1" x14ac:dyDescent="0.3">
      <c r="A96" s="2733"/>
      <c r="B96" s="2738"/>
      <c r="C96" s="2700"/>
      <c r="D96" s="2080"/>
      <c r="E96" s="3357"/>
      <c r="F96" s="3331"/>
      <c r="G96" s="3334"/>
      <c r="H96" s="2140" t="s">
        <v>7</v>
      </c>
      <c r="I96" s="2141">
        <f>SUM(I95:I95)</f>
        <v>0</v>
      </c>
      <c r="J96" s="2141">
        <f>SUM(J95:J95)</f>
        <v>0</v>
      </c>
      <c r="K96" s="2141">
        <f>SUM(K95:K95)</f>
        <v>0</v>
      </c>
      <c r="L96" s="2083"/>
      <c r="M96" s="2227"/>
      <c r="N96" s="2085"/>
      <c r="O96" s="2085"/>
      <c r="P96" s="90"/>
    </row>
    <row r="97" spans="1:16" ht="13.8" x14ac:dyDescent="0.25">
      <c r="A97" s="84" t="s">
        <v>6</v>
      </c>
      <c r="B97" s="3348" t="s">
        <v>8</v>
      </c>
      <c r="C97" s="3350" t="s">
        <v>49</v>
      </c>
      <c r="D97" s="3350"/>
      <c r="E97" s="2697" t="s">
        <v>902</v>
      </c>
      <c r="F97" s="3353" t="s">
        <v>903</v>
      </c>
      <c r="G97" s="3332" t="s">
        <v>829</v>
      </c>
      <c r="H97" s="2072" t="s">
        <v>48</v>
      </c>
      <c r="I97" s="2073">
        <v>544.20000000000005</v>
      </c>
      <c r="J97" s="2074">
        <v>561</v>
      </c>
      <c r="K97" s="2075">
        <v>588</v>
      </c>
      <c r="L97" s="2228" t="s">
        <v>904</v>
      </c>
      <c r="M97" s="2229" t="s">
        <v>71</v>
      </c>
      <c r="N97" s="2015">
        <v>148</v>
      </c>
      <c r="O97" s="2015">
        <v>148</v>
      </c>
      <c r="P97" s="2104">
        <v>148</v>
      </c>
    </row>
    <row r="98" spans="1:16" ht="13.8" x14ac:dyDescent="0.25">
      <c r="A98" s="3347"/>
      <c r="B98" s="2754"/>
      <c r="C98" s="3351"/>
      <c r="D98" s="3351"/>
      <c r="E98" s="2907"/>
      <c r="F98" s="3330"/>
      <c r="G98" s="3333"/>
      <c r="H98" s="2094" t="s">
        <v>58</v>
      </c>
      <c r="I98" s="2476">
        <v>5</v>
      </c>
      <c r="J98" s="2477">
        <v>5.2</v>
      </c>
      <c r="K98" s="2097">
        <v>5.4</v>
      </c>
      <c r="L98" s="2230" t="s">
        <v>905</v>
      </c>
      <c r="M98" s="2135" t="s">
        <v>71</v>
      </c>
      <c r="N98" s="2107">
        <v>4</v>
      </c>
      <c r="O98" s="2107">
        <v>4</v>
      </c>
      <c r="P98" s="2108">
        <v>4</v>
      </c>
    </row>
    <row r="99" spans="1:16" ht="13.8" x14ac:dyDescent="0.25">
      <c r="A99" s="3347"/>
      <c r="B99" s="2754"/>
      <c r="C99" s="3351"/>
      <c r="D99" s="3351"/>
      <c r="E99" s="2907"/>
      <c r="F99" s="3330"/>
      <c r="G99" s="3333"/>
      <c r="H99" s="2094" t="s">
        <v>84</v>
      </c>
      <c r="I99" s="2476">
        <v>30</v>
      </c>
      <c r="J99" s="2477">
        <v>31</v>
      </c>
      <c r="K99" s="2097">
        <v>32</v>
      </c>
      <c r="L99" s="2117" t="s">
        <v>847</v>
      </c>
      <c r="M99" s="2135" t="s">
        <v>71</v>
      </c>
      <c r="N99" s="2107">
        <v>13</v>
      </c>
      <c r="O99" s="2107">
        <v>14</v>
      </c>
      <c r="P99" s="2108">
        <v>15</v>
      </c>
    </row>
    <row r="100" spans="1:16" ht="13.8" x14ac:dyDescent="0.25">
      <c r="A100" s="3347"/>
      <c r="B100" s="2754"/>
      <c r="C100" s="3351"/>
      <c r="D100" s="3351"/>
      <c r="E100" s="2907"/>
      <c r="F100" s="3330"/>
      <c r="G100" s="3333"/>
      <c r="H100" s="2094" t="s">
        <v>57</v>
      </c>
      <c r="I100" s="2476"/>
      <c r="J100" s="2477"/>
      <c r="K100" s="2097"/>
      <c r="L100" s="2117" t="s">
        <v>906</v>
      </c>
      <c r="M100" s="2131" t="s">
        <v>842</v>
      </c>
      <c r="N100" s="2107">
        <v>11</v>
      </c>
      <c r="O100" s="2107">
        <v>11</v>
      </c>
      <c r="P100" s="2108">
        <v>11</v>
      </c>
    </row>
    <row r="101" spans="1:16" ht="13.8" x14ac:dyDescent="0.25">
      <c r="A101" s="3347"/>
      <c r="B101" s="2754"/>
      <c r="C101" s="3351"/>
      <c r="D101" s="3351"/>
      <c r="E101" s="2907"/>
      <c r="F101" s="3330"/>
      <c r="G101" s="3333"/>
      <c r="H101" s="2478" t="s">
        <v>59</v>
      </c>
      <c r="I101" s="2476">
        <v>12.6</v>
      </c>
      <c r="J101" s="2477"/>
      <c r="K101" s="2097"/>
      <c r="L101" s="80" t="s">
        <v>868</v>
      </c>
      <c r="M101" s="2131" t="s">
        <v>71</v>
      </c>
      <c r="N101" s="2107">
        <v>1</v>
      </c>
      <c r="O101" s="2107">
        <v>1</v>
      </c>
      <c r="P101" s="2108">
        <v>1</v>
      </c>
    </row>
    <row r="102" spans="1:16" ht="27.6" x14ac:dyDescent="0.25">
      <c r="A102" s="3347"/>
      <c r="B102" s="2754"/>
      <c r="C102" s="3351"/>
      <c r="D102" s="3351"/>
      <c r="E102" s="2907"/>
      <c r="F102" s="3330"/>
      <c r="G102" s="3333"/>
      <c r="H102" s="2478"/>
      <c r="I102" s="2476"/>
      <c r="J102" s="2477"/>
      <c r="K102" s="2097"/>
      <c r="L102" s="80" t="s">
        <v>876</v>
      </c>
      <c r="M102" s="2135" t="s">
        <v>71</v>
      </c>
      <c r="N102" s="2107"/>
      <c r="O102" s="2107">
        <v>1</v>
      </c>
      <c r="P102" s="2108">
        <v>1</v>
      </c>
    </row>
    <row r="103" spans="1:16" ht="27.6" x14ac:dyDescent="0.25">
      <c r="A103" s="3347"/>
      <c r="B103" s="2754"/>
      <c r="C103" s="3351"/>
      <c r="D103" s="3351"/>
      <c r="E103" s="2907"/>
      <c r="F103" s="3330"/>
      <c r="G103" s="3333"/>
      <c r="H103" s="2478"/>
      <c r="I103" s="2476"/>
      <c r="J103" s="2477"/>
      <c r="K103" s="2097"/>
      <c r="L103" s="80" t="s">
        <v>849</v>
      </c>
      <c r="M103" s="2134" t="s">
        <v>73</v>
      </c>
      <c r="N103" s="2107">
        <v>7</v>
      </c>
      <c r="O103" s="2107">
        <v>7</v>
      </c>
      <c r="P103" s="2108">
        <v>7</v>
      </c>
    </row>
    <row r="104" spans="1:16" ht="27.6" x14ac:dyDescent="0.25">
      <c r="A104" s="3347"/>
      <c r="B104" s="2754"/>
      <c r="C104" s="3351"/>
      <c r="D104" s="3351"/>
      <c r="E104" s="2907"/>
      <c r="F104" s="3330"/>
      <c r="G104" s="3333"/>
      <c r="H104" s="2478"/>
      <c r="I104" s="2476"/>
      <c r="J104" s="2477"/>
      <c r="K104" s="2097"/>
      <c r="L104" s="2117" t="s">
        <v>850</v>
      </c>
      <c r="M104" s="2231" t="s">
        <v>851</v>
      </c>
      <c r="N104" s="2136" t="s">
        <v>827</v>
      </c>
      <c r="O104" s="2136" t="s">
        <v>827</v>
      </c>
      <c r="P104" s="2137" t="s">
        <v>827</v>
      </c>
    </row>
    <row r="105" spans="1:16" ht="27.6" x14ac:dyDescent="0.25">
      <c r="A105" s="3347"/>
      <c r="B105" s="2754"/>
      <c r="C105" s="3351"/>
      <c r="D105" s="3351"/>
      <c r="E105" s="2907"/>
      <c r="F105" s="3330"/>
      <c r="G105" s="3333"/>
      <c r="H105" s="2478"/>
      <c r="I105" s="2114"/>
      <c r="J105" s="2115"/>
      <c r="K105" s="2116"/>
      <c r="L105" s="2163" t="s">
        <v>852</v>
      </c>
      <c r="M105" s="1958" t="s">
        <v>853</v>
      </c>
      <c r="N105" s="2136" t="s">
        <v>827</v>
      </c>
      <c r="O105" s="2136" t="s">
        <v>827</v>
      </c>
      <c r="P105" s="2137" t="s">
        <v>827</v>
      </c>
    </row>
    <row r="106" spans="1:16" ht="14.4" thickBot="1" x14ac:dyDescent="0.3">
      <c r="A106" s="2761"/>
      <c r="B106" s="3349"/>
      <c r="C106" s="3352"/>
      <c r="D106" s="3352"/>
      <c r="E106" s="2698"/>
      <c r="F106" s="3283"/>
      <c r="G106" s="3334"/>
      <c r="H106" s="2140" t="s">
        <v>7</v>
      </c>
      <c r="I106" s="2141">
        <f>SUM(I97:I101)</f>
        <v>591.80000000000007</v>
      </c>
      <c r="J106" s="2141">
        <f t="shared" ref="J106:K106" si="6">SUM(J97:J100)</f>
        <v>597.20000000000005</v>
      </c>
      <c r="K106" s="2141">
        <f t="shared" si="6"/>
        <v>625.4</v>
      </c>
      <c r="L106" s="2167"/>
      <c r="M106" s="2143"/>
      <c r="N106" s="2085"/>
      <c r="O106" s="2085"/>
      <c r="P106" s="90"/>
    </row>
    <row r="107" spans="1:16" ht="13.8" x14ac:dyDescent="0.25">
      <c r="A107" s="2760" t="s">
        <v>6</v>
      </c>
      <c r="B107" s="3348" t="s">
        <v>8</v>
      </c>
      <c r="C107" s="3350" t="s">
        <v>50</v>
      </c>
      <c r="D107" s="3350"/>
      <c r="E107" s="2697" t="s">
        <v>907</v>
      </c>
      <c r="F107" s="3353" t="s">
        <v>908</v>
      </c>
      <c r="G107" s="3332" t="s">
        <v>829</v>
      </c>
      <c r="H107" s="2072" t="s">
        <v>48</v>
      </c>
      <c r="I107" s="2655">
        <v>439.8</v>
      </c>
      <c r="J107" s="2074">
        <v>453</v>
      </c>
      <c r="K107" s="2075">
        <v>476</v>
      </c>
      <c r="L107" s="2228" t="s">
        <v>904</v>
      </c>
      <c r="M107" s="2229" t="s">
        <v>71</v>
      </c>
      <c r="N107" s="2015">
        <v>190</v>
      </c>
      <c r="O107" s="2015">
        <v>195</v>
      </c>
      <c r="P107" s="2104">
        <v>195</v>
      </c>
    </row>
    <row r="108" spans="1:16" ht="13.8" x14ac:dyDescent="0.25">
      <c r="A108" s="3347"/>
      <c r="B108" s="2754"/>
      <c r="C108" s="3351"/>
      <c r="D108" s="3351"/>
      <c r="E108" s="2907"/>
      <c r="F108" s="3330"/>
      <c r="G108" s="3333"/>
      <c r="H108" s="2094" t="s">
        <v>58</v>
      </c>
      <c r="I108" s="2476">
        <v>1.7</v>
      </c>
      <c r="J108" s="2477">
        <v>1.8</v>
      </c>
      <c r="K108" s="2097">
        <v>1.9</v>
      </c>
      <c r="L108" s="2230" t="s">
        <v>905</v>
      </c>
      <c r="M108" s="2135" t="s">
        <v>71</v>
      </c>
      <c r="N108" s="2107">
        <v>2</v>
      </c>
      <c r="O108" s="2107">
        <v>2</v>
      </c>
      <c r="P108" s="2108">
        <v>2</v>
      </c>
    </row>
    <row r="109" spans="1:16" ht="13.8" x14ac:dyDescent="0.25">
      <c r="A109" s="3347"/>
      <c r="B109" s="2754"/>
      <c r="C109" s="3351"/>
      <c r="D109" s="3351"/>
      <c r="E109" s="2907"/>
      <c r="F109" s="3330"/>
      <c r="G109" s="3333"/>
      <c r="H109" s="2094" t="s">
        <v>84</v>
      </c>
      <c r="I109" s="2476">
        <v>35</v>
      </c>
      <c r="J109" s="2477">
        <v>24.6</v>
      </c>
      <c r="K109" s="2097">
        <v>25.9</v>
      </c>
      <c r="L109" s="2117" t="s">
        <v>847</v>
      </c>
      <c r="M109" s="2135" t="s">
        <v>71</v>
      </c>
      <c r="N109" s="2107">
        <v>30</v>
      </c>
      <c r="O109" s="2107">
        <v>30</v>
      </c>
      <c r="P109" s="2108">
        <v>30</v>
      </c>
    </row>
    <row r="110" spans="1:16" ht="13.8" x14ac:dyDescent="0.25">
      <c r="A110" s="3347"/>
      <c r="B110" s="2754"/>
      <c r="C110" s="3351"/>
      <c r="D110" s="3351"/>
      <c r="E110" s="2907"/>
      <c r="F110" s="3330"/>
      <c r="G110" s="3333"/>
      <c r="H110" s="2094" t="s">
        <v>57</v>
      </c>
      <c r="I110" s="2095"/>
      <c r="J110" s="2096"/>
      <c r="K110" s="2097"/>
      <c r="L110" s="2117" t="s">
        <v>906</v>
      </c>
      <c r="M110" s="2135" t="s">
        <v>71</v>
      </c>
      <c r="N110" s="2107">
        <v>14000</v>
      </c>
      <c r="O110" s="2107">
        <v>14000</v>
      </c>
      <c r="P110" s="2108">
        <v>14000</v>
      </c>
    </row>
    <row r="111" spans="1:16" ht="13.8" x14ac:dyDescent="0.25">
      <c r="A111" s="3347"/>
      <c r="B111" s="2754"/>
      <c r="C111" s="3351"/>
      <c r="D111" s="3351"/>
      <c r="E111" s="2907"/>
      <c r="F111" s="3330"/>
      <c r="G111" s="3333"/>
      <c r="H111" s="2111" t="s">
        <v>59</v>
      </c>
      <c r="I111" s="2095">
        <v>12.2</v>
      </c>
      <c r="J111" s="2096"/>
      <c r="K111" s="2097"/>
      <c r="L111" s="2232" t="s">
        <v>868</v>
      </c>
      <c r="M111" s="2131" t="s">
        <v>71</v>
      </c>
      <c r="N111" s="2107"/>
      <c r="O111" s="2107">
        <v>1</v>
      </c>
      <c r="P111" s="2108"/>
    </row>
    <row r="112" spans="1:16" ht="27.6" x14ac:dyDescent="0.25">
      <c r="A112" s="3347"/>
      <c r="B112" s="2754"/>
      <c r="C112" s="3351"/>
      <c r="D112" s="3351"/>
      <c r="E112" s="2907"/>
      <c r="F112" s="3330"/>
      <c r="G112" s="3333"/>
      <c r="H112" s="2111"/>
      <c r="I112" s="2095"/>
      <c r="J112" s="2096"/>
      <c r="K112" s="2097"/>
      <c r="L112" s="2232" t="s">
        <v>876</v>
      </c>
      <c r="M112" s="2131" t="s">
        <v>71</v>
      </c>
      <c r="N112" s="2107">
        <v>2</v>
      </c>
      <c r="O112" s="2107">
        <v>2</v>
      </c>
      <c r="P112" s="2108">
        <v>2</v>
      </c>
    </row>
    <row r="113" spans="1:16" ht="27.6" x14ac:dyDescent="0.25">
      <c r="A113" s="3347"/>
      <c r="B113" s="2754"/>
      <c r="C113" s="3351"/>
      <c r="D113" s="3351"/>
      <c r="E113" s="2907"/>
      <c r="F113" s="3330"/>
      <c r="G113" s="3333"/>
      <c r="H113" s="2233"/>
      <c r="I113" s="2158"/>
      <c r="J113" s="2159"/>
      <c r="K113" s="2158"/>
      <c r="L113" s="80" t="s">
        <v>849</v>
      </c>
      <c r="M113" s="2134" t="s">
        <v>73</v>
      </c>
      <c r="N113" s="2107">
        <v>25</v>
      </c>
      <c r="O113" s="2107">
        <v>25</v>
      </c>
      <c r="P113" s="2108">
        <v>25</v>
      </c>
    </row>
    <row r="114" spans="1:16" ht="27.6" x14ac:dyDescent="0.25">
      <c r="A114" s="3347"/>
      <c r="B114" s="2754"/>
      <c r="C114" s="3351"/>
      <c r="D114" s="3351"/>
      <c r="E114" s="2907"/>
      <c r="F114" s="3330"/>
      <c r="G114" s="3333"/>
      <c r="H114" s="3358"/>
      <c r="I114" s="3341"/>
      <c r="J114" s="3343"/>
      <c r="K114" s="3341"/>
      <c r="L114" s="2117" t="s">
        <v>850</v>
      </c>
      <c r="M114" s="2231" t="s">
        <v>851</v>
      </c>
      <c r="N114" s="2136" t="s">
        <v>827</v>
      </c>
      <c r="O114" s="2136" t="s">
        <v>827</v>
      </c>
      <c r="P114" s="2137" t="s">
        <v>827</v>
      </c>
    </row>
    <row r="115" spans="1:16" ht="27.6" x14ac:dyDescent="0.25">
      <c r="A115" s="3347"/>
      <c r="B115" s="2754"/>
      <c r="C115" s="3351"/>
      <c r="D115" s="3351"/>
      <c r="E115" s="2907"/>
      <c r="F115" s="3354"/>
      <c r="G115" s="3338"/>
      <c r="H115" s="3361"/>
      <c r="I115" s="3342"/>
      <c r="J115" s="3344"/>
      <c r="K115" s="3342"/>
      <c r="L115" s="2176" t="s">
        <v>852</v>
      </c>
      <c r="M115" s="1958" t="s">
        <v>853</v>
      </c>
      <c r="N115" s="2136" t="s">
        <v>827</v>
      </c>
      <c r="O115" s="2136" t="s">
        <v>827</v>
      </c>
      <c r="P115" s="2137" t="s">
        <v>827</v>
      </c>
    </row>
    <row r="116" spans="1:16" ht="14.4" thickBot="1" x14ac:dyDescent="0.3">
      <c r="A116" s="2761"/>
      <c r="B116" s="3349"/>
      <c r="C116" s="3352"/>
      <c r="D116" s="3352"/>
      <c r="E116" s="2698"/>
      <c r="F116" s="2181"/>
      <c r="G116" s="2165"/>
      <c r="H116" s="2081" t="s">
        <v>7</v>
      </c>
      <c r="I116" s="2082">
        <f>SUM(I107:I111)</f>
        <v>488.7</v>
      </c>
      <c r="J116" s="2082">
        <f t="shared" ref="J116:K116" si="7">SUM(J107:J110)</f>
        <v>479.40000000000003</v>
      </c>
      <c r="K116" s="2082">
        <f t="shared" si="7"/>
        <v>503.79999999999995</v>
      </c>
      <c r="L116" s="2142"/>
      <c r="M116" s="2236"/>
      <c r="N116" s="2085"/>
      <c r="O116" s="2085"/>
      <c r="P116" s="90"/>
    </row>
    <row r="117" spans="1:16" ht="13.8" x14ac:dyDescent="0.25">
      <c r="A117" s="2760" t="s">
        <v>6</v>
      </c>
      <c r="B117" s="3348" t="s">
        <v>8</v>
      </c>
      <c r="C117" s="3350" t="s">
        <v>55</v>
      </c>
      <c r="D117" s="3350"/>
      <c r="E117" s="2697" t="s">
        <v>909</v>
      </c>
      <c r="F117" s="3353" t="s">
        <v>910</v>
      </c>
      <c r="G117" s="3332" t="s">
        <v>829</v>
      </c>
      <c r="H117" s="2072" t="s">
        <v>48</v>
      </c>
      <c r="I117" s="2171">
        <v>1594.9</v>
      </c>
      <c r="J117" s="2074">
        <v>1660</v>
      </c>
      <c r="K117" s="2075">
        <v>1743</v>
      </c>
      <c r="L117" s="2237" t="s">
        <v>904</v>
      </c>
      <c r="M117" s="2229" t="s">
        <v>71</v>
      </c>
      <c r="N117" s="2015">
        <v>13</v>
      </c>
      <c r="O117" s="2015">
        <v>16</v>
      </c>
      <c r="P117" s="2104">
        <v>18</v>
      </c>
    </row>
    <row r="118" spans="1:16" ht="13.8" x14ac:dyDescent="0.25">
      <c r="A118" s="3347"/>
      <c r="B118" s="2754"/>
      <c r="C118" s="3351"/>
      <c r="D118" s="3351"/>
      <c r="E118" s="2907"/>
      <c r="F118" s="3330"/>
      <c r="G118" s="3333"/>
      <c r="H118" s="2094" t="s">
        <v>58</v>
      </c>
      <c r="I118" s="2476">
        <v>1.8</v>
      </c>
      <c r="J118" s="2477">
        <v>1.9</v>
      </c>
      <c r="K118" s="2097">
        <v>2</v>
      </c>
      <c r="L118" s="2238" t="s">
        <v>905</v>
      </c>
      <c r="M118" s="2135" t="s">
        <v>71</v>
      </c>
      <c r="N118" s="2107">
        <v>1</v>
      </c>
      <c r="O118" s="2107">
        <v>2</v>
      </c>
      <c r="P118" s="2108">
        <v>3</v>
      </c>
    </row>
    <row r="119" spans="1:16" ht="13.8" x14ac:dyDescent="0.25">
      <c r="A119" s="3347"/>
      <c r="B119" s="2754"/>
      <c r="C119" s="3351"/>
      <c r="D119" s="3351"/>
      <c r="E119" s="2907"/>
      <c r="F119" s="3330"/>
      <c r="G119" s="3333"/>
      <c r="H119" s="2094" t="s">
        <v>84</v>
      </c>
      <c r="I119" s="2308">
        <v>115</v>
      </c>
      <c r="J119" s="2477">
        <v>78</v>
      </c>
      <c r="K119" s="2097">
        <v>80</v>
      </c>
      <c r="L119" s="2239" t="s">
        <v>911</v>
      </c>
      <c r="M119" s="2135" t="s">
        <v>71</v>
      </c>
      <c r="N119" s="2107">
        <v>52</v>
      </c>
      <c r="O119" s="2107">
        <v>59</v>
      </c>
      <c r="P119" s="2108">
        <v>65</v>
      </c>
    </row>
    <row r="120" spans="1:16" ht="27.6" x14ac:dyDescent="0.25">
      <c r="A120" s="3347"/>
      <c r="B120" s="2754"/>
      <c r="C120" s="3351"/>
      <c r="D120" s="3351"/>
      <c r="E120" s="2907"/>
      <c r="F120" s="3330"/>
      <c r="G120" s="3333"/>
      <c r="H120" s="2094" t="s">
        <v>57</v>
      </c>
      <c r="I120" s="2476"/>
      <c r="J120" s="2477"/>
      <c r="K120" s="2097"/>
      <c r="L120" s="2164" t="s">
        <v>912</v>
      </c>
      <c r="M120" s="2135" t="s">
        <v>71</v>
      </c>
      <c r="N120" s="2107">
        <v>6</v>
      </c>
      <c r="O120" s="2107">
        <v>10</v>
      </c>
      <c r="P120" s="2108">
        <v>10</v>
      </c>
    </row>
    <row r="121" spans="1:16" ht="13.8" x14ac:dyDescent="0.25">
      <c r="A121" s="3347"/>
      <c r="B121" s="2754"/>
      <c r="C121" s="3351"/>
      <c r="D121" s="3351"/>
      <c r="E121" s="2907"/>
      <c r="F121" s="3330"/>
      <c r="G121" s="3333"/>
      <c r="H121" s="2478" t="s">
        <v>59</v>
      </c>
      <c r="I121" s="2476">
        <v>19.7</v>
      </c>
      <c r="J121" s="2477"/>
      <c r="K121" s="2097"/>
      <c r="L121" s="2164" t="s">
        <v>906</v>
      </c>
      <c r="M121" s="2135" t="s">
        <v>71</v>
      </c>
      <c r="N121" s="2107">
        <v>13000</v>
      </c>
      <c r="O121" s="2107">
        <v>14000</v>
      </c>
      <c r="P121" s="2108">
        <v>16000</v>
      </c>
    </row>
    <row r="122" spans="1:16" ht="13.8" x14ac:dyDescent="0.25">
      <c r="A122" s="3347"/>
      <c r="B122" s="2754"/>
      <c r="C122" s="3351"/>
      <c r="D122" s="3351"/>
      <c r="E122" s="2907"/>
      <c r="F122" s="3330"/>
      <c r="G122" s="3333"/>
      <c r="H122" s="2478"/>
      <c r="I122" s="2476"/>
      <c r="J122" s="2477"/>
      <c r="K122" s="2097"/>
      <c r="L122" s="2164" t="s">
        <v>889</v>
      </c>
      <c r="M122" s="2135" t="s">
        <v>71</v>
      </c>
      <c r="N122" s="2107">
        <v>12</v>
      </c>
      <c r="O122" s="2107">
        <v>16</v>
      </c>
      <c r="P122" s="2108">
        <v>20</v>
      </c>
    </row>
    <row r="123" spans="1:16" ht="27.6" x14ac:dyDescent="0.25">
      <c r="A123" s="3347"/>
      <c r="B123" s="2754"/>
      <c r="C123" s="3351"/>
      <c r="D123" s="3351"/>
      <c r="E123" s="2907"/>
      <c r="F123" s="3330"/>
      <c r="G123" s="3333"/>
      <c r="H123" s="2111"/>
      <c r="I123" s="2095"/>
      <c r="J123" s="2096"/>
      <c r="K123" s="2097"/>
      <c r="L123" s="2232" t="s">
        <v>876</v>
      </c>
      <c r="M123" s="2131" t="s">
        <v>71</v>
      </c>
      <c r="N123" s="2107"/>
      <c r="O123" s="2107">
        <v>1</v>
      </c>
      <c r="P123" s="2108">
        <v>1</v>
      </c>
    </row>
    <row r="124" spans="1:16" ht="13.8" x14ac:dyDescent="0.25">
      <c r="A124" s="3347"/>
      <c r="B124" s="2754"/>
      <c r="C124" s="3351"/>
      <c r="D124" s="3351"/>
      <c r="E124" s="2907"/>
      <c r="F124" s="3330"/>
      <c r="G124" s="3333"/>
      <c r="H124" s="3339"/>
      <c r="I124" s="3341"/>
      <c r="J124" s="3343"/>
      <c r="K124" s="3341"/>
      <c r="L124" s="2232" t="s">
        <v>868</v>
      </c>
      <c r="M124" s="2131" t="s">
        <v>71</v>
      </c>
      <c r="N124" s="2107">
        <v>1</v>
      </c>
      <c r="O124" s="2107">
        <v>2</v>
      </c>
      <c r="P124" s="2108">
        <v>3</v>
      </c>
    </row>
    <row r="125" spans="1:16" ht="27.6" x14ac:dyDescent="0.25">
      <c r="A125" s="3347"/>
      <c r="B125" s="2754"/>
      <c r="C125" s="3351"/>
      <c r="D125" s="3351"/>
      <c r="E125" s="2907"/>
      <c r="F125" s="3330"/>
      <c r="G125" s="3333"/>
      <c r="H125" s="3340"/>
      <c r="I125" s="3342"/>
      <c r="J125" s="3344"/>
      <c r="K125" s="3342"/>
      <c r="L125" s="80" t="s">
        <v>849</v>
      </c>
      <c r="M125" s="2134" t="s">
        <v>73</v>
      </c>
      <c r="N125" s="2107">
        <v>30</v>
      </c>
      <c r="O125" s="2107">
        <v>40</v>
      </c>
      <c r="P125" s="2108">
        <v>45</v>
      </c>
    </row>
    <row r="126" spans="1:16" ht="27.6" x14ac:dyDescent="0.25">
      <c r="A126" s="3347"/>
      <c r="B126" s="2754"/>
      <c r="C126" s="3351"/>
      <c r="D126" s="3351"/>
      <c r="E126" s="2907"/>
      <c r="F126" s="3330"/>
      <c r="G126" s="3333"/>
      <c r="H126" s="2111"/>
      <c r="I126" s="2114"/>
      <c r="J126" s="2115"/>
      <c r="K126" s="2116"/>
      <c r="L126" s="2164" t="s">
        <v>850</v>
      </c>
      <c r="M126" s="2231" t="s">
        <v>851</v>
      </c>
      <c r="N126" s="2136" t="s">
        <v>827</v>
      </c>
      <c r="O126" s="2136" t="s">
        <v>827</v>
      </c>
      <c r="P126" s="2137" t="s">
        <v>827</v>
      </c>
    </row>
    <row r="127" spans="1:16" ht="27.6" x14ac:dyDescent="0.25">
      <c r="A127" s="3347"/>
      <c r="B127" s="2754"/>
      <c r="C127" s="3351"/>
      <c r="D127" s="3351"/>
      <c r="E127" s="2907"/>
      <c r="F127" s="3354"/>
      <c r="G127" s="3338"/>
      <c r="H127" s="2111"/>
      <c r="I127" s="2114"/>
      <c r="J127" s="2115"/>
      <c r="K127" s="2116"/>
      <c r="L127" s="2176" t="s">
        <v>852</v>
      </c>
      <c r="M127" s="1958" t="s">
        <v>853</v>
      </c>
      <c r="N127" s="2136" t="s">
        <v>827</v>
      </c>
      <c r="O127" s="2136" t="s">
        <v>827</v>
      </c>
      <c r="P127" s="2137" t="s">
        <v>827</v>
      </c>
    </row>
    <row r="128" spans="1:16" ht="14.4" thickBot="1" x14ac:dyDescent="0.3">
      <c r="A128" s="2761"/>
      <c r="B128" s="3349"/>
      <c r="C128" s="3352"/>
      <c r="D128" s="3352"/>
      <c r="E128" s="2698"/>
      <c r="F128" s="2165"/>
      <c r="G128" s="2166"/>
      <c r="H128" s="2081" t="s">
        <v>7</v>
      </c>
      <c r="I128" s="2082">
        <f>SUM(I117:I121)</f>
        <v>1731.4</v>
      </c>
      <c r="J128" s="2082">
        <f t="shared" ref="J128:K128" si="8">SUM(J117:J120)</f>
        <v>1739.9</v>
      </c>
      <c r="K128" s="2082">
        <f t="shared" si="8"/>
        <v>1825</v>
      </c>
      <c r="L128" s="2168"/>
      <c r="M128" s="2168"/>
      <c r="N128" s="2085"/>
      <c r="O128" s="2085"/>
      <c r="P128" s="90"/>
    </row>
    <row r="129" spans="1:16" ht="14.4" thickBot="1" x14ac:dyDescent="0.3">
      <c r="A129" s="71" t="s">
        <v>6</v>
      </c>
      <c r="B129" s="2208" t="s">
        <v>8</v>
      </c>
      <c r="C129" s="3345" t="s">
        <v>31</v>
      </c>
      <c r="D129" s="3345"/>
      <c r="E129" s="3345"/>
      <c r="F129" s="3345"/>
      <c r="G129" s="3346"/>
      <c r="H129" s="2241" t="s">
        <v>7</v>
      </c>
      <c r="I129" s="2242">
        <f>SUM(I94+I96+I106+I116+I128)</f>
        <v>2831.9</v>
      </c>
      <c r="J129" s="2242">
        <f>SUM(J94+J96+J106+J116+J128)</f>
        <v>2838.5</v>
      </c>
      <c r="K129" s="2242">
        <f>SUM(K94+K96+K106+K116+K128)</f>
        <v>2978.2</v>
      </c>
      <c r="L129" s="3335"/>
      <c r="M129" s="3336"/>
      <c r="N129" s="3336"/>
      <c r="O129" s="3336"/>
      <c r="P129" s="3337"/>
    </row>
    <row r="130" spans="1:16" ht="14.4" thickBot="1" x14ac:dyDescent="0.3">
      <c r="A130" s="71" t="s">
        <v>6</v>
      </c>
      <c r="B130" s="2208" t="s">
        <v>49</v>
      </c>
      <c r="C130" s="2243" t="s">
        <v>913</v>
      </c>
      <c r="D130" s="2058"/>
      <c r="E130" s="2210"/>
      <c r="F130" s="2210"/>
      <c r="G130" s="2210"/>
      <c r="H130" s="2210"/>
      <c r="I130" s="2210"/>
      <c r="J130" s="2210"/>
      <c r="K130" s="2210"/>
      <c r="L130" s="2210"/>
      <c r="M130" s="2210"/>
      <c r="N130" s="2210"/>
      <c r="O130" s="2210"/>
      <c r="P130" s="2244"/>
    </row>
    <row r="131" spans="1:16" ht="36.6" thickBot="1" x14ac:dyDescent="0.3">
      <c r="A131" s="82"/>
      <c r="B131" s="2034"/>
      <c r="C131" s="2245"/>
      <c r="D131" s="2214"/>
      <c r="E131" s="2215"/>
      <c r="F131" s="2215"/>
      <c r="G131" s="2215"/>
      <c r="H131" s="2215"/>
      <c r="I131" s="2215"/>
      <c r="J131" s="2215"/>
      <c r="K131" s="2216"/>
      <c r="L131" s="2217" t="s">
        <v>914</v>
      </c>
      <c r="M131" s="2069" t="s">
        <v>826</v>
      </c>
      <c r="N131" s="2069" t="s">
        <v>827</v>
      </c>
      <c r="O131" s="2069" t="s">
        <v>827</v>
      </c>
      <c r="P131" s="2070" t="s">
        <v>827</v>
      </c>
    </row>
    <row r="132" spans="1:16" ht="41.4" x14ac:dyDescent="0.25">
      <c r="A132" s="2732" t="s">
        <v>6</v>
      </c>
      <c r="B132" s="2737" t="s">
        <v>49</v>
      </c>
      <c r="C132" s="2710" t="s">
        <v>6</v>
      </c>
      <c r="D132" s="429"/>
      <c r="E132" s="2697" t="s">
        <v>1042</v>
      </c>
      <c r="F132" s="3329" t="s">
        <v>64</v>
      </c>
      <c r="G132" s="3332" t="s">
        <v>829</v>
      </c>
      <c r="H132" s="2072" t="s">
        <v>48</v>
      </c>
      <c r="I132" s="2073"/>
      <c r="J132" s="2074"/>
      <c r="K132" s="2075"/>
      <c r="L132" s="430" t="s">
        <v>915</v>
      </c>
      <c r="M132" s="2087" t="s">
        <v>71</v>
      </c>
      <c r="N132" s="79"/>
      <c r="O132" s="79">
        <v>1</v>
      </c>
      <c r="P132" s="2226"/>
    </row>
    <row r="133" spans="1:16" ht="41.4" x14ac:dyDescent="0.25">
      <c r="A133" s="2753"/>
      <c r="B133" s="2754"/>
      <c r="C133" s="2755"/>
      <c r="D133" s="431"/>
      <c r="E133" s="2907"/>
      <c r="F133" s="3330"/>
      <c r="G133" s="3333"/>
      <c r="H133" s="2094" t="s">
        <v>58</v>
      </c>
      <c r="I133" s="2114"/>
      <c r="J133" s="2115"/>
      <c r="K133" s="2097"/>
      <c r="L133" s="2246" t="s">
        <v>1043</v>
      </c>
      <c r="M133" s="2077" t="s">
        <v>71</v>
      </c>
      <c r="N133" s="83"/>
      <c r="O133" s="83"/>
      <c r="P133" s="2247">
        <v>1</v>
      </c>
    </row>
    <row r="134" spans="1:16" ht="14.4" thickBot="1" x14ac:dyDescent="0.3">
      <c r="A134" s="2733"/>
      <c r="B134" s="2738"/>
      <c r="C134" s="2711"/>
      <c r="D134" s="432"/>
      <c r="E134" s="2698"/>
      <c r="F134" s="3331"/>
      <c r="G134" s="3334"/>
      <c r="H134" s="2140" t="s">
        <v>7</v>
      </c>
      <c r="I134" s="2141"/>
      <c r="J134" s="2141"/>
      <c r="K134" s="2141"/>
      <c r="L134" s="2029"/>
      <c r="M134" s="2248"/>
      <c r="N134" s="2085"/>
      <c r="O134" s="2085"/>
      <c r="P134" s="90"/>
    </row>
    <row r="135" spans="1:16" ht="13.8" x14ac:dyDescent="0.25">
      <c r="A135" s="2732" t="s">
        <v>6</v>
      </c>
      <c r="B135" s="2737" t="s">
        <v>49</v>
      </c>
      <c r="C135" s="2710" t="s">
        <v>8</v>
      </c>
      <c r="D135" s="429"/>
      <c r="E135" s="2706" t="s">
        <v>916</v>
      </c>
      <c r="F135" s="3329" t="s">
        <v>64</v>
      </c>
      <c r="G135" s="3332" t="s">
        <v>829</v>
      </c>
      <c r="H135" s="2072" t="s">
        <v>48</v>
      </c>
      <c r="I135" s="2073"/>
      <c r="J135" s="2074"/>
      <c r="K135" s="2075"/>
      <c r="L135" s="3327" t="s">
        <v>1044</v>
      </c>
      <c r="M135" s="2087" t="s">
        <v>71</v>
      </c>
      <c r="N135" s="79">
        <v>4</v>
      </c>
      <c r="O135" s="79">
        <v>5</v>
      </c>
      <c r="P135" s="2226">
        <v>4</v>
      </c>
    </row>
    <row r="136" spans="1:16" ht="31.5" customHeight="1" thickBot="1" x14ac:dyDescent="0.3">
      <c r="A136" s="2733"/>
      <c r="B136" s="2738"/>
      <c r="C136" s="2711"/>
      <c r="D136" s="432"/>
      <c r="E136" s="2707"/>
      <c r="F136" s="3331"/>
      <c r="G136" s="3334"/>
      <c r="H136" s="2140" t="s">
        <v>7</v>
      </c>
      <c r="I136" s="2141"/>
      <c r="J136" s="2141"/>
      <c r="K136" s="2141"/>
      <c r="L136" s="3328"/>
      <c r="M136" s="2084"/>
      <c r="N136" s="2085"/>
      <c r="O136" s="2085"/>
      <c r="P136" s="90"/>
    </row>
    <row r="137" spans="1:16" ht="13.8" x14ac:dyDescent="0.25">
      <c r="A137" s="2732" t="s">
        <v>6</v>
      </c>
      <c r="B137" s="2737" t="s">
        <v>49</v>
      </c>
      <c r="C137" s="2710" t="s">
        <v>49</v>
      </c>
      <c r="D137" s="429"/>
      <c r="E137" s="2697" t="s">
        <v>917</v>
      </c>
      <c r="F137" s="3329" t="s">
        <v>64</v>
      </c>
      <c r="G137" s="3332" t="s">
        <v>829</v>
      </c>
      <c r="H137" s="2072" t="s">
        <v>48</v>
      </c>
      <c r="I137" s="2073">
        <v>12</v>
      </c>
      <c r="J137" s="2074"/>
      <c r="K137" s="2075"/>
      <c r="L137" s="430" t="s">
        <v>918</v>
      </c>
      <c r="M137" s="2077" t="s">
        <v>71</v>
      </c>
      <c r="N137" s="79">
        <v>1</v>
      </c>
      <c r="O137" s="79"/>
      <c r="P137" s="2226"/>
    </row>
    <row r="138" spans="1:16" ht="41.4" x14ac:dyDescent="0.25">
      <c r="A138" s="2753"/>
      <c r="B138" s="2754"/>
      <c r="C138" s="2755"/>
      <c r="D138" s="431"/>
      <c r="E138" s="2907"/>
      <c r="F138" s="3330"/>
      <c r="G138" s="3333"/>
      <c r="H138" s="2094"/>
      <c r="I138" s="2114"/>
      <c r="J138" s="2115"/>
      <c r="K138" s="2116"/>
      <c r="L138" s="2249" t="s">
        <v>919</v>
      </c>
      <c r="M138" s="2077" t="s">
        <v>71</v>
      </c>
      <c r="N138" s="83"/>
      <c r="O138" s="83">
        <v>1</v>
      </c>
      <c r="P138" s="2247"/>
    </row>
    <row r="139" spans="1:16" ht="27.6" x14ac:dyDescent="0.25">
      <c r="A139" s="2753"/>
      <c r="B139" s="2754"/>
      <c r="C139" s="2755"/>
      <c r="D139" s="431"/>
      <c r="E139" s="2907"/>
      <c r="F139" s="3330"/>
      <c r="G139" s="3333"/>
      <c r="H139" s="2094"/>
      <c r="I139" s="2114"/>
      <c r="J139" s="2115"/>
      <c r="K139" s="2116"/>
      <c r="L139" s="2250" t="s">
        <v>920</v>
      </c>
      <c r="M139" s="2251" t="s">
        <v>71</v>
      </c>
      <c r="N139" s="2193">
        <v>1</v>
      </c>
      <c r="O139" s="2193"/>
      <c r="P139" s="2252"/>
    </row>
    <row r="140" spans="1:16" ht="14.4" thickBot="1" x14ac:dyDescent="0.3">
      <c r="A140" s="2733"/>
      <c r="B140" s="2738"/>
      <c r="C140" s="2711"/>
      <c r="D140" s="432"/>
      <c r="E140" s="2698"/>
      <c r="F140" s="3331"/>
      <c r="G140" s="3334"/>
      <c r="H140" s="2140" t="s">
        <v>7</v>
      </c>
      <c r="I140" s="2141">
        <f>SUM(I137:I139)</f>
        <v>12</v>
      </c>
      <c r="J140" s="2141">
        <f>SUM(J137:J139)</f>
        <v>0</v>
      </c>
      <c r="K140" s="2141">
        <f>SUM(K137:K139)</f>
        <v>0</v>
      </c>
      <c r="L140" s="2083"/>
      <c r="M140" s="2084"/>
      <c r="N140" s="2085"/>
      <c r="O140" s="2085"/>
      <c r="P140" s="90"/>
    </row>
    <row r="141" spans="1:16" ht="14.4" thickBot="1" x14ac:dyDescent="0.3">
      <c r="A141" s="2033" t="s">
        <v>6</v>
      </c>
      <c r="B141" s="73" t="s">
        <v>8</v>
      </c>
      <c r="C141" s="2730" t="s">
        <v>31</v>
      </c>
      <c r="D141" s="2730"/>
      <c r="E141" s="2730"/>
      <c r="F141" s="2730"/>
      <c r="G141" s="2731"/>
      <c r="H141" s="74" t="s">
        <v>7</v>
      </c>
      <c r="I141" s="75">
        <f>SUM(I134+I136+I140)</f>
        <v>12</v>
      </c>
      <c r="J141" s="75">
        <f>SUM(J134+J136+J140)</f>
        <v>0</v>
      </c>
      <c r="K141" s="75">
        <f>SUM(K134+K136+K140)</f>
        <v>0</v>
      </c>
      <c r="L141" s="76"/>
      <c r="M141" s="76"/>
      <c r="N141" s="76"/>
      <c r="O141" s="76"/>
      <c r="P141" s="77"/>
    </row>
    <row r="142" spans="1:16" ht="14.4" thickBot="1" x14ac:dyDescent="0.3">
      <c r="A142" s="2033" t="s">
        <v>6</v>
      </c>
      <c r="B142" s="73"/>
      <c r="C142" s="2704" t="s">
        <v>51</v>
      </c>
      <c r="D142" s="2704"/>
      <c r="E142" s="2704"/>
      <c r="F142" s="2704"/>
      <c r="G142" s="2705"/>
      <c r="H142" s="433" t="s">
        <v>7</v>
      </c>
      <c r="I142" s="434">
        <f>I88+I129+I141</f>
        <v>6661.7000000000007</v>
      </c>
      <c r="J142" s="434">
        <f>J88+J129+J141</f>
        <v>6609.4000000000005</v>
      </c>
      <c r="K142" s="434">
        <f>K88+K129+K141</f>
        <v>6936.2</v>
      </c>
      <c r="L142" s="435"/>
      <c r="M142" s="435"/>
      <c r="N142" s="435"/>
      <c r="O142" s="435"/>
      <c r="P142" s="436"/>
    </row>
    <row r="143" spans="1:16" ht="14.4" thickBot="1" x14ac:dyDescent="0.3">
      <c r="A143" s="2033"/>
      <c r="B143" s="73"/>
      <c r="C143" s="2704" t="s">
        <v>82</v>
      </c>
      <c r="D143" s="2704"/>
      <c r="E143" s="2704"/>
      <c r="F143" s="2704"/>
      <c r="G143" s="2705"/>
      <c r="H143" s="433" t="s">
        <v>7</v>
      </c>
      <c r="I143" s="434">
        <f>I144-I25-I35-I46-I56-I68-I80-I101-I111-I121</f>
        <v>6569.0000000000009</v>
      </c>
      <c r="J143" s="434">
        <f t="shared" ref="J143:K143" si="9">J144-J25-J35-J46-J56-J68-J80-J101-J111-J121</f>
        <v>6609.4000000000005</v>
      </c>
      <c r="K143" s="434">
        <f t="shared" si="9"/>
        <v>6936.2</v>
      </c>
      <c r="L143" s="435"/>
      <c r="M143" s="435"/>
      <c r="N143" s="435"/>
      <c r="O143" s="435"/>
      <c r="P143" s="436"/>
    </row>
    <row r="144" spans="1:16" ht="14.4" thickBot="1" x14ac:dyDescent="0.3">
      <c r="A144" s="2727" t="s">
        <v>9</v>
      </c>
      <c r="B144" s="2728"/>
      <c r="C144" s="2728"/>
      <c r="D144" s="2728"/>
      <c r="E144" s="2728"/>
      <c r="F144" s="2728"/>
      <c r="G144" s="2728"/>
      <c r="H144" s="2729"/>
      <c r="I144" s="85">
        <f>I142*1</f>
        <v>6661.7000000000007</v>
      </c>
      <c r="J144" s="85">
        <f t="shared" ref="J144:K144" si="10">J142*1</f>
        <v>6609.4000000000005</v>
      </c>
      <c r="K144" s="85">
        <f t="shared" si="10"/>
        <v>6936.2</v>
      </c>
      <c r="L144" s="2712"/>
      <c r="M144" s="2713"/>
      <c r="N144" s="2713"/>
      <c r="O144" s="2713"/>
      <c r="P144" s="2714"/>
    </row>
    <row r="145" spans="1:16" x14ac:dyDescent="0.25">
      <c r="A145" s="1815" t="s">
        <v>477</v>
      </c>
      <c r="B145" s="1815"/>
      <c r="C145" s="1815"/>
      <c r="D145" s="1815"/>
      <c r="E145" s="1815"/>
      <c r="F145" s="1815"/>
      <c r="G145" s="1815"/>
      <c r="H145" s="1815"/>
      <c r="I145" s="1815"/>
      <c r="J145" s="1815"/>
      <c r="K145" s="1815"/>
      <c r="L145" s="16"/>
      <c r="M145" s="12"/>
      <c r="N145" s="14"/>
      <c r="O145" s="14"/>
      <c r="P145" s="14"/>
    </row>
    <row r="146" spans="1:16" x14ac:dyDescent="0.25">
      <c r="A146" s="1913"/>
      <c r="B146" s="1913"/>
      <c r="C146" s="1913"/>
      <c r="D146" s="1913"/>
      <c r="E146" s="1913"/>
      <c r="F146" s="1913"/>
      <c r="G146" s="1913"/>
      <c r="H146" s="1913"/>
      <c r="I146" s="1913"/>
      <c r="J146" s="1913"/>
      <c r="K146" s="1913"/>
      <c r="L146" s="12"/>
      <c r="M146" s="12"/>
      <c r="N146" s="14"/>
      <c r="O146" s="14"/>
      <c r="P146" s="14"/>
    </row>
    <row r="147" spans="1:16" ht="16.2" thickBot="1" x14ac:dyDescent="0.3">
      <c r="A147" s="1820"/>
      <c r="B147" s="1820"/>
      <c r="C147" s="1820"/>
      <c r="D147" s="1820"/>
      <c r="E147" s="3116" t="s">
        <v>10</v>
      </c>
      <c r="F147" s="3116"/>
      <c r="G147" s="3116"/>
      <c r="H147" s="3116"/>
      <c r="I147" s="3116"/>
      <c r="J147" s="3116"/>
      <c r="K147" s="3116"/>
      <c r="L147" s="26"/>
      <c r="M147" s="26"/>
      <c r="N147" s="15"/>
      <c r="O147" s="13"/>
      <c r="P147" s="13"/>
    </row>
    <row r="148" spans="1:16" ht="31.2" thickBot="1" x14ac:dyDescent="0.3">
      <c r="A148" s="1820"/>
      <c r="B148" s="1820"/>
      <c r="C148" s="1820"/>
      <c r="D148" s="1820"/>
      <c r="E148" s="1944"/>
      <c r="F148" s="1945"/>
      <c r="G148" s="1945"/>
      <c r="H148" s="1946"/>
      <c r="I148" s="1947" t="s">
        <v>93</v>
      </c>
      <c r="J148" s="1818" t="s">
        <v>80</v>
      </c>
      <c r="K148" s="1819" t="s">
        <v>81</v>
      </c>
      <c r="L148" s="10"/>
      <c r="M148" s="10"/>
      <c r="N148" s="15"/>
      <c r="O148" s="13"/>
      <c r="P148" s="13"/>
    </row>
    <row r="149" spans="1:16" ht="13.8" thickBot="1" x14ac:dyDescent="0.3">
      <c r="A149" s="1820"/>
      <c r="B149" s="1820"/>
      <c r="C149" s="1820"/>
      <c r="D149" s="1820"/>
      <c r="E149" s="3324" t="s">
        <v>33</v>
      </c>
      <c r="F149" s="3325"/>
      <c r="G149" s="3325"/>
      <c r="H149" s="3326"/>
      <c r="I149" s="1916">
        <f>SUM(I150:I160)</f>
        <v>6661.7</v>
      </c>
      <c r="J149" s="1916">
        <f t="shared" ref="J149:K149" si="11">SUM(J150:J160)</f>
        <v>6609.4</v>
      </c>
      <c r="K149" s="1916">
        <f t="shared" si="11"/>
        <v>6936.2000000000007</v>
      </c>
      <c r="L149" s="2002"/>
      <c r="M149" s="10"/>
      <c r="N149" s="15"/>
      <c r="O149" s="13"/>
      <c r="P149" s="13"/>
    </row>
    <row r="150" spans="1:16" x14ac:dyDescent="0.25">
      <c r="A150" s="1820"/>
      <c r="B150" s="1820"/>
      <c r="C150" s="1820"/>
      <c r="D150" s="1820"/>
      <c r="E150" s="2979" t="s">
        <v>39</v>
      </c>
      <c r="F150" s="2980"/>
      <c r="G150" s="2980"/>
      <c r="H150" s="2981"/>
      <c r="I150" s="1917">
        <v>6115.6</v>
      </c>
      <c r="J150" s="1918">
        <f>J13+J15+J17+J21+J31+J42+J52+J64+J76+J91+J97+J107+J117+J132+J135+J137</f>
        <v>6274</v>
      </c>
      <c r="K150" s="1917">
        <f>K13+K15+K17+K21+K31+K42+K52+K64+K76+K91+K97+K107+K117+K132+K135+K137</f>
        <v>6587</v>
      </c>
      <c r="L150" s="2040"/>
      <c r="M150" s="62"/>
      <c r="N150" s="15"/>
      <c r="O150" s="13"/>
      <c r="P150" s="13"/>
    </row>
    <row r="151" spans="1:16" x14ac:dyDescent="0.25">
      <c r="A151" s="1820"/>
      <c r="B151" s="1820"/>
      <c r="C151" s="1820"/>
      <c r="D151" s="1820"/>
      <c r="E151" s="2979" t="s">
        <v>40</v>
      </c>
      <c r="F151" s="2980"/>
      <c r="G151" s="2980"/>
      <c r="H151" s="2981"/>
      <c r="I151" s="1954">
        <v>370.7</v>
      </c>
      <c r="J151" s="1920">
        <f>J23+J33+J44+J54+J66+J78+J99+J109+J119</f>
        <v>257.39999999999998</v>
      </c>
      <c r="K151" s="1919">
        <f>K23+K33+K44+K54+K66+K78+K99+K109+K119</f>
        <v>268.10000000000002</v>
      </c>
      <c r="L151" s="1820"/>
      <c r="M151" s="10"/>
      <c r="N151" s="15"/>
      <c r="O151" s="13"/>
      <c r="P151" s="13"/>
    </row>
    <row r="152" spans="1:16" x14ac:dyDescent="0.25">
      <c r="A152" s="10"/>
      <c r="B152" s="13"/>
      <c r="C152" s="13"/>
      <c r="D152" s="13"/>
      <c r="E152" s="2979" t="s">
        <v>41</v>
      </c>
      <c r="F152" s="2980"/>
      <c r="G152" s="2980"/>
      <c r="H152" s="2981"/>
      <c r="I152" s="1919">
        <v>74.5</v>
      </c>
      <c r="J152" s="1920">
        <f>J22+J32+J43+J65+J77+J98+J108+J118+J133</f>
        <v>78</v>
      </c>
      <c r="K152" s="1919">
        <f>K22+K32+K43+K65+K77+K98+K108+K118+K133</f>
        <v>81.100000000000023</v>
      </c>
      <c r="L152" s="1820"/>
      <c r="M152" s="10"/>
      <c r="N152" s="15"/>
      <c r="O152" s="13"/>
      <c r="P152" s="13"/>
    </row>
    <row r="153" spans="1:16" x14ac:dyDescent="0.25">
      <c r="A153" s="10"/>
      <c r="B153" s="13"/>
      <c r="C153" s="13"/>
      <c r="D153" s="13"/>
      <c r="E153" s="2979" t="s">
        <v>42</v>
      </c>
      <c r="F153" s="2980"/>
      <c r="G153" s="2980"/>
      <c r="H153" s="2981"/>
      <c r="I153" s="2498"/>
      <c r="J153" s="2499"/>
      <c r="K153" s="2498"/>
      <c r="L153" s="1820"/>
      <c r="M153" s="10"/>
      <c r="N153" s="15"/>
      <c r="O153" s="13"/>
      <c r="P153" s="13"/>
    </row>
    <row r="154" spans="1:16" x14ac:dyDescent="0.25">
      <c r="A154" s="10"/>
      <c r="B154" s="13"/>
      <c r="C154" s="13"/>
      <c r="D154" s="13"/>
      <c r="E154" s="2990" t="s">
        <v>43</v>
      </c>
      <c r="F154" s="2991"/>
      <c r="G154" s="2991"/>
      <c r="H154" s="2992"/>
      <c r="I154" s="2500"/>
      <c r="J154" s="2501"/>
      <c r="K154" s="2502"/>
      <c r="L154" s="1820"/>
      <c r="M154" s="10"/>
      <c r="N154" s="15"/>
      <c r="O154" s="13"/>
      <c r="P154" s="13"/>
    </row>
    <row r="155" spans="1:16" x14ac:dyDescent="0.25">
      <c r="A155" s="10"/>
      <c r="B155" s="13"/>
      <c r="C155" s="13"/>
      <c r="D155" s="13"/>
      <c r="E155" s="30" t="s">
        <v>44</v>
      </c>
      <c r="F155" s="63"/>
      <c r="G155" s="63"/>
      <c r="H155" s="31"/>
      <c r="I155" s="2498"/>
      <c r="J155" s="2499"/>
      <c r="K155" s="2498"/>
      <c r="L155" s="1820"/>
      <c r="M155" s="10"/>
      <c r="N155" s="15"/>
      <c r="O155" s="13"/>
      <c r="P155" s="13"/>
    </row>
    <row r="156" spans="1:16" x14ac:dyDescent="0.25">
      <c r="A156" s="10"/>
      <c r="B156" s="13"/>
      <c r="C156" s="13"/>
      <c r="D156" s="13"/>
      <c r="E156" s="2979" t="s">
        <v>65</v>
      </c>
      <c r="F156" s="2980"/>
      <c r="G156" s="2980"/>
      <c r="H156" s="2981"/>
      <c r="I156" s="2498"/>
      <c r="J156" s="2499"/>
      <c r="K156" s="2498"/>
      <c r="L156" s="1820"/>
      <c r="M156" s="10"/>
      <c r="N156" s="64"/>
      <c r="O156" s="64"/>
      <c r="P156" s="64"/>
    </row>
    <row r="157" spans="1:16" x14ac:dyDescent="0.25">
      <c r="A157" s="10"/>
      <c r="B157" s="13"/>
      <c r="C157" s="13"/>
      <c r="D157" s="13"/>
      <c r="E157" s="2979" t="s">
        <v>66</v>
      </c>
      <c r="F157" s="2980"/>
      <c r="G157" s="2980"/>
      <c r="H157" s="2981"/>
      <c r="I157" s="2503"/>
      <c r="J157" s="2504"/>
      <c r="K157" s="2503"/>
      <c r="L157" s="1820"/>
      <c r="M157" s="10"/>
      <c r="N157" s="15"/>
      <c r="O157" s="13"/>
      <c r="P157" s="13"/>
    </row>
    <row r="158" spans="1:16" x14ac:dyDescent="0.25">
      <c r="A158" s="10"/>
      <c r="B158" s="13"/>
      <c r="C158" s="13"/>
      <c r="D158" s="13"/>
      <c r="E158" s="2979" t="s">
        <v>47</v>
      </c>
      <c r="F158" s="2980"/>
      <c r="G158" s="2980"/>
      <c r="H158" s="2981"/>
      <c r="I158" s="2503"/>
      <c r="J158" s="2504"/>
      <c r="K158" s="2503"/>
      <c r="L158" s="1820"/>
      <c r="M158" s="10"/>
      <c r="N158" s="15"/>
      <c r="O158" s="13"/>
      <c r="P158" s="13"/>
    </row>
    <row r="159" spans="1:16" x14ac:dyDescent="0.25">
      <c r="A159" s="10"/>
      <c r="B159" s="13"/>
      <c r="C159" s="13"/>
      <c r="D159" s="13"/>
      <c r="E159" s="2979" t="s">
        <v>45</v>
      </c>
      <c r="F159" s="2980"/>
      <c r="G159" s="2980"/>
      <c r="H159" s="2981"/>
      <c r="I159" s="1923">
        <v>8.1999999999999993</v>
      </c>
      <c r="J159" s="2504"/>
      <c r="K159" s="2503"/>
      <c r="L159" s="1820"/>
      <c r="M159" s="10"/>
      <c r="N159" s="15"/>
      <c r="O159" s="13"/>
      <c r="P159" s="13"/>
    </row>
    <row r="160" spans="1:16" ht="13.8" thickBot="1" x14ac:dyDescent="0.3">
      <c r="A160" s="9"/>
      <c r="B160" s="9"/>
      <c r="C160" s="9"/>
      <c r="D160" s="9"/>
      <c r="E160" s="2982" t="s">
        <v>67</v>
      </c>
      <c r="F160" s="2983"/>
      <c r="G160" s="2983"/>
      <c r="H160" s="2984"/>
      <c r="I160" s="1925">
        <v>92.7</v>
      </c>
      <c r="J160" s="1926"/>
      <c r="K160" s="1925"/>
      <c r="L160" s="1820"/>
      <c r="M160" s="10"/>
      <c r="N160" s="9"/>
      <c r="O160" s="9"/>
      <c r="P160" s="9"/>
    </row>
    <row r="161" spans="1:16" ht="13.8" thickBot="1" x14ac:dyDescent="0.3">
      <c r="A161" s="9"/>
      <c r="B161" s="9"/>
      <c r="C161" s="9"/>
      <c r="D161" s="9"/>
      <c r="E161" s="2985" t="s">
        <v>34</v>
      </c>
      <c r="F161" s="2986"/>
      <c r="G161" s="2986"/>
      <c r="H161" s="2986"/>
      <c r="I161" s="2505"/>
      <c r="J161" s="2505"/>
      <c r="K161" s="2506"/>
      <c r="L161" s="1820"/>
      <c r="M161" s="10"/>
      <c r="N161" s="9"/>
      <c r="O161" s="9"/>
      <c r="P161" s="9"/>
    </row>
    <row r="162" spans="1:16" ht="13.8" thickBot="1" x14ac:dyDescent="0.3">
      <c r="A162" s="9"/>
      <c r="B162" s="9"/>
      <c r="C162" s="9"/>
      <c r="D162" s="9"/>
      <c r="E162" s="2973" t="s">
        <v>46</v>
      </c>
      <c r="F162" s="2974"/>
      <c r="G162" s="2974"/>
      <c r="H162" s="2975"/>
      <c r="I162" s="22"/>
      <c r="J162" s="22"/>
      <c r="K162" s="20"/>
      <c r="L162" s="9"/>
      <c r="M162" s="9"/>
      <c r="N162" s="9"/>
      <c r="O162" s="9"/>
      <c r="P162" s="9"/>
    </row>
    <row r="163" spans="1:16" ht="13.8" thickBot="1" x14ac:dyDescent="0.3">
      <c r="A163" s="9"/>
      <c r="B163" s="9"/>
      <c r="C163" s="9"/>
      <c r="D163" s="9"/>
      <c r="E163" s="2976"/>
      <c r="F163" s="2977"/>
      <c r="G163" s="2977"/>
      <c r="H163" s="2978"/>
      <c r="I163" s="24"/>
      <c r="J163" s="24"/>
      <c r="K163" s="23"/>
      <c r="L163" s="9"/>
      <c r="M163" s="9"/>
      <c r="N163" s="9"/>
      <c r="O163" s="9"/>
      <c r="P163" s="9"/>
    </row>
  </sheetData>
  <mergeCells count="16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A13:A14"/>
    <mergeCell ref="B13:B14"/>
    <mergeCell ref="C13:C14"/>
    <mergeCell ref="E13:E14"/>
    <mergeCell ref="F13:F14"/>
    <mergeCell ref="G5:G7"/>
    <mergeCell ref="H5:H7"/>
    <mergeCell ref="I5:I7"/>
    <mergeCell ref="A17:A20"/>
    <mergeCell ref="B17:B20"/>
    <mergeCell ref="C17:C20"/>
    <mergeCell ref="E17:E20"/>
    <mergeCell ref="F17:F20"/>
    <mergeCell ref="G17:G20"/>
    <mergeCell ref="G13:G14"/>
    <mergeCell ref="A15:A16"/>
    <mergeCell ref="B15:B16"/>
    <mergeCell ref="C15:C16"/>
    <mergeCell ref="E15:E16"/>
    <mergeCell ref="F15:F16"/>
    <mergeCell ref="G15:G16"/>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A95:A96"/>
    <mergeCell ref="B95:B96"/>
    <mergeCell ref="C95:C96"/>
    <mergeCell ref="E95:E96"/>
    <mergeCell ref="F95:F96"/>
    <mergeCell ref="G95:G96"/>
    <mergeCell ref="H82:H83"/>
    <mergeCell ref="I82:I83"/>
    <mergeCell ref="F107:F115"/>
    <mergeCell ref="G107:G115"/>
    <mergeCell ref="H114:H115"/>
    <mergeCell ref="I114:I115"/>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C141:G141"/>
    <mergeCell ref="C142:G142"/>
    <mergeCell ref="C143:G143"/>
    <mergeCell ref="A144:H144"/>
    <mergeCell ref="L144:P144"/>
    <mergeCell ref="E147:K147"/>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E162:H162"/>
    <mergeCell ref="E163:H163"/>
    <mergeCell ref="E156:H156"/>
    <mergeCell ref="E157:H157"/>
    <mergeCell ref="E158:H158"/>
    <mergeCell ref="E159:H159"/>
    <mergeCell ref="E160:H160"/>
    <mergeCell ref="E161:H161"/>
    <mergeCell ref="E149:H149"/>
    <mergeCell ref="E150:H150"/>
    <mergeCell ref="E151:H151"/>
    <mergeCell ref="E152:H152"/>
    <mergeCell ref="E153:H153"/>
    <mergeCell ref="E154:H154"/>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opLeftCell="A31" workbookViewId="0">
      <selection activeCell="L30" sqref="L3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 customHeight="1" x14ac:dyDescent="0.25">
      <c r="A1" s="9"/>
      <c r="B1" s="9"/>
      <c r="C1" s="9"/>
      <c r="D1" s="9"/>
      <c r="E1" s="9"/>
      <c r="F1" s="9"/>
      <c r="G1" s="9"/>
      <c r="H1" s="9"/>
      <c r="I1" s="9"/>
      <c r="J1" s="9"/>
      <c r="K1" s="9"/>
      <c r="L1" s="2766" t="s">
        <v>955</v>
      </c>
      <c r="M1" s="2766"/>
      <c r="N1" s="2766"/>
      <c r="O1" s="2766"/>
      <c r="P1" s="89"/>
    </row>
    <row r="2" spans="1:16" ht="13.8" x14ac:dyDescent="0.25">
      <c r="A2" s="2767" t="s">
        <v>775</v>
      </c>
      <c r="B2" s="2767"/>
      <c r="C2" s="2767"/>
      <c r="D2" s="2767"/>
      <c r="E2" s="2767"/>
      <c r="F2" s="2767"/>
      <c r="G2" s="2767"/>
      <c r="H2" s="2767"/>
      <c r="I2" s="2767"/>
      <c r="J2" s="2767"/>
      <c r="K2" s="2767"/>
      <c r="L2" s="2767"/>
      <c r="M2" s="2767"/>
      <c r="N2" s="2767"/>
      <c r="O2" s="10"/>
      <c r="P2" s="10"/>
    </row>
    <row r="3" spans="1:16" ht="13.8" x14ac:dyDescent="0.25">
      <c r="A3" s="3032" t="s">
        <v>35</v>
      </c>
      <c r="B3" s="3032"/>
      <c r="C3" s="3032"/>
      <c r="D3" s="3032"/>
      <c r="E3" s="3032"/>
      <c r="F3" s="3032"/>
      <c r="G3" s="3032"/>
      <c r="H3" s="3032"/>
      <c r="I3" s="3032"/>
      <c r="J3" s="3032"/>
      <c r="K3" s="3032"/>
      <c r="L3" s="3032"/>
      <c r="M3" s="3032"/>
      <c r="N3" s="3032"/>
      <c r="O3" s="3032"/>
      <c r="P3" s="3032"/>
    </row>
    <row r="4" spans="1:16" ht="16.2" thickBot="1" x14ac:dyDescent="0.3">
      <c r="A4" s="1807"/>
      <c r="B4" s="1807"/>
      <c r="C4" s="1807"/>
      <c r="D4" s="1807"/>
      <c r="E4" s="1807"/>
      <c r="F4" s="1807"/>
      <c r="G4" s="1807"/>
      <c r="H4" s="1807"/>
      <c r="I4" s="1807"/>
      <c r="J4" s="1807"/>
      <c r="K4" s="1807"/>
      <c r="L4" s="35"/>
      <c r="M4" s="1807"/>
      <c r="N4" s="36"/>
      <c r="O4" s="3033" t="s">
        <v>468</v>
      </c>
      <c r="P4" s="3033"/>
    </row>
    <row r="5" spans="1:16" ht="14.4" thickBot="1" x14ac:dyDescent="0.3">
      <c r="A5" s="2768" t="s">
        <v>0</v>
      </c>
      <c r="B5" s="2768" t="s">
        <v>1</v>
      </c>
      <c r="C5" s="2686" t="s">
        <v>2</v>
      </c>
      <c r="D5" s="2768" t="s">
        <v>32</v>
      </c>
      <c r="E5" s="2680" t="s">
        <v>56</v>
      </c>
      <c r="F5" s="2683" t="s">
        <v>3</v>
      </c>
      <c r="G5" s="2686" t="s">
        <v>4</v>
      </c>
      <c r="H5" s="2683" t="s">
        <v>5</v>
      </c>
      <c r="I5" s="2743" t="s">
        <v>94</v>
      </c>
      <c r="J5" s="2683" t="s">
        <v>80</v>
      </c>
      <c r="K5" s="2683" t="s">
        <v>70</v>
      </c>
      <c r="L5" s="2772" t="s">
        <v>11</v>
      </c>
      <c r="M5" s="2773"/>
      <c r="N5" s="2773"/>
      <c r="O5" s="2773"/>
      <c r="P5" s="2774"/>
    </row>
    <row r="6" spans="1:16" ht="13.8" x14ac:dyDescent="0.25">
      <c r="A6" s="2769"/>
      <c r="B6" s="2769"/>
      <c r="C6" s="2687"/>
      <c r="D6" s="2769"/>
      <c r="E6" s="2681"/>
      <c r="F6" s="2684"/>
      <c r="G6" s="2687"/>
      <c r="H6" s="2684"/>
      <c r="I6" s="2744"/>
      <c r="J6" s="2684"/>
      <c r="K6" s="2684"/>
      <c r="L6" s="2775" t="s">
        <v>37</v>
      </c>
      <c r="M6" s="2777" t="s">
        <v>36</v>
      </c>
      <c r="N6" s="2751" t="s">
        <v>38</v>
      </c>
      <c r="O6" s="2751"/>
      <c r="P6" s="2752"/>
    </row>
    <row r="7" spans="1:16" ht="127.95" customHeight="1" thickBot="1" x14ac:dyDescent="0.3">
      <c r="A7" s="2770"/>
      <c r="B7" s="2770"/>
      <c r="C7" s="2688"/>
      <c r="D7" s="2770"/>
      <c r="E7" s="2682"/>
      <c r="F7" s="2685"/>
      <c r="G7" s="2688"/>
      <c r="H7" s="2685"/>
      <c r="I7" s="2745"/>
      <c r="J7" s="2685"/>
      <c r="K7" s="2685"/>
      <c r="L7" s="2776"/>
      <c r="M7" s="2778"/>
      <c r="N7" s="65" t="s">
        <v>52</v>
      </c>
      <c r="O7" s="65" t="s">
        <v>53</v>
      </c>
      <c r="P7" s="66" t="s">
        <v>54</v>
      </c>
    </row>
    <row r="8" spans="1:16" ht="16.2" thickBot="1" x14ac:dyDescent="0.35">
      <c r="A8" s="34" t="s">
        <v>6</v>
      </c>
      <c r="B8" s="994" t="s">
        <v>776</v>
      </c>
      <c r="C8" s="1804"/>
      <c r="D8" s="50"/>
      <c r="E8" s="1804"/>
      <c r="F8" s="50"/>
      <c r="G8" s="50"/>
      <c r="H8" s="50"/>
      <c r="I8" s="50"/>
      <c r="J8" s="1804"/>
      <c r="K8" s="50"/>
      <c r="L8" s="134"/>
      <c r="M8" s="135"/>
      <c r="N8" s="94"/>
      <c r="O8" s="95"/>
      <c r="P8" s="136"/>
    </row>
    <row r="9" spans="1:16" ht="27" thickBot="1" x14ac:dyDescent="0.3">
      <c r="A9" s="1810"/>
      <c r="B9" s="138"/>
      <c r="C9" s="97"/>
      <c r="D9" s="97"/>
      <c r="E9" s="98"/>
      <c r="F9" s="97"/>
      <c r="G9" s="97"/>
      <c r="H9" s="97"/>
      <c r="I9" s="99"/>
      <c r="J9" s="99"/>
      <c r="K9" s="100"/>
      <c r="L9" s="1851" t="s">
        <v>784</v>
      </c>
      <c r="M9" s="1812" t="s">
        <v>768</v>
      </c>
      <c r="N9" s="1865">
        <v>17000</v>
      </c>
      <c r="O9" s="1865">
        <v>25000</v>
      </c>
      <c r="P9" s="1872">
        <v>19000</v>
      </c>
    </row>
    <row r="10" spans="1:16" ht="13.8" thickBot="1" x14ac:dyDescent="0.3">
      <c r="A10" s="11" t="s">
        <v>6</v>
      </c>
      <c r="B10" s="28" t="s">
        <v>6</v>
      </c>
      <c r="C10" s="1830" t="s">
        <v>89</v>
      </c>
      <c r="D10" s="118"/>
      <c r="E10" s="131"/>
      <c r="F10" s="139"/>
      <c r="G10" s="139"/>
      <c r="H10" s="139"/>
      <c r="I10" s="139"/>
      <c r="J10" s="139"/>
      <c r="K10" s="139"/>
      <c r="L10" s="139"/>
      <c r="M10" s="139"/>
      <c r="N10" s="139"/>
      <c r="O10" s="139"/>
      <c r="P10" s="140"/>
    </row>
    <row r="11" spans="1:16" ht="13.8" thickBot="1" x14ac:dyDescent="0.3">
      <c r="A11" s="1803"/>
      <c r="B11" s="993"/>
      <c r="C11" s="3389"/>
      <c r="D11" s="3390"/>
      <c r="E11" s="3390"/>
      <c r="F11" s="3390"/>
      <c r="G11" s="3390"/>
      <c r="H11" s="3390"/>
      <c r="I11" s="3390"/>
      <c r="J11" s="3390"/>
      <c r="K11" s="3391"/>
      <c r="L11" s="1852" t="s">
        <v>785</v>
      </c>
      <c r="M11" s="1859" t="s">
        <v>87</v>
      </c>
      <c r="N11" s="132">
        <v>1000</v>
      </c>
      <c r="O11" s="132">
        <v>1200</v>
      </c>
      <c r="P11" s="133">
        <v>1500</v>
      </c>
    </row>
    <row r="12" spans="1:16" ht="26.4" x14ac:dyDescent="0.25">
      <c r="A12" s="3378" t="s">
        <v>6</v>
      </c>
      <c r="B12" s="3379" t="s">
        <v>6</v>
      </c>
      <c r="C12" s="3380" t="s">
        <v>6</v>
      </c>
      <c r="D12" s="1806"/>
      <c r="E12" s="3071" t="s">
        <v>778</v>
      </c>
      <c r="F12" s="3392" t="s">
        <v>782</v>
      </c>
      <c r="G12" s="3393" t="s">
        <v>783</v>
      </c>
      <c r="H12" s="1811"/>
      <c r="I12" s="1835"/>
      <c r="J12" s="1840"/>
      <c r="K12" s="1845"/>
      <c r="L12" s="1809" t="s">
        <v>786</v>
      </c>
      <c r="M12" s="156" t="s">
        <v>247</v>
      </c>
      <c r="N12" s="1866">
        <v>0</v>
      </c>
      <c r="O12" s="1866">
        <v>1</v>
      </c>
      <c r="P12" s="1873">
        <v>1</v>
      </c>
    </row>
    <row r="13" spans="1:16" x14ac:dyDescent="0.25">
      <c r="A13" s="3005"/>
      <c r="B13" s="3008"/>
      <c r="C13" s="3380"/>
      <c r="D13" s="1806"/>
      <c r="E13" s="3072"/>
      <c r="F13" s="3046"/>
      <c r="G13" s="3394"/>
      <c r="H13" s="2474" t="s">
        <v>48</v>
      </c>
      <c r="I13" s="2668">
        <v>2886.7</v>
      </c>
      <c r="J13" s="1841">
        <v>2570</v>
      </c>
      <c r="K13" s="1846">
        <v>2700</v>
      </c>
      <c r="L13" s="91" t="s">
        <v>787</v>
      </c>
      <c r="M13" s="1860" t="s">
        <v>768</v>
      </c>
      <c r="N13" s="1866">
        <v>1200</v>
      </c>
      <c r="O13" s="1866">
        <v>1230</v>
      </c>
      <c r="P13" s="1873">
        <v>1250</v>
      </c>
    </row>
    <row r="14" spans="1:16" ht="26.4" x14ac:dyDescent="0.25">
      <c r="A14" s="3005"/>
      <c r="B14" s="3008"/>
      <c r="C14" s="3380"/>
      <c r="D14" s="1806"/>
      <c r="E14" s="3072"/>
      <c r="F14" s="3046"/>
      <c r="G14" s="3394"/>
      <c r="H14" s="2474" t="s">
        <v>48</v>
      </c>
      <c r="I14" s="1835">
        <v>400</v>
      </c>
      <c r="J14" s="1840">
        <v>420</v>
      </c>
      <c r="K14" s="1847">
        <v>440</v>
      </c>
      <c r="L14" s="91" t="s">
        <v>788</v>
      </c>
      <c r="M14" s="1860" t="s">
        <v>768</v>
      </c>
      <c r="N14" s="1866">
        <v>430</v>
      </c>
      <c r="O14" s="1866">
        <v>450</v>
      </c>
      <c r="P14" s="1873">
        <v>470</v>
      </c>
    </row>
    <row r="15" spans="1:16" ht="13.95" customHeight="1" x14ac:dyDescent="0.25">
      <c r="A15" s="3005"/>
      <c r="B15" s="3008"/>
      <c r="C15" s="3380"/>
      <c r="D15" s="1806"/>
      <c r="E15" s="3072"/>
      <c r="F15" s="3046"/>
      <c r="G15" s="3394"/>
      <c r="H15" s="104" t="s">
        <v>58</v>
      </c>
      <c r="I15" s="1836">
        <v>3</v>
      </c>
      <c r="J15" s="1842"/>
      <c r="K15" s="1848"/>
      <c r="L15" s="1853" t="s">
        <v>789</v>
      </c>
      <c r="M15" s="147"/>
      <c r="N15" s="1867"/>
      <c r="O15" s="1867"/>
      <c r="P15" s="1874"/>
    </row>
    <row r="16" spans="1:16" ht="26.4" x14ac:dyDescent="0.25">
      <c r="A16" s="3005"/>
      <c r="B16" s="3008"/>
      <c r="C16" s="3380"/>
      <c r="D16" s="1806"/>
      <c r="E16" s="3072"/>
      <c r="F16" s="3046"/>
      <c r="G16" s="3394"/>
      <c r="H16" s="104" t="s">
        <v>84</v>
      </c>
      <c r="I16" s="2041">
        <v>202</v>
      </c>
      <c r="J16" s="1843">
        <v>143</v>
      </c>
      <c r="K16" s="1849">
        <v>157</v>
      </c>
      <c r="L16" s="1854" t="s">
        <v>790</v>
      </c>
      <c r="M16" s="149"/>
      <c r="N16" s="1867"/>
      <c r="O16" s="1867"/>
      <c r="P16" s="1874"/>
    </row>
    <row r="17" spans="1:16" x14ac:dyDescent="0.25">
      <c r="A17" s="3005"/>
      <c r="B17" s="3008"/>
      <c r="C17" s="3380"/>
      <c r="D17" s="1806"/>
      <c r="E17" s="3072"/>
      <c r="F17" s="3046"/>
      <c r="G17" s="3394"/>
      <c r="H17" s="104" t="s">
        <v>59</v>
      </c>
      <c r="I17" s="1837">
        <v>41</v>
      </c>
      <c r="J17" s="1842"/>
      <c r="K17" s="1848"/>
      <c r="L17" s="1855"/>
      <c r="M17" s="1855"/>
      <c r="N17" s="1829"/>
      <c r="O17" s="1829"/>
      <c r="P17" s="1827"/>
    </row>
    <row r="18" spans="1:16" ht="13.8" thickBot="1" x14ac:dyDescent="0.3">
      <c r="A18" s="3006"/>
      <c r="B18" s="3009"/>
      <c r="C18" s="3377"/>
      <c r="D18" s="108"/>
      <c r="E18" s="3073"/>
      <c r="F18" s="3047"/>
      <c r="G18" s="3395"/>
      <c r="H18" s="111" t="s">
        <v>7</v>
      </c>
      <c r="I18" s="112">
        <f>SUM(I13:I17)</f>
        <v>3532.7</v>
      </c>
      <c r="J18" s="112">
        <f>SUM(J13:J16)</f>
        <v>3133</v>
      </c>
      <c r="K18" s="302">
        <f>SUM(K13:K16)</f>
        <v>3297</v>
      </c>
      <c r="L18" s="113"/>
      <c r="M18" s="113"/>
      <c r="N18" s="114"/>
      <c r="O18" s="114"/>
      <c r="P18" s="38"/>
    </row>
    <row r="19" spans="1:16" ht="77.400000000000006" customHeight="1" x14ac:dyDescent="0.25">
      <c r="A19" s="3004" t="s">
        <v>6</v>
      </c>
      <c r="B19" s="3379" t="s">
        <v>6</v>
      </c>
      <c r="C19" s="3380" t="s">
        <v>8</v>
      </c>
      <c r="D19" s="1806"/>
      <c r="E19" s="3071" t="s">
        <v>779</v>
      </c>
      <c r="F19" s="3381" t="s">
        <v>64</v>
      </c>
      <c r="G19" s="3048" t="s">
        <v>783</v>
      </c>
      <c r="H19" s="2474" t="s">
        <v>48</v>
      </c>
      <c r="I19" s="2473">
        <v>10.4</v>
      </c>
      <c r="J19" s="103">
        <v>450</v>
      </c>
      <c r="K19" s="206">
        <v>450</v>
      </c>
      <c r="L19" s="3382" t="s">
        <v>1045</v>
      </c>
      <c r="M19" s="1861" t="s">
        <v>87</v>
      </c>
      <c r="N19" s="144" t="s">
        <v>135</v>
      </c>
      <c r="O19" s="144" t="s">
        <v>72</v>
      </c>
      <c r="P19" s="143" t="s">
        <v>74</v>
      </c>
    </row>
    <row r="20" spans="1:16" x14ac:dyDescent="0.25">
      <c r="A20" s="3005"/>
      <c r="B20" s="3008"/>
      <c r="C20" s="3380"/>
      <c r="D20" s="1806"/>
      <c r="E20" s="3072"/>
      <c r="F20" s="3046"/>
      <c r="G20" s="3049"/>
      <c r="H20" s="104" t="s">
        <v>58</v>
      </c>
      <c r="I20" s="105"/>
      <c r="J20" s="106"/>
      <c r="K20" s="107"/>
      <c r="L20" s="3383"/>
      <c r="M20" s="1861"/>
      <c r="N20" s="1868"/>
      <c r="O20" s="1868"/>
      <c r="P20" s="1875"/>
    </row>
    <row r="21" spans="1:16" ht="26.4" x14ac:dyDescent="0.25">
      <c r="A21" s="3005"/>
      <c r="B21" s="3008"/>
      <c r="C21" s="3380"/>
      <c r="D21" s="1806"/>
      <c r="E21" s="3072"/>
      <c r="F21" s="3046"/>
      <c r="G21" s="3049"/>
      <c r="H21" s="104" t="s">
        <v>84</v>
      </c>
      <c r="I21" s="105"/>
      <c r="J21" s="106"/>
      <c r="K21" s="107"/>
      <c r="L21" s="189" t="s">
        <v>1046</v>
      </c>
      <c r="M21" s="1861" t="s">
        <v>87</v>
      </c>
      <c r="N21" s="109" t="s">
        <v>135</v>
      </c>
      <c r="O21" s="109" t="s">
        <v>72</v>
      </c>
      <c r="P21" s="143" t="s">
        <v>72</v>
      </c>
    </row>
    <row r="22" spans="1:16" ht="13.8" thickBot="1" x14ac:dyDescent="0.3">
      <c r="A22" s="3006"/>
      <c r="B22" s="3009"/>
      <c r="C22" s="3377"/>
      <c r="D22" s="108"/>
      <c r="E22" s="3073"/>
      <c r="F22" s="3047"/>
      <c r="G22" s="3050"/>
      <c r="H22" s="277" t="s">
        <v>7</v>
      </c>
      <c r="I22" s="122">
        <f>SUM(I19:I21)</f>
        <v>10.4</v>
      </c>
      <c r="J22" s="122">
        <f>SUM(J19:J21)</f>
        <v>450</v>
      </c>
      <c r="K22" s="122">
        <f>SUM(K19:K21)</f>
        <v>450</v>
      </c>
      <c r="L22" s="1828"/>
      <c r="M22" s="148"/>
      <c r="N22" s="1869"/>
      <c r="O22" s="1869"/>
      <c r="P22" s="1876"/>
    </row>
    <row r="23" spans="1:16" ht="26.4" x14ac:dyDescent="0.25">
      <c r="A23" s="3233" t="s">
        <v>6</v>
      </c>
      <c r="B23" s="3235" t="s">
        <v>6</v>
      </c>
      <c r="C23" s="3307" t="s">
        <v>49</v>
      </c>
      <c r="D23" s="1805"/>
      <c r="E23" s="3071" t="s">
        <v>1047</v>
      </c>
      <c r="F23" s="3387" t="s">
        <v>64</v>
      </c>
      <c r="G23" s="3048" t="s">
        <v>783</v>
      </c>
      <c r="H23" s="102" t="s">
        <v>48</v>
      </c>
      <c r="I23" s="119">
        <v>40</v>
      </c>
      <c r="J23" s="120">
        <v>45</v>
      </c>
      <c r="K23" s="198">
        <v>50</v>
      </c>
      <c r="L23" s="1808" t="s">
        <v>791</v>
      </c>
      <c r="M23" s="1862" t="s">
        <v>87</v>
      </c>
      <c r="N23" s="150">
        <v>20</v>
      </c>
      <c r="O23" s="150">
        <v>25</v>
      </c>
      <c r="P23" s="151">
        <v>30</v>
      </c>
    </row>
    <row r="24" spans="1:16" ht="13.8" thickBot="1" x14ac:dyDescent="0.3">
      <c r="A24" s="3384"/>
      <c r="B24" s="3385"/>
      <c r="C24" s="3386"/>
      <c r="D24" s="108"/>
      <c r="E24" s="3073"/>
      <c r="F24" s="3388"/>
      <c r="G24" s="3050"/>
      <c r="H24" s="111" t="s">
        <v>7</v>
      </c>
      <c r="I24" s="112">
        <f>SUM(I23:I23)</f>
        <v>40</v>
      </c>
      <c r="J24" s="112">
        <v>45</v>
      </c>
      <c r="K24" s="302">
        <v>50</v>
      </c>
      <c r="L24" s="221"/>
      <c r="M24" s="113"/>
      <c r="N24" s="114"/>
      <c r="O24" s="114"/>
      <c r="P24" s="38"/>
    </row>
    <row r="25" spans="1:16" ht="13.8" thickBot="1" x14ac:dyDescent="0.3">
      <c r="A25" s="11" t="s">
        <v>6</v>
      </c>
      <c r="B25" s="52" t="s">
        <v>6</v>
      </c>
      <c r="C25" s="229"/>
      <c r="D25" s="230"/>
      <c r="E25" s="3024" t="s">
        <v>31</v>
      </c>
      <c r="F25" s="3024"/>
      <c r="G25" s="3025"/>
      <c r="H25" s="231" t="s">
        <v>7</v>
      </c>
      <c r="I25" s="232">
        <f>I18+I22+I24</f>
        <v>3583.1</v>
      </c>
      <c r="J25" s="232">
        <f>J18+J22+J24</f>
        <v>3628</v>
      </c>
      <c r="K25" s="232">
        <f>K18+K22+K24</f>
        <v>3797</v>
      </c>
      <c r="L25" s="233"/>
      <c r="M25" s="234"/>
      <c r="N25" s="466"/>
      <c r="O25" s="466"/>
      <c r="P25" s="467"/>
    </row>
    <row r="26" spans="1:16" ht="13.8" thickBot="1" x14ac:dyDescent="0.3">
      <c r="A26" s="11" t="s">
        <v>6</v>
      </c>
      <c r="B26" s="52" t="s">
        <v>8</v>
      </c>
      <c r="C26" s="235" t="s">
        <v>777</v>
      </c>
      <c r="D26" s="118"/>
      <c r="E26" s="236"/>
      <c r="F26" s="236"/>
      <c r="G26" s="236"/>
      <c r="H26" s="236"/>
      <c r="I26" s="236"/>
      <c r="J26" s="236"/>
      <c r="K26" s="236"/>
      <c r="L26" s="236"/>
      <c r="M26" s="236"/>
      <c r="N26" s="236"/>
      <c r="O26" s="236"/>
      <c r="P26" s="468"/>
    </row>
    <row r="27" spans="1:16" ht="13.8" thickBot="1" x14ac:dyDescent="0.3">
      <c r="A27" s="11"/>
      <c r="B27" s="52"/>
      <c r="C27" s="237"/>
      <c r="D27" s="238"/>
      <c r="E27" s="239"/>
      <c r="F27" s="239"/>
      <c r="G27" s="239"/>
      <c r="H27" s="239"/>
      <c r="I27" s="239"/>
      <c r="J27" s="239"/>
      <c r="K27" s="240"/>
      <c r="L27" s="1856" t="s">
        <v>792</v>
      </c>
      <c r="M27" s="1859" t="s">
        <v>768</v>
      </c>
      <c r="N27" s="1870">
        <v>280</v>
      </c>
      <c r="O27" s="1870">
        <v>290</v>
      </c>
      <c r="P27" s="1877">
        <v>300</v>
      </c>
    </row>
    <row r="28" spans="1:16" ht="39.6" x14ac:dyDescent="0.25">
      <c r="A28" s="3004" t="s">
        <v>6</v>
      </c>
      <c r="B28" s="3007" t="s">
        <v>8</v>
      </c>
      <c r="C28" s="3376" t="s">
        <v>6</v>
      </c>
      <c r="D28" s="1805"/>
      <c r="E28" s="3071" t="s">
        <v>1048</v>
      </c>
      <c r="F28" s="3318" t="s">
        <v>64</v>
      </c>
      <c r="G28" s="3048" t="s">
        <v>783</v>
      </c>
      <c r="H28" s="102" t="s">
        <v>48</v>
      </c>
      <c r="I28" s="119">
        <v>78.599999999999994</v>
      </c>
      <c r="J28" s="120">
        <v>85</v>
      </c>
      <c r="K28" s="198">
        <v>90</v>
      </c>
      <c r="L28" s="157" t="s">
        <v>1049</v>
      </c>
      <c r="M28" s="150" t="s">
        <v>87</v>
      </c>
      <c r="N28" s="250">
        <v>30</v>
      </c>
      <c r="O28" s="250">
        <v>40</v>
      </c>
      <c r="P28" s="470">
        <v>50</v>
      </c>
    </row>
    <row r="29" spans="1:16" ht="30.75" customHeight="1" thickBot="1" x14ac:dyDescent="0.3">
      <c r="A29" s="3006"/>
      <c r="B29" s="3009"/>
      <c r="C29" s="3377"/>
      <c r="D29" s="108"/>
      <c r="E29" s="3073"/>
      <c r="F29" s="3047"/>
      <c r="G29" s="3050"/>
      <c r="H29" s="248" t="s">
        <v>7</v>
      </c>
      <c r="I29" s="112">
        <f>I28*1</f>
        <v>78.599999999999994</v>
      </c>
      <c r="J29" s="112">
        <f>J28*1</f>
        <v>85</v>
      </c>
      <c r="K29" s="112">
        <f>K28*1</f>
        <v>90</v>
      </c>
      <c r="L29" s="1857"/>
      <c r="M29" s="1863"/>
      <c r="N29" s="1871"/>
      <c r="O29" s="1871"/>
      <c r="P29" s="38"/>
    </row>
    <row r="30" spans="1:16" ht="26.4" x14ac:dyDescent="0.25">
      <c r="A30" s="3378" t="s">
        <v>6</v>
      </c>
      <c r="B30" s="3379" t="s">
        <v>8</v>
      </c>
      <c r="C30" s="3380" t="s">
        <v>8</v>
      </c>
      <c r="D30" s="1806"/>
      <c r="E30" s="3071" t="s">
        <v>780</v>
      </c>
      <c r="F30" s="3381" t="s">
        <v>64</v>
      </c>
      <c r="G30" s="3048" t="s">
        <v>783</v>
      </c>
      <c r="H30" s="1811" t="s">
        <v>48</v>
      </c>
      <c r="I30" s="1835">
        <v>55</v>
      </c>
      <c r="J30" s="1840">
        <v>60</v>
      </c>
      <c r="K30" s="1845">
        <v>65</v>
      </c>
      <c r="L30" s="1809" t="s">
        <v>793</v>
      </c>
      <c r="M30" s="200" t="s">
        <v>87</v>
      </c>
      <c r="N30" s="1866">
        <v>10</v>
      </c>
      <c r="O30" s="1866">
        <v>12</v>
      </c>
      <c r="P30" s="1873">
        <v>14</v>
      </c>
    </row>
    <row r="31" spans="1:16" ht="13.8" thickBot="1" x14ac:dyDescent="0.3">
      <c r="A31" s="3006"/>
      <c r="B31" s="3009"/>
      <c r="C31" s="3377"/>
      <c r="D31" s="108"/>
      <c r="E31" s="3073"/>
      <c r="F31" s="3047"/>
      <c r="G31" s="3050"/>
      <c r="H31" s="1833" t="s">
        <v>7</v>
      </c>
      <c r="I31" s="1838">
        <f>I30*1</f>
        <v>55</v>
      </c>
      <c r="J31" s="1838">
        <f>J30*1</f>
        <v>60</v>
      </c>
      <c r="K31" s="1838">
        <f>K30*1</f>
        <v>65</v>
      </c>
      <c r="L31" s="221"/>
      <c r="M31" s="113"/>
      <c r="N31" s="114"/>
      <c r="O31" s="114"/>
      <c r="P31" s="38"/>
    </row>
    <row r="32" spans="1:16" ht="66" x14ac:dyDescent="0.25">
      <c r="A32" s="3004" t="s">
        <v>6</v>
      </c>
      <c r="B32" s="3007" t="s">
        <v>8</v>
      </c>
      <c r="C32" s="3376" t="s">
        <v>49</v>
      </c>
      <c r="D32" s="1805"/>
      <c r="E32" s="1831" t="s">
        <v>781</v>
      </c>
      <c r="F32" s="3318" t="s">
        <v>64</v>
      </c>
      <c r="G32" s="3048" t="s">
        <v>783</v>
      </c>
      <c r="H32" s="1834" t="s">
        <v>48</v>
      </c>
      <c r="I32" s="1839">
        <v>850</v>
      </c>
      <c r="J32" s="1844">
        <v>860</v>
      </c>
      <c r="K32" s="1850">
        <v>870</v>
      </c>
      <c r="L32" s="1858" t="s">
        <v>794</v>
      </c>
      <c r="M32" s="200" t="s">
        <v>87</v>
      </c>
      <c r="N32" s="150">
        <v>29</v>
      </c>
      <c r="O32" s="150">
        <v>32</v>
      </c>
      <c r="P32" s="151">
        <v>35</v>
      </c>
    </row>
    <row r="33" spans="1:16" ht="13.8" thickBot="1" x14ac:dyDescent="0.3">
      <c r="A33" s="3006"/>
      <c r="B33" s="3009"/>
      <c r="C33" s="3377"/>
      <c r="D33" s="108"/>
      <c r="E33" s="1832"/>
      <c r="F33" s="3047"/>
      <c r="G33" s="3050"/>
      <c r="H33" s="111" t="s">
        <v>7</v>
      </c>
      <c r="I33" s="112">
        <f>I32*1</f>
        <v>850</v>
      </c>
      <c r="J33" s="112">
        <f>J32*1</f>
        <v>860</v>
      </c>
      <c r="K33" s="112">
        <f>K32*1</f>
        <v>870</v>
      </c>
      <c r="L33" s="1828"/>
      <c r="M33" s="1864"/>
      <c r="N33" s="114"/>
      <c r="O33" s="114"/>
      <c r="P33" s="38"/>
    </row>
    <row r="34" spans="1:16" ht="13.8" thickBot="1" x14ac:dyDescent="0.3">
      <c r="A34" s="11" t="s">
        <v>6</v>
      </c>
      <c r="B34" s="52" t="s">
        <v>8</v>
      </c>
      <c r="C34" s="3024" t="s">
        <v>31</v>
      </c>
      <c r="D34" s="3024"/>
      <c r="E34" s="3024"/>
      <c r="F34" s="3024"/>
      <c r="G34" s="3025"/>
      <c r="H34" s="231" t="s">
        <v>7</v>
      </c>
      <c r="I34" s="232">
        <f>I29+I31+I33</f>
        <v>983.6</v>
      </c>
      <c r="J34" s="232">
        <f>J29+J31+J33</f>
        <v>1005</v>
      </c>
      <c r="K34" s="232">
        <f>K29+K31+K33</f>
        <v>1025</v>
      </c>
      <c r="L34" s="3370"/>
      <c r="M34" s="3371"/>
      <c r="N34" s="3371"/>
      <c r="O34" s="3371"/>
      <c r="P34" s="3372"/>
    </row>
    <row r="35" spans="1:16" ht="13.8" thickBot="1" x14ac:dyDescent="0.3">
      <c r="A35" s="152" t="s">
        <v>6</v>
      </c>
      <c r="B35" s="3373" t="s">
        <v>78</v>
      </c>
      <c r="C35" s="3374"/>
      <c r="D35" s="3374"/>
      <c r="E35" s="3374"/>
      <c r="F35" s="3374"/>
      <c r="G35" s="3374"/>
      <c r="H35" s="3375"/>
      <c r="I35" s="128">
        <f>I25+I34</f>
        <v>4566.7</v>
      </c>
      <c r="J35" s="128">
        <f>J25+J34</f>
        <v>4633</v>
      </c>
      <c r="K35" s="128">
        <f>K25+K34</f>
        <v>4822</v>
      </c>
      <c r="L35" s="129"/>
      <c r="M35" s="129"/>
      <c r="N35" s="129"/>
      <c r="O35" s="129"/>
      <c r="P35" s="130"/>
    </row>
    <row r="36" spans="1:16" ht="13.8" thickBot="1" x14ac:dyDescent="0.3">
      <c r="A36" s="152"/>
      <c r="B36" s="3373" t="s">
        <v>83</v>
      </c>
      <c r="C36" s="3374"/>
      <c r="D36" s="3374"/>
      <c r="E36" s="3374"/>
      <c r="F36" s="3374"/>
      <c r="G36" s="3374"/>
      <c r="H36" s="3375"/>
      <c r="I36" s="128">
        <f>I37-I17</f>
        <v>4525.7</v>
      </c>
      <c r="J36" s="128">
        <f>J37-J17</f>
        <v>4633</v>
      </c>
      <c r="K36" s="128">
        <f>K37-K17</f>
        <v>4822</v>
      </c>
      <c r="L36" s="129"/>
      <c r="M36" s="129"/>
      <c r="N36" s="129"/>
      <c r="O36" s="129"/>
      <c r="P36" s="130"/>
    </row>
    <row r="37" spans="1:16" ht="13.8" thickBot="1" x14ac:dyDescent="0.3">
      <c r="A37" s="2997" t="s">
        <v>9</v>
      </c>
      <c r="B37" s="2998"/>
      <c r="C37" s="2998"/>
      <c r="D37" s="2998"/>
      <c r="E37" s="2998"/>
      <c r="F37" s="2998"/>
      <c r="G37" s="2998"/>
      <c r="H37" s="2999"/>
      <c r="I37" s="29">
        <f>I35*1</f>
        <v>4566.7</v>
      </c>
      <c r="J37" s="29">
        <f>J35*1</f>
        <v>4633</v>
      </c>
      <c r="K37" s="29">
        <f>K35*1</f>
        <v>4822</v>
      </c>
      <c r="L37" s="3000"/>
      <c r="M37" s="3001"/>
      <c r="N37" s="3001"/>
      <c r="O37" s="3001"/>
      <c r="P37" s="3002"/>
    </row>
    <row r="38" spans="1:16" x14ac:dyDescent="0.25">
      <c r="A38" s="16" t="s">
        <v>477</v>
      </c>
      <c r="B38" s="16"/>
      <c r="C38" s="16"/>
      <c r="D38" s="16"/>
      <c r="E38" s="16"/>
      <c r="F38" s="16"/>
      <c r="G38" s="16"/>
      <c r="H38" s="16"/>
      <c r="I38" s="16"/>
      <c r="J38" s="16"/>
      <c r="K38" s="16"/>
      <c r="L38" s="16"/>
      <c r="M38" s="12"/>
      <c r="N38" s="14"/>
      <c r="O38" s="14"/>
      <c r="P38" s="14"/>
    </row>
    <row r="39" spans="1:16" x14ac:dyDescent="0.25">
      <c r="A39" s="12"/>
      <c r="B39" s="12"/>
      <c r="C39" s="12"/>
      <c r="D39" s="12"/>
      <c r="E39" s="12"/>
      <c r="F39" s="12"/>
      <c r="G39" s="12"/>
      <c r="H39" s="12"/>
      <c r="I39" s="12"/>
      <c r="J39" s="12"/>
      <c r="K39" s="12"/>
      <c r="L39" s="12"/>
      <c r="M39" s="12"/>
      <c r="N39" s="14"/>
      <c r="O39" s="14"/>
      <c r="P39" s="14"/>
    </row>
    <row r="40" spans="1:16" ht="16.2" thickBot="1" x14ac:dyDescent="0.3">
      <c r="A40" s="10"/>
      <c r="B40" s="13"/>
      <c r="C40" s="13"/>
      <c r="D40" s="13"/>
      <c r="E40" s="3003" t="s">
        <v>10</v>
      </c>
      <c r="F40" s="3003"/>
      <c r="G40" s="3003"/>
      <c r="H40" s="3003"/>
      <c r="I40" s="3003"/>
      <c r="J40" s="3003"/>
      <c r="K40" s="3003"/>
      <c r="L40" s="26"/>
      <c r="M40" s="26"/>
      <c r="N40" s="15"/>
      <c r="O40" s="13"/>
      <c r="P40" s="13"/>
    </row>
    <row r="41" spans="1:16" ht="31.2" thickBot="1" x14ac:dyDescent="0.3">
      <c r="A41" s="10"/>
      <c r="B41" s="13"/>
      <c r="C41" s="13"/>
      <c r="D41" s="13"/>
      <c r="E41" s="17"/>
      <c r="F41" s="18"/>
      <c r="G41" s="18"/>
      <c r="H41" s="25"/>
      <c r="I41" s="153" t="s">
        <v>93</v>
      </c>
      <c r="J41" s="154" t="s">
        <v>80</v>
      </c>
      <c r="K41" s="155" t="s">
        <v>81</v>
      </c>
      <c r="L41" s="10"/>
      <c r="M41" s="10"/>
      <c r="N41" s="15"/>
      <c r="O41" s="13"/>
      <c r="P41" s="13"/>
    </row>
    <row r="42" spans="1:16" ht="13.8" thickBot="1" x14ac:dyDescent="0.3">
      <c r="A42" s="10"/>
      <c r="B42" s="13"/>
      <c r="C42" s="13"/>
      <c r="D42" s="13"/>
      <c r="E42" s="2987" t="s">
        <v>33</v>
      </c>
      <c r="F42" s="2988"/>
      <c r="G42" s="2988"/>
      <c r="H42" s="2989"/>
      <c r="I42" s="39">
        <f>SUM(I43:I53)</f>
        <v>4566.7</v>
      </c>
      <c r="J42" s="163">
        <f>SUM(J43:J53)</f>
        <v>4633</v>
      </c>
      <c r="K42" s="39">
        <f>SUM(K43:K53)</f>
        <v>4822</v>
      </c>
      <c r="L42" s="62"/>
      <c r="M42" s="10"/>
      <c r="N42" s="15"/>
      <c r="O42" s="13"/>
      <c r="P42" s="13"/>
    </row>
    <row r="43" spans="1:16" x14ac:dyDescent="0.25">
      <c r="A43" s="10"/>
      <c r="B43" s="13"/>
      <c r="C43" s="13"/>
      <c r="D43" s="13"/>
      <c r="E43" s="2979" t="s">
        <v>39</v>
      </c>
      <c r="F43" s="2980"/>
      <c r="G43" s="2980"/>
      <c r="H43" s="2981"/>
      <c r="I43" s="2669">
        <v>4320.7</v>
      </c>
      <c r="J43" s="1918">
        <f>J13+J14+J19+J23+J28+J30+J32</f>
        <v>4490</v>
      </c>
      <c r="K43" s="40">
        <f>K13+K14+K19+K28+K23+K30+K32</f>
        <v>4665</v>
      </c>
      <c r="L43" s="10"/>
      <c r="M43" s="62"/>
      <c r="N43" s="15"/>
      <c r="O43" s="13"/>
      <c r="P43" s="13"/>
    </row>
    <row r="44" spans="1:16" x14ac:dyDescent="0.25">
      <c r="A44" s="10"/>
      <c r="B44" s="13"/>
      <c r="C44" s="13"/>
      <c r="D44" s="13"/>
      <c r="E44" s="2979" t="s">
        <v>40</v>
      </c>
      <c r="F44" s="2980"/>
      <c r="G44" s="2980"/>
      <c r="H44" s="2981"/>
      <c r="I44" s="1954">
        <v>202</v>
      </c>
      <c r="J44" s="1920">
        <v>143</v>
      </c>
      <c r="K44" s="42">
        <v>157</v>
      </c>
      <c r="L44" s="10"/>
      <c r="M44" s="10"/>
      <c r="N44" s="15"/>
      <c r="O44" s="13"/>
      <c r="P44" s="13"/>
    </row>
    <row r="45" spans="1:16" x14ac:dyDescent="0.25">
      <c r="A45" s="10"/>
      <c r="B45" s="13"/>
      <c r="C45" s="13"/>
      <c r="D45" s="13"/>
      <c r="E45" s="2979" t="s">
        <v>41</v>
      </c>
      <c r="F45" s="2980"/>
      <c r="G45" s="2980"/>
      <c r="H45" s="2981"/>
      <c r="I45" s="42">
        <v>3</v>
      </c>
      <c r="J45" s="43"/>
      <c r="K45" s="42"/>
      <c r="L45" s="10"/>
      <c r="M45" s="10"/>
      <c r="N45" s="15"/>
      <c r="O45" s="13"/>
      <c r="P45" s="13"/>
    </row>
    <row r="46" spans="1:16" x14ac:dyDescent="0.25">
      <c r="A46" s="10"/>
      <c r="B46" s="13"/>
      <c r="C46" s="13"/>
      <c r="D46" s="13"/>
      <c r="E46" s="2979" t="s">
        <v>42</v>
      </c>
      <c r="F46" s="2980"/>
      <c r="G46" s="2980"/>
      <c r="H46" s="2981"/>
      <c r="I46" s="42"/>
      <c r="J46" s="43"/>
      <c r="K46" s="42"/>
      <c r="L46" s="10"/>
      <c r="M46" s="10"/>
      <c r="N46" s="15"/>
      <c r="O46" s="13"/>
      <c r="P46" s="13"/>
    </row>
    <row r="47" spans="1:16" x14ac:dyDescent="0.25">
      <c r="A47" s="10"/>
      <c r="B47" s="13"/>
      <c r="C47" s="13"/>
      <c r="D47" s="13"/>
      <c r="E47" s="2990" t="s">
        <v>43</v>
      </c>
      <c r="F47" s="2991"/>
      <c r="G47" s="2991"/>
      <c r="H47" s="2992"/>
      <c r="I47" s="44"/>
      <c r="J47" s="45"/>
      <c r="K47" s="44"/>
      <c r="L47" s="10"/>
      <c r="M47" s="10"/>
      <c r="N47" s="15"/>
      <c r="O47" s="13"/>
      <c r="P47" s="13"/>
    </row>
    <row r="48" spans="1:16" x14ac:dyDescent="0.25">
      <c r="A48" s="10"/>
      <c r="B48" s="13"/>
      <c r="C48" s="13"/>
      <c r="D48" s="13"/>
      <c r="E48" s="30" t="s">
        <v>44</v>
      </c>
      <c r="F48" s="63"/>
      <c r="G48" s="63"/>
      <c r="H48" s="31"/>
      <c r="I48" s="42"/>
      <c r="J48" s="43"/>
      <c r="K48" s="42"/>
      <c r="L48" s="10"/>
      <c r="M48" s="10"/>
      <c r="N48" s="15"/>
      <c r="O48" s="13"/>
      <c r="P48" s="13"/>
    </row>
    <row r="49" spans="1:16" x14ac:dyDescent="0.25">
      <c r="A49" s="10"/>
      <c r="B49" s="13"/>
      <c r="C49" s="13"/>
      <c r="D49" s="13"/>
      <c r="E49" s="2979" t="s">
        <v>65</v>
      </c>
      <c r="F49" s="2980"/>
      <c r="G49" s="2980"/>
      <c r="H49" s="2981"/>
      <c r="I49" s="42"/>
      <c r="J49" s="43"/>
      <c r="K49" s="42"/>
      <c r="L49" s="10"/>
      <c r="M49" s="10"/>
      <c r="N49" s="64"/>
      <c r="O49" s="64"/>
      <c r="P49" s="64"/>
    </row>
    <row r="50" spans="1:16" x14ac:dyDescent="0.25">
      <c r="A50" s="10"/>
      <c r="B50" s="13"/>
      <c r="C50" s="13"/>
      <c r="D50" s="13"/>
      <c r="E50" s="2979" t="s">
        <v>66</v>
      </c>
      <c r="F50" s="2980"/>
      <c r="G50" s="2980"/>
      <c r="H50" s="2981"/>
      <c r="I50" s="46"/>
      <c r="J50" s="47"/>
      <c r="K50" s="46"/>
      <c r="L50" s="10"/>
      <c r="M50" s="10"/>
      <c r="N50" s="15"/>
      <c r="O50" s="13"/>
      <c r="P50" s="13"/>
    </row>
    <row r="51" spans="1:16" x14ac:dyDescent="0.25">
      <c r="A51" s="10"/>
      <c r="B51" s="13"/>
      <c r="C51" s="13"/>
      <c r="D51" s="13"/>
      <c r="E51" s="2979" t="s">
        <v>47</v>
      </c>
      <c r="F51" s="2980"/>
      <c r="G51" s="2980"/>
      <c r="H51" s="2981"/>
      <c r="I51" s="46"/>
      <c r="J51" s="47"/>
      <c r="K51" s="46"/>
      <c r="L51" s="10"/>
      <c r="M51" s="10"/>
      <c r="N51" s="15"/>
      <c r="O51" s="13"/>
      <c r="P51" s="13"/>
    </row>
    <row r="52" spans="1:16" x14ac:dyDescent="0.25">
      <c r="A52" s="10"/>
      <c r="B52" s="13"/>
      <c r="C52" s="13"/>
      <c r="D52" s="13"/>
      <c r="E52" s="2979" t="s">
        <v>45</v>
      </c>
      <c r="F52" s="2980"/>
      <c r="G52" s="2980"/>
      <c r="H52" s="2981"/>
      <c r="I52" s="46"/>
      <c r="J52" s="47"/>
      <c r="K52" s="46"/>
      <c r="L52" s="10"/>
      <c r="M52" s="10"/>
      <c r="N52" s="15"/>
      <c r="O52" s="13"/>
      <c r="P52" s="13"/>
    </row>
    <row r="53" spans="1:16" ht="13.8" thickBot="1" x14ac:dyDescent="0.3">
      <c r="A53" s="9"/>
      <c r="B53" s="9"/>
      <c r="C53" s="9"/>
      <c r="D53" s="9"/>
      <c r="E53" s="2982" t="s">
        <v>67</v>
      </c>
      <c r="F53" s="2983"/>
      <c r="G53" s="2983"/>
      <c r="H53" s="2984"/>
      <c r="I53" s="48">
        <v>41</v>
      </c>
      <c r="J53" s="49"/>
      <c r="K53" s="48"/>
      <c r="L53" s="10"/>
      <c r="M53" s="10"/>
      <c r="N53" s="9"/>
      <c r="O53" s="9"/>
      <c r="P53" s="9"/>
    </row>
    <row r="54" spans="1:16" ht="13.8" thickBot="1" x14ac:dyDescent="0.3">
      <c r="A54" s="9"/>
      <c r="B54" s="9"/>
      <c r="C54" s="9"/>
      <c r="D54" s="9"/>
      <c r="E54" s="2985" t="s">
        <v>34</v>
      </c>
      <c r="F54" s="2986"/>
      <c r="G54" s="2986"/>
      <c r="H54" s="2986"/>
      <c r="I54" s="21"/>
      <c r="J54" s="21"/>
      <c r="K54" s="19"/>
      <c r="L54" s="10"/>
      <c r="M54" s="10"/>
      <c r="N54" s="9"/>
      <c r="O54" s="9"/>
      <c r="P54" s="9"/>
    </row>
    <row r="55" spans="1:16" ht="13.8" thickBot="1" x14ac:dyDescent="0.3">
      <c r="A55" s="9"/>
      <c r="B55" s="9"/>
      <c r="C55" s="9"/>
      <c r="D55" s="9"/>
      <c r="E55" s="2973" t="s">
        <v>46</v>
      </c>
      <c r="F55" s="2974"/>
      <c r="G55" s="2974"/>
      <c r="H55" s="2975"/>
      <c r="I55" s="22"/>
      <c r="J55" s="22"/>
      <c r="K55" s="20"/>
      <c r="L55" s="9"/>
      <c r="M55" s="9"/>
      <c r="N55" s="9"/>
      <c r="O55" s="9"/>
      <c r="P55" s="9"/>
    </row>
    <row r="56" spans="1:16" ht="13.8" thickBot="1" x14ac:dyDescent="0.3">
      <c r="A56" s="9"/>
      <c r="B56" s="9"/>
      <c r="C56" s="9"/>
      <c r="D56" s="9"/>
      <c r="E56" s="2976"/>
      <c r="F56" s="2977"/>
      <c r="G56" s="2977"/>
      <c r="H56" s="2978"/>
      <c r="I56" s="24"/>
      <c r="J56" s="24"/>
      <c r="K56" s="23"/>
      <c r="L56" s="9"/>
      <c r="M56" s="9"/>
      <c r="N56" s="9"/>
      <c r="O56" s="9"/>
      <c r="P56" s="9"/>
    </row>
  </sheetData>
  <mergeCells count="7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 ref="C11:K11"/>
    <mergeCell ref="A12:A18"/>
    <mergeCell ref="B12:B18"/>
    <mergeCell ref="C12:C18"/>
    <mergeCell ref="E12:E18"/>
    <mergeCell ref="F12:F18"/>
    <mergeCell ref="G12:G18"/>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G30:G31"/>
    <mergeCell ref="E25:G25"/>
    <mergeCell ref="A28:A29"/>
    <mergeCell ref="B28:B29"/>
    <mergeCell ref="C28:C29"/>
    <mergeCell ref="E28:E29"/>
    <mergeCell ref="F28:F29"/>
    <mergeCell ref="G28:G29"/>
    <mergeCell ref="A30:A31"/>
    <mergeCell ref="B30:B31"/>
    <mergeCell ref="C30:C31"/>
    <mergeCell ref="E30:E31"/>
    <mergeCell ref="F30:F31"/>
    <mergeCell ref="A32:A33"/>
    <mergeCell ref="B32:B33"/>
    <mergeCell ref="C32:C33"/>
    <mergeCell ref="F32:F33"/>
    <mergeCell ref="G32:G33"/>
    <mergeCell ref="E47:H47"/>
    <mergeCell ref="L34:P34"/>
    <mergeCell ref="B35:H35"/>
    <mergeCell ref="B36:H36"/>
    <mergeCell ref="A37:H37"/>
    <mergeCell ref="L37:P37"/>
    <mergeCell ref="E40:K40"/>
    <mergeCell ref="C34:G34"/>
    <mergeCell ref="E42:H42"/>
    <mergeCell ref="E43:H43"/>
    <mergeCell ref="E44:H44"/>
    <mergeCell ref="E45:H45"/>
    <mergeCell ref="E46:H46"/>
    <mergeCell ref="E55:H55"/>
    <mergeCell ref="E56:H56"/>
    <mergeCell ref="E49:H49"/>
    <mergeCell ref="E50:H50"/>
    <mergeCell ref="E51:H51"/>
    <mergeCell ref="E52:H52"/>
    <mergeCell ref="E53:H53"/>
    <mergeCell ref="E54:H54"/>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7"/>
  <sheetViews>
    <sheetView topLeftCell="A106" zoomScale="102" zoomScaleNormal="102" workbookViewId="0">
      <selection activeCell="A115" sqref="A115"/>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5" customWidth="1"/>
    <col min="15" max="15" width="9.44140625" style="55" customWidth="1"/>
    <col min="16" max="16" width="8.88671875" style="55"/>
  </cols>
  <sheetData>
    <row r="1" spans="1:16" ht="40.200000000000003" customHeight="1" x14ac:dyDescent="0.25">
      <c r="A1" s="9"/>
      <c r="B1" s="9"/>
      <c r="C1" s="9"/>
      <c r="D1" s="9"/>
      <c r="E1" s="9"/>
      <c r="F1" s="9"/>
      <c r="G1" s="9"/>
      <c r="H1" s="9"/>
      <c r="I1" s="9"/>
      <c r="J1" s="9"/>
      <c r="K1" s="9"/>
      <c r="L1" s="2766" t="s">
        <v>956</v>
      </c>
      <c r="M1" s="2766"/>
      <c r="N1" s="2766"/>
      <c r="O1" s="2766"/>
      <c r="P1" s="318"/>
    </row>
    <row r="2" spans="1:16" ht="13.8" x14ac:dyDescent="0.25">
      <c r="A2" s="2767" t="s">
        <v>521</v>
      </c>
      <c r="B2" s="2767"/>
      <c r="C2" s="2767"/>
      <c r="D2" s="2767"/>
      <c r="E2" s="2767"/>
      <c r="F2" s="2767"/>
      <c r="G2" s="2767"/>
      <c r="H2" s="2767"/>
      <c r="I2" s="2767"/>
      <c r="J2" s="2767"/>
      <c r="K2" s="2767"/>
      <c r="L2" s="2767"/>
      <c r="M2" s="2767"/>
      <c r="N2" s="2767"/>
      <c r="O2" s="310"/>
      <c r="P2" s="310"/>
    </row>
    <row r="3" spans="1:16" ht="13.8" x14ac:dyDescent="0.25">
      <c r="A3" s="3032" t="s">
        <v>35</v>
      </c>
      <c r="B3" s="3032"/>
      <c r="C3" s="3032"/>
      <c r="D3" s="3032"/>
      <c r="E3" s="3032"/>
      <c r="F3" s="3032"/>
      <c r="G3" s="3032"/>
      <c r="H3" s="3032"/>
      <c r="I3" s="3032"/>
      <c r="J3" s="3032"/>
      <c r="K3" s="3032"/>
      <c r="L3" s="3032"/>
      <c r="M3" s="3032"/>
      <c r="N3" s="3032"/>
      <c r="O3" s="3032"/>
      <c r="P3" s="3032"/>
    </row>
    <row r="4" spans="1:16" ht="16.2" thickBot="1" x14ac:dyDescent="0.3">
      <c r="A4" s="164"/>
      <c r="B4" s="164"/>
      <c r="C4" s="164"/>
      <c r="D4" s="164"/>
      <c r="E4" s="164"/>
      <c r="F4" s="164"/>
      <c r="G4" s="164"/>
      <c r="H4" s="164"/>
      <c r="I4" s="164"/>
      <c r="J4" s="164"/>
      <c r="K4" s="164"/>
      <c r="L4" s="35"/>
      <c r="M4" s="164"/>
      <c r="N4" s="319"/>
      <c r="O4" s="3436" t="s">
        <v>468</v>
      </c>
      <c r="P4" s="3436"/>
    </row>
    <row r="5" spans="1:16" ht="14.4" thickBot="1" x14ac:dyDescent="0.3">
      <c r="A5" s="2768" t="s">
        <v>0</v>
      </c>
      <c r="B5" s="2768" t="s">
        <v>1</v>
      </c>
      <c r="C5" s="2686" t="s">
        <v>2</v>
      </c>
      <c r="D5" s="2768" t="s">
        <v>32</v>
      </c>
      <c r="E5" s="2680" t="s">
        <v>56</v>
      </c>
      <c r="F5" s="2683" t="s">
        <v>3</v>
      </c>
      <c r="G5" s="2686" t="s">
        <v>4</v>
      </c>
      <c r="H5" s="2683" t="s">
        <v>5</v>
      </c>
      <c r="I5" s="2743" t="s">
        <v>94</v>
      </c>
      <c r="J5" s="2683" t="s">
        <v>80</v>
      </c>
      <c r="K5" s="2683" t="s">
        <v>70</v>
      </c>
      <c r="L5" s="2772" t="s">
        <v>11</v>
      </c>
      <c r="M5" s="2773"/>
      <c r="N5" s="2773"/>
      <c r="O5" s="2773"/>
      <c r="P5" s="2774"/>
    </row>
    <row r="6" spans="1:16" ht="13.8" x14ac:dyDescent="0.25">
      <c r="A6" s="2769"/>
      <c r="B6" s="2769"/>
      <c r="C6" s="2687"/>
      <c r="D6" s="2769"/>
      <c r="E6" s="2681"/>
      <c r="F6" s="2684"/>
      <c r="G6" s="2687"/>
      <c r="H6" s="2684"/>
      <c r="I6" s="2744"/>
      <c r="J6" s="2684"/>
      <c r="K6" s="2684"/>
      <c r="L6" s="2775" t="s">
        <v>37</v>
      </c>
      <c r="M6" s="2777" t="s">
        <v>36</v>
      </c>
      <c r="N6" s="3434" t="s">
        <v>38</v>
      </c>
      <c r="O6" s="3434"/>
      <c r="P6" s="3435"/>
    </row>
    <row r="7" spans="1:16" ht="145.19999999999999" customHeight="1" thickBot="1" x14ac:dyDescent="0.3">
      <c r="A7" s="2770"/>
      <c r="B7" s="2770"/>
      <c r="C7" s="2688"/>
      <c r="D7" s="2770"/>
      <c r="E7" s="2682"/>
      <c r="F7" s="2685"/>
      <c r="G7" s="2688"/>
      <c r="H7" s="2685"/>
      <c r="I7" s="2745"/>
      <c r="J7" s="2685"/>
      <c r="K7" s="2685"/>
      <c r="L7" s="2776"/>
      <c r="M7" s="2778"/>
      <c r="N7" s="320" t="s">
        <v>52</v>
      </c>
      <c r="O7" s="320" t="s">
        <v>53</v>
      </c>
      <c r="P7" s="321" t="s">
        <v>54</v>
      </c>
    </row>
    <row r="8" spans="1:16" ht="14.4" thickBot="1" x14ac:dyDescent="0.3">
      <c r="A8" s="34" t="s">
        <v>6</v>
      </c>
      <c r="B8" s="168" t="s">
        <v>95</v>
      </c>
      <c r="C8" s="169"/>
      <c r="D8" s="170"/>
      <c r="E8" s="171"/>
      <c r="F8" s="170"/>
      <c r="G8" s="170"/>
      <c r="H8" s="170"/>
      <c r="I8" s="94"/>
      <c r="J8" s="95"/>
      <c r="K8" s="94"/>
      <c r="L8" s="33"/>
      <c r="M8" s="33"/>
      <c r="N8" s="322"/>
      <c r="O8" s="323"/>
      <c r="P8" s="324"/>
    </row>
    <row r="9" spans="1:16" ht="26.4" x14ac:dyDescent="0.25">
      <c r="A9" s="3430"/>
      <c r="B9" s="3432"/>
      <c r="C9" s="57"/>
      <c r="D9" s="57"/>
      <c r="E9" s="58"/>
      <c r="F9" s="57"/>
      <c r="G9" s="57"/>
      <c r="H9" s="57"/>
      <c r="I9" s="59"/>
      <c r="J9" s="59"/>
      <c r="K9" s="96"/>
      <c r="L9" s="172" t="s">
        <v>96</v>
      </c>
      <c r="M9" s="173" t="s">
        <v>73</v>
      </c>
      <c r="N9" s="325">
        <v>17.5</v>
      </c>
      <c r="O9" s="325">
        <v>17.600000000000001</v>
      </c>
      <c r="P9" s="326">
        <v>17.7</v>
      </c>
    </row>
    <row r="10" spans="1:16" ht="27" thickBot="1" x14ac:dyDescent="0.3">
      <c r="A10" s="3431"/>
      <c r="B10" s="3433"/>
      <c r="C10" s="97"/>
      <c r="D10" s="97"/>
      <c r="E10" s="98"/>
      <c r="F10" s="97"/>
      <c r="G10" s="97"/>
      <c r="H10" s="97"/>
      <c r="I10" s="99"/>
      <c r="J10" s="99"/>
      <c r="K10" s="100"/>
      <c r="L10" s="101" t="s">
        <v>97</v>
      </c>
      <c r="M10" s="174" t="s">
        <v>764</v>
      </c>
      <c r="N10" s="327" t="s">
        <v>98</v>
      </c>
      <c r="O10" s="327" t="s">
        <v>99</v>
      </c>
      <c r="P10" s="328" t="s">
        <v>100</v>
      </c>
    </row>
    <row r="11" spans="1:16" ht="13.8" thickBot="1" x14ac:dyDescent="0.3">
      <c r="A11" s="11" t="s">
        <v>6</v>
      </c>
      <c r="B11" s="28" t="s">
        <v>6</v>
      </c>
      <c r="C11" s="175" t="s">
        <v>101</v>
      </c>
      <c r="D11" s="176"/>
      <c r="E11" s="177"/>
      <c r="F11" s="177"/>
      <c r="G11" s="177"/>
      <c r="H11" s="177"/>
      <c r="I11" s="177"/>
      <c r="J11" s="177"/>
      <c r="K11" s="177"/>
      <c r="L11" s="178"/>
      <c r="M11" s="178"/>
      <c r="N11" s="329"/>
      <c r="O11" s="329"/>
      <c r="P11" s="330"/>
    </row>
    <row r="12" spans="1:16" ht="26.4" x14ac:dyDescent="0.25">
      <c r="A12" s="3233"/>
      <c r="B12" s="179"/>
      <c r="C12" s="180"/>
      <c r="D12" s="181"/>
      <c r="E12" s="182"/>
      <c r="F12" s="182"/>
      <c r="G12" s="182"/>
      <c r="H12" s="182"/>
      <c r="I12" s="182"/>
      <c r="J12" s="182"/>
      <c r="K12" s="183"/>
      <c r="L12" s="184" t="s">
        <v>102</v>
      </c>
      <c r="M12" s="173" t="s">
        <v>73</v>
      </c>
      <c r="N12" s="331">
        <v>97.9</v>
      </c>
      <c r="O12" s="331">
        <v>98</v>
      </c>
      <c r="P12" s="332">
        <v>98.1</v>
      </c>
    </row>
    <row r="13" spans="1:16" ht="30.6" x14ac:dyDescent="0.25">
      <c r="A13" s="3234"/>
      <c r="B13" s="179"/>
      <c r="C13" s="185"/>
      <c r="D13" s="186"/>
      <c r="E13" s="187"/>
      <c r="F13" s="187"/>
      <c r="G13" s="187"/>
      <c r="H13" s="187"/>
      <c r="I13" s="187"/>
      <c r="J13" s="187"/>
      <c r="K13" s="188"/>
      <c r="L13" s="189" t="s">
        <v>103</v>
      </c>
      <c r="M13" s="92" t="s">
        <v>73</v>
      </c>
      <c r="N13" s="333" t="s">
        <v>104</v>
      </c>
      <c r="O13" s="333" t="s">
        <v>105</v>
      </c>
      <c r="P13" s="333" t="s">
        <v>106</v>
      </c>
    </row>
    <row r="14" spans="1:16" ht="26.4" x14ac:dyDescent="0.25">
      <c r="A14" s="3234"/>
      <c r="B14" s="179"/>
      <c r="C14" s="185"/>
      <c r="D14" s="186"/>
      <c r="E14" s="187"/>
      <c r="F14" s="187"/>
      <c r="G14" s="187"/>
      <c r="H14" s="187"/>
      <c r="I14" s="187"/>
      <c r="J14" s="187"/>
      <c r="K14" s="188"/>
      <c r="L14" s="190" t="s">
        <v>107</v>
      </c>
      <c r="M14" s="92" t="s">
        <v>85</v>
      </c>
      <c r="N14" s="334">
        <v>16.399999999999999</v>
      </c>
      <c r="O14" s="334">
        <v>16.7</v>
      </c>
      <c r="P14" s="335">
        <v>17</v>
      </c>
    </row>
    <row r="15" spans="1:16" ht="26.4" x14ac:dyDescent="0.25">
      <c r="A15" s="3234"/>
      <c r="B15" s="179"/>
      <c r="C15" s="185"/>
      <c r="D15" s="186"/>
      <c r="E15" s="187"/>
      <c r="F15" s="187"/>
      <c r="G15" s="187"/>
      <c r="H15" s="187"/>
      <c r="I15" s="187"/>
      <c r="J15" s="187"/>
      <c r="K15" s="188"/>
      <c r="L15" s="191" t="s">
        <v>108</v>
      </c>
      <c r="M15" s="92" t="s">
        <v>71</v>
      </c>
      <c r="N15" s="334">
        <v>16</v>
      </c>
      <c r="O15" s="334">
        <v>16</v>
      </c>
      <c r="P15" s="335">
        <v>17</v>
      </c>
    </row>
    <row r="16" spans="1:16" ht="26.4" x14ac:dyDescent="0.25">
      <c r="A16" s="3234"/>
      <c r="B16" s="179"/>
      <c r="C16" s="185"/>
      <c r="D16" s="186"/>
      <c r="E16" s="187"/>
      <c r="F16" s="187"/>
      <c r="G16" s="187"/>
      <c r="H16" s="187"/>
      <c r="I16" s="187"/>
      <c r="J16" s="187"/>
      <c r="K16" s="188"/>
      <c r="L16" s="192" t="s">
        <v>109</v>
      </c>
      <c r="M16" s="92" t="s">
        <v>765</v>
      </c>
      <c r="N16" s="334">
        <v>35000</v>
      </c>
      <c r="O16" s="334">
        <v>40000</v>
      </c>
      <c r="P16" s="335">
        <v>45000</v>
      </c>
    </row>
    <row r="17" spans="1:21" ht="27" thickBot="1" x14ac:dyDescent="0.3">
      <c r="A17" s="3384"/>
      <c r="B17" s="179"/>
      <c r="C17" s="193"/>
      <c r="D17" s="194"/>
      <c r="E17" s="195"/>
      <c r="F17" s="195"/>
      <c r="G17" s="195"/>
      <c r="H17" s="195"/>
      <c r="I17" s="195"/>
      <c r="J17" s="195"/>
      <c r="K17" s="196"/>
      <c r="L17" s="197" t="s">
        <v>110</v>
      </c>
      <c r="M17" s="174" t="s">
        <v>73</v>
      </c>
      <c r="N17" s="336">
        <v>39</v>
      </c>
      <c r="O17" s="336">
        <v>50</v>
      </c>
      <c r="P17" s="337">
        <v>60</v>
      </c>
    </row>
    <row r="18" spans="1:21" ht="32.4" customHeight="1" x14ac:dyDescent="0.25">
      <c r="A18" s="3004" t="s">
        <v>6</v>
      </c>
      <c r="B18" s="3007" t="s">
        <v>6</v>
      </c>
      <c r="C18" s="3376" t="s">
        <v>6</v>
      </c>
      <c r="D18" s="1797"/>
      <c r="E18" s="3418" t="s">
        <v>111</v>
      </c>
      <c r="F18" s="3318" t="s">
        <v>64</v>
      </c>
      <c r="G18" s="3048" t="s">
        <v>88</v>
      </c>
      <c r="H18" s="102" t="s">
        <v>48</v>
      </c>
      <c r="I18" s="119">
        <v>13280.9</v>
      </c>
      <c r="J18" s="120">
        <v>13703</v>
      </c>
      <c r="K18" s="198">
        <v>14388</v>
      </c>
      <c r="L18" s="199" t="s">
        <v>112</v>
      </c>
      <c r="M18" s="200" t="s">
        <v>71</v>
      </c>
      <c r="N18" s="417">
        <v>29</v>
      </c>
      <c r="O18" s="415" t="s">
        <v>77</v>
      </c>
      <c r="P18" s="419">
        <v>29</v>
      </c>
    </row>
    <row r="19" spans="1:21" ht="26.4" x14ac:dyDescent="0.25">
      <c r="A19" s="3005"/>
      <c r="B19" s="3008"/>
      <c r="C19" s="3417"/>
      <c r="D19" s="1798"/>
      <c r="E19" s="3419"/>
      <c r="F19" s="3046"/>
      <c r="G19" s="3049"/>
      <c r="H19" s="104" t="s">
        <v>84</v>
      </c>
      <c r="I19" s="1952">
        <v>1889.2</v>
      </c>
      <c r="J19" s="106">
        <v>1853</v>
      </c>
      <c r="K19" s="107">
        <v>1946</v>
      </c>
      <c r="L19" s="201" t="s">
        <v>113</v>
      </c>
      <c r="M19" s="202" t="s">
        <v>85</v>
      </c>
      <c r="N19" s="408">
        <v>4500</v>
      </c>
      <c r="O19" s="372" t="s">
        <v>114</v>
      </c>
      <c r="P19" s="418">
        <v>4600</v>
      </c>
    </row>
    <row r="20" spans="1:21" ht="26.4" x14ac:dyDescent="0.25">
      <c r="A20" s="3005"/>
      <c r="B20" s="3008"/>
      <c r="C20" s="3417"/>
      <c r="D20" s="1798"/>
      <c r="E20" s="3419"/>
      <c r="F20" s="3046"/>
      <c r="G20" s="3049"/>
      <c r="H20" s="104" t="s">
        <v>115</v>
      </c>
      <c r="I20" s="1952">
        <v>9212</v>
      </c>
      <c r="J20" s="106">
        <v>9576</v>
      </c>
      <c r="K20" s="107">
        <v>10055</v>
      </c>
      <c r="L20" s="203" t="s">
        <v>116</v>
      </c>
      <c r="M20" s="202" t="s">
        <v>85</v>
      </c>
      <c r="N20" s="372" t="s">
        <v>117</v>
      </c>
      <c r="O20" s="372" t="s">
        <v>118</v>
      </c>
      <c r="P20" s="418">
        <v>1400</v>
      </c>
    </row>
    <row r="21" spans="1:21" x14ac:dyDescent="0.25">
      <c r="A21" s="3005"/>
      <c r="B21" s="3008"/>
      <c r="C21" s="3417"/>
      <c r="D21" s="1798"/>
      <c r="E21" s="3419"/>
      <c r="F21" s="3046"/>
      <c r="G21" s="3049"/>
      <c r="H21" s="104" t="s">
        <v>59</v>
      </c>
      <c r="I21" s="105">
        <v>298.10000000000002</v>
      </c>
      <c r="J21" s="106"/>
      <c r="K21" s="107"/>
      <c r="L21" s="204" t="s">
        <v>119</v>
      </c>
      <c r="M21" s="205" t="s">
        <v>85</v>
      </c>
      <c r="N21" s="372" t="s">
        <v>120</v>
      </c>
      <c r="O21" s="408">
        <v>780</v>
      </c>
      <c r="P21" s="418">
        <v>790</v>
      </c>
    </row>
    <row r="22" spans="1:21" ht="19.95" customHeight="1" x14ac:dyDescent="0.25">
      <c r="A22" s="3005"/>
      <c r="B22" s="3008"/>
      <c r="C22" s="3417"/>
      <c r="D22" s="1798"/>
      <c r="E22" s="3419"/>
      <c r="F22" s="3046"/>
      <c r="G22" s="3049"/>
      <c r="H22" s="2474" t="s">
        <v>58</v>
      </c>
      <c r="I22" s="2473">
        <v>671.7</v>
      </c>
      <c r="J22" s="103">
        <v>586</v>
      </c>
      <c r="K22" s="206">
        <v>616</v>
      </c>
      <c r="L22" s="207"/>
      <c r="M22" s="208"/>
      <c r="N22" s="340"/>
      <c r="O22" s="340"/>
      <c r="P22" s="341"/>
    </row>
    <row r="23" spans="1:21" ht="19.2" customHeight="1" x14ac:dyDescent="0.25">
      <c r="A23" s="3005"/>
      <c r="B23" s="3008"/>
      <c r="C23" s="3417"/>
      <c r="D23" s="1798"/>
      <c r="E23" s="3419"/>
      <c r="F23" s="3046"/>
      <c r="G23" s="3049"/>
      <c r="H23" s="2474" t="s">
        <v>69</v>
      </c>
      <c r="I23" s="2473"/>
      <c r="J23" s="103"/>
      <c r="K23" s="206"/>
      <c r="L23" s="207"/>
      <c r="M23" s="208"/>
      <c r="N23" s="340"/>
      <c r="O23" s="340"/>
      <c r="P23" s="341"/>
    </row>
    <row r="24" spans="1:21" ht="27" customHeight="1" thickBot="1" x14ac:dyDescent="0.3">
      <c r="A24" s="3006"/>
      <c r="B24" s="3009"/>
      <c r="C24" s="3377"/>
      <c r="D24" s="108"/>
      <c r="E24" s="3021"/>
      <c r="F24" s="3047"/>
      <c r="G24" s="3050"/>
      <c r="H24" s="145" t="s">
        <v>7</v>
      </c>
      <c r="I24" s="122">
        <f>SUM(I18:I23)</f>
        <v>25351.899999999998</v>
      </c>
      <c r="J24" s="122">
        <f t="shared" ref="J24:K24" si="0">SUM(J18:J23)</f>
        <v>25718</v>
      </c>
      <c r="K24" s="122">
        <f t="shared" si="0"/>
        <v>27005</v>
      </c>
      <c r="L24" s="210"/>
      <c r="M24" s="211"/>
      <c r="N24" s="342"/>
      <c r="O24" s="342"/>
      <c r="P24" s="343"/>
    </row>
    <row r="25" spans="1:21" ht="17.399999999999999" customHeight="1" x14ac:dyDescent="0.25">
      <c r="A25" s="3004" t="s">
        <v>6</v>
      </c>
      <c r="B25" s="3007" t="s">
        <v>6</v>
      </c>
      <c r="C25" s="3376" t="s">
        <v>8</v>
      </c>
      <c r="D25" s="312"/>
      <c r="E25" s="3418" t="s">
        <v>121</v>
      </c>
      <c r="F25" s="3428">
        <v>288724610</v>
      </c>
      <c r="G25" s="3048" t="s">
        <v>88</v>
      </c>
      <c r="H25" s="102" t="s">
        <v>115</v>
      </c>
      <c r="I25" s="1951">
        <v>83.2</v>
      </c>
      <c r="J25" s="120">
        <v>88</v>
      </c>
      <c r="K25" s="198">
        <v>93</v>
      </c>
      <c r="L25" s="3425" t="s">
        <v>122</v>
      </c>
      <c r="M25" s="200" t="s">
        <v>71</v>
      </c>
      <c r="N25" s="406" t="s">
        <v>72</v>
      </c>
      <c r="O25" s="406" t="s">
        <v>72</v>
      </c>
      <c r="P25" s="407">
        <v>2</v>
      </c>
    </row>
    <row r="26" spans="1:21" s="9" customFormat="1" ht="17.399999999999999" customHeight="1" x14ac:dyDescent="0.25">
      <c r="A26" s="3005"/>
      <c r="B26" s="3008"/>
      <c r="C26" s="3417"/>
      <c r="D26" s="437"/>
      <c r="E26" s="3419"/>
      <c r="F26" s="3429"/>
      <c r="G26" s="3049"/>
      <c r="H26" s="2475" t="s">
        <v>58</v>
      </c>
      <c r="I26" s="2472">
        <v>0.5</v>
      </c>
      <c r="J26" s="217"/>
      <c r="K26" s="218"/>
      <c r="L26" s="3426"/>
      <c r="M26" s="484"/>
      <c r="N26" s="485"/>
      <c r="O26" s="485"/>
      <c r="P26" s="486"/>
    </row>
    <row r="27" spans="1:21" ht="23.4" customHeight="1" thickBot="1" x14ac:dyDescent="0.3">
      <c r="A27" s="3006"/>
      <c r="B27" s="3009"/>
      <c r="C27" s="3377"/>
      <c r="D27" s="108"/>
      <c r="E27" s="3021"/>
      <c r="F27" s="3047"/>
      <c r="G27" s="3050"/>
      <c r="H27" s="145" t="s">
        <v>7</v>
      </c>
      <c r="I27" s="122">
        <f>I25+I26</f>
        <v>83.7</v>
      </c>
      <c r="J27" s="122">
        <f t="shared" ref="J27:K27" si="1">J25+J26</f>
        <v>88</v>
      </c>
      <c r="K27" s="122">
        <f t="shared" si="1"/>
        <v>93</v>
      </c>
      <c r="L27" s="3328"/>
      <c r="M27" s="211"/>
      <c r="N27" s="344"/>
      <c r="O27" s="344"/>
      <c r="P27" s="345"/>
    </row>
    <row r="28" spans="1:21" x14ac:dyDescent="0.25">
      <c r="A28" s="3004" t="s">
        <v>6</v>
      </c>
      <c r="B28" s="3427" t="s">
        <v>6</v>
      </c>
      <c r="C28" s="3376" t="s">
        <v>49</v>
      </c>
      <c r="D28" s="312"/>
      <c r="E28" s="3418" t="s">
        <v>123</v>
      </c>
      <c r="F28" s="3428">
        <v>288724610</v>
      </c>
      <c r="G28" s="3048" t="s">
        <v>88</v>
      </c>
      <c r="H28" s="102" t="s">
        <v>48</v>
      </c>
      <c r="I28" s="119">
        <v>6789.8</v>
      </c>
      <c r="J28" s="120">
        <v>6833</v>
      </c>
      <c r="K28" s="198">
        <v>7174</v>
      </c>
      <c r="L28" s="199" t="s">
        <v>124</v>
      </c>
      <c r="M28" s="250" t="s">
        <v>71</v>
      </c>
      <c r="N28" s="403">
        <v>22</v>
      </c>
      <c r="O28" s="404" t="s">
        <v>125</v>
      </c>
      <c r="P28" s="405" t="s">
        <v>125</v>
      </c>
    </row>
    <row r="29" spans="1:21" x14ac:dyDescent="0.25">
      <c r="A29" s="3005"/>
      <c r="B29" s="3008"/>
      <c r="C29" s="3417"/>
      <c r="D29" s="313"/>
      <c r="E29" s="3419"/>
      <c r="F29" s="3046"/>
      <c r="G29" s="3049"/>
      <c r="H29" s="104" t="s">
        <v>59</v>
      </c>
      <c r="I29" s="105">
        <v>163</v>
      </c>
      <c r="J29" s="106"/>
      <c r="K29" s="107"/>
      <c r="L29" s="203" t="s">
        <v>126</v>
      </c>
      <c r="M29" s="202" t="s">
        <v>85</v>
      </c>
      <c r="N29" s="372" t="s">
        <v>127</v>
      </c>
      <c r="O29" s="408">
        <v>9600</v>
      </c>
      <c r="P29" s="373" t="s">
        <v>128</v>
      </c>
    </row>
    <row r="30" spans="1:21" ht="26.4" x14ac:dyDescent="0.25">
      <c r="A30" s="3005"/>
      <c r="B30" s="3008"/>
      <c r="C30" s="3417"/>
      <c r="D30" s="313"/>
      <c r="E30" s="3419"/>
      <c r="F30" s="3046"/>
      <c r="G30" s="3049"/>
      <c r="H30" s="104" t="s">
        <v>84</v>
      </c>
      <c r="I30" s="1952">
        <v>376.5</v>
      </c>
      <c r="J30" s="106">
        <v>365</v>
      </c>
      <c r="K30" s="107">
        <v>383</v>
      </c>
      <c r="L30" s="204" t="s">
        <v>129</v>
      </c>
      <c r="M30" s="205" t="s">
        <v>85</v>
      </c>
      <c r="N30" s="372" t="s">
        <v>130</v>
      </c>
      <c r="O30" s="372" t="s">
        <v>131</v>
      </c>
      <c r="P30" s="373" t="s">
        <v>132</v>
      </c>
    </row>
    <row r="31" spans="1:21" x14ac:dyDescent="0.25">
      <c r="A31" s="3005"/>
      <c r="B31" s="3008"/>
      <c r="C31" s="3417"/>
      <c r="D31" s="313"/>
      <c r="E31" s="3419"/>
      <c r="F31" s="3046"/>
      <c r="G31" s="3049"/>
      <c r="H31" s="104" t="s">
        <v>115</v>
      </c>
      <c r="I31" s="1952">
        <v>22444.7</v>
      </c>
      <c r="J31" s="106">
        <v>23305</v>
      </c>
      <c r="K31" s="107">
        <v>24471</v>
      </c>
      <c r="L31" s="315" t="s">
        <v>144</v>
      </c>
      <c r="M31" s="316" t="s">
        <v>73</v>
      </c>
      <c r="N31" s="409" t="s">
        <v>145</v>
      </c>
      <c r="O31" s="410" t="s">
        <v>146</v>
      </c>
      <c r="P31" s="411" t="s">
        <v>147</v>
      </c>
    </row>
    <row r="32" spans="1:21" ht="26.4" x14ac:dyDescent="0.25">
      <c r="A32" s="3005"/>
      <c r="B32" s="3008"/>
      <c r="C32" s="3417"/>
      <c r="D32" s="313"/>
      <c r="E32" s="3419"/>
      <c r="F32" s="3046"/>
      <c r="G32" s="3049"/>
      <c r="H32" s="104" t="s">
        <v>58</v>
      </c>
      <c r="I32" s="105">
        <v>490.8</v>
      </c>
      <c r="J32" s="106">
        <v>77</v>
      </c>
      <c r="K32" s="107">
        <v>81</v>
      </c>
      <c r="L32" s="213" t="s">
        <v>134</v>
      </c>
      <c r="M32" s="92" t="s">
        <v>71</v>
      </c>
      <c r="N32" s="408">
        <v>1</v>
      </c>
      <c r="O32" s="372" t="s">
        <v>68</v>
      </c>
      <c r="P32" s="373" t="s">
        <v>68</v>
      </c>
      <c r="R32" s="54"/>
      <c r="U32" s="916"/>
    </row>
    <row r="33" spans="1:16" ht="26.4" x14ac:dyDescent="0.25">
      <c r="A33" s="3005"/>
      <c r="B33" s="3008"/>
      <c r="C33" s="3417"/>
      <c r="D33" s="313"/>
      <c r="E33" s="3419"/>
      <c r="F33" s="3046"/>
      <c r="G33" s="3049"/>
      <c r="H33" s="104" t="s">
        <v>69</v>
      </c>
      <c r="I33" s="105"/>
      <c r="J33" s="106"/>
      <c r="K33" s="107"/>
      <c r="L33" s="214" t="s">
        <v>136</v>
      </c>
      <c r="M33" s="215" t="s">
        <v>71</v>
      </c>
      <c r="N33" s="412">
        <v>1</v>
      </c>
      <c r="O33" s="413" t="s">
        <v>68</v>
      </c>
      <c r="P33" s="414" t="s">
        <v>68</v>
      </c>
    </row>
    <row r="34" spans="1:16" ht="39.6" x14ac:dyDescent="0.25">
      <c r="A34" s="3005"/>
      <c r="B34" s="3008"/>
      <c r="C34" s="3417"/>
      <c r="D34" s="313"/>
      <c r="E34" s="3419"/>
      <c r="F34" s="3046"/>
      <c r="G34" s="3049"/>
      <c r="H34" s="104" t="s">
        <v>137</v>
      </c>
      <c r="I34" s="105">
        <v>2222.5</v>
      </c>
      <c r="J34" s="106">
        <v>2333</v>
      </c>
      <c r="K34" s="107">
        <v>2450</v>
      </c>
      <c r="L34" s="216" t="s">
        <v>138</v>
      </c>
      <c r="M34" s="110" t="s">
        <v>71</v>
      </c>
      <c r="N34" s="413" t="s">
        <v>135</v>
      </c>
      <c r="O34" s="413" t="s">
        <v>68</v>
      </c>
      <c r="P34" s="414" t="s">
        <v>68</v>
      </c>
    </row>
    <row r="35" spans="1:16" ht="39.6" x14ac:dyDescent="0.25">
      <c r="A35" s="3005"/>
      <c r="B35" s="3008"/>
      <c r="C35" s="3417"/>
      <c r="D35" s="313"/>
      <c r="E35" s="3419"/>
      <c r="F35" s="3046"/>
      <c r="G35" s="3049"/>
      <c r="H35" s="2475"/>
      <c r="I35" s="2472"/>
      <c r="J35" s="217"/>
      <c r="K35" s="218"/>
      <c r="L35" s="192" t="s">
        <v>139</v>
      </c>
      <c r="M35" s="110" t="s">
        <v>73</v>
      </c>
      <c r="N35" s="408">
        <v>10</v>
      </c>
      <c r="O35" s="408">
        <v>20</v>
      </c>
      <c r="P35" s="373" t="s">
        <v>141</v>
      </c>
    </row>
    <row r="36" spans="1:16" ht="39.6" x14ac:dyDescent="0.25">
      <c r="A36" s="3005"/>
      <c r="B36" s="3008"/>
      <c r="C36" s="3417"/>
      <c r="D36" s="313"/>
      <c r="E36" s="3419"/>
      <c r="F36" s="3046"/>
      <c r="G36" s="3049"/>
      <c r="H36" s="2474"/>
      <c r="I36" s="2473"/>
      <c r="J36" s="103"/>
      <c r="K36" s="206"/>
      <c r="L36" s="213" t="s">
        <v>142</v>
      </c>
      <c r="M36" s="93" t="s">
        <v>73</v>
      </c>
      <c r="N36" s="372" t="s">
        <v>143</v>
      </c>
      <c r="O36" s="408">
        <v>9</v>
      </c>
      <c r="P36" s="373" t="s">
        <v>140</v>
      </c>
    </row>
    <row r="37" spans="1:16" ht="13.8" thickBot="1" x14ac:dyDescent="0.3">
      <c r="A37" s="3006"/>
      <c r="B37" s="3009"/>
      <c r="C37" s="3377"/>
      <c r="D37" s="108"/>
      <c r="E37" s="3021"/>
      <c r="F37" s="3047"/>
      <c r="G37" s="3050"/>
      <c r="H37" s="145" t="s">
        <v>7</v>
      </c>
      <c r="I37" s="122">
        <f>I28+I29+I30+I31+I32+I33+I34</f>
        <v>32487.3</v>
      </c>
      <c r="J37" s="122">
        <f t="shared" ref="J37:K37" si="2">J28+J29+J30+J31+J32+J33+J34</f>
        <v>32913</v>
      </c>
      <c r="K37" s="122">
        <f t="shared" si="2"/>
        <v>34559</v>
      </c>
      <c r="L37" s="259"/>
      <c r="M37" s="142"/>
      <c r="N37" s="342"/>
      <c r="O37" s="342"/>
      <c r="P37" s="343"/>
    </row>
    <row r="38" spans="1:16" x14ac:dyDescent="0.25">
      <c r="A38" s="3378" t="s">
        <v>6</v>
      </c>
      <c r="B38" s="3379" t="s">
        <v>6</v>
      </c>
      <c r="C38" s="3422" t="s">
        <v>50</v>
      </c>
      <c r="D38" s="313"/>
      <c r="E38" s="3072" t="s">
        <v>522</v>
      </c>
      <c r="F38" s="3381" t="s">
        <v>64</v>
      </c>
      <c r="G38" s="3049" t="s">
        <v>88</v>
      </c>
      <c r="H38" s="2474" t="s">
        <v>115</v>
      </c>
      <c r="I38" s="2540">
        <v>2002.9</v>
      </c>
      <c r="J38" s="103">
        <v>2085</v>
      </c>
      <c r="K38" s="206">
        <v>2190</v>
      </c>
      <c r="L38" s="216"/>
      <c r="M38" s="110"/>
      <c r="N38" s="348"/>
      <c r="O38" s="348"/>
      <c r="P38" s="349"/>
    </row>
    <row r="39" spans="1:16" x14ac:dyDescent="0.25">
      <c r="A39" s="3005"/>
      <c r="B39" s="3008"/>
      <c r="C39" s="3423"/>
      <c r="D39" s="166"/>
      <c r="E39" s="3072"/>
      <c r="F39" s="3046"/>
      <c r="G39" s="3049"/>
      <c r="H39" s="2474" t="s">
        <v>48</v>
      </c>
      <c r="I39" s="2473"/>
      <c r="J39" s="103"/>
      <c r="K39" s="209"/>
      <c r="L39" s="214"/>
      <c r="M39" s="110"/>
      <c r="N39" s="348"/>
      <c r="O39" s="348"/>
      <c r="P39" s="349"/>
    </row>
    <row r="40" spans="1:16" x14ac:dyDescent="0.25">
      <c r="A40" s="3005"/>
      <c r="B40" s="3008"/>
      <c r="C40" s="3423"/>
      <c r="D40" s="166"/>
      <c r="E40" s="3072"/>
      <c r="F40" s="3046"/>
      <c r="G40" s="3049"/>
      <c r="H40" s="104" t="s">
        <v>58</v>
      </c>
      <c r="I40" s="105">
        <v>26.6</v>
      </c>
      <c r="J40" s="106"/>
      <c r="K40" s="107"/>
      <c r="L40" s="1023"/>
      <c r="M40" s="92"/>
      <c r="N40" s="350"/>
      <c r="O40" s="350"/>
      <c r="P40" s="351"/>
    </row>
    <row r="41" spans="1:16" ht="13.8" thickBot="1" x14ac:dyDescent="0.3">
      <c r="A41" s="3006"/>
      <c r="B41" s="3009"/>
      <c r="C41" s="3424"/>
      <c r="D41" s="108"/>
      <c r="E41" s="3021"/>
      <c r="F41" s="3047"/>
      <c r="G41" s="3050"/>
      <c r="H41" s="111" t="s">
        <v>7</v>
      </c>
      <c r="I41" s="112">
        <f>I38+I40+I39</f>
        <v>2029.5</v>
      </c>
      <c r="J41" s="112">
        <f t="shared" ref="J41:K41" si="3">J38+J40+J39</f>
        <v>2085</v>
      </c>
      <c r="K41" s="112">
        <f t="shared" si="3"/>
        <v>2190</v>
      </c>
      <c r="L41" s="221"/>
      <c r="M41" s="113"/>
      <c r="N41" s="352"/>
      <c r="O41" s="352"/>
      <c r="P41" s="353"/>
    </row>
    <row r="42" spans="1:16" ht="39.6" x14ac:dyDescent="0.25">
      <c r="A42" s="3421" t="s">
        <v>6</v>
      </c>
      <c r="B42" s="3007" t="s">
        <v>6</v>
      </c>
      <c r="C42" s="3376" t="s">
        <v>55</v>
      </c>
      <c r="D42" s="165"/>
      <c r="E42" s="3071" t="s">
        <v>523</v>
      </c>
      <c r="F42" s="3318" t="s">
        <v>64</v>
      </c>
      <c r="G42" s="3048" t="s">
        <v>88</v>
      </c>
      <c r="H42" s="2474" t="s">
        <v>48</v>
      </c>
      <c r="I42" s="2473">
        <v>2235.3000000000002</v>
      </c>
      <c r="J42" s="103">
        <v>2316</v>
      </c>
      <c r="K42" s="198">
        <v>2432</v>
      </c>
      <c r="L42" s="1907" t="s">
        <v>148</v>
      </c>
      <c r="M42" s="173" t="s">
        <v>73</v>
      </c>
      <c r="N42" s="420">
        <v>20</v>
      </c>
      <c r="O42" s="420">
        <v>21</v>
      </c>
      <c r="P42" s="421">
        <v>22</v>
      </c>
    </row>
    <row r="43" spans="1:16" ht="26.4" x14ac:dyDescent="0.25">
      <c r="A43" s="3005"/>
      <c r="B43" s="3008"/>
      <c r="C43" s="3380"/>
      <c r="D43" s="166"/>
      <c r="E43" s="3072"/>
      <c r="F43" s="3046"/>
      <c r="G43" s="3049"/>
      <c r="H43" s="104" t="s">
        <v>58</v>
      </c>
      <c r="I43" s="105">
        <v>172</v>
      </c>
      <c r="J43" s="106">
        <v>178</v>
      </c>
      <c r="K43" s="107">
        <v>187</v>
      </c>
      <c r="L43" s="1023" t="s">
        <v>149</v>
      </c>
      <c r="M43" s="92" t="s">
        <v>73</v>
      </c>
      <c r="N43" s="422">
        <v>10</v>
      </c>
      <c r="O43" s="422">
        <v>12</v>
      </c>
      <c r="P43" s="355">
        <v>14</v>
      </c>
    </row>
    <row r="44" spans="1:16" ht="26.4" x14ac:dyDescent="0.25">
      <c r="A44" s="3005"/>
      <c r="B44" s="3008"/>
      <c r="C44" s="3380"/>
      <c r="D44" s="166"/>
      <c r="E44" s="3072"/>
      <c r="F44" s="3046"/>
      <c r="G44" s="3049"/>
      <c r="H44" s="104" t="s">
        <v>69</v>
      </c>
      <c r="I44" s="115"/>
      <c r="J44" s="106"/>
      <c r="K44" s="107"/>
      <c r="L44" s="1908" t="s">
        <v>150</v>
      </c>
      <c r="M44" s="222" t="s">
        <v>766</v>
      </c>
      <c r="N44" s="354">
        <v>1</v>
      </c>
      <c r="O44" s="354">
        <v>1</v>
      </c>
      <c r="P44" s="355">
        <v>1</v>
      </c>
    </row>
    <row r="45" spans="1:16" ht="26.4" x14ac:dyDescent="0.25">
      <c r="A45" s="3005"/>
      <c r="B45" s="3008"/>
      <c r="C45" s="3380"/>
      <c r="D45" s="166"/>
      <c r="E45" s="223"/>
      <c r="F45" s="3046"/>
      <c r="G45" s="3049"/>
      <c r="H45" s="224" t="s">
        <v>115</v>
      </c>
      <c r="I45" s="2656">
        <v>232.1</v>
      </c>
      <c r="J45" s="103">
        <v>241</v>
      </c>
      <c r="K45" s="206">
        <v>253</v>
      </c>
      <c r="L45" s="1909" t="s">
        <v>151</v>
      </c>
      <c r="M45" s="222" t="s">
        <v>71</v>
      </c>
      <c r="N45" s="356">
        <v>4</v>
      </c>
      <c r="O45" s="356">
        <v>4</v>
      </c>
      <c r="P45" s="357">
        <v>4</v>
      </c>
    </row>
    <row r="46" spans="1:16" ht="39.6" x14ac:dyDescent="0.25">
      <c r="A46" s="3005"/>
      <c r="B46" s="3008"/>
      <c r="C46" s="3380"/>
      <c r="D46" s="166"/>
      <c r="E46" s="223"/>
      <c r="F46" s="3046"/>
      <c r="G46" s="3049"/>
      <c r="H46" s="2507" t="s">
        <v>84</v>
      </c>
      <c r="I46" s="2657">
        <v>231.6</v>
      </c>
      <c r="J46" s="2509">
        <v>201</v>
      </c>
      <c r="K46" s="107">
        <v>211</v>
      </c>
      <c r="L46" s="1910" t="s">
        <v>152</v>
      </c>
      <c r="M46" s="222" t="s">
        <v>85</v>
      </c>
      <c r="N46" s="354">
        <v>93</v>
      </c>
      <c r="O46" s="354">
        <v>93</v>
      </c>
      <c r="P46" s="355">
        <v>94</v>
      </c>
    </row>
    <row r="47" spans="1:16" ht="26.4" x14ac:dyDescent="0.25">
      <c r="A47" s="3005"/>
      <c r="B47" s="3008"/>
      <c r="C47" s="3380"/>
      <c r="D47" s="166"/>
      <c r="E47" s="223"/>
      <c r="F47" s="3046"/>
      <c r="G47" s="3049"/>
      <c r="H47" s="2507" t="s">
        <v>58</v>
      </c>
      <c r="I47" s="2508">
        <v>554.79999999999995</v>
      </c>
      <c r="J47" s="2509">
        <v>589</v>
      </c>
      <c r="K47" s="107">
        <v>619</v>
      </c>
      <c r="L47" s="1910" t="s">
        <v>153</v>
      </c>
      <c r="M47" s="222" t="s">
        <v>85</v>
      </c>
      <c r="N47" s="354">
        <v>3800</v>
      </c>
      <c r="O47" s="354">
        <v>4100</v>
      </c>
      <c r="P47" s="355">
        <v>4200</v>
      </c>
    </row>
    <row r="48" spans="1:16" ht="26.4" x14ac:dyDescent="0.25">
      <c r="A48" s="3005"/>
      <c r="B48" s="3008"/>
      <c r="C48" s="3380"/>
      <c r="D48" s="166"/>
      <c r="E48" s="223"/>
      <c r="F48" s="3046"/>
      <c r="G48" s="3049"/>
      <c r="H48" s="2507" t="s">
        <v>59</v>
      </c>
      <c r="I48" s="2508">
        <v>28.3</v>
      </c>
      <c r="J48" s="2508"/>
      <c r="K48" s="1796"/>
      <c r="L48" s="225" t="s">
        <v>154</v>
      </c>
      <c r="M48" s="222" t="s">
        <v>71</v>
      </c>
      <c r="N48" s="354">
        <v>110</v>
      </c>
      <c r="O48" s="354">
        <v>120</v>
      </c>
      <c r="P48" s="355">
        <v>125</v>
      </c>
    </row>
    <row r="49" spans="1:24" ht="13.8" thickBot="1" x14ac:dyDescent="0.3">
      <c r="A49" s="3006"/>
      <c r="B49" s="3009"/>
      <c r="C49" s="3377"/>
      <c r="D49" s="108"/>
      <c r="E49" s="226"/>
      <c r="F49" s="3047"/>
      <c r="G49" s="3050"/>
      <c r="H49" s="1975" t="s">
        <v>7</v>
      </c>
      <c r="I49" s="461">
        <f>I42+I43+I44+I45+I46+I47+I48</f>
        <v>3454.1000000000004</v>
      </c>
      <c r="J49" s="461">
        <f>J42+J43+J44+J45+J46+J47</f>
        <v>3525</v>
      </c>
      <c r="K49" s="112">
        <f>K42+K43+K44+K45+K46+K47</f>
        <v>3702</v>
      </c>
      <c r="L49" s="227"/>
      <c r="M49" s="228"/>
      <c r="N49" s="352"/>
      <c r="O49" s="352"/>
      <c r="P49" s="358"/>
    </row>
    <row r="50" spans="1:24" ht="13.8" thickBot="1" x14ac:dyDescent="0.3">
      <c r="A50" s="11" t="s">
        <v>6</v>
      </c>
      <c r="B50" s="416">
        <v>1</v>
      </c>
      <c r="C50" s="229"/>
      <c r="D50" s="230"/>
      <c r="E50" s="3024" t="s">
        <v>31</v>
      </c>
      <c r="F50" s="3024"/>
      <c r="G50" s="3025"/>
      <c r="H50" s="1979" t="s">
        <v>7</v>
      </c>
      <c r="I50" s="465">
        <f>I24+I27+I37+I41+I49</f>
        <v>63406.499999999993</v>
      </c>
      <c r="J50" s="465">
        <f t="shared" ref="J50:K50" si="4">J24+J27+J37+J41+J49</f>
        <v>64329</v>
      </c>
      <c r="K50" s="232">
        <f t="shared" si="4"/>
        <v>67549</v>
      </c>
      <c r="L50" s="233"/>
      <c r="M50" s="234"/>
      <c r="N50" s="359"/>
      <c r="O50" s="359"/>
      <c r="P50" s="360"/>
    </row>
    <row r="51" spans="1:24" ht="13.8" thickBot="1" x14ac:dyDescent="0.3">
      <c r="A51" s="11" t="s">
        <v>6</v>
      </c>
      <c r="B51" s="52" t="s">
        <v>8</v>
      </c>
      <c r="C51" s="235" t="s">
        <v>155</v>
      </c>
      <c r="D51" s="118"/>
      <c r="E51" s="236"/>
      <c r="F51" s="236"/>
      <c r="G51" s="236"/>
      <c r="H51" s="1984"/>
      <c r="I51" s="1984"/>
      <c r="J51" s="1984"/>
      <c r="K51" s="236"/>
      <c r="L51" s="236"/>
      <c r="M51" s="236"/>
      <c r="N51" s="361"/>
      <c r="O51" s="361"/>
      <c r="P51" s="362"/>
    </row>
    <row r="52" spans="1:24" ht="40.200000000000003" thickBot="1" x14ac:dyDescent="0.3">
      <c r="A52" s="11"/>
      <c r="B52" s="52"/>
      <c r="C52" s="237"/>
      <c r="D52" s="238"/>
      <c r="E52" s="239"/>
      <c r="F52" s="239"/>
      <c r="G52" s="239"/>
      <c r="H52" s="1987"/>
      <c r="I52" s="1987"/>
      <c r="J52" s="1987"/>
      <c r="K52" s="240"/>
      <c r="L52" s="241" t="s">
        <v>156</v>
      </c>
      <c r="M52" s="161" t="s">
        <v>87</v>
      </c>
      <c r="N52" s="363">
        <v>1</v>
      </c>
      <c r="O52" s="363">
        <v>1</v>
      </c>
      <c r="P52" s="364">
        <v>1</v>
      </c>
    </row>
    <row r="53" spans="1:24" ht="43.2" customHeight="1" thickBot="1" x14ac:dyDescent="0.3">
      <c r="A53" s="11"/>
      <c r="B53" s="52"/>
      <c r="C53" s="242"/>
      <c r="D53" s="238"/>
      <c r="E53" s="239"/>
      <c r="F53" s="239"/>
      <c r="G53" s="239"/>
      <c r="H53" s="1987"/>
      <c r="I53" s="1987"/>
      <c r="J53" s="1987"/>
      <c r="K53" s="240"/>
      <c r="L53" s="243" t="s">
        <v>157</v>
      </c>
      <c r="M53" s="161"/>
      <c r="N53" s="363"/>
      <c r="O53" s="363"/>
      <c r="P53" s="364"/>
      <c r="Q53" s="1018"/>
      <c r="R53" s="1018"/>
      <c r="S53" s="1018"/>
      <c r="T53" s="1018"/>
      <c r="U53" s="1018"/>
      <c r="V53" s="1019"/>
      <c r="W53" s="1018"/>
      <c r="X53" s="1018"/>
    </row>
    <row r="54" spans="1:24" ht="39.6" x14ac:dyDescent="0.25">
      <c r="A54" s="3004" t="s">
        <v>6</v>
      </c>
      <c r="B54" s="3007" t="s">
        <v>8</v>
      </c>
      <c r="C54" s="3376" t="s">
        <v>6</v>
      </c>
      <c r="D54" s="165"/>
      <c r="E54" s="3418" t="s">
        <v>1050</v>
      </c>
      <c r="F54" s="3318" t="s">
        <v>64</v>
      </c>
      <c r="G54" s="3048" t="s">
        <v>158</v>
      </c>
      <c r="H54" s="1966" t="s">
        <v>48</v>
      </c>
      <c r="I54" s="448">
        <v>217</v>
      </c>
      <c r="J54" s="2510">
        <v>375</v>
      </c>
      <c r="K54" s="198">
        <v>394</v>
      </c>
      <c r="L54" s="244" t="s">
        <v>159</v>
      </c>
      <c r="M54" s="173"/>
      <c r="N54" s="365"/>
      <c r="O54" s="365" t="s">
        <v>68</v>
      </c>
      <c r="P54" s="366" t="s">
        <v>68</v>
      </c>
      <c r="Q54" s="1020"/>
      <c r="R54" s="1021"/>
      <c r="S54" s="1022"/>
      <c r="T54" s="1018"/>
      <c r="U54" s="1022"/>
      <c r="V54" s="1022"/>
      <c r="W54" s="1022"/>
      <c r="X54" s="1018"/>
    </row>
    <row r="55" spans="1:24" ht="26.4" x14ac:dyDescent="0.25">
      <c r="A55" s="3005"/>
      <c r="B55" s="3008"/>
      <c r="C55" s="3380"/>
      <c r="D55" s="166"/>
      <c r="E55" s="3419"/>
      <c r="F55" s="3046"/>
      <c r="G55" s="3049"/>
      <c r="H55" s="104" t="s">
        <v>58</v>
      </c>
      <c r="I55" s="105"/>
      <c r="J55" s="106"/>
      <c r="K55" s="107"/>
      <c r="L55" s="245" t="s">
        <v>160</v>
      </c>
      <c r="M55" s="93" t="s">
        <v>71</v>
      </c>
      <c r="N55" s="354">
        <v>3600</v>
      </c>
      <c r="O55" s="354">
        <v>3700</v>
      </c>
      <c r="P55" s="367">
        <v>3800</v>
      </c>
    </row>
    <row r="56" spans="1:24" ht="41.25" customHeight="1" x14ac:dyDescent="0.25">
      <c r="A56" s="3005"/>
      <c r="B56" s="3008"/>
      <c r="C56" s="3380"/>
      <c r="D56" s="166"/>
      <c r="E56" s="3419"/>
      <c r="F56" s="3046"/>
      <c r="G56" s="3049"/>
      <c r="H56" s="1953" t="s">
        <v>57</v>
      </c>
      <c r="I56" s="1952">
        <v>327</v>
      </c>
      <c r="J56" s="106">
        <v>321</v>
      </c>
      <c r="K56" s="107">
        <v>337</v>
      </c>
      <c r="L56" s="245" t="s">
        <v>1051</v>
      </c>
      <c r="M56" s="246" t="s">
        <v>71</v>
      </c>
      <c r="N56" s="368">
        <v>5000</v>
      </c>
      <c r="O56" s="368">
        <v>5500</v>
      </c>
      <c r="P56" s="369">
        <v>6000</v>
      </c>
    </row>
    <row r="57" spans="1:24" ht="26.4" x14ac:dyDescent="0.25">
      <c r="A57" s="3005"/>
      <c r="B57" s="3008"/>
      <c r="C57" s="3380"/>
      <c r="D57" s="166"/>
      <c r="E57" s="3419"/>
      <c r="F57" s="3046"/>
      <c r="G57" s="3049"/>
      <c r="H57" s="104" t="s">
        <v>84</v>
      </c>
      <c r="I57" s="105"/>
      <c r="J57" s="106"/>
      <c r="K57" s="107"/>
      <c r="L57" s="245" t="s">
        <v>161</v>
      </c>
      <c r="M57" s="92"/>
      <c r="N57" s="354" t="s">
        <v>68</v>
      </c>
      <c r="O57" s="354"/>
      <c r="P57" s="367"/>
    </row>
    <row r="58" spans="1:24" ht="41.25" customHeight="1" x14ac:dyDescent="0.25">
      <c r="A58" s="3005"/>
      <c r="B58" s="3008"/>
      <c r="C58" s="3380"/>
      <c r="D58" s="166"/>
      <c r="E58" s="3419"/>
      <c r="F58" s="3046"/>
      <c r="G58" s="3049"/>
      <c r="H58" s="104"/>
      <c r="I58" s="105"/>
      <c r="J58" s="106"/>
      <c r="K58" s="107"/>
      <c r="L58" s="203" t="s">
        <v>162</v>
      </c>
      <c r="M58" s="92" t="s">
        <v>71</v>
      </c>
      <c r="N58" s="354">
        <v>2000</v>
      </c>
      <c r="O58" s="354">
        <v>2000</v>
      </c>
      <c r="P58" s="367">
        <v>2000</v>
      </c>
    </row>
    <row r="59" spans="1:24" ht="26.4" x14ac:dyDescent="0.25">
      <c r="A59" s="3005"/>
      <c r="B59" s="3008"/>
      <c r="C59" s="3380"/>
      <c r="D59" s="166"/>
      <c r="E59" s="3420"/>
      <c r="F59" s="3046"/>
      <c r="G59" s="3049"/>
      <c r="H59" s="104"/>
      <c r="I59" s="105"/>
      <c r="J59" s="106"/>
      <c r="K59" s="107"/>
      <c r="L59" s="203" t="s">
        <v>163</v>
      </c>
      <c r="M59" s="247" t="s">
        <v>85</v>
      </c>
      <c r="N59" s="354">
        <v>15</v>
      </c>
      <c r="O59" s="354">
        <v>17</v>
      </c>
      <c r="P59" s="367">
        <v>20</v>
      </c>
    </row>
    <row r="60" spans="1:24" ht="26.4" x14ac:dyDescent="0.25">
      <c r="A60" s="3005"/>
      <c r="B60" s="3008"/>
      <c r="C60" s="3380"/>
      <c r="D60" s="166"/>
      <c r="E60" s="3420"/>
      <c r="F60" s="3046"/>
      <c r="G60" s="3049"/>
      <c r="H60" s="104"/>
      <c r="I60" s="105"/>
      <c r="J60" s="106"/>
      <c r="K60" s="107"/>
      <c r="L60" s="203" t="s">
        <v>1052</v>
      </c>
      <c r="M60" s="247" t="s">
        <v>71</v>
      </c>
      <c r="N60" s="354">
        <v>1</v>
      </c>
      <c r="O60" s="354">
        <v>1</v>
      </c>
      <c r="P60" s="367">
        <v>1</v>
      </c>
    </row>
    <row r="61" spans="1:24" ht="39.75" customHeight="1" x14ac:dyDescent="0.25">
      <c r="A61" s="3005"/>
      <c r="B61" s="3008"/>
      <c r="C61" s="3380"/>
      <c r="D61" s="166"/>
      <c r="E61" s="3420"/>
      <c r="F61" s="3046"/>
      <c r="G61" s="3049"/>
      <c r="H61" s="104"/>
      <c r="I61" s="105"/>
      <c r="J61" s="106"/>
      <c r="K61" s="107"/>
      <c r="L61" s="203" t="s">
        <v>164</v>
      </c>
      <c r="M61" s="247" t="s">
        <v>73</v>
      </c>
      <c r="N61" s="354">
        <v>80</v>
      </c>
      <c r="O61" s="354">
        <v>80</v>
      </c>
      <c r="P61" s="367">
        <v>80</v>
      </c>
    </row>
    <row r="62" spans="1:24" ht="30.6" customHeight="1" x14ac:dyDescent="0.25">
      <c r="A62" s="3005"/>
      <c r="B62" s="3008"/>
      <c r="C62" s="3380"/>
      <c r="D62" s="166"/>
      <c r="E62" s="3420"/>
      <c r="F62" s="3046"/>
      <c r="G62" s="3049"/>
      <c r="H62" s="104"/>
      <c r="I62" s="105"/>
      <c r="J62" s="106"/>
      <c r="K62" s="107"/>
      <c r="L62" s="203" t="s">
        <v>165</v>
      </c>
      <c r="M62" s="247" t="s">
        <v>71</v>
      </c>
      <c r="N62" s="354">
        <v>40</v>
      </c>
      <c r="O62" s="354">
        <v>45</v>
      </c>
      <c r="P62" s="367">
        <v>48</v>
      </c>
    </row>
    <row r="63" spans="1:24" ht="37.950000000000003" customHeight="1" x14ac:dyDescent="0.25">
      <c r="A63" s="3005"/>
      <c r="B63" s="3008"/>
      <c r="C63" s="3380"/>
      <c r="D63" s="166"/>
      <c r="E63" s="3420"/>
      <c r="F63" s="3046"/>
      <c r="G63" s="3049"/>
      <c r="H63" s="104"/>
      <c r="I63" s="105"/>
      <c r="J63" s="106"/>
      <c r="K63" s="107"/>
      <c r="L63" s="220" t="s">
        <v>166</v>
      </c>
      <c r="M63" s="247" t="s">
        <v>71</v>
      </c>
      <c r="N63" s="354">
        <v>40</v>
      </c>
      <c r="O63" s="354">
        <v>45</v>
      </c>
      <c r="P63" s="367">
        <v>48</v>
      </c>
    </row>
    <row r="64" spans="1:24" ht="26.4" x14ac:dyDescent="0.25">
      <c r="A64" s="3005"/>
      <c r="B64" s="3008"/>
      <c r="C64" s="3380"/>
      <c r="D64" s="166"/>
      <c r="E64" s="3420"/>
      <c r="F64" s="3046"/>
      <c r="G64" s="3049"/>
      <c r="H64" s="104"/>
      <c r="I64" s="105"/>
      <c r="J64" s="106"/>
      <c r="K64" s="107"/>
      <c r="L64" s="220" t="s">
        <v>167</v>
      </c>
      <c r="M64" s="247" t="s">
        <v>71</v>
      </c>
      <c r="N64" s="354">
        <v>3</v>
      </c>
      <c r="O64" s="354">
        <v>3</v>
      </c>
      <c r="P64" s="367">
        <v>3</v>
      </c>
    </row>
    <row r="65" spans="1:16" ht="30" customHeight="1" x14ac:dyDescent="0.25">
      <c r="A65" s="3005"/>
      <c r="B65" s="3008"/>
      <c r="C65" s="3380"/>
      <c r="D65" s="166"/>
      <c r="E65" s="3420"/>
      <c r="F65" s="3046"/>
      <c r="G65" s="3049"/>
      <c r="H65" s="104"/>
      <c r="I65" s="105"/>
      <c r="J65" s="106"/>
      <c r="K65" s="107"/>
      <c r="L65" s="220" t="s">
        <v>524</v>
      </c>
      <c r="M65" s="247" t="s">
        <v>71</v>
      </c>
      <c r="N65" s="354">
        <v>3</v>
      </c>
      <c r="O65" s="354">
        <v>3</v>
      </c>
      <c r="P65" s="367">
        <v>3</v>
      </c>
    </row>
    <row r="66" spans="1:16" ht="33.6" customHeight="1" x14ac:dyDescent="0.25">
      <c r="A66" s="3005"/>
      <c r="B66" s="3008"/>
      <c r="C66" s="3380"/>
      <c r="D66" s="166"/>
      <c r="E66" s="3420"/>
      <c r="F66" s="3046"/>
      <c r="G66" s="3049"/>
      <c r="H66" s="104"/>
      <c r="I66" s="105"/>
      <c r="J66" s="106"/>
      <c r="K66" s="107"/>
      <c r="L66" s="220" t="s">
        <v>168</v>
      </c>
      <c r="M66" s="247" t="s">
        <v>71</v>
      </c>
      <c r="N66" s="354">
        <v>1</v>
      </c>
      <c r="O66" s="354">
        <v>1</v>
      </c>
      <c r="P66" s="367">
        <v>1</v>
      </c>
    </row>
    <row r="67" spans="1:16" ht="51.75" customHeight="1" x14ac:dyDescent="0.25">
      <c r="A67" s="3005"/>
      <c r="B67" s="3008"/>
      <c r="C67" s="3380"/>
      <c r="D67" s="166"/>
      <c r="E67" s="3420"/>
      <c r="F67" s="3046"/>
      <c r="G67" s="3049"/>
      <c r="H67" s="104"/>
      <c r="I67" s="105"/>
      <c r="J67" s="106"/>
      <c r="K67" s="107"/>
      <c r="L67" s="220" t="s">
        <v>169</v>
      </c>
      <c r="M67" s="247" t="s">
        <v>85</v>
      </c>
      <c r="N67" s="354">
        <v>10</v>
      </c>
      <c r="O67" s="354">
        <v>12</v>
      </c>
      <c r="P67" s="367">
        <v>15</v>
      </c>
    </row>
    <row r="68" spans="1:16" ht="39.6" x14ac:dyDescent="0.25">
      <c r="A68" s="3005"/>
      <c r="B68" s="3008"/>
      <c r="C68" s="3380"/>
      <c r="D68" s="166"/>
      <c r="E68" s="3420"/>
      <c r="F68" s="3046"/>
      <c r="G68" s="3049"/>
      <c r="H68" s="104"/>
      <c r="I68" s="105"/>
      <c r="J68" s="106"/>
      <c r="K68" s="107"/>
      <c r="L68" s="220" t="s">
        <v>170</v>
      </c>
      <c r="M68" s="247" t="s">
        <v>85</v>
      </c>
      <c r="N68" s="354">
        <v>40</v>
      </c>
      <c r="O68" s="354">
        <v>50</v>
      </c>
      <c r="P68" s="367">
        <v>60</v>
      </c>
    </row>
    <row r="69" spans="1:16" ht="42" customHeight="1" x14ac:dyDescent="0.25">
      <c r="A69" s="3005"/>
      <c r="B69" s="3008"/>
      <c r="C69" s="3380"/>
      <c r="D69" s="166"/>
      <c r="E69" s="3420"/>
      <c r="F69" s="3046"/>
      <c r="G69" s="3049"/>
      <c r="H69" s="104"/>
      <c r="I69" s="105"/>
      <c r="J69" s="106"/>
      <c r="K69" s="107"/>
      <c r="L69" s="220" t="s">
        <v>171</v>
      </c>
      <c r="M69" s="247" t="s">
        <v>85</v>
      </c>
      <c r="N69" s="354">
        <v>100</v>
      </c>
      <c r="O69" s="354">
        <v>120</v>
      </c>
      <c r="P69" s="367">
        <v>150</v>
      </c>
    </row>
    <row r="70" spans="1:16" ht="26.4" x14ac:dyDescent="0.25">
      <c r="A70" s="3005"/>
      <c r="B70" s="3008"/>
      <c r="C70" s="3380"/>
      <c r="D70" s="166"/>
      <c r="E70" s="3420"/>
      <c r="F70" s="3046"/>
      <c r="G70" s="3049"/>
      <c r="H70" s="104"/>
      <c r="I70" s="105"/>
      <c r="J70" s="106"/>
      <c r="K70" s="107"/>
      <c r="L70" s="220" t="s">
        <v>172</v>
      </c>
      <c r="M70" s="247" t="s">
        <v>71</v>
      </c>
      <c r="N70" s="354">
        <v>5</v>
      </c>
      <c r="O70" s="354">
        <v>5</v>
      </c>
      <c r="P70" s="367">
        <v>5</v>
      </c>
    </row>
    <row r="71" spans="1:16" ht="26.4" x14ac:dyDescent="0.25">
      <c r="A71" s="3005"/>
      <c r="B71" s="3008"/>
      <c r="C71" s="3380"/>
      <c r="D71" s="166"/>
      <c r="E71" s="3420"/>
      <c r="F71" s="3046"/>
      <c r="G71" s="3049"/>
      <c r="H71" s="104"/>
      <c r="I71" s="105"/>
      <c r="J71" s="106"/>
      <c r="K71" s="107"/>
      <c r="L71" s="220" t="s">
        <v>173</v>
      </c>
      <c r="M71" s="93" t="s">
        <v>71</v>
      </c>
      <c r="N71" s="368">
        <v>38</v>
      </c>
      <c r="O71" s="368">
        <v>40</v>
      </c>
      <c r="P71" s="369">
        <v>45</v>
      </c>
    </row>
    <row r="72" spans="1:16" s="9" customFormat="1" ht="17.399999999999999" customHeight="1" x14ac:dyDescent="0.25">
      <c r="A72" s="3005"/>
      <c r="B72" s="3008"/>
      <c r="C72" s="3380"/>
      <c r="D72" s="166"/>
      <c r="E72" s="3420"/>
      <c r="F72" s="3046"/>
      <c r="G72" s="3049"/>
      <c r="H72" s="311"/>
      <c r="I72" s="162"/>
      <c r="J72" s="126"/>
      <c r="K72" s="267"/>
      <c r="L72" s="317" t="s">
        <v>203</v>
      </c>
      <c r="M72" s="93" t="s">
        <v>71</v>
      </c>
      <c r="N72" s="370">
        <v>1</v>
      </c>
      <c r="O72" s="370"/>
      <c r="P72" s="371"/>
    </row>
    <row r="73" spans="1:16" s="9" customFormat="1" ht="39.75" customHeight="1" x14ac:dyDescent="0.25">
      <c r="A73" s="3005"/>
      <c r="B73" s="3008"/>
      <c r="C73" s="3380"/>
      <c r="D73" s="313"/>
      <c r="E73" s="3420"/>
      <c r="F73" s="3046"/>
      <c r="G73" s="3049"/>
      <c r="H73" s="311"/>
      <c r="I73" s="162"/>
      <c r="J73" s="126"/>
      <c r="K73" s="267"/>
      <c r="L73" s="204" t="s">
        <v>133</v>
      </c>
      <c r="M73" s="314" t="s">
        <v>71</v>
      </c>
      <c r="N73" s="372" t="s">
        <v>75</v>
      </c>
      <c r="O73" s="372" t="s">
        <v>75</v>
      </c>
      <c r="P73" s="373" t="s">
        <v>74</v>
      </c>
    </row>
    <row r="74" spans="1:16" ht="13.2" customHeight="1" thickBot="1" x14ac:dyDescent="0.3">
      <c r="A74" s="3006"/>
      <c r="B74" s="3009"/>
      <c r="C74" s="3377"/>
      <c r="D74" s="108"/>
      <c r="E74" s="3021"/>
      <c r="F74" s="3047"/>
      <c r="G74" s="3050"/>
      <c r="H74" s="248" t="s">
        <v>7</v>
      </c>
      <c r="I74" s="112">
        <f>I54+I55+I56+I57</f>
        <v>544</v>
      </c>
      <c r="J74" s="112">
        <f t="shared" ref="J74:K74" si="5">J54+J55+J56</f>
        <v>696</v>
      </c>
      <c r="K74" s="112">
        <f t="shared" si="5"/>
        <v>731</v>
      </c>
      <c r="L74" s="221"/>
      <c r="M74" s="113"/>
      <c r="N74" s="352"/>
      <c r="O74" s="352"/>
      <c r="P74" s="353"/>
    </row>
    <row r="75" spans="1:16" ht="26.4" x14ac:dyDescent="0.25">
      <c r="A75" s="3004" t="s">
        <v>6</v>
      </c>
      <c r="B75" s="3007" t="s">
        <v>8</v>
      </c>
      <c r="C75" s="3376" t="s">
        <v>8</v>
      </c>
      <c r="D75" s="1797"/>
      <c r="E75" s="3418" t="s">
        <v>767</v>
      </c>
      <c r="F75" s="3045" t="s">
        <v>174</v>
      </c>
      <c r="G75" s="3048" t="s">
        <v>88</v>
      </c>
      <c r="H75" s="102" t="s">
        <v>48</v>
      </c>
      <c r="I75" s="119">
        <v>67</v>
      </c>
      <c r="J75" s="120">
        <v>67</v>
      </c>
      <c r="K75" s="198">
        <v>70</v>
      </c>
      <c r="L75" s="249" t="s">
        <v>175</v>
      </c>
      <c r="M75" s="250" t="s">
        <v>71</v>
      </c>
      <c r="N75" s="346" t="s">
        <v>135</v>
      </c>
      <c r="O75" s="346"/>
      <c r="P75" s="347"/>
    </row>
    <row r="76" spans="1:16" ht="26.4" x14ac:dyDescent="0.25">
      <c r="A76" s="3005"/>
      <c r="B76" s="3008"/>
      <c r="C76" s="3417"/>
      <c r="D76" s="1798"/>
      <c r="E76" s="3419"/>
      <c r="F76" s="3046"/>
      <c r="G76" s="3049"/>
      <c r="H76" s="104" t="s">
        <v>115</v>
      </c>
      <c r="I76" s="1952">
        <v>368.9</v>
      </c>
      <c r="J76" s="106">
        <v>385</v>
      </c>
      <c r="K76" s="107">
        <v>404</v>
      </c>
      <c r="L76" s="121" t="s">
        <v>176</v>
      </c>
      <c r="M76" s="212"/>
      <c r="N76" s="338"/>
      <c r="O76" s="338" t="s">
        <v>68</v>
      </c>
      <c r="P76" s="339" t="s">
        <v>68</v>
      </c>
    </row>
    <row r="77" spans="1:16" x14ac:dyDescent="0.25">
      <c r="A77" s="3005"/>
      <c r="B77" s="3008"/>
      <c r="C77" s="3417"/>
      <c r="D77" s="1798"/>
      <c r="E77" s="3419"/>
      <c r="F77" s="3046"/>
      <c r="G77" s="3049"/>
      <c r="H77" s="2474" t="s">
        <v>59</v>
      </c>
      <c r="I77" s="2473">
        <v>1</v>
      </c>
      <c r="J77" s="103"/>
      <c r="K77" s="107"/>
      <c r="L77" s="121"/>
      <c r="M77" s="212"/>
      <c r="N77" s="338"/>
      <c r="O77" s="338"/>
      <c r="P77" s="339"/>
    </row>
    <row r="78" spans="1:16" x14ac:dyDescent="0.25">
      <c r="A78" s="3005"/>
      <c r="B78" s="3008"/>
      <c r="C78" s="3417"/>
      <c r="D78" s="1798"/>
      <c r="E78" s="3419"/>
      <c r="F78" s="3046"/>
      <c r="G78" s="3049"/>
      <c r="H78" s="2474" t="s">
        <v>84</v>
      </c>
      <c r="I78" s="2473">
        <v>5.5</v>
      </c>
      <c r="J78" s="103"/>
      <c r="K78" s="206"/>
      <c r="L78" s="121"/>
      <c r="M78" s="212"/>
      <c r="N78" s="338"/>
      <c r="O78" s="338"/>
      <c r="P78" s="339"/>
    </row>
    <row r="79" spans="1:16" ht="26.25" customHeight="1" thickBot="1" x14ac:dyDescent="0.3">
      <c r="A79" s="3006"/>
      <c r="B79" s="3009"/>
      <c r="C79" s="3377"/>
      <c r="D79" s="108"/>
      <c r="E79" s="3021"/>
      <c r="F79" s="3047"/>
      <c r="G79" s="3050"/>
      <c r="H79" s="145" t="s">
        <v>7</v>
      </c>
      <c r="I79" s="122">
        <f>I75+I76+I77+I78</f>
        <v>442.4</v>
      </c>
      <c r="J79" s="122">
        <f t="shared" ref="J79:K79" si="6">J75+J76+J77+J78</f>
        <v>452</v>
      </c>
      <c r="K79" s="122">
        <f t="shared" si="6"/>
        <v>474</v>
      </c>
      <c r="L79" s="251" t="s">
        <v>525</v>
      </c>
      <c r="M79" s="146" t="s">
        <v>85</v>
      </c>
      <c r="N79" s="374" t="s">
        <v>86</v>
      </c>
      <c r="O79" s="374" t="s">
        <v>125</v>
      </c>
      <c r="P79" s="375" t="s">
        <v>125</v>
      </c>
    </row>
    <row r="80" spans="1:16" ht="13.8" thickBot="1" x14ac:dyDescent="0.3">
      <c r="A80" s="11" t="s">
        <v>6</v>
      </c>
      <c r="B80" s="52" t="s">
        <v>8</v>
      </c>
      <c r="C80" s="3024" t="s">
        <v>31</v>
      </c>
      <c r="D80" s="3024"/>
      <c r="E80" s="3024"/>
      <c r="F80" s="3024"/>
      <c r="G80" s="3025"/>
      <c r="H80" s="231" t="s">
        <v>7</v>
      </c>
      <c r="I80" s="232">
        <f>I74+I79</f>
        <v>986.4</v>
      </c>
      <c r="J80" s="232">
        <f t="shared" ref="J80:K80" si="7">J74+J79</f>
        <v>1148</v>
      </c>
      <c r="K80" s="232">
        <f t="shared" si="7"/>
        <v>1205</v>
      </c>
      <c r="L80" s="3370"/>
      <c r="M80" s="3371"/>
      <c r="N80" s="3371"/>
      <c r="O80" s="3371"/>
      <c r="P80" s="3372"/>
    </row>
    <row r="81" spans="1:18" ht="13.8" thickBot="1" x14ac:dyDescent="0.3">
      <c r="A81" s="11" t="s">
        <v>6</v>
      </c>
      <c r="B81" s="52" t="s">
        <v>49</v>
      </c>
      <c r="C81" s="235" t="s">
        <v>177</v>
      </c>
      <c r="D81" s="118"/>
      <c r="E81" s="236"/>
      <c r="F81" s="236"/>
      <c r="G81" s="236"/>
      <c r="H81" s="236"/>
      <c r="I81" s="236"/>
      <c r="J81" s="236"/>
      <c r="K81" s="236"/>
      <c r="L81" s="236"/>
      <c r="M81" s="236"/>
      <c r="N81" s="361"/>
      <c r="O81" s="361"/>
      <c r="P81" s="362"/>
    </row>
    <row r="82" spans="1:18" ht="51.75" customHeight="1" x14ac:dyDescent="0.25">
      <c r="A82" s="3233"/>
      <c r="B82" s="3235"/>
      <c r="C82" s="252"/>
      <c r="D82" s="186"/>
      <c r="E82" s="253"/>
      <c r="F82" s="253"/>
      <c r="G82" s="253"/>
      <c r="H82" s="253"/>
      <c r="I82" s="253"/>
      <c r="J82" s="253"/>
      <c r="K82" s="254"/>
      <c r="L82" s="219" t="s">
        <v>178</v>
      </c>
      <c r="M82" s="173" t="s">
        <v>73</v>
      </c>
      <c r="N82" s="331">
        <v>25</v>
      </c>
      <c r="O82" s="331">
        <v>27</v>
      </c>
      <c r="P82" s="332">
        <v>29</v>
      </c>
    </row>
    <row r="83" spans="1:18" ht="52.8" x14ac:dyDescent="0.25">
      <c r="A83" s="3234"/>
      <c r="B83" s="3008"/>
      <c r="C83" s="252"/>
      <c r="D83" s="186"/>
      <c r="E83" s="253"/>
      <c r="F83" s="253"/>
      <c r="G83" s="253"/>
      <c r="H83" s="253"/>
      <c r="I83" s="253"/>
      <c r="J83" s="253"/>
      <c r="K83" s="254"/>
      <c r="L83" s="192" t="s">
        <v>1053</v>
      </c>
      <c r="M83" s="92" t="s">
        <v>73</v>
      </c>
      <c r="N83" s="334">
        <v>5</v>
      </c>
      <c r="O83" s="334">
        <v>10</v>
      </c>
      <c r="P83" s="335">
        <v>15</v>
      </c>
    </row>
    <row r="84" spans="1:18" ht="39.6" x14ac:dyDescent="0.25">
      <c r="A84" s="3234"/>
      <c r="B84" s="3008"/>
      <c r="C84" s="252"/>
      <c r="D84" s="186"/>
      <c r="E84" s="253"/>
      <c r="F84" s="253"/>
      <c r="G84" s="253"/>
      <c r="H84" s="253"/>
      <c r="I84" s="253"/>
      <c r="J84" s="253"/>
      <c r="K84" s="254"/>
      <c r="L84" s="255" t="s">
        <v>179</v>
      </c>
      <c r="M84" s="92" t="s">
        <v>180</v>
      </c>
      <c r="N84" s="376">
        <v>25000</v>
      </c>
      <c r="O84" s="376">
        <v>27000</v>
      </c>
      <c r="P84" s="377">
        <v>29000</v>
      </c>
    </row>
    <row r="85" spans="1:18" ht="40.200000000000003" thickBot="1" x14ac:dyDescent="0.3">
      <c r="A85" s="3384"/>
      <c r="B85" s="3385"/>
      <c r="C85" s="256"/>
      <c r="D85" s="194"/>
      <c r="E85" s="257"/>
      <c r="F85" s="257"/>
      <c r="G85" s="257"/>
      <c r="H85" s="257"/>
      <c r="I85" s="257"/>
      <c r="J85" s="257"/>
      <c r="K85" s="258"/>
      <c r="L85" s="259" t="s">
        <v>1054</v>
      </c>
      <c r="M85" s="174" t="s">
        <v>73</v>
      </c>
      <c r="N85" s="378">
        <v>60</v>
      </c>
      <c r="O85" s="378">
        <v>62</v>
      </c>
      <c r="P85" s="379">
        <v>64</v>
      </c>
    </row>
    <row r="86" spans="1:18" x14ac:dyDescent="0.25">
      <c r="A86" s="3233" t="s">
        <v>6</v>
      </c>
      <c r="B86" s="3235" t="s">
        <v>49</v>
      </c>
      <c r="C86" s="3307" t="s">
        <v>6</v>
      </c>
      <c r="D86" s="260"/>
      <c r="E86" s="3410" t="s">
        <v>181</v>
      </c>
      <c r="F86" s="3413" t="s">
        <v>182</v>
      </c>
      <c r="G86" s="3414" t="s">
        <v>88</v>
      </c>
      <c r="H86" s="2474" t="s">
        <v>48</v>
      </c>
      <c r="I86" s="2473">
        <v>465.4</v>
      </c>
      <c r="J86" s="103">
        <v>477</v>
      </c>
      <c r="K86" s="206">
        <v>501</v>
      </c>
      <c r="L86" s="261" t="s">
        <v>183</v>
      </c>
      <c r="M86" s="262" t="s">
        <v>85</v>
      </c>
      <c r="N86" s="348">
        <v>19</v>
      </c>
      <c r="O86" s="348">
        <v>20</v>
      </c>
      <c r="P86" s="349">
        <v>21</v>
      </c>
    </row>
    <row r="87" spans="1:18" ht="26.4" x14ac:dyDescent="0.25">
      <c r="A87" s="3234"/>
      <c r="B87" s="3008"/>
      <c r="C87" s="3308"/>
      <c r="D87" s="263"/>
      <c r="E87" s="3411"/>
      <c r="F87" s="3046"/>
      <c r="G87" s="3415"/>
      <c r="H87" s="104" t="s">
        <v>115</v>
      </c>
      <c r="I87" s="105"/>
      <c r="J87" s="106"/>
      <c r="K87" s="107"/>
      <c r="L87" s="245" t="s">
        <v>526</v>
      </c>
      <c r="M87" s="222" t="s">
        <v>87</v>
      </c>
      <c r="N87" s="350">
        <v>1</v>
      </c>
      <c r="O87" s="350">
        <v>1</v>
      </c>
      <c r="P87" s="351">
        <v>1</v>
      </c>
    </row>
    <row r="88" spans="1:18" ht="26.4" x14ac:dyDescent="0.25">
      <c r="A88" s="3234"/>
      <c r="B88" s="3008"/>
      <c r="C88" s="3308"/>
      <c r="D88" s="263"/>
      <c r="E88" s="3411"/>
      <c r="F88" s="3046"/>
      <c r="G88" s="3415"/>
      <c r="H88" s="2474" t="s">
        <v>58</v>
      </c>
      <c r="I88" s="2473">
        <v>30.4</v>
      </c>
      <c r="J88" s="103">
        <v>11</v>
      </c>
      <c r="K88" s="206">
        <v>12</v>
      </c>
      <c r="L88" s="123" t="s">
        <v>184</v>
      </c>
      <c r="M88" s="262" t="s">
        <v>87</v>
      </c>
      <c r="N88" s="348">
        <v>10</v>
      </c>
      <c r="O88" s="348">
        <v>12</v>
      </c>
      <c r="P88" s="349">
        <v>14</v>
      </c>
      <c r="Q88" s="54"/>
      <c r="R88" s="1000"/>
    </row>
    <row r="89" spans="1:18" ht="66.75" customHeight="1" x14ac:dyDescent="0.25">
      <c r="A89" s="3234"/>
      <c r="B89" s="3008"/>
      <c r="C89" s="3308"/>
      <c r="D89" s="263"/>
      <c r="E89" s="3411"/>
      <c r="F89" s="3046"/>
      <c r="G89" s="3415"/>
      <c r="H89" s="104" t="s">
        <v>69</v>
      </c>
      <c r="I89" s="105"/>
      <c r="J89" s="106"/>
      <c r="K89" s="107"/>
      <c r="L89" s="264" t="s">
        <v>185</v>
      </c>
      <c r="M89" s="124" t="s">
        <v>71</v>
      </c>
      <c r="N89" s="350">
        <v>1</v>
      </c>
      <c r="O89" s="350">
        <v>1</v>
      </c>
      <c r="P89" s="351">
        <v>1</v>
      </c>
    </row>
    <row r="90" spans="1:18" ht="39.6" x14ac:dyDescent="0.25">
      <c r="A90" s="3234"/>
      <c r="B90" s="3008"/>
      <c r="C90" s="3308"/>
      <c r="D90" s="263"/>
      <c r="E90" s="3411"/>
      <c r="F90" s="3046"/>
      <c r="G90" s="3415"/>
      <c r="H90" s="104" t="s">
        <v>59</v>
      </c>
      <c r="I90" s="115">
        <v>4.4000000000000004</v>
      </c>
      <c r="J90" s="106"/>
      <c r="K90" s="107"/>
      <c r="L90" s="37" t="s">
        <v>186</v>
      </c>
      <c r="M90" s="265" t="s">
        <v>71</v>
      </c>
      <c r="N90" s="354">
        <v>10</v>
      </c>
      <c r="O90" s="354">
        <v>12</v>
      </c>
      <c r="P90" s="355">
        <v>14</v>
      </c>
    </row>
    <row r="91" spans="1:18" ht="26.4" x14ac:dyDescent="0.25">
      <c r="A91" s="3234"/>
      <c r="B91" s="3008"/>
      <c r="C91" s="3308"/>
      <c r="D91" s="263"/>
      <c r="E91" s="3411"/>
      <c r="F91" s="3046"/>
      <c r="G91" s="3415"/>
      <c r="H91" s="125" t="s">
        <v>57</v>
      </c>
      <c r="I91" s="266">
        <v>133.6</v>
      </c>
      <c r="J91" s="126">
        <v>131</v>
      </c>
      <c r="K91" s="267">
        <v>138</v>
      </c>
      <c r="L91" s="268" t="s">
        <v>187</v>
      </c>
      <c r="M91" s="269" t="s">
        <v>87</v>
      </c>
      <c r="N91" s="370">
        <v>3</v>
      </c>
      <c r="O91" s="370">
        <v>3</v>
      </c>
      <c r="P91" s="380">
        <v>3</v>
      </c>
    </row>
    <row r="92" spans="1:18" ht="39.6" x14ac:dyDescent="0.25">
      <c r="A92" s="3234"/>
      <c r="B92" s="3008"/>
      <c r="C92" s="3308"/>
      <c r="D92" s="263"/>
      <c r="E92" s="3411"/>
      <c r="F92" s="3046"/>
      <c r="G92" s="3415"/>
      <c r="H92" s="125" t="s">
        <v>84</v>
      </c>
      <c r="I92" s="266">
        <v>26</v>
      </c>
      <c r="J92" s="126">
        <v>19</v>
      </c>
      <c r="K92" s="267">
        <v>20</v>
      </c>
      <c r="L92" s="268" t="s">
        <v>188</v>
      </c>
      <c r="M92" s="269" t="s">
        <v>87</v>
      </c>
      <c r="N92" s="370">
        <v>3</v>
      </c>
      <c r="O92" s="370">
        <v>3</v>
      </c>
      <c r="P92" s="380">
        <v>3</v>
      </c>
    </row>
    <row r="93" spans="1:18" ht="52.8" x14ac:dyDescent="0.25">
      <c r="A93" s="3234"/>
      <c r="B93" s="3008"/>
      <c r="C93" s="3308"/>
      <c r="D93" s="263"/>
      <c r="E93" s="3411"/>
      <c r="F93" s="3046"/>
      <c r="G93" s="3415"/>
      <c r="H93" s="125"/>
      <c r="I93" s="266"/>
      <c r="J93" s="126"/>
      <c r="K93" s="267"/>
      <c r="L93" s="268" t="s">
        <v>750</v>
      </c>
      <c r="M93" s="270" t="s">
        <v>189</v>
      </c>
      <c r="N93" s="370">
        <v>10000</v>
      </c>
      <c r="O93" s="370">
        <v>20000</v>
      </c>
      <c r="P93" s="380">
        <v>30000</v>
      </c>
    </row>
    <row r="94" spans="1:18" ht="39.6" x14ac:dyDescent="0.25">
      <c r="A94" s="3234"/>
      <c r="B94" s="3008"/>
      <c r="C94" s="3308"/>
      <c r="D94" s="263"/>
      <c r="E94" s="3411"/>
      <c r="F94" s="3046"/>
      <c r="G94" s="3415"/>
      <c r="H94" s="271"/>
      <c r="I94" s="272"/>
      <c r="J94" s="272"/>
      <c r="K94" s="273"/>
      <c r="L94" s="127" t="s">
        <v>190</v>
      </c>
      <c r="M94" s="270" t="s">
        <v>85</v>
      </c>
      <c r="N94" s="368">
        <v>1000</v>
      </c>
      <c r="O94" s="368">
        <v>1400</v>
      </c>
      <c r="P94" s="335">
        <v>1800</v>
      </c>
    </row>
    <row r="95" spans="1:18" ht="39.6" x14ac:dyDescent="0.25">
      <c r="A95" s="3234"/>
      <c r="B95" s="3008"/>
      <c r="C95" s="3308"/>
      <c r="D95" s="263"/>
      <c r="E95" s="3411"/>
      <c r="F95" s="3046"/>
      <c r="G95" s="3415"/>
      <c r="H95" s="271"/>
      <c r="I95" s="272"/>
      <c r="J95" s="272"/>
      <c r="K95" s="273"/>
      <c r="L95" s="274" t="s">
        <v>191</v>
      </c>
      <c r="M95" s="275" t="s">
        <v>71</v>
      </c>
      <c r="N95" s="381"/>
      <c r="O95" s="381"/>
      <c r="P95" s="335" t="s">
        <v>135</v>
      </c>
    </row>
    <row r="96" spans="1:18" ht="27" thickBot="1" x14ac:dyDescent="0.3">
      <c r="A96" s="3384"/>
      <c r="B96" s="3385"/>
      <c r="C96" s="3386"/>
      <c r="D96" s="276"/>
      <c r="E96" s="3412"/>
      <c r="F96" s="3388"/>
      <c r="G96" s="3416"/>
      <c r="H96" s="277" t="s">
        <v>7</v>
      </c>
      <c r="I96" s="122">
        <f>I86+I87+I88+I89+I90+I91+I92</f>
        <v>659.8</v>
      </c>
      <c r="J96" s="122">
        <f t="shared" ref="J96:K96" si="8">J86+J87+J88+J89+J90+J91+J92</f>
        <v>638</v>
      </c>
      <c r="K96" s="122">
        <f t="shared" si="8"/>
        <v>671</v>
      </c>
      <c r="L96" s="278" t="s">
        <v>192</v>
      </c>
      <c r="M96" s="279" t="s">
        <v>71</v>
      </c>
      <c r="N96" s="382">
        <v>7</v>
      </c>
      <c r="O96" s="382">
        <v>8</v>
      </c>
      <c r="P96" s="383">
        <v>9</v>
      </c>
    </row>
    <row r="97" spans="1:16" ht="13.8" thickBot="1" x14ac:dyDescent="0.3">
      <c r="A97" s="11" t="s">
        <v>6</v>
      </c>
      <c r="B97" s="52" t="s">
        <v>49</v>
      </c>
      <c r="C97" s="3024" t="s">
        <v>31</v>
      </c>
      <c r="D97" s="3024"/>
      <c r="E97" s="3024"/>
      <c r="F97" s="3024"/>
      <c r="G97" s="3025"/>
      <c r="H97" s="231" t="s">
        <v>7</v>
      </c>
      <c r="I97" s="232">
        <f>I96*1</f>
        <v>659.8</v>
      </c>
      <c r="J97" s="232">
        <f t="shared" ref="J97:K97" si="9">J96*1</f>
        <v>638</v>
      </c>
      <c r="K97" s="232">
        <f t="shared" si="9"/>
        <v>671</v>
      </c>
      <c r="L97" s="3370"/>
      <c r="M97" s="3371"/>
      <c r="N97" s="3371"/>
      <c r="O97" s="3371"/>
      <c r="P97" s="3372"/>
    </row>
    <row r="98" spans="1:16" ht="13.8" thickBot="1" x14ac:dyDescent="0.3">
      <c r="A98" s="280" t="s">
        <v>6</v>
      </c>
      <c r="B98" s="3405" t="s">
        <v>78</v>
      </c>
      <c r="C98" s="3406"/>
      <c r="D98" s="3406"/>
      <c r="E98" s="3406"/>
      <c r="F98" s="3406"/>
      <c r="G98" s="3406"/>
      <c r="H98" s="3406"/>
      <c r="I98" s="128">
        <f>I50+I80+I97</f>
        <v>65052.7</v>
      </c>
      <c r="J98" s="128">
        <f t="shared" ref="J98:K98" si="10">J50+J80+J97</f>
        <v>66115</v>
      </c>
      <c r="K98" s="128">
        <f t="shared" si="10"/>
        <v>69425</v>
      </c>
      <c r="L98" s="281"/>
      <c r="M98" s="129"/>
      <c r="N98" s="384"/>
      <c r="O98" s="384"/>
      <c r="P98" s="385"/>
    </row>
    <row r="99" spans="1:16" ht="14.4" thickBot="1" x14ac:dyDescent="0.3">
      <c r="A99" s="282" t="s">
        <v>8</v>
      </c>
      <c r="B99" s="283" t="s">
        <v>193</v>
      </c>
      <c r="C99" s="284"/>
      <c r="D99" s="284"/>
      <c r="E99" s="285"/>
      <c r="F99" s="286"/>
      <c r="G99" s="286"/>
      <c r="H99" s="286"/>
      <c r="I99" s="286"/>
      <c r="J99" s="286"/>
      <c r="K99" s="286"/>
      <c r="L99" s="286"/>
      <c r="M99" s="286"/>
      <c r="N99" s="386"/>
      <c r="O99" s="386"/>
      <c r="P99" s="387"/>
    </row>
    <row r="100" spans="1:16" ht="27" thickBot="1" x14ac:dyDescent="0.3">
      <c r="A100" s="51"/>
      <c r="B100" s="287"/>
      <c r="C100" s="288"/>
      <c r="D100" s="288"/>
      <c r="E100" s="288"/>
      <c r="F100" s="288"/>
      <c r="G100" s="288"/>
      <c r="H100" s="288"/>
      <c r="I100" s="288"/>
      <c r="J100" s="288"/>
      <c r="K100" s="289"/>
      <c r="L100" s="290" t="s">
        <v>194</v>
      </c>
      <c r="M100" s="291" t="s">
        <v>73</v>
      </c>
      <c r="N100" s="388">
        <v>37.6</v>
      </c>
      <c r="O100" s="388">
        <v>37.799999999999997</v>
      </c>
      <c r="P100" s="389">
        <v>38</v>
      </c>
    </row>
    <row r="101" spans="1:16" ht="13.8" thickBot="1" x14ac:dyDescent="0.3">
      <c r="A101" s="51" t="s">
        <v>8</v>
      </c>
      <c r="B101" s="292" t="s">
        <v>6</v>
      </c>
      <c r="C101" s="293" t="s">
        <v>195</v>
      </c>
      <c r="D101" s="294"/>
      <c r="E101" s="294"/>
      <c r="F101" s="294"/>
      <c r="G101" s="294"/>
      <c r="H101" s="294"/>
      <c r="I101" s="294"/>
      <c r="J101" s="294"/>
      <c r="K101" s="131"/>
      <c r="L101" s="131"/>
      <c r="M101" s="294"/>
      <c r="N101" s="390"/>
      <c r="O101" s="390"/>
      <c r="P101" s="391"/>
    </row>
    <row r="102" spans="1:16" ht="40.200000000000003" thickBot="1" x14ac:dyDescent="0.3">
      <c r="A102" s="51"/>
      <c r="B102" s="32"/>
      <c r="C102" s="237"/>
      <c r="D102" s="295"/>
      <c r="E102" s="295"/>
      <c r="F102" s="295"/>
      <c r="G102" s="295"/>
      <c r="H102" s="295"/>
      <c r="I102" s="295"/>
      <c r="J102" s="295"/>
      <c r="K102" s="296"/>
      <c r="L102" s="297" t="s">
        <v>196</v>
      </c>
      <c r="M102" s="298" t="s">
        <v>197</v>
      </c>
      <c r="N102" s="392">
        <v>70</v>
      </c>
      <c r="O102" s="392">
        <v>72</v>
      </c>
      <c r="P102" s="393">
        <v>74</v>
      </c>
    </row>
    <row r="103" spans="1:16" x14ac:dyDescent="0.25">
      <c r="A103" s="3004" t="s">
        <v>8</v>
      </c>
      <c r="B103" s="3007" t="s">
        <v>6</v>
      </c>
      <c r="C103" s="3010" t="s">
        <v>6</v>
      </c>
      <c r="D103" s="299"/>
      <c r="E103" s="3071" t="s">
        <v>198</v>
      </c>
      <c r="F103" s="3407" t="s">
        <v>64</v>
      </c>
      <c r="G103" s="3048" t="s">
        <v>88</v>
      </c>
      <c r="H103" s="2634" t="s">
        <v>57</v>
      </c>
      <c r="I103" s="1951">
        <v>61.4</v>
      </c>
      <c r="J103" s="120"/>
      <c r="K103" s="198"/>
      <c r="L103" s="300" t="s">
        <v>199</v>
      </c>
      <c r="M103" s="215" t="s">
        <v>71</v>
      </c>
      <c r="N103" s="2635">
        <v>12.5</v>
      </c>
      <c r="O103" s="2635">
        <v>12.5</v>
      </c>
      <c r="P103" s="2636">
        <v>12.5</v>
      </c>
    </row>
    <row r="104" spans="1:16" ht="26.4" x14ac:dyDescent="0.25">
      <c r="A104" s="3005"/>
      <c r="B104" s="3008"/>
      <c r="C104" s="3011"/>
      <c r="D104" s="27"/>
      <c r="E104" s="3072"/>
      <c r="F104" s="3408"/>
      <c r="G104" s="3049"/>
      <c r="H104" s="1953"/>
      <c r="I104" s="2486"/>
      <c r="J104" s="103"/>
      <c r="K104" s="206"/>
      <c r="L104" s="203" t="s">
        <v>1008</v>
      </c>
      <c r="M104" s="215" t="s">
        <v>71</v>
      </c>
      <c r="N104" s="394">
        <v>2</v>
      </c>
      <c r="O104" s="2637">
        <v>2</v>
      </c>
      <c r="P104" s="2638">
        <v>2</v>
      </c>
    </row>
    <row r="105" spans="1:16" ht="40.5" customHeight="1" thickBot="1" x14ac:dyDescent="0.3">
      <c r="A105" s="3006"/>
      <c r="B105" s="3009"/>
      <c r="C105" s="3012"/>
      <c r="D105" s="301"/>
      <c r="E105" s="3029"/>
      <c r="F105" s="3409"/>
      <c r="G105" s="3050"/>
      <c r="H105" s="111" t="s">
        <v>7</v>
      </c>
      <c r="I105" s="112">
        <f>I103+I104</f>
        <v>61.4</v>
      </c>
      <c r="J105" s="112"/>
      <c r="K105" s="302"/>
      <c r="L105" s="303"/>
      <c r="M105" s="304"/>
      <c r="N105" s="395"/>
      <c r="O105" s="395"/>
      <c r="P105" s="396"/>
    </row>
    <row r="106" spans="1:16" ht="26.4" x14ac:dyDescent="0.25">
      <c r="A106" s="3004" t="s">
        <v>8</v>
      </c>
      <c r="B106" s="3007" t="s">
        <v>6</v>
      </c>
      <c r="C106" s="3010" t="s">
        <v>8</v>
      </c>
      <c r="D106" s="299"/>
      <c r="E106" s="3071" t="s">
        <v>528</v>
      </c>
      <c r="F106" s="3318" t="s">
        <v>64</v>
      </c>
      <c r="G106" s="3048" t="s">
        <v>88</v>
      </c>
      <c r="H106" s="102"/>
      <c r="I106" s="119"/>
      <c r="J106" s="120"/>
      <c r="K106" s="198"/>
      <c r="L106" s="86" t="s">
        <v>200</v>
      </c>
      <c r="M106" s="215" t="s">
        <v>71</v>
      </c>
      <c r="N106" s="331"/>
      <c r="O106" s="331"/>
      <c r="P106" s="332">
        <v>1</v>
      </c>
    </row>
    <row r="107" spans="1:16" ht="26.4" x14ac:dyDescent="0.25">
      <c r="A107" s="3005"/>
      <c r="B107" s="3008"/>
      <c r="C107" s="3011"/>
      <c r="D107" s="27"/>
      <c r="E107" s="3072"/>
      <c r="F107" s="3046"/>
      <c r="G107" s="3049"/>
      <c r="H107" s="104"/>
      <c r="I107" s="105"/>
      <c r="J107" s="106"/>
      <c r="K107" s="107"/>
      <c r="L107" s="203" t="s">
        <v>527</v>
      </c>
      <c r="M107" s="215" t="s">
        <v>71</v>
      </c>
      <c r="N107" s="334"/>
      <c r="O107" s="334">
        <v>1</v>
      </c>
      <c r="P107" s="335">
        <v>1</v>
      </c>
    </row>
    <row r="108" spans="1:16" ht="66" x14ac:dyDescent="0.25">
      <c r="A108" s="3005"/>
      <c r="B108" s="3008"/>
      <c r="C108" s="3011"/>
      <c r="D108" s="27"/>
      <c r="E108" s="3072"/>
      <c r="F108" s="3046"/>
      <c r="G108" s="3049"/>
      <c r="H108" s="104"/>
      <c r="I108" s="105"/>
      <c r="J108" s="106"/>
      <c r="K108" s="107"/>
      <c r="L108" s="203" t="s">
        <v>1055</v>
      </c>
      <c r="M108" s="92" t="s">
        <v>73</v>
      </c>
      <c r="N108" s="334">
        <v>50</v>
      </c>
      <c r="O108" s="334">
        <v>60</v>
      </c>
      <c r="P108" s="335">
        <v>70</v>
      </c>
    </row>
    <row r="109" spans="1:16" ht="52.8" x14ac:dyDescent="0.25">
      <c r="A109" s="3005"/>
      <c r="B109" s="3008"/>
      <c r="C109" s="3011"/>
      <c r="D109" s="27"/>
      <c r="E109" s="305"/>
      <c r="F109" s="3046"/>
      <c r="G109" s="3049"/>
      <c r="H109" s="104"/>
      <c r="I109" s="105"/>
      <c r="J109" s="106"/>
      <c r="K109" s="107"/>
      <c r="L109" s="290" t="s">
        <v>201</v>
      </c>
      <c r="M109" s="92" t="s">
        <v>85</v>
      </c>
      <c r="N109" s="334">
        <v>263</v>
      </c>
      <c r="O109" s="334">
        <v>263</v>
      </c>
      <c r="P109" s="335">
        <v>263</v>
      </c>
    </row>
    <row r="110" spans="1:16" ht="13.8" thickBot="1" x14ac:dyDescent="0.3">
      <c r="A110" s="3006"/>
      <c r="B110" s="3009"/>
      <c r="C110" s="3012"/>
      <c r="D110" s="301"/>
      <c r="E110" s="306"/>
      <c r="F110" s="3047"/>
      <c r="G110" s="3050"/>
      <c r="H110" s="111" t="s">
        <v>7</v>
      </c>
      <c r="I110" s="112"/>
      <c r="J110" s="112"/>
      <c r="K110" s="302"/>
      <c r="L110" s="303"/>
      <c r="M110" s="304"/>
      <c r="N110" s="395"/>
      <c r="O110" s="395"/>
      <c r="P110" s="396"/>
    </row>
    <row r="111" spans="1:16" ht="13.8" thickBot="1" x14ac:dyDescent="0.3">
      <c r="A111" s="167" t="s">
        <v>8</v>
      </c>
      <c r="B111" s="28" t="s">
        <v>6</v>
      </c>
      <c r="C111" s="2995" t="s">
        <v>31</v>
      </c>
      <c r="D111" s="2995"/>
      <c r="E111" s="2995"/>
      <c r="F111" s="2995"/>
      <c r="G111" s="2996"/>
      <c r="H111" s="116" t="s">
        <v>7</v>
      </c>
      <c r="I111" s="117">
        <f>I105+I110</f>
        <v>61.4</v>
      </c>
      <c r="J111" s="117">
        <f t="shared" ref="J111:K111" si="11">J105+J110</f>
        <v>0</v>
      </c>
      <c r="K111" s="117">
        <f t="shared" si="11"/>
        <v>0</v>
      </c>
      <c r="L111" s="3396"/>
      <c r="M111" s="3397"/>
      <c r="N111" s="3397"/>
      <c r="O111" s="3397"/>
      <c r="P111" s="3398"/>
    </row>
    <row r="112" spans="1:16" ht="13.8" thickBot="1" x14ac:dyDescent="0.3">
      <c r="A112" s="1911" t="s">
        <v>8</v>
      </c>
      <c r="B112" s="3399" t="s">
        <v>78</v>
      </c>
      <c r="C112" s="3400"/>
      <c r="D112" s="3400"/>
      <c r="E112" s="3400"/>
      <c r="F112" s="3400"/>
      <c r="G112" s="3400"/>
      <c r="H112" s="3401"/>
      <c r="I112" s="475">
        <f>I105+I110</f>
        <v>61.4</v>
      </c>
      <c r="J112" s="475">
        <f t="shared" ref="J112:K112" si="12">J105+J110</f>
        <v>0</v>
      </c>
      <c r="K112" s="475">
        <f t="shared" si="12"/>
        <v>0</v>
      </c>
      <c r="L112" s="307"/>
      <c r="M112" s="307"/>
      <c r="N112" s="397"/>
      <c r="O112" s="397"/>
      <c r="P112" s="398"/>
    </row>
    <row r="113" spans="1:16" ht="13.8" thickBot="1" x14ac:dyDescent="0.3">
      <c r="A113" s="1911"/>
      <c r="B113" s="3399" t="s">
        <v>83</v>
      </c>
      <c r="C113" s="3400"/>
      <c r="D113" s="3400"/>
      <c r="E113" s="3400"/>
      <c r="F113" s="3400"/>
      <c r="G113" s="3400"/>
      <c r="H113" s="3401"/>
      <c r="I113" s="475">
        <f>I114-I21-I29-I77-I90-I48</f>
        <v>64619.299999999996</v>
      </c>
      <c r="J113" s="475">
        <f t="shared" ref="J113:K113" si="13">J114-J21-J29-J77-J90-J48</f>
        <v>66115</v>
      </c>
      <c r="K113" s="475">
        <f t="shared" si="13"/>
        <v>69425</v>
      </c>
      <c r="L113" s="307"/>
      <c r="M113" s="307"/>
      <c r="N113" s="397"/>
      <c r="O113" s="397"/>
      <c r="P113" s="398"/>
    </row>
    <row r="114" spans="1:16" ht="13.8" thickBot="1" x14ac:dyDescent="0.3">
      <c r="A114" s="3402" t="s">
        <v>9</v>
      </c>
      <c r="B114" s="3403"/>
      <c r="C114" s="3403"/>
      <c r="D114" s="3403"/>
      <c r="E114" s="3403"/>
      <c r="F114" s="3403"/>
      <c r="G114" s="3403"/>
      <c r="H114" s="3404"/>
      <c r="I114" s="1912">
        <f>I98+I112</f>
        <v>65114.1</v>
      </c>
      <c r="J114" s="1912">
        <f t="shared" ref="J114:K114" si="14">J98+J112</f>
        <v>66115</v>
      </c>
      <c r="K114" s="1912">
        <f t="shared" si="14"/>
        <v>69425</v>
      </c>
      <c r="L114" s="3000"/>
      <c r="M114" s="3001"/>
      <c r="N114" s="3001"/>
      <c r="O114" s="3001"/>
      <c r="P114" s="3002"/>
    </row>
    <row r="115" spans="1:16" x14ac:dyDescent="0.25">
      <c r="A115" s="1815" t="s">
        <v>477</v>
      </c>
      <c r="B115" s="1815"/>
      <c r="C115" s="1815"/>
      <c r="D115" s="1815"/>
      <c r="E115" s="1815"/>
      <c r="F115" s="1815"/>
      <c r="G115" s="1815"/>
      <c r="H115" s="1815"/>
      <c r="I115" s="1815"/>
      <c r="J115" s="1815"/>
      <c r="K115" s="1815"/>
      <c r="L115" s="16"/>
      <c r="M115" s="12"/>
      <c r="N115" s="399"/>
      <c r="O115" s="399"/>
      <c r="P115" s="399"/>
    </row>
    <row r="116" spans="1:16" x14ac:dyDescent="0.25">
      <c r="A116" s="1913"/>
      <c r="B116" s="1913"/>
      <c r="C116" s="1913"/>
      <c r="D116" s="1913"/>
      <c r="E116" s="1913"/>
      <c r="F116" s="1913"/>
      <c r="G116" s="1913"/>
      <c r="H116" s="1913"/>
      <c r="I116" s="1913"/>
      <c r="J116" s="1913"/>
      <c r="K116" s="1913"/>
      <c r="L116" s="12"/>
      <c r="M116" s="12"/>
      <c r="N116" s="399"/>
      <c r="O116" s="399"/>
      <c r="P116" s="399"/>
    </row>
    <row r="117" spans="1:16" x14ac:dyDescent="0.25">
      <c r="A117" s="1913"/>
      <c r="B117" s="1913"/>
      <c r="C117" s="1913"/>
      <c r="D117" s="1913"/>
      <c r="E117" s="1913"/>
      <c r="F117" s="1913"/>
      <c r="G117" s="1913"/>
      <c r="H117" s="1913" t="s">
        <v>48</v>
      </c>
      <c r="I117" s="1914">
        <f>I18+I28+I39+I42+I54+I75+I86</f>
        <v>23055.4</v>
      </c>
      <c r="J117" s="1914">
        <f>J18+J28+J39+J42+J54+J75+J86</f>
        <v>23771</v>
      </c>
      <c r="K117" s="1914">
        <f>K18+K28+K39+K42+K54+K75+K86</f>
        <v>24959</v>
      </c>
      <c r="L117" s="1913"/>
      <c r="M117" s="12"/>
      <c r="N117" s="399"/>
      <c r="O117" s="399"/>
      <c r="P117" s="399"/>
    </row>
    <row r="118" spans="1:16" x14ac:dyDescent="0.25">
      <c r="A118" s="1913"/>
      <c r="B118" s="1913"/>
      <c r="C118" s="1913"/>
      <c r="D118" s="1913"/>
      <c r="E118" s="1913"/>
      <c r="F118" s="1913"/>
      <c r="G118" s="1913"/>
      <c r="H118" s="1913" t="s">
        <v>84</v>
      </c>
      <c r="I118" s="2658">
        <f>I19+I30+I78+I92+I46</f>
        <v>2528.7999999999997</v>
      </c>
      <c r="J118" s="1914">
        <f>J19+J30+J78+J92+J46</f>
        <v>2438</v>
      </c>
      <c r="K118" s="1914">
        <f>K19+K30+K78+K92+K46</f>
        <v>2560</v>
      </c>
      <c r="L118" s="1913"/>
      <c r="M118" s="12"/>
      <c r="N118" s="399"/>
      <c r="O118" s="399"/>
      <c r="P118" s="399"/>
    </row>
    <row r="119" spans="1:16" x14ac:dyDescent="0.25">
      <c r="A119" s="1913"/>
      <c r="B119" s="1913"/>
      <c r="C119" s="1913"/>
      <c r="D119" s="1913"/>
      <c r="E119" s="1913"/>
      <c r="F119" s="1913"/>
      <c r="G119" s="1913"/>
      <c r="H119" s="1913" t="s">
        <v>58</v>
      </c>
      <c r="I119" s="1914">
        <f>I22+I32+I43+I55+I88+I47+I40+I26</f>
        <v>1946.8</v>
      </c>
      <c r="J119" s="1914">
        <f t="shared" ref="J119:K119" si="15">J22+J32+J43+J55+J88+J47+J40+J26</f>
        <v>1441</v>
      </c>
      <c r="K119" s="1914">
        <f t="shared" si="15"/>
        <v>1515</v>
      </c>
      <c r="L119" s="1913"/>
      <c r="M119" s="12"/>
      <c r="N119" s="399"/>
      <c r="O119" s="399"/>
      <c r="P119" s="399"/>
    </row>
    <row r="120" spans="1:16" x14ac:dyDescent="0.25">
      <c r="A120" s="1913"/>
      <c r="B120" s="1913"/>
      <c r="C120" s="1913"/>
      <c r="D120" s="1913"/>
      <c r="E120" s="1913"/>
      <c r="F120" s="1913"/>
      <c r="G120" s="1913"/>
      <c r="H120" s="1913" t="s">
        <v>115</v>
      </c>
      <c r="I120" s="2658">
        <f>I20+I31+I45+I76+I87+I25+I38</f>
        <v>34343.800000000003</v>
      </c>
      <c r="J120" s="1914">
        <f>J20+J31+J45+J76+J87+J25+J38</f>
        <v>35680</v>
      </c>
      <c r="K120" s="1914">
        <f>K20+K31+K45+K76+K87+K25+K38</f>
        <v>37466</v>
      </c>
      <c r="L120" s="2659"/>
      <c r="M120" s="12"/>
      <c r="N120" s="399"/>
      <c r="O120" s="399"/>
      <c r="P120" s="399"/>
    </row>
    <row r="121" spans="1:16" x14ac:dyDescent="0.25">
      <c r="A121" s="1913"/>
      <c r="B121" s="1913"/>
      <c r="C121" s="1913"/>
      <c r="D121" s="1913"/>
      <c r="E121" s="1913"/>
      <c r="F121" s="1913"/>
      <c r="G121" s="1913"/>
      <c r="H121" s="1913" t="s">
        <v>69</v>
      </c>
      <c r="I121" s="1914">
        <f>I23+I33+I44+I89</f>
        <v>0</v>
      </c>
      <c r="J121" s="1914">
        <f>J23+J33+J44+J89</f>
        <v>0</v>
      </c>
      <c r="K121" s="1914">
        <f>K23+K33+K44+K89</f>
        <v>0</v>
      </c>
      <c r="L121" s="1913"/>
      <c r="M121" s="12"/>
      <c r="N121" s="399"/>
      <c r="O121" s="399"/>
      <c r="P121" s="399"/>
    </row>
    <row r="122" spans="1:16" x14ac:dyDescent="0.25">
      <c r="A122" s="1913"/>
      <c r="B122" s="1913"/>
      <c r="C122" s="1913"/>
      <c r="D122" s="1913"/>
      <c r="E122" s="1913"/>
      <c r="F122" s="1913"/>
      <c r="G122" s="1913"/>
      <c r="H122" s="1913" t="s">
        <v>57</v>
      </c>
      <c r="I122" s="2658">
        <f>I56+I91+I103</f>
        <v>522</v>
      </c>
      <c r="J122" s="1914">
        <f>J56+J91</f>
        <v>452</v>
      </c>
      <c r="K122" s="1914">
        <f>K56+K91</f>
        <v>475</v>
      </c>
      <c r="L122" s="1913"/>
      <c r="M122" s="12"/>
      <c r="N122" s="399"/>
      <c r="O122" s="399"/>
      <c r="P122" s="399"/>
    </row>
    <row r="123" spans="1:16" x14ac:dyDescent="0.25">
      <c r="A123" s="1913"/>
      <c r="B123" s="1913"/>
      <c r="C123" s="1913"/>
      <c r="D123" s="1913"/>
      <c r="E123" s="1913"/>
      <c r="F123" s="1913"/>
      <c r="G123" s="1913"/>
      <c r="H123" s="1913" t="s">
        <v>59</v>
      </c>
      <c r="I123" s="1914">
        <f>I21+I29+I77+I90+I48</f>
        <v>494.8</v>
      </c>
      <c r="J123" s="1914">
        <f>J21+J29+J77+J90</f>
        <v>0</v>
      </c>
      <c r="K123" s="1914">
        <f>K21+K29+K77+K90</f>
        <v>0</v>
      </c>
      <c r="L123" s="1913"/>
      <c r="M123" s="12"/>
      <c r="N123" s="399"/>
      <c r="O123" s="399"/>
      <c r="P123" s="399"/>
    </row>
    <row r="124" spans="1:16" x14ac:dyDescent="0.25">
      <c r="A124" s="1913"/>
      <c r="B124" s="1913"/>
      <c r="C124" s="1913"/>
      <c r="D124" s="1913"/>
      <c r="E124" s="1913"/>
      <c r="F124" s="1913"/>
      <c r="G124" s="1913"/>
      <c r="H124" s="1913" t="s">
        <v>137</v>
      </c>
      <c r="I124" s="1914">
        <f>I34</f>
        <v>2222.5</v>
      </c>
      <c r="J124" s="1914">
        <f>J34</f>
        <v>2333</v>
      </c>
      <c r="K124" s="1914">
        <f>K34</f>
        <v>2450</v>
      </c>
      <c r="L124" s="1913"/>
      <c r="M124" s="12"/>
      <c r="N124" s="399"/>
      <c r="O124" s="399"/>
      <c r="P124" s="399"/>
    </row>
    <row r="125" spans="1:16" x14ac:dyDescent="0.25">
      <c r="A125" s="1913"/>
      <c r="B125" s="1915"/>
      <c r="C125" s="1915"/>
      <c r="D125" s="1915"/>
      <c r="E125" s="54"/>
      <c r="F125" s="54"/>
      <c r="G125" s="54"/>
      <c r="H125" s="54" t="s">
        <v>202</v>
      </c>
      <c r="I125" s="309">
        <f>I117+I118+I119+I120+I121+I122+I123+I124</f>
        <v>65114.100000000006</v>
      </c>
      <c r="J125" s="309">
        <f t="shared" ref="J125:K125" si="16">J117+J118+J119+J120+J121+J122+J123+J124</f>
        <v>66115</v>
      </c>
      <c r="K125" s="309">
        <f t="shared" si="16"/>
        <v>69425</v>
      </c>
      <c r="L125" s="2000"/>
      <c r="M125" s="14"/>
      <c r="N125" s="399"/>
      <c r="O125" s="399"/>
      <c r="P125" s="399"/>
    </row>
    <row r="126" spans="1:16" s="9" customFormat="1" x14ac:dyDescent="0.25">
      <c r="A126" s="1913"/>
      <c r="B126" s="1915"/>
      <c r="C126" s="1915"/>
      <c r="D126" s="1915"/>
      <c r="E126" s="54"/>
      <c r="F126" s="54"/>
      <c r="G126" s="54"/>
      <c r="H126" s="54"/>
      <c r="I126" s="309"/>
      <c r="J126" s="309"/>
      <c r="K126" s="309"/>
      <c r="L126" s="2000"/>
      <c r="M126" s="14"/>
      <c r="N126" s="399"/>
      <c r="O126" s="399"/>
      <c r="P126" s="399"/>
    </row>
    <row r="127" spans="1:16" s="9" customFormat="1" x14ac:dyDescent="0.25">
      <c r="A127" s="1913"/>
      <c r="B127" s="1915"/>
      <c r="C127" s="1915"/>
      <c r="D127" s="1915"/>
      <c r="E127" s="54"/>
      <c r="F127" s="54"/>
      <c r="G127" s="54"/>
      <c r="H127" s="54"/>
      <c r="I127" s="309"/>
      <c r="J127" s="309"/>
      <c r="K127" s="309"/>
      <c r="L127" s="2000"/>
      <c r="M127" s="14"/>
      <c r="N127" s="399"/>
      <c r="O127" s="399"/>
      <c r="P127" s="399"/>
    </row>
    <row r="128" spans="1:16" s="9" customFormat="1" x14ac:dyDescent="0.25">
      <c r="A128" s="12"/>
      <c r="B128" s="308"/>
      <c r="C128" s="308"/>
      <c r="D128" s="308"/>
      <c r="E128" s="54"/>
      <c r="F128" s="54"/>
      <c r="G128" s="54"/>
      <c r="H128" s="54"/>
      <c r="I128" s="309"/>
      <c r="J128" s="309"/>
      <c r="K128" s="309"/>
      <c r="L128" s="2000"/>
      <c r="M128" s="14"/>
      <c r="N128" s="399"/>
      <c r="O128" s="399"/>
      <c r="P128" s="399"/>
    </row>
    <row r="129" spans="1:16" s="9" customFormat="1" x14ac:dyDescent="0.25">
      <c r="A129" s="12"/>
      <c r="B129" s="308"/>
      <c r="C129" s="308"/>
      <c r="D129" s="308"/>
      <c r="E129" s="54"/>
      <c r="F129" s="54"/>
      <c r="G129" s="54"/>
      <c r="H129" s="54"/>
      <c r="I129" s="309"/>
      <c r="J129" s="309"/>
      <c r="K129" s="309"/>
      <c r="L129" s="2000"/>
      <c r="M129" s="14"/>
      <c r="N129" s="399"/>
      <c r="O129" s="399"/>
      <c r="P129" s="399"/>
    </row>
    <row r="130" spans="1:16" s="9" customFormat="1" x14ac:dyDescent="0.25">
      <c r="A130" s="12"/>
      <c r="B130" s="308"/>
      <c r="C130" s="308"/>
      <c r="D130" s="308"/>
      <c r="E130" s="54"/>
      <c r="F130" s="54"/>
      <c r="G130" s="54"/>
      <c r="H130" s="54"/>
      <c r="I130" s="309"/>
      <c r="J130" s="309"/>
      <c r="K130" s="309"/>
      <c r="L130" s="2000"/>
      <c r="M130" s="14"/>
      <c r="N130" s="399"/>
      <c r="O130" s="399"/>
      <c r="P130" s="399"/>
    </row>
    <row r="131" spans="1:16" x14ac:dyDescent="0.25">
      <c r="A131" s="10"/>
      <c r="B131" s="13"/>
      <c r="C131" s="13"/>
      <c r="D131" s="13"/>
      <c r="E131" s="54"/>
      <c r="F131" s="54"/>
      <c r="G131" s="54"/>
      <c r="H131" s="54"/>
      <c r="I131" s="54"/>
      <c r="J131" s="54"/>
      <c r="K131" s="54"/>
      <c r="L131" s="1820"/>
      <c r="M131" s="13"/>
      <c r="N131" s="400"/>
      <c r="O131" s="401"/>
      <c r="P131" s="401"/>
    </row>
    <row r="132" spans="1:16" ht="16.2" thickBot="1" x14ac:dyDescent="0.3">
      <c r="A132" s="10"/>
      <c r="B132" s="13"/>
      <c r="C132" s="13"/>
      <c r="D132" s="13"/>
      <c r="E132" s="3116" t="s">
        <v>10</v>
      </c>
      <c r="F132" s="3116"/>
      <c r="G132" s="3116"/>
      <c r="H132" s="3116"/>
      <c r="I132" s="3116"/>
      <c r="J132" s="3116"/>
      <c r="K132" s="3116"/>
      <c r="L132" s="2001"/>
      <c r="M132" s="26"/>
      <c r="N132" s="400"/>
      <c r="O132" s="401"/>
      <c r="P132" s="401"/>
    </row>
    <row r="133" spans="1:16" ht="31.2" thickBot="1" x14ac:dyDescent="0.3">
      <c r="A133" s="10"/>
      <c r="B133" s="13"/>
      <c r="C133" s="13"/>
      <c r="D133" s="13"/>
      <c r="E133" s="1944"/>
      <c r="F133" s="1945"/>
      <c r="G133" s="1945"/>
      <c r="H133" s="1946"/>
      <c r="I133" s="1947" t="s">
        <v>93</v>
      </c>
      <c r="J133" s="1818" t="s">
        <v>80</v>
      </c>
      <c r="K133" s="1819" t="s">
        <v>81</v>
      </c>
      <c r="L133" s="1820"/>
      <c r="M133" s="10"/>
      <c r="N133" s="400"/>
      <c r="O133" s="401"/>
      <c r="P133" s="401"/>
    </row>
    <row r="134" spans="1:16" ht="13.8" thickBot="1" x14ac:dyDescent="0.3">
      <c r="A134" s="10"/>
      <c r="B134" s="13"/>
      <c r="C134" s="13"/>
      <c r="D134" s="13"/>
      <c r="E134" s="3324" t="s">
        <v>33</v>
      </c>
      <c r="F134" s="3325"/>
      <c r="G134" s="3325"/>
      <c r="H134" s="3326"/>
      <c r="I134" s="1916">
        <f>SUM(I135:I145)</f>
        <v>65114.100000000006</v>
      </c>
      <c r="J134" s="1916">
        <f t="shared" ref="J134:K134" si="17">SUM(J135:J145)</f>
        <v>66115</v>
      </c>
      <c r="K134" s="1916">
        <f t="shared" si="17"/>
        <v>69425</v>
      </c>
      <c r="L134" s="2002"/>
      <c r="M134" s="10"/>
      <c r="N134" s="400"/>
      <c r="O134" s="401"/>
      <c r="P134" s="401"/>
    </row>
    <row r="135" spans="1:16" x14ac:dyDescent="0.25">
      <c r="A135" s="10"/>
      <c r="B135" s="13"/>
      <c r="C135" s="13"/>
      <c r="D135" s="13"/>
      <c r="E135" s="2979" t="s">
        <v>39</v>
      </c>
      <c r="F135" s="2980"/>
      <c r="G135" s="2980"/>
      <c r="H135" s="2981"/>
      <c r="I135" s="1917">
        <v>23055.4</v>
      </c>
      <c r="J135" s="1918">
        <v>23771</v>
      </c>
      <c r="K135" s="1917">
        <v>24959</v>
      </c>
      <c r="L135" s="1820"/>
      <c r="M135" s="10"/>
      <c r="N135" s="400"/>
      <c r="O135" s="401"/>
      <c r="P135" s="401"/>
    </row>
    <row r="136" spans="1:16" x14ac:dyDescent="0.25">
      <c r="A136" s="10"/>
      <c r="B136" s="13"/>
      <c r="C136" s="13"/>
      <c r="D136" s="13"/>
      <c r="E136" s="2979" t="s">
        <v>40</v>
      </c>
      <c r="F136" s="2980"/>
      <c r="G136" s="2980"/>
      <c r="H136" s="2981"/>
      <c r="I136" s="1954">
        <v>2528.8000000000002</v>
      </c>
      <c r="J136" s="1920">
        <v>2438</v>
      </c>
      <c r="K136" s="1919">
        <v>2560</v>
      </c>
      <c r="L136" s="2040"/>
      <c r="M136" s="10"/>
      <c r="N136" s="400"/>
      <c r="O136" s="401"/>
      <c r="P136" s="401"/>
    </row>
    <row r="137" spans="1:16" x14ac:dyDescent="0.25">
      <c r="A137" s="10"/>
      <c r="B137" s="13"/>
      <c r="C137" s="13"/>
      <c r="D137" s="13"/>
      <c r="E137" s="2979" t="s">
        <v>41</v>
      </c>
      <c r="F137" s="2980"/>
      <c r="G137" s="2980"/>
      <c r="H137" s="2981"/>
      <c r="I137" s="1919">
        <v>1946.8</v>
      </c>
      <c r="J137" s="1920">
        <v>1441</v>
      </c>
      <c r="K137" s="1919">
        <v>1515</v>
      </c>
      <c r="L137" s="1820"/>
      <c r="M137" s="10"/>
      <c r="N137" s="400"/>
      <c r="O137" s="401"/>
      <c r="P137" s="401"/>
    </row>
    <row r="138" spans="1:16" x14ac:dyDescent="0.25">
      <c r="A138" s="10"/>
      <c r="B138" s="13"/>
      <c r="C138" s="13"/>
      <c r="D138" s="13"/>
      <c r="E138" s="2979" t="s">
        <v>42</v>
      </c>
      <c r="F138" s="2980"/>
      <c r="G138" s="2980"/>
      <c r="H138" s="2981"/>
      <c r="I138" s="1919"/>
      <c r="J138" s="1920"/>
      <c r="K138" s="1919"/>
      <c r="L138" s="1820"/>
      <c r="M138" s="10"/>
      <c r="N138" s="400"/>
      <c r="O138" s="401"/>
      <c r="P138" s="401"/>
    </row>
    <row r="139" spans="1:16" x14ac:dyDescent="0.25">
      <c r="A139" s="10"/>
      <c r="B139" s="13"/>
      <c r="C139" s="13"/>
      <c r="D139" s="13"/>
      <c r="E139" s="2990" t="s">
        <v>43</v>
      </c>
      <c r="F139" s="2991"/>
      <c r="G139" s="2991"/>
      <c r="H139" s="2992"/>
      <c r="I139" s="1921"/>
      <c r="J139" s="1922"/>
      <c r="K139" s="44"/>
      <c r="L139" s="10"/>
      <c r="M139" s="10"/>
      <c r="N139" s="400"/>
      <c r="O139" s="401"/>
      <c r="P139" s="401"/>
    </row>
    <row r="140" spans="1:16" x14ac:dyDescent="0.25">
      <c r="A140" s="10"/>
      <c r="B140" s="13"/>
      <c r="C140" s="13"/>
      <c r="D140" s="13"/>
      <c r="E140" s="30" t="s">
        <v>44</v>
      </c>
      <c r="F140" s="63"/>
      <c r="G140" s="63"/>
      <c r="H140" s="31"/>
      <c r="I140" s="1954">
        <v>34343.800000000003</v>
      </c>
      <c r="J140" s="1920">
        <v>35680</v>
      </c>
      <c r="K140" s="42">
        <v>37466</v>
      </c>
      <c r="L140" s="310"/>
      <c r="M140" s="10"/>
      <c r="N140" s="400"/>
      <c r="O140" s="401"/>
      <c r="P140" s="401"/>
    </row>
    <row r="141" spans="1:16" x14ac:dyDescent="0.25">
      <c r="A141" s="10"/>
      <c r="B141" s="13"/>
      <c r="C141" s="13"/>
      <c r="D141" s="13"/>
      <c r="E141" s="2979" t="s">
        <v>65</v>
      </c>
      <c r="F141" s="2980"/>
      <c r="G141" s="2980"/>
      <c r="H141" s="2981"/>
      <c r="I141" s="1919"/>
      <c r="J141" s="1920"/>
      <c r="K141" s="42"/>
      <c r="L141" s="10"/>
      <c r="M141" s="10"/>
      <c r="N141" s="402"/>
      <c r="O141" s="402"/>
      <c r="P141" s="402"/>
    </row>
    <row r="142" spans="1:16" x14ac:dyDescent="0.25">
      <c r="A142" s="10"/>
      <c r="B142" s="13"/>
      <c r="C142" s="13"/>
      <c r="D142" s="13"/>
      <c r="E142" s="2979" t="s">
        <v>66</v>
      </c>
      <c r="F142" s="2980"/>
      <c r="G142" s="2980"/>
      <c r="H142" s="2981"/>
      <c r="I142" s="1923">
        <v>2222.5</v>
      </c>
      <c r="J142" s="1924">
        <v>2333</v>
      </c>
      <c r="K142" s="46">
        <v>2450</v>
      </c>
      <c r="L142" s="10"/>
      <c r="M142" s="10"/>
      <c r="N142" s="400"/>
      <c r="O142" s="401"/>
      <c r="P142" s="401"/>
    </row>
    <row r="143" spans="1:16" x14ac:dyDescent="0.25">
      <c r="A143" s="10"/>
      <c r="B143" s="13"/>
      <c r="C143" s="13"/>
      <c r="D143" s="13"/>
      <c r="E143" s="2979" t="s">
        <v>47</v>
      </c>
      <c r="F143" s="2980"/>
      <c r="G143" s="2980"/>
      <c r="H143" s="2981"/>
      <c r="I143" s="1923"/>
      <c r="J143" s="1924"/>
      <c r="K143" s="46"/>
      <c r="L143" s="10"/>
      <c r="M143" s="10"/>
      <c r="N143" s="400"/>
      <c r="O143" s="401"/>
      <c r="P143" s="401"/>
    </row>
    <row r="144" spans="1:16" x14ac:dyDescent="0.25">
      <c r="A144" s="10"/>
      <c r="B144" s="13"/>
      <c r="C144" s="13"/>
      <c r="D144" s="13"/>
      <c r="E144" s="2979" t="s">
        <v>45</v>
      </c>
      <c r="F144" s="2980"/>
      <c r="G144" s="2980"/>
      <c r="H144" s="2981"/>
      <c r="I144" s="2660">
        <v>522</v>
      </c>
      <c r="J144" s="1924">
        <v>452</v>
      </c>
      <c r="K144" s="46">
        <v>475</v>
      </c>
      <c r="L144" s="10"/>
      <c r="M144" s="10"/>
      <c r="N144" s="400"/>
      <c r="O144" s="401"/>
      <c r="P144" s="401"/>
    </row>
    <row r="145" spans="1:13" ht="13.8" thickBot="1" x14ac:dyDescent="0.3">
      <c r="A145" s="9"/>
      <c r="B145" s="9"/>
      <c r="C145" s="9"/>
      <c r="D145" s="9"/>
      <c r="E145" s="2982" t="s">
        <v>67</v>
      </c>
      <c r="F145" s="2983"/>
      <c r="G145" s="2983"/>
      <c r="H145" s="2984"/>
      <c r="I145" s="1925">
        <v>494.8</v>
      </c>
      <c r="J145" s="1926"/>
      <c r="K145" s="48"/>
      <c r="L145" s="10"/>
      <c r="M145" s="10"/>
    </row>
    <row r="146" spans="1:13" ht="13.8" thickBot="1" x14ac:dyDescent="0.3">
      <c r="A146" s="9"/>
      <c r="B146" s="9"/>
      <c r="C146" s="9"/>
      <c r="D146" s="9"/>
      <c r="E146" s="2985" t="s">
        <v>34</v>
      </c>
      <c r="F146" s="2986"/>
      <c r="G146" s="2986"/>
      <c r="H146" s="2986"/>
      <c r="I146" s="21"/>
      <c r="J146" s="21"/>
      <c r="K146" s="19"/>
      <c r="L146" s="10"/>
      <c r="M146" s="10"/>
    </row>
    <row r="147" spans="1:13" x14ac:dyDescent="0.25">
      <c r="A147" s="9"/>
      <c r="B147" s="9"/>
      <c r="C147" s="9"/>
      <c r="D147" s="9"/>
      <c r="E147" s="2973" t="s">
        <v>46</v>
      </c>
      <c r="F147" s="2974"/>
      <c r="G147" s="2974"/>
      <c r="H147" s="2975"/>
      <c r="I147" s="22"/>
      <c r="J147" s="22"/>
      <c r="K147" s="20"/>
      <c r="L147" s="9"/>
      <c r="M147" s="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42:A49"/>
    <mergeCell ref="B42:B49"/>
    <mergeCell ref="C42:C49"/>
    <mergeCell ref="E42:E44"/>
    <mergeCell ref="F42:F49"/>
    <mergeCell ref="G42:G49"/>
    <mergeCell ref="A38:A41"/>
    <mergeCell ref="B38:B41"/>
    <mergeCell ref="C38:C41"/>
    <mergeCell ref="E38:E41"/>
    <mergeCell ref="F38:F41"/>
    <mergeCell ref="G38:G41"/>
    <mergeCell ref="A75:A79"/>
    <mergeCell ref="B75:B79"/>
    <mergeCell ref="C75:C79"/>
    <mergeCell ref="E75:E79"/>
    <mergeCell ref="F75:F79"/>
    <mergeCell ref="G75:G79"/>
    <mergeCell ref="E50:G50"/>
    <mergeCell ref="A54:A74"/>
    <mergeCell ref="B54:B74"/>
    <mergeCell ref="C54:C74"/>
    <mergeCell ref="E54:E74"/>
    <mergeCell ref="F54:F74"/>
    <mergeCell ref="G54:G74"/>
    <mergeCell ref="C80:G80"/>
    <mergeCell ref="L80:P80"/>
    <mergeCell ref="A82:A85"/>
    <mergeCell ref="B82:B85"/>
    <mergeCell ref="A86:A96"/>
    <mergeCell ref="B86:B96"/>
    <mergeCell ref="C86:C96"/>
    <mergeCell ref="E86:E96"/>
    <mergeCell ref="F86:F96"/>
    <mergeCell ref="G86:G96"/>
    <mergeCell ref="C97:G97"/>
    <mergeCell ref="L97:P97"/>
    <mergeCell ref="B98:H98"/>
    <mergeCell ref="A103:A105"/>
    <mergeCell ref="B103:B105"/>
    <mergeCell ref="C103:C105"/>
    <mergeCell ref="E103:E105"/>
    <mergeCell ref="F103:F105"/>
    <mergeCell ref="G103:G105"/>
    <mergeCell ref="C111:G111"/>
    <mergeCell ref="L111:P111"/>
    <mergeCell ref="B112:H112"/>
    <mergeCell ref="B113:H113"/>
    <mergeCell ref="A114:H114"/>
    <mergeCell ref="L114:P114"/>
    <mergeCell ref="A106:A110"/>
    <mergeCell ref="B106:B110"/>
    <mergeCell ref="C106:C110"/>
    <mergeCell ref="E106:E108"/>
    <mergeCell ref="F106:F110"/>
    <mergeCell ref="G106:G110"/>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s>
  <phoneticPr fontId="50"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01</vt:lpstr>
      <vt:lpstr>02</vt:lpstr>
      <vt:lpstr>03</vt:lpstr>
      <vt:lpstr>08</vt:lpstr>
      <vt:lpstr>09</vt:lpstr>
      <vt:lpstr>10</vt:lpstr>
      <vt:lpstr>11</vt:lpstr>
      <vt:lpstr>12</vt:lpstr>
      <vt:lpstr>13</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2022-11-10T07:56:11Z</cp:lastPrinted>
  <dcterms:created xsi:type="dcterms:W3CDTF">1996-10-14T23:33:28Z</dcterms:created>
  <dcterms:modified xsi:type="dcterms:W3CDTF">2022-11-10T13:52:00Z</dcterms:modified>
</cp:coreProperties>
</file>