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ana6\Desktop\2023 01 medziaga\"/>
    </mc:Choice>
  </mc:AlternateContent>
  <bookViews>
    <workbookView xWindow="-108" yWindow="-108" windowWidth="23256" windowHeight="12576" activeTab="3"/>
  </bookViews>
  <sheets>
    <sheet name="1 priedas" sheetId="1" r:id="rId1"/>
    <sheet name="2 priedas" sheetId="2" r:id="rId2"/>
    <sheet name="3 priedas" sheetId="3" r:id="rId3"/>
    <sheet name="4 priedas" sheetId="5" r:id="rId4"/>
  </sheets>
  <definedNames>
    <definedName name="_xlnm.Print_Titles" localSheetId="0">'1 priedas'!$5:$5</definedName>
    <definedName name="_xlnm.Print_Titles" localSheetId="1">'2 priedas'!$4:$6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39" i="2" l="1"/>
  <c r="B30" i="2"/>
  <c r="C402" i="2"/>
  <c r="B402" i="2"/>
  <c r="C394" i="2"/>
  <c r="B394" i="2"/>
  <c r="B392" i="2"/>
  <c r="B389" i="2"/>
  <c r="C383" i="2"/>
  <c r="B383" i="2"/>
  <c r="C377" i="2"/>
  <c r="B377" i="2"/>
  <c r="C373" i="2"/>
  <c r="B373" i="2"/>
  <c r="C369" i="2"/>
  <c r="B369" i="2"/>
  <c r="B366" i="2"/>
  <c r="C353" i="2"/>
  <c r="B353" i="2"/>
  <c r="C352" i="2"/>
  <c r="B352" i="2"/>
  <c r="C351" i="2"/>
  <c r="B351" i="2"/>
  <c r="C347" i="2"/>
  <c r="B347" i="2"/>
  <c r="C343" i="2"/>
  <c r="B343" i="2"/>
  <c r="C340" i="2"/>
  <c r="B340" i="2"/>
  <c r="C337" i="2"/>
  <c r="B337" i="2"/>
  <c r="C333" i="2"/>
  <c r="B333" i="2"/>
  <c r="C329" i="2"/>
  <c r="B329" i="2"/>
  <c r="C324" i="2"/>
  <c r="B324" i="2"/>
  <c r="C319" i="2"/>
  <c r="B319" i="2"/>
  <c r="C314" i="2"/>
  <c r="B314" i="2"/>
  <c r="C310" i="2"/>
  <c r="B310" i="2"/>
  <c r="C306" i="2"/>
  <c r="B306" i="2"/>
  <c r="C302" i="2"/>
  <c r="B302" i="2"/>
  <c r="C298" i="2"/>
  <c r="B298" i="2"/>
  <c r="C294" i="2"/>
  <c r="B294" i="2"/>
  <c r="C290" i="2"/>
  <c r="B290" i="2"/>
  <c r="C285" i="2"/>
  <c r="B285" i="2"/>
  <c r="C281" i="2"/>
  <c r="B281" i="2"/>
  <c r="B276" i="2"/>
  <c r="C272" i="2"/>
  <c r="B272" i="2"/>
  <c r="C268" i="2"/>
  <c r="B268" i="2"/>
  <c r="C263" i="2"/>
  <c r="B263" i="2"/>
  <c r="C259" i="2"/>
  <c r="B259" i="2"/>
  <c r="C255" i="2"/>
  <c r="B255" i="2"/>
  <c r="C251" i="2"/>
  <c r="B251" i="2"/>
  <c r="C247" i="2"/>
  <c r="B247" i="2"/>
  <c r="C243" i="2"/>
  <c r="B243" i="2"/>
  <c r="C239" i="2"/>
  <c r="B239" i="2"/>
  <c r="C235" i="2"/>
  <c r="B235" i="2"/>
  <c r="C231" i="2"/>
  <c r="B231" i="2"/>
  <c r="C227" i="2"/>
  <c r="B227" i="2"/>
  <c r="C223" i="2"/>
  <c r="B223" i="2"/>
  <c r="C219" i="2"/>
  <c r="B219" i="2"/>
  <c r="C215" i="2"/>
  <c r="B215" i="2"/>
  <c r="C211" i="2"/>
  <c r="B211" i="2"/>
  <c r="C207" i="2"/>
  <c r="B207" i="2"/>
  <c r="C203" i="2"/>
  <c r="B203" i="2"/>
  <c r="C199" i="2"/>
  <c r="B199" i="2"/>
  <c r="C195" i="2"/>
  <c r="B195" i="2"/>
  <c r="C191" i="2"/>
  <c r="B191" i="2"/>
  <c r="C187" i="2"/>
  <c r="B187" i="2"/>
  <c r="C183" i="2"/>
  <c r="B183" i="2"/>
  <c r="C179" i="2"/>
  <c r="B179" i="2"/>
  <c r="C175" i="2"/>
  <c r="B175" i="2"/>
  <c r="C171" i="2"/>
  <c r="B171" i="2"/>
  <c r="C167" i="2"/>
  <c r="B167" i="2"/>
  <c r="C163" i="2"/>
  <c r="B163" i="2"/>
  <c r="C159" i="2"/>
  <c r="B159" i="2"/>
  <c r="C155" i="2"/>
  <c r="B155" i="2"/>
  <c r="C151" i="2"/>
  <c r="B151" i="2"/>
  <c r="C147" i="2"/>
  <c r="B147" i="2"/>
  <c r="C143" i="2"/>
  <c r="B143" i="2"/>
  <c r="C139" i="2"/>
  <c r="B139" i="2"/>
  <c r="C135" i="2"/>
  <c r="B135" i="2"/>
  <c r="C131" i="2"/>
  <c r="B131" i="2"/>
  <c r="C127" i="2"/>
  <c r="B127" i="2"/>
  <c r="B123" i="2"/>
  <c r="C116" i="2"/>
  <c r="B116" i="2"/>
  <c r="B111" i="2"/>
  <c r="B415" i="2" s="1"/>
  <c r="C100" i="2"/>
  <c r="B100" i="2"/>
  <c r="C97" i="2"/>
  <c r="B97" i="2"/>
  <c r="C94" i="2"/>
  <c r="B94" i="2"/>
  <c r="C91" i="2"/>
  <c r="B91" i="2"/>
  <c r="C88" i="2"/>
  <c r="B88" i="2"/>
  <c r="C85" i="2"/>
  <c r="B85" i="2"/>
  <c r="B72" i="2"/>
  <c r="B47" i="2"/>
  <c r="B350" i="2" l="1"/>
  <c r="B20" i="5" l="1"/>
  <c r="B21" i="5" s="1"/>
  <c r="B25" i="2" l="1"/>
  <c r="B57" i="2" l="1"/>
  <c r="B9" i="3" l="1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3" i="3"/>
  <c r="B54" i="3"/>
  <c r="B55" i="3"/>
  <c r="B56" i="3"/>
  <c r="B57" i="3"/>
  <c r="B58" i="3"/>
  <c r="B59" i="3"/>
  <c r="B60" i="3"/>
  <c r="B61" i="3"/>
  <c r="B62" i="3"/>
  <c r="B63" i="3"/>
  <c r="B64" i="3"/>
  <c r="B65" i="3"/>
  <c r="B66" i="3"/>
  <c r="B67" i="3"/>
  <c r="B68" i="3"/>
  <c r="B69" i="3"/>
  <c r="B70" i="3"/>
  <c r="B71" i="3"/>
  <c r="B72" i="3"/>
  <c r="B73" i="3"/>
  <c r="B74" i="3"/>
  <c r="B75" i="3"/>
  <c r="B76" i="3"/>
  <c r="B77" i="3"/>
  <c r="B78" i="3"/>
  <c r="B8" i="3"/>
  <c r="E79" i="3"/>
  <c r="D79" i="3"/>
  <c r="C79" i="3"/>
  <c r="B79" i="3" l="1"/>
  <c r="C276" i="2" l="1"/>
  <c r="C350" i="2" s="1"/>
  <c r="C112" i="2" l="1"/>
  <c r="B112" i="2"/>
  <c r="B103" i="2"/>
  <c r="C405" i="2" l="1"/>
  <c r="B405" i="2"/>
  <c r="C404" i="2"/>
  <c r="B404" i="2"/>
  <c r="C403" i="2"/>
  <c r="B403" i="2"/>
  <c r="C396" i="2"/>
  <c r="B396" i="2"/>
  <c r="C391" i="2"/>
  <c r="B391" i="2"/>
  <c r="C390" i="2"/>
  <c r="B390" i="2"/>
  <c r="C388" i="2"/>
  <c r="B388" i="2"/>
  <c r="C387" i="2"/>
  <c r="B387" i="2"/>
  <c r="C386" i="2"/>
  <c r="B386" i="2"/>
  <c r="B362" i="2"/>
  <c r="B360" i="2"/>
  <c r="B357" i="2"/>
  <c r="B359" i="2" s="1"/>
  <c r="C355" i="2"/>
  <c r="B355" i="2"/>
  <c r="C354" i="2"/>
  <c r="B354" i="2"/>
  <c r="B121" i="2"/>
  <c r="C120" i="2"/>
  <c r="B120" i="2"/>
  <c r="C119" i="2"/>
  <c r="B114" i="2"/>
  <c r="C110" i="2"/>
  <c r="B110" i="2"/>
  <c r="C106" i="2"/>
  <c r="B106" i="2"/>
  <c r="C103" i="2"/>
  <c r="C81" i="2"/>
  <c r="B81" i="2"/>
  <c r="B79" i="2"/>
  <c r="B77" i="2"/>
  <c r="B413" i="2" s="1"/>
  <c r="B76" i="2"/>
  <c r="B75" i="2"/>
  <c r="B70" i="2"/>
  <c r="B67" i="2"/>
  <c r="B69" i="2" s="1"/>
  <c r="B65" i="2"/>
  <c r="B62" i="2"/>
  <c r="B64" i="2" s="1"/>
  <c r="B60" i="2"/>
  <c r="B59" i="2"/>
  <c r="B55" i="2"/>
  <c r="B52" i="2"/>
  <c r="B54" i="2" s="1"/>
  <c r="B50" i="2"/>
  <c r="B49" i="2"/>
  <c r="B45" i="2"/>
  <c r="B42" i="2"/>
  <c r="B44" i="2" s="1"/>
  <c r="C40" i="2"/>
  <c r="C416" i="2" s="1"/>
  <c r="B40" i="2"/>
  <c r="B416" i="2" s="1"/>
  <c r="B414" i="2"/>
  <c r="B38" i="2"/>
  <c r="B412" i="2" s="1"/>
  <c r="C37" i="2"/>
  <c r="B37" i="2"/>
  <c r="B33" i="2"/>
  <c r="C25" i="2"/>
  <c r="C36" i="2" s="1"/>
  <c r="C23" i="2"/>
  <c r="B23" i="2"/>
  <c r="C22" i="2"/>
  <c r="B22" i="2"/>
  <c r="C19" i="2"/>
  <c r="B19" i="2"/>
  <c r="B16" i="2"/>
  <c r="C10" i="2"/>
  <c r="B10" i="2"/>
  <c r="C8" i="2"/>
  <c r="B8" i="2"/>
  <c r="B40" i="1"/>
  <c r="B38" i="1"/>
  <c r="B35" i="1"/>
  <c r="B31" i="1"/>
  <c r="B27" i="1"/>
  <c r="B22" i="1"/>
  <c r="B17" i="1"/>
  <c r="B13" i="1"/>
  <c r="B9" i="1"/>
  <c r="B7" i="1"/>
  <c r="B407" i="2" l="1"/>
  <c r="C407" i="2"/>
  <c r="B109" i="2"/>
  <c r="C410" i="2"/>
  <c r="B21" i="2"/>
  <c r="B408" i="2"/>
  <c r="C409" i="2"/>
  <c r="B36" i="2"/>
  <c r="B119" i="2"/>
  <c r="C408" i="2"/>
  <c r="B411" i="2"/>
  <c r="C385" i="2"/>
  <c r="C21" i="2"/>
  <c r="B385" i="2"/>
  <c r="C411" i="2"/>
  <c r="B410" i="2"/>
  <c r="B401" i="2"/>
  <c r="C401" i="2"/>
  <c r="C109" i="2"/>
  <c r="B409" i="2"/>
  <c r="B26" i="1"/>
  <c r="B16" i="1"/>
  <c r="B15" i="1" s="1"/>
  <c r="B6" i="1"/>
  <c r="B406" i="2" l="1"/>
  <c r="C406" i="2"/>
  <c r="C417" i="2" s="1"/>
  <c r="B43" i="1"/>
  <c r="B417" i="2" l="1"/>
</calcChain>
</file>

<file path=xl/sharedStrings.xml><?xml version="1.0" encoding="utf-8"?>
<sst xmlns="http://schemas.openxmlformats.org/spreadsheetml/2006/main" count="545" uniqueCount="240">
  <si>
    <t>Pajamų pavadinimas</t>
  </si>
  <si>
    <t>Iš viso (tūkst. Eur)</t>
  </si>
  <si>
    <t>MOKESČIAI</t>
  </si>
  <si>
    <t>Pajamų ir pelno mokesčiai</t>
  </si>
  <si>
    <t xml:space="preserve">Gyventojų pajamų mokestis </t>
  </si>
  <si>
    <t>Turto mokesčiai</t>
  </si>
  <si>
    <t>Žemės mokestis</t>
  </si>
  <si>
    <t>Paveldimo turto mokestis</t>
  </si>
  <si>
    <t>Nekilnojamojo turto mokestis</t>
  </si>
  <si>
    <t>Prekių ir paslaugų mokesčiai</t>
  </si>
  <si>
    <t>DOTACIJOS</t>
  </si>
  <si>
    <t>Dotacijos iš kitų valdžios sektoriaus subjektų</t>
  </si>
  <si>
    <t>Specialioji tikslinė dotacija</t>
  </si>
  <si>
    <t xml:space="preserve">Valstybinėms (valstybės perduotoms savivaldybėms) funkcijoms atlikti       </t>
  </si>
  <si>
    <t>Ugdymo reikmėms finansuoti</t>
  </si>
  <si>
    <t>Mokykloms (klasėms arba grupėms), skirtoms šalies (regiono) mokiniams, turintiems specialiųjų ugdymosi poreikių, ir kitoms savivaldybėms perduotoms įstaigoms išlaikyti</t>
  </si>
  <si>
    <t>Dotacija savivaldybėms iš Europos Sąjungos, kitos tarptautinės finansinės paramos ir bendrojo finansavimo lėšų</t>
  </si>
  <si>
    <t>Kitos dotacijos</t>
  </si>
  <si>
    <t>Valstybės lėšos kapitalo investicijoms finansuoti</t>
  </si>
  <si>
    <t>Valstybės lėšos vietinės reikšmės keliams (gatvėms) tiesti, taisyti, prižiūrėti ir saugaus eismo sąlygoms užtikrinti</t>
  </si>
  <si>
    <t>KITOS PAJAMOS</t>
  </si>
  <si>
    <t>Turto pajamos</t>
  </si>
  <si>
    <t>Dividendai</t>
  </si>
  <si>
    <t xml:space="preserve">Nuomos mokestis už valstybinę žemę </t>
  </si>
  <si>
    <t>Mokesčiai už valstybinius gamtos išteklius</t>
  </si>
  <si>
    <t>Pajamos už prekes ir paslaugas</t>
  </si>
  <si>
    <t>Biudžetinių įstaigų pajamos už prekes ir paslaugas</t>
  </si>
  <si>
    <t>Pajamos už ilgalaikio ir trumpalaikio materialiojo turto  nuomą</t>
  </si>
  <si>
    <t>Įmokos už išlaikymą švietimo, socialinės apsaugos ir kitose įstaigose</t>
  </si>
  <si>
    <t>Rinkliavos</t>
  </si>
  <si>
    <t>Valstybės rinkliavos</t>
  </si>
  <si>
    <t>Vietinės rinkliavos</t>
  </si>
  <si>
    <t>Pajamos iš baudų,  konfiskuoto turto ir kitų netesybų</t>
  </si>
  <si>
    <t>Kitos neišvardytos pajamos</t>
  </si>
  <si>
    <t>Materialiojo ir nematerialiojo turto realizavimo pajamos</t>
  </si>
  <si>
    <t>Iš viso pajamų</t>
  </si>
  <si>
    <t xml:space="preserve">     ASIGNAVIMAI PAGAL ASIGNAVIMŲ VALDYTOJUS IR PROGRAMAS</t>
  </si>
  <si>
    <t>Asignavimų valdytojas</t>
  </si>
  <si>
    <t>iš jų darbo užmokesčiui</t>
  </si>
  <si>
    <t>01 SAVIVALDYBĖS VALDYMO  PROGRAMA</t>
  </si>
  <si>
    <t xml:space="preserve">Savivaldybės kontrolės ir audito tarnyba </t>
  </si>
  <si>
    <t>Iš jų – Savivaldybės  biudžeto lėšos</t>
  </si>
  <si>
    <t xml:space="preserve">Savivaldybės administracija </t>
  </si>
  <si>
    <t>Iš jų: Savivaldybės  biudžeto lėšos Tarybai</t>
  </si>
  <si>
    <t xml:space="preserve">         Mero fondui</t>
  </si>
  <si>
    <t xml:space="preserve">         Savivaldybės biudžeto lėšos Administracijai</t>
  </si>
  <si>
    <t xml:space="preserve">          valstybės biudžeto lėšos</t>
  </si>
  <si>
    <t xml:space="preserve">         Administracijos direktoriaus rezervui</t>
  </si>
  <si>
    <t xml:space="preserve">Savivaldybės administracijos Strateginio planavimo ir finansų skyrius </t>
  </si>
  <si>
    <t>Iš jų: paskoloms grąžinti Savivaldybės biudžeto lėšos</t>
  </si>
  <si>
    <t xml:space="preserve">         palūkanoms už paskolas ir kitus finansinius įsipareigojimus mokėti </t>
  </si>
  <si>
    <t>Panevėžio apskaitos centras</t>
  </si>
  <si>
    <t>Iš viso  01 programai</t>
  </si>
  <si>
    <t>Iš jų: Savivaldybės biudžeto lėšos</t>
  </si>
  <si>
    <t>02 INVESTICIJŲ PROJEKTŲ PROGRAMA</t>
  </si>
  <si>
    <t xml:space="preserve">         valstybės lėšos kapitalo investicijoms</t>
  </si>
  <si>
    <t xml:space="preserve">         Europos Sąjungos finansinės paramos lėšos</t>
  </si>
  <si>
    <t>Stasio Eidrigevičiaus menų centras</t>
  </si>
  <si>
    <t xml:space="preserve">           Europos Sąjungos finansinės paramos lėšos</t>
  </si>
  <si>
    <t>Jaunuolių dienos centras</t>
  </si>
  <si>
    <t>Iš viso 02 programai</t>
  </si>
  <si>
    <t>03 URBANISTINĖS PLĖTROS PROGRAMA</t>
  </si>
  <si>
    <t>Iš jų – Savivaldybės biudžeto lėšos</t>
  </si>
  <si>
    <t>Iš viso 03 programai</t>
  </si>
  <si>
    <t>04 APLINKOS APSAUGOS RĖMIMO SPECIALIOJI 
PROGRAMA</t>
  </si>
  <si>
    <t>Iš viso 04 programai</t>
  </si>
  <si>
    <t>Iš jų:  Savivaldybės biudžeto lėšos</t>
  </si>
  <si>
    <t>05 EKONOMINĖS PLĖTROS IR VERSLO SKATINIMO 
PROGRAMA</t>
  </si>
  <si>
    <t>Savivaldybės administracija</t>
  </si>
  <si>
    <t>Iš viso 05 programai</t>
  </si>
  <si>
    <t>06 SAVIVALDYBĖS TURTO VALDYMO PROGRAMA</t>
  </si>
  <si>
    <t>Iš viso 06 programai</t>
  </si>
  <si>
    <t>08 RINKODAROS  PROGRAMA</t>
  </si>
  <si>
    <t>Iš viso 08 programai</t>
  </si>
  <si>
    <t>09 INFORMACINĖS VISUOMENĖS PLĖTROS 
PROGRAMA</t>
  </si>
  <si>
    <t>Iš viso 09 programai</t>
  </si>
  <si>
    <t>10 MIESTO INFRASTRUKTŪROS OBJEKTŲ PLĖTROS,
 MODERNIZAVIMO IR PRIEŽIŪROS  PROGRAMA</t>
  </si>
  <si>
    <t xml:space="preserve">         valstybės lėšos vietinės reikšmės keliams (gatvėms) tiesti, taisyti, prižiūrėti ir saugaus eismo sąlygoms užtikrinti</t>
  </si>
  <si>
    <t>Iš viso 10 programai</t>
  </si>
  <si>
    <t xml:space="preserve">          valstybės lėšos kapitalo investicijoms</t>
  </si>
  <si>
    <t xml:space="preserve">          valstybės lėšos vietinės reikšmės keliams (gatvėms) tiesti, taisyti, prižiūrėti ir saugaus eismo sąlygoms užtikrinti</t>
  </si>
  <si>
    <t>11 KULTŪROS IR MENO PROGRAMA</t>
  </si>
  <si>
    <t>Elenos Mezginaitės viešoji biblioteka</t>
  </si>
  <si>
    <t>Dailės galerija</t>
  </si>
  <si>
    <t>Kraštotyros muziejus</t>
  </si>
  <si>
    <t>Lėlių vežimo teatras</t>
  </si>
  <si>
    <t>Teatras ,,Menas“</t>
  </si>
  <si>
    <t>Kultūros centras Panevėžio bendruomenių rūmai</t>
  </si>
  <si>
    <t>Muzikinis teatras</t>
  </si>
  <si>
    <t>Kino centras ,,Garsas“</t>
  </si>
  <si>
    <t>Iš viso 11 programai</t>
  </si>
  <si>
    <t>12  SPORTO PROGRAMA</t>
  </si>
  <si>
    <t>Sporto centras</t>
  </si>
  <si>
    <t>Iš viso 12 programai</t>
  </si>
  <si>
    <t>13 ŠVIETIMO IR UGDYMO PROGRAMA</t>
  </si>
  <si>
    <t xml:space="preserve">          Europos Sąjungos finansinės paramos lėšos</t>
  </si>
  <si>
    <t>Lopšelis-darželis ,,Draugystė“</t>
  </si>
  <si>
    <t>Lopšelis-darželis ,,Pušynėlis“</t>
  </si>
  <si>
    <t>Lopšelis-darželis ,,Jūratė“</t>
  </si>
  <si>
    <t>Lopšelis-darželis ,,Aušra“</t>
  </si>
  <si>
    <t>Lopšelis-darželis ,,Vyturėlis“</t>
  </si>
  <si>
    <t>Lopšelis-darželis ,,Žibutė“</t>
  </si>
  <si>
    <t>Lopšelis-darželis ,,Gintarėlis“</t>
  </si>
  <si>
    <t>Lopšelis-darželis ,,Sigutė“</t>
  </si>
  <si>
    <t>Kastyčio Ramanausko lopšelis-darželis</t>
  </si>
  <si>
    <t>Lopšelis-darželis ,,Žilvinas“</t>
  </si>
  <si>
    <t>Lopšelis-darželis ,,Nykštukas“</t>
  </si>
  <si>
    <t>Lopšelis-darželis ,,Kastytis“</t>
  </si>
  <si>
    <t>Lopšelis-darželis ,,Varpelis“</t>
  </si>
  <si>
    <t>Lopšelis-darželis ,,Kregždutė“</t>
  </si>
  <si>
    <t>Lopšelis-darželis ,,Pasaka“</t>
  </si>
  <si>
    <t>Lopšelis-darželis ,,Žvaigždutė“</t>
  </si>
  <si>
    <t>Lopšelis-darželis ,,Riešutėlis“</t>
  </si>
  <si>
    <t>Lopšelis-darželis ,,Rugelis“</t>
  </si>
  <si>
    <t>Lopšelis-darželis ,,Dobilas“</t>
  </si>
  <si>
    <t>Lopšelis-darželis ,,Vaivorykštė“</t>
  </si>
  <si>
    <t>Lopšelis-darželis ,,Vaikystė“</t>
  </si>
  <si>
    <t>Lopšelis-darželis ,,Papartis“</t>
  </si>
  <si>
    <t>Lopšelis-darželis ,,Žilvitis“</t>
  </si>
  <si>
    <t>Lopšelis-darželis ,,Puriena“</t>
  </si>
  <si>
    <t>Lopšelis-darželis ,,Voveraitė“</t>
  </si>
  <si>
    <t>Lopšelis-darželis ,,Rūta“</t>
  </si>
  <si>
    <t>Lopšelis-darželis ,,Taika“</t>
  </si>
  <si>
    <t>Lopšelis-darželis ,,Diemedis“</t>
  </si>
  <si>
    <t>Regos centras ,,Linelis“</t>
  </si>
  <si>
    <t>Juozo Balčikonio gimnazija</t>
  </si>
  <si>
    <t>Vytauto Žemkalnio gimnazija</t>
  </si>
  <si>
    <t>5-oji gimnazija</t>
  </si>
  <si>
    <t>Juozo Miltinio gimnazija</t>
  </si>
  <si>
    <t>,,Minties“ gimnazija</t>
  </si>
  <si>
    <t>Raimundo Sargūno sporto gimnazija</t>
  </si>
  <si>
    <t>,,Vilties“ progimnazija</t>
  </si>
  <si>
    <t>Rožyno progimnazija</t>
  </si>
  <si>
    <t>Beržų progimnazija</t>
  </si>
  <si>
    <t>,,Saulėtekio“ progimnazija</t>
  </si>
  <si>
    <t>Mykolo Karkos pagrindinė mokykla</t>
  </si>
  <si>
    <t>,,Žemynos“ progimnazija</t>
  </si>
  <si>
    <t>,,Vyturio“ progimnazija</t>
  </si>
  <si>
    <t>Alfonso Lipniūno progimnazija</t>
  </si>
  <si>
    <t>,,Ąžuolo“ progimnazija</t>
  </si>
  <si>
    <t>,,Šaltinio“ progimnazija</t>
  </si>
  <si>
    <t>Pradinė mokykla</t>
  </si>
  <si>
    <t>,,Šviesos“ ugdymo centras</t>
  </si>
  <si>
    <t>Kurčiųjų ir neprigirdinčiųjų pagrindinė mokykla</t>
  </si>
  <si>
    <t>Suaugusiųjų ir jaunimo mokymo centras</t>
  </si>
  <si>
    <t>Muzikos mokykla</t>
  </si>
  <si>
    <t>Dailės mokykla</t>
  </si>
  <si>
    <t>Gamtos mokykla</t>
  </si>
  <si>
    <t>Moksleivių namai</t>
  </si>
  <si>
    <t>Švietimo centras</t>
  </si>
  <si>
    <t>Pedagoginė-psichologinė tarnyba</t>
  </si>
  <si>
    <t>Iš viso 13 programai</t>
  </si>
  <si>
    <t>14 VISUOMENĖS INICIATYVŲ SKATINIMO IR 
SAUGUMO UŽTIKRINIMO PROGRAMA</t>
  </si>
  <si>
    <t>Iš viso 14 programai</t>
  </si>
  <si>
    <t>15 SOCIALINĖS PARAMOS ĮGYVENDINIMO
 PROGRAMA</t>
  </si>
  <si>
    <t>Savivaldybės administracijos  Socialinių reikalų skyrius</t>
  </si>
  <si>
    <t>Socialinių paslaugų centras</t>
  </si>
  <si>
    <t>Specialioji mokykla-daugiafunkcis centras</t>
  </si>
  <si>
    <t>Atviras jaunimo centras</t>
  </si>
  <si>
    <t>Iš viso 15 programai</t>
  </si>
  <si>
    <t>16 VISUOMENĖS SVEIKATOS RĖMIMO 
SPECIALIOJI PROGRAMA</t>
  </si>
  <si>
    <t>Visuomenės sveikatos biuras</t>
  </si>
  <si>
    <t>Iš viso 16 programai</t>
  </si>
  <si>
    <t xml:space="preserve">Iš viso: </t>
  </si>
  <si>
    <t xml:space="preserve">         paskolų lėšos investicijų projektams įgyvendinti</t>
  </si>
  <si>
    <t>Iš viso asignavimų (išlaidos – paskolų grąžinimas)</t>
  </si>
  <si>
    <t>IŠ SAVIVALDYBĖS BIUDŽETO IŠLAIKOMŲ ĮSTAIGŲ PAJAMŲ UŽ TEIKIAMAS PASLAUGAS ĮMOKOS Į SAVIVALDYBĖS BIUDŽETĄ</t>
  </si>
  <si>
    <t>Savivaldybės institucijos ir įstaigos pavadinimas</t>
  </si>
  <si>
    <t>Iš viso pajamų (tūkst. Eur)</t>
  </si>
  <si>
    <r>
      <t xml:space="preserve">         </t>
    </r>
    <r>
      <rPr>
        <sz val="12"/>
        <rFont val="Times New Roman"/>
        <family val="1"/>
        <charset val="186"/>
      </rPr>
      <t>Iš jų ( tūkst. Eur)</t>
    </r>
  </si>
  <si>
    <t xml:space="preserve">įmokos už išlaikymą švietimo, socialinės apsaugos ir kitose įstaigose </t>
  </si>
  <si>
    <t xml:space="preserve">pajamos už prekes ir paslaugas </t>
  </si>
  <si>
    <t>Teatras „Menas“</t>
  </si>
  <si>
    <t>Kino centras „Garsas“</t>
  </si>
  <si>
    <t>Lopšelis-darželis „Draugystė“</t>
  </si>
  <si>
    <t>Lopšelis-darželis „Pušynėlis“</t>
  </si>
  <si>
    <t>Lopšelis-darželis „Jūratė“</t>
  </si>
  <si>
    <t>Lopšelis-darželis „Aušra“</t>
  </si>
  <si>
    <t>Lopšelis-darželis „Vyturėlis“</t>
  </si>
  <si>
    <t>Lopšelis-darželis „Žibutė“</t>
  </si>
  <si>
    <t>Lopšelis-darželis „Gintarėlis“</t>
  </si>
  <si>
    <t>Lopšelis-darželis „Sigutė“</t>
  </si>
  <si>
    <t xml:space="preserve">Kastyčio Ramanausko lopšelis-darželis </t>
  </si>
  <si>
    <t>Lopšelis-darželis „Žilvinas“</t>
  </si>
  <si>
    <t>Lopšelis-darželis „Nykštukas“</t>
  </si>
  <si>
    <t>Lopšelis-darželis „Kastytis“</t>
  </si>
  <si>
    <t>Lopšelis-darželis „Varpelis“</t>
  </si>
  <si>
    <t>Lopšelis-darželis „Kregždutė“</t>
  </si>
  <si>
    <t>Lopšelis-darželis „Pasaka“</t>
  </si>
  <si>
    <t>Lopšelis-darželis „Žvaigždutė“</t>
  </si>
  <si>
    <t>Lopšelis-darželis „Riešutėlis“</t>
  </si>
  <si>
    <t>Lopšelis-darželis „Rugelis“</t>
  </si>
  <si>
    <t>Lopšelis-darželis „Dobilas“</t>
  </si>
  <si>
    <t>Lopšelis-darželis „Vaivorykštė“</t>
  </si>
  <si>
    <t>Lopšelis-darželis „Vaikystė“</t>
  </si>
  <si>
    <t>Lopšelis-darželis „Papartis“</t>
  </si>
  <si>
    <t>Lopšelis-darželis „Žilvitis“</t>
  </si>
  <si>
    <t>Lopšelis-darželis „Puriena“</t>
  </si>
  <si>
    <t>Lopšelis-darželis „Voveraitė“</t>
  </si>
  <si>
    <t>Lopšelis-darželis „Rūta“</t>
  </si>
  <si>
    <t>Lopšelis-darželis „Taika“</t>
  </si>
  <si>
    <t>Lopšelis-darželis „Diemedis“</t>
  </si>
  <si>
    <t xml:space="preserve">Regos centras „Linelis“ </t>
  </si>
  <si>
    <t>„Minties“ gimnazija</t>
  </si>
  <si>
    <t>„Vilties“ progimnazija</t>
  </si>
  <si>
    <t>„Aušros“ progimnazija</t>
  </si>
  <si>
    <t>„Saulėtekio“ progimnazija</t>
  </si>
  <si>
    <t>„Žemynos“ progimnazija</t>
  </si>
  <si>
    <t>„Vyturio“ progimnazija</t>
  </si>
  <si>
    <t>„Ąžuolo“ progimnazija</t>
  </si>
  <si>
    <t>„Šaltinio“ progimnazija</t>
  </si>
  <si>
    <t>„Šviesos“ ugdymo centras</t>
  </si>
  <si>
    <t>Iš viso:</t>
  </si>
  <si>
    <r>
      <t>pajamos už ilgalaikio ir trumpalaikio materialiojo turto nuomą</t>
    </r>
    <r>
      <rPr>
        <sz val="10"/>
        <rFont val="Times New Roman"/>
        <family val="1"/>
        <charset val="186"/>
      </rPr>
      <t xml:space="preserve">       </t>
    </r>
  </si>
  <si>
    <t xml:space="preserve">        PANEVĖŽIO MIESTO SAVIVALDYBĖS 2023 METŲ BIUDŽETAS           </t>
  </si>
  <si>
    <t>Asignavimų valdytojai</t>
  </si>
  <si>
    <t xml:space="preserve">    02 INVESTICIJŲ PROJEKTŲ  PROGRAMA</t>
  </si>
  <si>
    <t xml:space="preserve">                                               Iš viso:</t>
  </si>
  <si>
    <r>
      <t xml:space="preserve">                      </t>
    </r>
    <r>
      <rPr>
        <b/>
        <sz val="12"/>
        <rFont val="Times New Roman"/>
        <family val="1"/>
        <charset val="186"/>
      </rPr>
      <t xml:space="preserve">  Iš viso 02  programai</t>
    </r>
  </si>
  <si>
    <t>ASIGNAVIMAI IŠ SAVIVALDYBĖS 2022 M. NEPANAUDOTŲ BIUDŽETO
  LĖŠŲ PAGAL PROGRAMAS IR ASIGNAVIMŲ VALDYTOJUS</t>
  </si>
  <si>
    <t>Mokesčiai už aplinkos teršimą</t>
  </si>
  <si>
    <t xml:space="preserve">         valstybinėms (valstybės perduotoms savivaldybėms) funkcijoms atlikti lėšos                                                              </t>
  </si>
  <si>
    <t xml:space="preserve">         Administracijai valstybinėms (valstybės perduotoms savivaldybėms) funkcijoms atlikti lėšos                                                       </t>
  </si>
  <si>
    <t xml:space="preserve">          valstybės lėšos kitoms dotacijoms</t>
  </si>
  <si>
    <t xml:space="preserve">         valstybės lėšos kitoms dotacijoms</t>
  </si>
  <si>
    <t xml:space="preserve">          lėšos ugdymo reikmėms finansuoti</t>
  </si>
  <si>
    <t xml:space="preserve">           lėšos ugdymo reikmėms finansuoti</t>
  </si>
  <si>
    <t xml:space="preserve">          lėšos regioninėms įstaigoms ir klasėms finansuoti</t>
  </si>
  <si>
    <t xml:space="preserve">          valstybinėms (valstybės perduotoms savivaldybėms) funkcijoms atlikti lėšos                                                                 </t>
  </si>
  <si>
    <t xml:space="preserve">          valstybinėms (valstybės perduotoms savivaldybėms) funkcijoms atlikti lėšos                                                              </t>
  </si>
  <si>
    <t xml:space="preserve">          valstybinėms (valstybės perduotoms savivaldybėms) funkcijoms atlikti lėšos                                                         </t>
  </si>
  <si>
    <t xml:space="preserve">          valstybinėms (valstybės perduotoms savivaldybėms) funkcijoms atlikti lėšos                                                                   </t>
  </si>
  <si>
    <t xml:space="preserve">          valstybinėms (valstybės perduotoms savivaldybėms) funkcijoms atlikti lėšos                                                                             </t>
  </si>
  <si>
    <t xml:space="preserve">Iš jų – valstybinėms (valstybės perduotoms savivaldybėms) funkcijoms atlikti lėšos                                                                               </t>
  </si>
  <si>
    <t xml:space="preserve">          valstybinėms (valstybės perduotoms savivaldybėms) funkcijoms atlikti lėšos                                                                         </t>
  </si>
  <si>
    <t xml:space="preserve">          paskolų lėšos investicijų projektams įgyvendinti</t>
  </si>
  <si>
    <t xml:space="preserve"> SAVIVALDYBĖS EINAMŲJŲ METŲ IŠLAIDOMS</t>
  </si>
  <si>
    <t>Iš jų – pajamos už prekes ir paslaugas</t>
  </si>
  <si>
    <t>Iš jų –  pajamos už prekes ir paslaugas</t>
  </si>
  <si>
    <t xml:space="preserve">          pajamos už prekes ir paslaugas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</si>
</sst>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6" x14ac:knownFonts="1">
    <font>
      <sz val="11"/>
      <color theme="1"/>
      <name val="Calibri"/>
      <family val="2"/>
      <charset val="186"/>
      <scheme val="minor"/>
    </font>
    <font>
      <b/>
      <sz val="11"/>
      <name val="Times New Roman"/>
      <family val="1"/>
      <charset val="186"/>
    </font>
    <font>
      <sz val="11"/>
      <name val="Times New Roman"/>
      <family val="1"/>
      <charset val="186"/>
    </font>
    <font>
      <sz val="10"/>
      <name val="Times New Roman"/>
      <family val="1"/>
      <charset val="186"/>
    </font>
    <font>
      <b/>
      <sz val="12"/>
      <name val="Times New Roman"/>
      <family val="1"/>
      <charset val="186"/>
    </font>
    <font>
      <sz val="10"/>
      <name val="Arial"/>
      <family val="2"/>
      <charset val="186"/>
    </font>
    <font>
      <sz val="11"/>
      <name val="Times New Roman"/>
      <family val="1"/>
    </font>
    <font>
      <sz val="11"/>
      <name val="Arial"/>
      <family val="2"/>
      <charset val="186"/>
    </font>
    <font>
      <b/>
      <sz val="10"/>
      <name val="Arial"/>
      <family val="2"/>
      <charset val="186"/>
    </font>
    <font>
      <b/>
      <sz val="11"/>
      <name val="Times New Roman"/>
      <family val="1"/>
    </font>
    <font>
      <sz val="10.5"/>
      <name val="Times New Roman"/>
      <family val="1"/>
      <charset val="186"/>
    </font>
    <font>
      <sz val="12"/>
      <name val="Times New Roman"/>
      <family val="1"/>
      <charset val="186"/>
    </font>
    <font>
      <sz val="12"/>
      <color indexed="8"/>
      <name val="Times New Roman"/>
      <family val="1"/>
      <charset val="186"/>
    </font>
    <font>
      <sz val="12"/>
      <name val="Arial"/>
      <family val="2"/>
      <charset val="186"/>
    </font>
    <font>
      <b/>
      <sz val="11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45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2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top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top" wrapText="1"/>
    </xf>
    <xf numFmtId="164" fontId="2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center"/>
    </xf>
    <xf numFmtId="49" fontId="2" fillId="2" borderId="0" xfId="0" applyNumberFormat="1" applyFont="1" applyFill="1" applyAlignment="1">
      <alignment horizontal="right"/>
    </xf>
    <xf numFmtId="164" fontId="4" fillId="2" borderId="2" xfId="0" applyNumberFormat="1" applyFont="1" applyFill="1" applyBorder="1" applyAlignment="1">
      <alignment horizontal="left" vertical="center" wrapText="1"/>
    </xf>
    <xf numFmtId="164" fontId="1" fillId="2" borderId="3" xfId="0" applyNumberFormat="1" applyFont="1" applyFill="1" applyBorder="1" applyAlignment="1">
      <alignment horizontal="right" vertical="center" wrapText="1"/>
    </xf>
    <xf numFmtId="164" fontId="3" fillId="2" borderId="4" xfId="0" applyNumberFormat="1" applyFont="1" applyFill="1" applyBorder="1" applyAlignment="1">
      <alignment horizontal="left" vertical="center" wrapText="1"/>
    </xf>
    <xf numFmtId="164" fontId="2" fillId="2" borderId="3" xfId="0" applyNumberFormat="1" applyFont="1" applyFill="1" applyBorder="1" applyAlignment="1">
      <alignment horizontal="right" vertical="center" wrapText="1"/>
    </xf>
    <xf numFmtId="164" fontId="2" fillId="2" borderId="5" xfId="0" applyNumberFormat="1" applyFont="1" applyFill="1" applyBorder="1" applyAlignment="1">
      <alignment horizontal="right" vertical="center" wrapText="1"/>
    </xf>
    <xf numFmtId="164" fontId="1" fillId="2" borderId="6" xfId="0" applyNumberFormat="1" applyFont="1" applyFill="1" applyBorder="1" applyAlignment="1">
      <alignment horizontal="right" vertical="center" wrapText="1"/>
    </xf>
    <xf numFmtId="164" fontId="2" fillId="2" borderId="6" xfId="0" applyNumberFormat="1" applyFont="1" applyFill="1" applyBorder="1" applyAlignment="1">
      <alignment horizontal="right" vertical="center" wrapText="1"/>
    </xf>
    <xf numFmtId="164" fontId="2" fillId="2" borderId="1" xfId="0" applyNumberFormat="1" applyFont="1" applyFill="1" applyBorder="1" applyAlignment="1">
      <alignment horizontal="right" vertical="center" wrapText="1"/>
    </xf>
    <xf numFmtId="164" fontId="2" fillId="2" borderId="7" xfId="0" applyNumberFormat="1" applyFont="1" applyFill="1" applyBorder="1" applyAlignment="1">
      <alignment horizontal="right" vertical="center" wrapText="1"/>
    </xf>
    <xf numFmtId="164" fontId="2" fillId="2" borderId="2" xfId="0" applyNumberFormat="1" applyFont="1" applyFill="1" applyBorder="1" applyAlignment="1">
      <alignment horizontal="right" vertical="center" wrapText="1"/>
    </xf>
    <xf numFmtId="164" fontId="3" fillId="2" borderId="8" xfId="0" applyNumberFormat="1" applyFont="1" applyFill="1" applyBorder="1" applyAlignment="1">
      <alignment horizontal="left" vertical="center" wrapText="1"/>
    </xf>
    <xf numFmtId="164" fontId="3" fillId="2" borderId="5" xfId="0" applyNumberFormat="1" applyFont="1" applyFill="1" applyBorder="1" applyAlignment="1">
      <alignment horizontal="left" vertical="center" wrapText="1"/>
    </xf>
    <xf numFmtId="164" fontId="1" fillId="2" borderId="2" xfId="0" applyNumberFormat="1" applyFont="1" applyFill="1" applyBorder="1" applyAlignment="1">
      <alignment horizontal="left" vertical="center" wrapText="1"/>
    </xf>
    <xf numFmtId="164" fontId="4" fillId="2" borderId="4" xfId="0" applyNumberFormat="1" applyFont="1" applyFill="1" applyBorder="1" applyAlignment="1">
      <alignment horizontal="left" vertical="center" wrapText="1"/>
    </xf>
    <xf numFmtId="164" fontId="1" fillId="2" borderId="11" xfId="0" applyNumberFormat="1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right" vertical="center" wrapText="1"/>
    </xf>
    <xf numFmtId="164" fontId="4" fillId="2" borderId="11" xfId="0" applyNumberFormat="1" applyFont="1" applyFill="1" applyBorder="1" applyAlignment="1">
      <alignment horizontal="left" vertical="center" wrapText="1"/>
    </xf>
    <xf numFmtId="164" fontId="3" fillId="2" borderId="5" xfId="0" applyNumberFormat="1" applyFont="1" applyFill="1" applyBorder="1" applyAlignment="1">
      <alignment wrapText="1"/>
    </xf>
    <xf numFmtId="164" fontId="1" fillId="2" borderId="1" xfId="0" applyNumberFormat="1" applyFont="1" applyFill="1" applyBorder="1" applyAlignment="1">
      <alignment vertical="center" wrapText="1"/>
    </xf>
    <xf numFmtId="164" fontId="3" fillId="2" borderId="0" xfId="0" applyNumberFormat="1" applyFont="1" applyFill="1" applyAlignment="1">
      <alignment horizontal="left" vertical="center" wrapText="1"/>
    </xf>
    <xf numFmtId="164" fontId="2" fillId="2" borderId="2" xfId="0" applyNumberFormat="1" applyFont="1" applyFill="1" applyBorder="1" applyAlignment="1">
      <alignment vertical="center" wrapText="1"/>
    </xf>
    <xf numFmtId="164" fontId="4" fillId="2" borderId="2" xfId="0" applyNumberFormat="1" applyFont="1" applyFill="1" applyBorder="1" applyAlignment="1">
      <alignment wrapText="1"/>
    </xf>
    <xf numFmtId="164" fontId="3" fillId="2" borderId="4" xfId="0" applyNumberFormat="1" applyFont="1" applyFill="1" applyBorder="1" applyAlignment="1">
      <alignment wrapText="1"/>
    </xf>
    <xf numFmtId="164" fontId="4" fillId="2" borderId="4" xfId="0" applyNumberFormat="1" applyFont="1" applyFill="1" applyBorder="1" applyAlignment="1">
      <alignment wrapText="1"/>
    </xf>
    <xf numFmtId="164" fontId="1" fillId="2" borderId="2" xfId="0" applyNumberFormat="1" applyFont="1" applyFill="1" applyBorder="1" applyAlignment="1">
      <alignment wrapText="1"/>
    </xf>
    <xf numFmtId="164" fontId="2" fillId="2" borderId="6" xfId="0" applyNumberFormat="1" applyFont="1" applyFill="1" applyBorder="1"/>
    <xf numFmtId="164" fontId="10" fillId="2" borderId="1" xfId="0" applyNumberFormat="1" applyFont="1" applyFill="1" applyBorder="1" applyAlignment="1">
      <alignment horizontal="right" vertical="center" wrapText="1"/>
    </xf>
    <xf numFmtId="164" fontId="4" fillId="2" borderId="2" xfId="0" applyNumberFormat="1" applyFont="1" applyFill="1" applyBorder="1"/>
    <xf numFmtId="164" fontId="1" fillId="2" borderId="6" xfId="0" applyNumberFormat="1" applyFont="1" applyFill="1" applyBorder="1"/>
    <xf numFmtId="164" fontId="2" fillId="2" borderId="1" xfId="0" applyNumberFormat="1" applyFont="1" applyFill="1" applyBorder="1" applyAlignment="1">
      <alignment horizontal="right"/>
    </xf>
    <xf numFmtId="164" fontId="2" fillId="2" borderId="6" xfId="0" applyNumberFormat="1" applyFont="1" applyFill="1" applyBorder="1" applyAlignment="1">
      <alignment horizontal="right"/>
    </xf>
    <xf numFmtId="164" fontId="4" fillId="2" borderId="4" xfId="0" applyNumberFormat="1" applyFont="1" applyFill="1" applyBorder="1"/>
    <xf numFmtId="164" fontId="1" fillId="2" borderId="3" xfId="0" applyNumberFormat="1" applyFont="1" applyFill="1" applyBorder="1"/>
    <xf numFmtId="164" fontId="2" fillId="2" borderId="7" xfId="0" applyNumberFormat="1" applyFont="1" applyFill="1" applyBorder="1"/>
    <xf numFmtId="164" fontId="2" fillId="2" borderId="2" xfId="0" applyNumberFormat="1" applyFont="1" applyFill="1" applyBorder="1" applyAlignment="1">
      <alignment horizontal="right"/>
    </xf>
    <xf numFmtId="164" fontId="4" fillId="2" borderId="1" xfId="0" applyNumberFormat="1" applyFont="1" applyFill="1" applyBorder="1"/>
    <xf numFmtId="164" fontId="1" fillId="2" borderId="1" xfId="0" applyNumberFormat="1" applyFont="1" applyFill="1" applyBorder="1"/>
    <xf numFmtId="164" fontId="3" fillId="2" borderId="1" xfId="0" applyNumberFormat="1" applyFont="1" applyFill="1" applyBorder="1" applyAlignment="1">
      <alignment horizontal="left" vertical="center" wrapText="1"/>
    </xf>
    <xf numFmtId="164" fontId="2" fillId="2" borderId="1" xfId="0" applyNumberFormat="1" applyFont="1" applyFill="1" applyBorder="1"/>
    <xf numFmtId="164" fontId="3" fillId="2" borderId="1" xfId="0" applyNumberFormat="1" applyFont="1" applyFill="1" applyBorder="1"/>
    <xf numFmtId="164" fontId="3" fillId="2" borderId="4" xfId="0" applyNumberFormat="1" applyFont="1" applyFill="1" applyBorder="1"/>
    <xf numFmtId="164" fontId="2" fillId="2" borderId="6" xfId="0" applyNumberFormat="1" applyFont="1" applyFill="1" applyBorder="1" applyAlignment="1">
      <alignment vertical="center"/>
    </xf>
    <xf numFmtId="164" fontId="2" fillId="2" borderId="6" xfId="0" applyNumberFormat="1" applyFont="1" applyFill="1" applyBorder="1" applyAlignment="1">
      <alignment horizontal="right" vertical="center"/>
    </xf>
    <xf numFmtId="164" fontId="2" fillId="2" borderId="0" xfId="0" applyNumberFormat="1" applyFont="1" applyFill="1"/>
    <xf numFmtId="0" fontId="1" fillId="2" borderId="5" xfId="0" applyFont="1" applyFill="1" applyBorder="1" applyAlignment="1">
      <alignment wrapText="1"/>
    </xf>
    <xf numFmtId="0" fontId="5" fillId="2" borderId="0" xfId="0" applyFont="1" applyFill="1"/>
    <xf numFmtId="0" fontId="11" fillId="2" borderId="12" xfId="0" applyFont="1" applyFill="1" applyBorder="1" applyAlignment="1">
      <alignment horizontal="left" vertical="center" wrapText="1"/>
    </xf>
    <xf numFmtId="164" fontId="2" fillId="2" borderId="12" xfId="0" applyNumberFormat="1" applyFont="1" applyFill="1" applyBorder="1" applyAlignment="1">
      <alignment horizontal="center" vertical="center" wrapText="1"/>
    </xf>
    <xf numFmtId="164" fontId="2" fillId="2" borderId="10" xfId="0" applyNumberFormat="1" applyFont="1" applyFill="1" applyBorder="1" applyAlignment="1">
      <alignment horizontal="center" vertical="center" wrapText="1"/>
    </xf>
    <xf numFmtId="164" fontId="2" fillId="2" borderId="5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vertical="top" wrapText="1"/>
    </xf>
    <xf numFmtId="164" fontId="2" fillId="2" borderId="1" xfId="0" applyNumberFormat="1" applyFont="1" applyFill="1" applyBorder="1" applyAlignment="1">
      <alignment horizontal="center" vertical="top" wrapText="1"/>
    </xf>
    <xf numFmtId="164" fontId="2" fillId="2" borderId="5" xfId="0" applyNumberFormat="1" applyFont="1" applyFill="1" applyBorder="1" applyAlignment="1">
      <alignment horizontal="center"/>
    </xf>
    <xf numFmtId="0" fontId="11" fillId="2" borderId="2" xfId="0" applyFont="1" applyFill="1" applyBorder="1" applyAlignment="1">
      <alignment vertical="top" wrapText="1"/>
    </xf>
    <xf numFmtId="164" fontId="2" fillId="2" borderId="2" xfId="0" applyNumberFormat="1" applyFont="1" applyFill="1" applyBorder="1" applyAlignment="1">
      <alignment horizontal="center" vertical="top" wrapText="1"/>
    </xf>
    <xf numFmtId="164" fontId="2" fillId="2" borderId="2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wrapText="1"/>
    </xf>
    <xf numFmtId="164" fontId="2" fillId="2" borderId="1" xfId="0" applyNumberFormat="1" applyFont="1" applyFill="1" applyBorder="1" applyAlignment="1">
      <alignment horizontal="center" wrapText="1"/>
    </xf>
    <xf numFmtId="0" fontId="11" fillId="2" borderId="5" xfId="0" applyFont="1" applyFill="1" applyBorder="1" applyAlignment="1">
      <alignment vertical="top" wrapText="1"/>
    </xf>
    <xf numFmtId="0" fontId="11" fillId="2" borderId="2" xfId="0" applyFont="1" applyFill="1" applyBorder="1" applyAlignment="1">
      <alignment horizontal="left" vertical="center" wrapText="1"/>
    </xf>
    <xf numFmtId="164" fontId="2" fillId="2" borderId="12" xfId="0" applyNumberFormat="1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vertical="top" wrapText="1"/>
    </xf>
    <xf numFmtId="164" fontId="1" fillId="2" borderId="12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/>
    </xf>
    <xf numFmtId="0" fontId="0" fillId="2" borderId="0" xfId="0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/>
    <xf numFmtId="0" fontId="4" fillId="2" borderId="0" xfId="0" applyFont="1" applyFill="1" applyAlignment="1">
      <alignment horizontal="center" wrapText="1"/>
    </xf>
    <xf numFmtId="2" fontId="4" fillId="2" borderId="5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/>
    <xf numFmtId="2" fontId="11" fillId="2" borderId="3" xfId="0" applyNumberFormat="1" applyFont="1" applyFill="1" applyBorder="1" applyAlignment="1">
      <alignment horizontal="center" vertical="center" wrapText="1"/>
    </xf>
    <xf numFmtId="2" fontId="11" fillId="2" borderId="5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/>
    <xf numFmtId="0" fontId="13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center"/>
    </xf>
    <xf numFmtId="0" fontId="15" fillId="2" borderId="0" xfId="0" applyFont="1" applyFill="1" applyAlignment="1">
      <alignment horizontal="center" vertical="center"/>
    </xf>
    <xf numFmtId="2" fontId="5" fillId="2" borderId="0" xfId="0" applyNumberFormat="1" applyFont="1" applyFill="1" applyAlignment="1">
      <alignment horizontal="center" vertical="center"/>
    </xf>
    <xf numFmtId="2" fontId="7" fillId="2" borderId="0" xfId="0" applyNumberFormat="1" applyFont="1" applyFill="1" applyAlignment="1">
      <alignment horizontal="center" vertical="center"/>
    </xf>
    <xf numFmtId="2" fontId="13" fillId="2" borderId="0" xfId="0" applyNumberFormat="1" applyFont="1" applyFill="1" applyAlignment="1">
      <alignment horizontal="center" vertical="center"/>
    </xf>
    <xf numFmtId="164" fontId="3" fillId="2" borderId="0" xfId="0" applyNumberFormat="1" applyFont="1" applyFill="1"/>
    <xf numFmtId="164" fontId="9" fillId="2" borderId="6" xfId="0" applyNumberFormat="1" applyFont="1" applyFill="1" applyBorder="1" applyAlignment="1">
      <alignment horizontal="right" vertical="center" wrapText="1"/>
    </xf>
    <xf numFmtId="164" fontId="1" fillId="2" borderId="7" xfId="0" applyNumberFormat="1" applyFont="1" applyFill="1" applyBorder="1" applyAlignment="1">
      <alignment horizontal="right" vertical="center" wrapText="1"/>
    </xf>
    <xf numFmtId="164" fontId="9" fillId="2" borderId="7" xfId="0" applyNumberFormat="1" applyFont="1" applyFill="1" applyBorder="1" applyAlignment="1">
      <alignment horizontal="right" vertical="center" wrapText="1"/>
    </xf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164" fontId="1" fillId="2" borderId="9" xfId="0" applyNumberFormat="1" applyFont="1" applyFill="1" applyBorder="1" applyAlignment="1">
      <alignment horizontal="center" vertical="center" wrapText="1"/>
    </xf>
    <xf numFmtId="164" fontId="1" fillId="2" borderId="10" xfId="0" applyNumberFormat="1" applyFont="1" applyFill="1" applyBorder="1" applyAlignment="1">
      <alignment horizontal="center" vertical="center"/>
    </xf>
    <xf numFmtId="164" fontId="1" fillId="2" borderId="6" xfId="0" applyNumberFormat="1" applyFont="1" applyFill="1" applyBorder="1" applyAlignment="1">
      <alignment horizontal="center" vertical="center"/>
    </xf>
    <xf numFmtId="164" fontId="8" fillId="2" borderId="10" xfId="0" applyNumberFormat="1" applyFont="1" applyFill="1" applyBorder="1" applyAlignment="1">
      <alignment horizontal="center"/>
    </xf>
    <xf numFmtId="164" fontId="8" fillId="2" borderId="6" xfId="0" applyNumberFormat="1" applyFont="1" applyFill="1" applyBorder="1" applyAlignment="1">
      <alignment horizontal="center"/>
    </xf>
    <xf numFmtId="164" fontId="5" fillId="2" borderId="10" xfId="0" applyNumberFormat="1" applyFont="1" applyFill="1" applyBorder="1" applyAlignment="1">
      <alignment horizontal="center" vertical="center"/>
    </xf>
    <xf numFmtId="164" fontId="5" fillId="2" borderId="6" xfId="0" applyNumberFormat="1" applyFont="1" applyFill="1" applyBorder="1" applyAlignment="1">
      <alignment horizontal="center" vertical="center"/>
    </xf>
    <xf numFmtId="164" fontId="1" fillId="2" borderId="12" xfId="0" applyNumberFormat="1" applyFont="1" applyFill="1" applyBorder="1" applyAlignment="1">
      <alignment horizontal="center" vertical="center"/>
    </xf>
    <xf numFmtId="164" fontId="1" fillId="2" borderId="13" xfId="0" applyNumberFormat="1" applyFont="1" applyFill="1" applyBorder="1" applyAlignment="1">
      <alignment horizontal="center" vertical="center"/>
    </xf>
    <xf numFmtId="164" fontId="1" fillId="2" borderId="3" xfId="0" applyNumberFormat="1" applyFont="1" applyFill="1" applyBorder="1" applyAlignment="1">
      <alignment horizontal="center" vertical="center"/>
    </xf>
    <xf numFmtId="164" fontId="7" fillId="2" borderId="10" xfId="0" applyNumberFormat="1" applyFont="1" applyFill="1" applyBorder="1" applyAlignment="1">
      <alignment horizontal="center" vertical="center"/>
    </xf>
    <xf numFmtId="164" fontId="7" fillId="2" borderId="6" xfId="0" applyNumberFormat="1" applyFont="1" applyFill="1" applyBorder="1" applyAlignment="1">
      <alignment horizontal="center" vertical="center"/>
    </xf>
    <xf numFmtId="164" fontId="7" fillId="2" borderId="10" xfId="0" applyNumberFormat="1" applyFont="1" applyFill="1" applyBorder="1" applyAlignment="1">
      <alignment horizontal="center" vertical="center" wrapText="1"/>
    </xf>
    <xf numFmtId="164" fontId="7" fillId="2" borderId="6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5" fillId="2" borderId="0" xfId="0" applyFont="1" applyFill="1"/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wrapText="1"/>
    </xf>
    <xf numFmtId="164" fontId="5" fillId="2" borderId="10" xfId="0" applyNumberFormat="1" applyFont="1" applyFill="1" applyBorder="1" applyAlignment="1">
      <alignment horizontal="center" wrapText="1"/>
    </xf>
    <xf numFmtId="164" fontId="5" fillId="2" borderId="6" xfId="0" applyNumberFormat="1" applyFont="1" applyFill="1" applyBorder="1" applyAlignment="1">
      <alignment horizontal="center" wrapText="1"/>
    </xf>
    <xf numFmtId="164" fontId="5" fillId="2" borderId="10" xfId="0" applyNumberFormat="1" applyFont="1" applyFill="1" applyBorder="1" applyAlignment="1">
      <alignment horizontal="center"/>
    </xf>
    <xf numFmtId="164" fontId="5" fillId="2" borderId="6" xfId="0" applyNumberFormat="1" applyFont="1" applyFill="1" applyBorder="1" applyAlignment="1">
      <alignment horizontal="center"/>
    </xf>
    <xf numFmtId="164" fontId="1" fillId="2" borderId="9" xfId="0" applyNumberFormat="1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14" fillId="2" borderId="0" xfId="0" applyFont="1" applyFill="1" applyAlignment="1">
      <alignment horizontal="center"/>
    </xf>
    <xf numFmtId="0" fontId="0" fillId="2" borderId="5" xfId="0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2524125</xdr:colOff>
      <xdr:row>0</xdr:row>
      <xdr:rowOff>76200</xdr:rowOff>
    </xdr:from>
    <xdr:to>
      <xdr:col>1</xdr:col>
      <xdr:colOff>1724026</xdr:colOff>
      <xdr:row>1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2524125" y="76200"/>
          <a:ext cx="3181351" cy="1228725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lnSpc>
              <a:spcPts val="1100"/>
            </a:lnSpc>
            <a:defRPr sz="1000"/>
          </a:pPr>
          <a:endParaRPr lang="lt-LT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Panevėžio miesto savivaldybės tarybos 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2023 m. sausio  d. sprendimo Nr. 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1 priedas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1552576</xdr:colOff>
      <xdr:row>0</xdr:row>
      <xdr:rowOff>95250</xdr:rowOff>
    </xdr:from>
    <xdr:to>
      <xdr:col>3</xdr:col>
      <xdr:colOff>2</xdr:colOff>
      <xdr:row>0</xdr:row>
      <xdr:rowOff>1285875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100-000001400000}"/>
            </a:ext>
          </a:extLst>
        </xdr:cNvPr>
        <xdr:cNvSpPr txBox="1">
          <a:spLocks noChangeArrowheads="1"/>
        </xdr:cNvSpPr>
      </xdr:nvSpPr>
      <xdr:spPr bwMode="auto">
        <a:xfrm>
          <a:off x="1552576" y="95250"/>
          <a:ext cx="2828926" cy="1143000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Panevėžio miesto savivaldybės tarybos </a:t>
          </a:r>
        </a:p>
        <a:p>
          <a:pPr algn="l" rtl="0"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2023 m. sausio  d. sprendimo Nr.</a:t>
          </a:r>
        </a:p>
        <a:p>
          <a:pPr algn="l" rtl="0"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 priedas</a:t>
          </a:r>
        </a:p>
        <a:p>
          <a:pPr algn="l" rtl="0">
            <a:defRPr sz="1000"/>
          </a:pPr>
          <a:endParaRPr lang="lt-LT" sz="12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22860</xdr:colOff>
      <xdr:row>0</xdr:row>
      <xdr:rowOff>15240</xdr:rowOff>
    </xdr:from>
    <xdr:to>
      <xdr:col>4</xdr:col>
      <xdr:colOff>721996</xdr:colOff>
      <xdr:row>0</xdr:row>
      <xdr:rowOff>1242060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748519B6-AF72-4A14-9931-97F689F53A65}"/>
            </a:ext>
          </a:extLst>
        </xdr:cNvPr>
        <xdr:cNvSpPr txBox="1">
          <a:spLocks noChangeArrowheads="1"/>
        </xdr:cNvSpPr>
      </xdr:nvSpPr>
      <xdr:spPr bwMode="auto">
        <a:xfrm>
          <a:off x="2947035" y="15240"/>
          <a:ext cx="2813686" cy="1226820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rtl="0"/>
          <a:r>
            <a:rPr lang="lt-LT" sz="1200" b="0" i="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Panevėžio miesto savivaldybės tarybos </a:t>
          </a:r>
          <a:endParaRPr lang="lt-LT" sz="12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rtl="0"/>
          <a:r>
            <a:rPr lang="lt-LT" sz="1200" b="0" i="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2023 m. sausio  d. sprendimo Nr. </a:t>
          </a:r>
          <a:endParaRPr lang="lt-LT" sz="12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rtl="0"/>
          <a:r>
            <a:rPr lang="lt-LT" sz="1200" b="0" i="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3  priedas</a:t>
          </a:r>
          <a:endParaRPr lang="lt-LT" sz="12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2042160</xdr:colOff>
      <xdr:row>0</xdr:row>
      <xdr:rowOff>106680</xdr:rowOff>
    </xdr:from>
    <xdr:to>
      <xdr:col>3</xdr:col>
      <xdr:colOff>165736</xdr:colOff>
      <xdr:row>7</xdr:row>
      <xdr:rowOff>144780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55617E49-3D3B-479B-9958-3906045031E7}"/>
            </a:ext>
          </a:extLst>
        </xdr:cNvPr>
        <xdr:cNvSpPr txBox="1">
          <a:spLocks noChangeArrowheads="1"/>
        </xdr:cNvSpPr>
      </xdr:nvSpPr>
      <xdr:spPr bwMode="auto">
        <a:xfrm>
          <a:off x="2042160" y="106680"/>
          <a:ext cx="2733676" cy="1438275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rtl="0"/>
          <a:r>
            <a:rPr lang="lt-LT" sz="1200" b="0" i="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Panevėžio miesto savivaldybės tarybos </a:t>
          </a:r>
          <a:endParaRPr lang="lt-LT" sz="12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rtl="0"/>
          <a:r>
            <a:rPr lang="lt-LT" sz="1200" b="0" i="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2023 m. sausio  d. sprendimo Nr.  </a:t>
          </a:r>
          <a:endParaRPr lang="lt-LT" sz="12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rtl="0"/>
          <a:r>
            <a:rPr lang="en-US" sz="1200" b="0" i="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4</a:t>
          </a:r>
          <a:r>
            <a:rPr lang="lt-LT" sz="1200" b="0" i="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 priedas</a:t>
          </a:r>
          <a:endParaRPr lang="lt-LT" sz="12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1"/>
  <sheetViews>
    <sheetView topLeftCell="A34" workbookViewId="0">
      <selection activeCell="A5" sqref="A5:XFD5"/>
    </sheetView>
  </sheetViews>
  <sheetFormatPr defaultColWidth="8.88671875" defaultRowHeight="13.2" x14ac:dyDescent="0.25"/>
  <cols>
    <col min="1" max="1" width="59.6640625" style="3" customWidth="1"/>
    <col min="2" max="2" width="26.5546875" style="3" customWidth="1"/>
    <col min="3" max="16384" width="8.88671875" style="3"/>
  </cols>
  <sheetData>
    <row r="1" spans="1:2" ht="102.75" customHeight="1" x14ac:dyDescent="0.25">
      <c r="A1" s="1"/>
      <c r="B1" s="2"/>
    </row>
    <row r="2" spans="1:2" ht="15.6" x14ac:dyDescent="0.3">
      <c r="A2" s="101" t="s">
        <v>214</v>
      </c>
      <c r="B2" s="101"/>
    </row>
    <row r="3" spans="1:2" ht="13.8" x14ac:dyDescent="0.25">
      <c r="A3" s="102"/>
      <c r="B3" s="102"/>
    </row>
    <row r="4" spans="1:2" ht="13.8" x14ac:dyDescent="0.25">
      <c r="A4" s="2"/>
      <c r="B4" s="2"/>
    </row>
    <row r="5" spans="1:2" ht="18.75" customHeight="1" x14ac:dyDescent="0.25">
      <c r="A5" s="4" t="s">
        <v>0</v>
      </c>
      <c r="B5" s="4" t="s">
        <v>1</v>
      </c>
    </row>
    <row r="6" spans="1:2" ht="18.75" customHeight="1" x14ac:dyDescent="0.25">
      <c r="A6" s="5" t="s">
        <v>2</v>
      </c>
      <c r="B6" s="6">
        <f>SUM(B7+B9+B13)</f>
        <v>75326</v>
      </c>
    </row>
    <row r="7" spans="1:2" ht="15.75" customHeight="1" x14ac:dyDescent="0.25">
      <c r="A7" s="5" t="s">
        <v>3</v>
      </c>
      <c r="B7" s="6">
        <f>SUM(B8:B8)</f>
        <v>71481</v>
      </c>
    </row>
    <row r="8" spans="1:2" ht="17.25" customHeight="1" x14ac:dyDescent="0.25">
      <c r="A8" s="7" t="s">
        <v>4</v>
      </c>
      <c r="B8" s="8">
        <v>71481</v>
      </c>
    </row>
    <row r="9" spans="1:2" ht="15.75" customHeight="1" x14ac:dyDescent="0.25">
      <c r="A9" s="5" t="s">
        <v>5</v>
      </c>
      <c r="B9" s="6">
        <f>SUM(B10:B12)</f>
        <v>3565</v>
      </c>
    </row>
    <row r="10" spans="1:2" ht="16.5" customHeight="1" x14ac:dyDescent="0.25">
      <c r="A10" s="7" t="s">
        <v>6</v>
      </c>
      <c r="B10" s="8">
        <v>580</v>
      </c>
    </row>
    <row r="11" spans="1:2" ht="16.5" customHeight="1" x14ac:dyDescent="0.25">
      <c r="A11" s="7" t="s">
        <v>7</v>
      </c>
      <c r="B11" s="8">
        <v>85</v>
      </c>
    </row>
    <row r="12" spans="1:2" ht="16.5" customHeight="1" x14ac:dyDescent="0.25">
      <c r="A12" s="7" t="s">
        <v>8</v>
      </c>
      <c r="B12" s="8">
        <v>2900</v>
      </c>
    </row>
    <row r="13" spans="1:2" ht="13.8" x14ac:dyDescent="0.25">
      <c r="A13" s="5" t="s">
        <v>9</v>
      </c>
      <c r="B13" s="6">
        <f>SUM(B14:B14)</f>
        <v>280</v>
      </c>
    </row>
    <row r="14" spans="1:2" ht="13.8" x14ac:dyDescent="0.25">
      <c r="A14" s="7" t="s">
        <v>220</v>
      </c>
      <c r="B14" s="8">
        <v>280</v>
      </c>
    </row>
    <row r="15" spans="1:2" ht="16.5" customHeight="1" x14ac:dyDescent="0.25">
      <c r="A15" s="5" t="s">
        <v>10</v>
      </c>
      <c r="B15" s="6">
        <f>B16</f>
        <v>68547.099999999991</v>
      </c>
    </row>
    <row r="16" spans="1:2" ht="13.8" x14ac:dyDescent="0.25">
      <c r="A16" s="5" t="s">
        <v>11</v>
      </c>
      <c r="B16" s="6">
        <f>SUM(B17+B22+B21)</f>
        <v>68547.099999999991</v>
      </c>
    </row>
    <row r="17" spans="1:2" ht="13.8" x14ac:dyDescent="0.25">
      <c r="A17" s="5" t="s">
        <v>12</v>
      </c>
      <c r="B17" s="6">
        <f>B18+B19+B20</f>
        <v>48309.599999999999</v>
      </c>
    </row>
    <row r="18" spans="1:2" ht="18.600000000000001" customHeight="1" x14ac:dyDescent="0.25">
      <c r="A18" s="7" t="s">
        <v>13</v>
      </c>
      <c r="B18" s="8">
        <v>5953.7</v>
      </c>
    </row>
    <row r="19" spans="1:2" ht="16.5" customHeight="1" x14ac:dyDescent="0.25">
      <c r="A19" s="7" t="s">
        <v>14</v>
      </c>
      <c r="B19" s="8">
        <v>39737.599999999999</v>
      </c>
    </row>
    <row r="20" spans="1:2" ht="41.4" x14ac:dyDescent="0.25">
      <c r="A20" s="7" t="s">
        <v>15</v>
      </c>
      <c r="B20" s="8">
        <v>2618.3000000000002</v>
      </c>
    </row>
    <row r="21" spans="1:2" ht="35.4" customHeight="1" x14ac:dyDescent="0.25">
      <c r="A21" s="5" t="s">
        <v>16</v>
      </c>
      <c r="B21" s="6">
        <v>8893.9</v>
      </c>
    </row>
    <row r="22" spans="1:2" ht="16.5" customHeight="1" x14ac:dyDescent="0.25">
      <c r="A22" s="5" t="s">
        <v>17</v>
      </c>
      <c r="B22" s="6">
        <f>B23+B24+B25</f>
        <v>11343.6</v>
      </c>
    </row>
    <row r="23" spans="1:2" ht="21" customHeight="1" x14ac:dyDescent="0.25">
      <c r="A23" s="7" t="s">
        <v>18</v>
      </c>
      <c r="B23" s="8">
        <v>6716</v>
      </c>
    </row>
    <row r="24" spans="1:2" ht="34.5" customHeight="1" x14ac:dyDescent="0.25">
      <c r="A24" s="7" t="s">
        <v>19</v>
      </c>
      <c r="B24" s="8">
        <v>4507</v>
      </c>
    </row>
    <row r="25" spans="1:2" ht="18" customHeight="1" x14ac:dyDescent="0.25">
      <c r="A25" s="7" t="s">
        <v>17</v>
      </c>
      <c r="B25" s="8">
        <v>120.6</v>
      </c>
    </row>
    <row r="26" spans="1:2" ht="13.8" x14ac:dyDescent="0.25">
      <c r="A26" s="5" t="s">
        <v>20</v>
      </c>
      <c r="B26" s="6">
        <f>SUM(B27+B31+B35+B38+B40)</f>
        <v>6336.9</v>
      </c>
    </row>
    <row r="27" spans="1:2" ht="18" customHeight="1" x14ac:dyDescent="0.25">
      <c r="A27" s="5" t="s">
        <v>21</v>
      </c>
      <c r="B27" s="6">
        <f>SUM(B28:B30)</f>
        <v>1319.7</v>
      </c>
    </row>
    <row r="28" spans="1:2" ht="13.8" x14ac:dyDescent="0.25">
      <c r="A28" s="7" t="s">
        <v>22</v>
      </c>
      <c r="B28" s="8">
        <v>334.7</v>
      </c>
    </row>
    <row r="29" spans="1:2" ht="13.8" x14ac:dyDescent="0.25">
      <c r="A29" s="7" t="s">
        <v>23</v>
      </c>
      <c r="B29" s="8">
        <v>950</v>
      </c>
    </row>
    <row r="30" spans="1:2" ht="13.8" x14ac:dyDescent="0.25">
      <c r="A30" s="7" t="s">
        <v>24</v>
      </c>
      <c r="B30" s="8">
        <v>35</v>
      </c>
    </row>
    <row r="31" spans="1:2" ht="13.8" x14ac:dyDescent="0.25">
      <c r="A31" s="5" t="s">
        <v>25</v>
      </c>
      <c r="B31" s="6">
        <f>B32+B33+B34</f>
        <v>4127.2</v>
      </c>
    </row>
    <row r="32" spans="1:2" ht="17.25" customHeight="1" x14ac:dyDescent="0.25">
      <c r="A32" s="7" t="s">
        <v>26</v>
      </c>
      <c r="B32" s="9">
        <v>674.4</v>
      </c>
    </row>
    <row r="33" spans="1:2" ht="14.4" customHeight="1" x14ac:dyDescent="0.25">
      <c r="A33" s="7" t="s">
        <v>27</v>
      </c>
      <c r="B33" s="9">
        <v>752.3</v>
      </c>
    </row>
    <row r="34" spans="1:2" ht="16.2" customHeight="1" x14ac:dyDescent="0.25">
      <c r="A34" s="7" t="s">
        <v>28</v>
      </c>
      <c r="B34" s="9">
        <v>2700.5</v>
      </c>
    </row>
    <row r="35" spans="1:2" ht="17.25" customHeight="1" x14ac:dyDescent="0.25">
      <c r="A35" s="5" t="s">
        <v>29</v>
      </c>
      <c r="B35" s="10">
        <f>SUM(B36:B37)</f>
        <v>580</v>
      </c>
    </row>
    <row r="36" spans="1:2" ht="13.8" x14ac:dyDescent="0.25">
      <c r="A36" s="7" t="s">
        <v>30</v>
      </c>
      <c r="B36" s="9">
        <v>60</v>
      </c>
    </row>
    <row r="37" spans="1:2" ht="13.8" x14ac:dyDescent="0.25">
      <c r="A37" s="7" t="s">
        <v>31</v>
      </c>
      <c r="B37" s="9">
        <v>520</v>
      </c>
    </row>
    <row r="38" spans="1:2" ht="13.8" x14ac:dyDescent="0.25">
      <c r="A38" s="5" t="s">
        <v>32</v>
      </c>
      <c r="B38" s="6">
        <f>B39</f>
        <v>110</v>
      </c>
    </row>
    <row r="39" spans="1:2" ht="13.8" x14ac:dyDescent="0.25">
      <c r="A39" s="7" t="s">
        <v>32</v>
      </c>
      <c r="B39" s="8">
        <v>110</v>
      </c>
    </row>
    <row r="40" spans="1:2" ht="17.399999999999999" customHeight="1" x14ac:dyDescent="0.25">
      <c r="A40" s="5" t="s">
        <v>33</v>
      </c>
      <c r="B40" s="6">
        <f>SUM(B41)</f>
        <v>200</v>
      </c>
    </row>
    <row r="41" spans="1:2" ht="13.8" x14ac:dyDescent="0.25">
      <c r="A41" s="7" t="s">
        <v>33</v>
      </c>
      <c r="B41" s="8">
        <v>200</v>
      </c>
    </row>
    <row r="42" spans="1:2" ht="13.8" x14ac:dyDescent="0.25">
      <c r="A42" s="5" t="s">
        <v>34</v>
      </c>
      <c r="B42" s="6">
        <v>150</v>
      </c>
    </row>
    <row r="43" spans="1:2" ht="18" customHeight="1" x14ac:dyDescent="0.25">
      <c r="A43" s="5" t="s">
        <v>35</v>
      </c>
      <c r="B43" s="6">
        <f>B6+B15+B26+B42</f>
        <v>150359.99999999997</v>
      </c>
    </row>
    <row r="51" spans="2:2" x14ac:dyDescent="0.25">
      <c r="B51" s="97"/>
    </row>
  </sheetData>
  <mergeCells count="2">
    <mergeCell ref="A2:B2"/>
    <mergeCell ref="A3:B3"/>
  </mergeCell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21"/>
  <sheetViews>
    <sheetView topLeftCell="A118" workbookViewId="0">
      <selection activeCell="E417" sqref="E417"/>
    </sheetView>
  </sheetViews>
  <sheetFormatPr defaultColWidth="9.109375" defaultRowHeight="13.8" x14ac:dyDescent="0.25"/>
  <cols>
    <col min="1" max="1" width="42.5546875" style="2" customWidth="1"/>
    <col min="2" max="2" width="11.6640625" style="2" customWidth="1"/>
    <col min="3" max="3" width="11.44140625" style="11" customWidth="1"/>
    <col min="4" max="16384" width="9.109375" style="2"/>
  </cols>
  <sheetData>
    <row r="1" spans="1:3" ht="102.6" customHeight="1" x14ac:dyDescent="0.25"/>
    <row r="2" spans="1:3" ht="30.75" customHeight="1" x14ac:dyDescent="0.25">
      <c r="A2" s="117" t="s">
        <v>36</v>
      </c>
      <c r="B2" s="118"/>
      <c r="C2" s="118"/>
    </row>
    <row r="4" spans="1:3" ht="12.75" customHeight="1" x14ac:dyDescent="0.25">
      <c r="A4" s="119" t="s">
        <v>37</v>
      </c>
      <c r="B4" s="119" t="s">
        <v>1</v>
      </c>
      <c r="C4" s="119" t="s">
        <v>38</v>
      </c>
    </row>
    <row r="5" spans="1:3" ht="12.75" customHeight="1" x14ac:dyDescent="0.25">
      <c r="A5" s="120"/>
      <c r="B5" s="119"/>
      <c r="C5" s="119"/>
    </row>
    <row r="6" spans="1:3" ht="18" customHeight="1" x14ac:dyDescent="0.25">
      <c r="A6" s="121"/>
      <c r="B6" s="122"/>
      <c r="C6" s="119"/>
    </row>
    <row r="7" spans="1:3" ht="24" customHeight="1" x14ac:dyDescent="0.25">
      <c r="A7" s="123" t="s">
        <v>39</v>
      </c>
      <c r="B7" s="124"/>
      <c r="C7" s="124"/>
    </row>
    <row r="8" spans="1:3" ht="19.5" customHeight="1" x14ac:dyDescent="0.25">
      <c r="A8" s="12" t="s">
        <v>40</v>
      </c>
      <c r="B8" s="13">
        <f>B9</f>
        <v>331.4</v>
      </c>
      <c r="C8" s="13">
        <f t="shared" ref="C8" si="0">C9</f>
        <v>311.60000000000002</v>
      </c>
    </row>
    <row r="9" spans="1:3" ht="14.25" customHeight="1" x14ac:dyDescent="0.25">
      <c r="A9" s="14" t="s">
        <v>41</v>
      </c>
      <c r="B9" s="15">
        <v>331.4</v>
      </c>
      <c r="C9" s="16">
        <v>311.60000000000002</v>
      </c>
    </row>
    <row r="10" spans="1:3" ht="20.25" customHeight="1" x14ac:dyDescent="0.25">
      <c r="A10" s="12" t="s">
        <v>42</v>
      </c>
      <c r="B10" s="17">
        <f>SUM(B11:B15)</f>
        <v>7945.3</v>
      </c>
      <c r="C10" s="17">
        <f>SUM(C11:C15)</f>
        <v>6361.4000000000005</v>
      </c>
    </row>
    <row r="11" spans="1:3" ht="17.25" customHeight="1" x14ac:dyDescent="0.25">
      <c r="A11" s="14" t="s">
        <v>43</v>
      </c>
      <c r="B11" s="18">
        <v>647.6</v>
      </c>
      <c r="C11" s="19">
        <v>501.1</v>
      </c>
    </row>
    <row r="12" spans="1:3" ht="17.25" customHeight="1" x14ac:dyDescent="0.25">
      <c r="A12" s="14" t="s">
        <v>44</v>
      </c>
      <c r="B12" s="18">
        <v>20</v>
      </c>
      <c r="C12" s="19"/>
    </row>
    <row r="13" spans="1:3" ht="15.75" customHeight="1" x14ac:dyDescent="0.25">
      <c r="A13" s="14" t="s">
        <v>45</v>
      </c>
      <c r="B13" s="18">
        <v>6608.4</v>
      </c>
      <c r="C13" s="19">
        <v>5458</v>
      </c>
    </row>
    <row r="14" spans="1:3" ht="26.25" customHeight="1" x14ac:dyDescent="0.25">
      <c r="A14" s="14" t="s">
        <v>222</v>
      </c>
      <c r="B14" s="18">
        <v>464.5</v>
      </c>
      <c r="C14" s="19">
        <v>402.3</v>
      </c>
    </row>
    <row r="15" spans="1:3" ht="18" customHeight="1" x14ac:dyDescent="0.25">
      <c r="A15" s="14" t="s">
        <v>47</v>
      </c>
      <c r="B15" s="18">
        <v>204.8</v>
      </c>
      <c r="C15" s="19"/>
    </row>
    <row r="16" spans="1:3" ht="35.25" customHeight="1" x14ac:dyDescent="0.25">
      <c r="A16" s="12" t="s">
        <v>48</v>
      </c>
      <c r="B16" s="17">
        <f>SUM(B17:B18)</f>
        <v>3724.5</v>
      </c>
      <c r="C16" s="17"/>
    </row>
    <row r="17" spans="1:3" ht="17.25" customHeight="1" x14ac:dyDescent="0.25">
      <c r="A17" s="14" t="s">
        <v>49</v>
      </c>
      <c r="B17" s="20">
        <v>3544.5</v>
      </c>
      <c r="C17" s="21"/>
    </row>
    <row r="18" spans="1:3" ht="28.5" customHeight="1" x14ac:dyDescent="0.25">
      <c r="A18" s="22" t="s">
        <v>50</v>
      </c>
      <c r="B18" s="19">
        <v>180</v>
      </c>
      <c r="C18" s="19"/>
    </row>
    <row r="19" spans="1:3" ht="19.95" customHeight="1" x14ac:dyDescent="0.25">
      <c r="A19" s="12" t="s">
        <v>51</v>
      </c>
      <c r="B19" s="17">
        <f>SUM(B20)</f>
        <v>1263.7</v>
      </c>
      <c r="C19" s="17">
        <f>SUM(C20)</f>
        <v>1134.9000000000001</v>
      </c>
    </row>
    <row r="20" spans="1:3" ht="16.2" customHeight="1" x14ac:dyDescent="0.25">
      <c r="A20" s="23" t="s">
        <v>41</v>
      </c>
      <c r="B20" s="18">
        <v>1263.7</v>
      </c>
      <c r="C20" s="19">
        <v>1134.9000000000001</v>
      </c>
    </row>
    <row r="21" spans="1:3" ht="18" customHeight="1" x14ac:dyDescent="0.25">
      <c r="A21" s="12" t="s">
        <v>52</v>
      </c>
      <c r="B21" s="17">
        <f>B8+B10+B16+B19</f>
        <v>13264.900000000001</v>
      </c>
      <c r="C21" s="17">
        <f>C8+C10+C16+C19</f>
        <v>7807.9000000000015</v>
      </c>
    </row>
    <row r="22" spans="1:3" ht="18" customHeight="1" x14ac:dyDescent="0.25">
      <c r="A22" s="14" t="s">
        <v>53</v>
      </c>
      <c r="B22" s="18">
        <f>B9+B11+B12+B13+B15+B17+B18+B20</f>
        <v>12800.400000000001</v>
      </c>
      <c r="C22" s="18">
        <f>C9+C11+C12+C13+C15+C17+C18+C20</f>
        <v>7405.6</v>
      </c>
    </row>
    <row r="23" spans="1:3" ht="26.25" customHeight="1" x14ac:dyDescent="0.25">
      <c r="A23" s="14" t="s">
        <v>221</v>
      </c>
      <c r="B23" s="18">
        <f>B14</f>
        <v>464.5</v>
      </c>
      <c r="C23" s="19">
        <f>C14</f>
        <v>402.3</v>
      </c>
    </row>
    <row r="24" spans="1:3" ht="26.4" customHeight="1" x14ac:dyDescent="0.25">
      <c r="A24" s="103" t="s">
        <v>54</v>
      </c>
      <c r="B24" s="125"/>
      <c r="C24" s="126"/>
    </row>
    <row r="25" spans="1:3" x14ac:dyDescent="0.25">
      <c r="A25" s="24" t="s">
        <v>42</v>
      </c>
      <c r="B25" s="98">
        <f>B26+B28+B27+B29</f>
        <v>18023.800000000003</v>
      </c>
      <c r="C25" s="98">
        <f>C26+C28+C27+C29</f>
        <v>42.2</v>
      </c>
    </row>
    <row r="26" spans="1:3" ht="21" customHeight="1" x14ac:dyDescent="0.25">
      <c r="A26" s="14" t="s">
        <v>53</v>
      </c>
      <c r="B26" s="20">
        <v>77.900000000000006</v>
      </c>
      <c r="C26" s="21">
        <v>17.3</v>
      </c>
    </row>
    <row r="27" spans="1:3" ht="16.5" customHeight="1" x14ac:dyDescent="0.25">
      <c r="A27" s="14" t="s">
        <v>55</v>
      </c>
      <c r="B27" s="20">
        <v>6716</v>
      </c>
      <c r="C27" s="19"/>
    </row>
    <row r="28" spans="1:3" ht="15.75" customHeight="1" x14ac:dyDescent="0.25">
      <c r="A28" s="14" t="s">
        <v>164</v>
      </c>
      <c r="B28" s="20">
        <v>5665.8</v>
      </c>
      <c r="C28" s="21"/>
    </row>
    <row r="29" spans="1:3" ht="15.75" customHeight="1" x14ac:dyDescent="0.25">
      <c r="A29" s="23" t="s">
        <v>56</v>
      </c>
      <c r="B29" s="20">
        <v>5564.1</v>
      </c>
      <c r="C29" s="19">
        <v>24.9</v>
      </c>
    </row>
    <row r="30" spans="1:3" x14ac:dyDescent="0.25">
      <c r="A30" s="24" t="s">
        <v>57</v>
      </c>
      <c r="B30" s="99">
        <f>B31+B32</f>
        <v>1600</v>
      </c>
      <c r="C30" s="98"/>
    </row>
    <row r="31" spans="1:3" x14ac:dyDescent="0.25">
      <c r="A31" s="14" t="s">
        <v>53</v>
      </c>
      <c r="B31" s="20">
        <v>800</v>
      </c>
      <c r="C31" s="100"/>
    </row>
    <row r="32" spans="1:3" ht="15.75" customHeight="1" x14ac:dyDescent="0.25">
      <c r="A32" s="23" t="s">
        <v>95</v>
      </c>
      <c r="B32" s="20">
        <v>800</v>
      </c>
      <c r="C32" s="19"/>
    </row>
    <row r="33" spans="1:3" ht="15.75" customHeight="1" x14ac:dyDescent="0.25">
      <c r="A33" s="24" t="s">
        <v>59</v>
      </c>
      <c r="B33" s="99">
        <f>B35+B34</f>
        <v>2291.6999999999998</v>
      </c>
      <c r="C33" s="99"/>
    </row>
    <row r="34" spans="1:3" ht="15.75" customHeight="1" x14ac:dyDescent="0.25">
      <c r="A34" s="14" t="s">
        <v>53</v>
      </c>
      <c r="B34" s="20">
        <v>110</v>
      </c>
      <c r="C34" s="99"/>
    </row>
    <row r="35" spans="1:3" ht="15.75" customHeight="1" x14ac:dyDescent="0.25">
      <c r="A35" s="23" t="s">
        <v>95</v>
      </c>
      <c r="B35" s="20">
        <v>2181.6999999999998</v>
      </c>
      <c r="C35" s="18"/>
    </row>
    <row r="36" spans="1:3" ht="21" customHeight="1" x14ac:dyDescent="0.25">
      <c r="A36" s="25" t="s">
        <v>60</v>
      </c>
      <c r="B36" s="17">
        <f>B25+B30+B33</f>
        <v>21915.500000000004</v>
      </c>
      <c r="C36" s="17">
        <f>C25+C30+C33</f>
        <v>42.2</v>
      </c>
    </row>
    <row r="37" spans="1:3" ht="21" customHeight="1" x14ac:dyDescent="0.25">
      <c r="A37" s="14" t="s">
        <v>53</v>
      </c>
      <c r="B37" s="18">
        <f>B26+B31+B34</f>
        <v>987.9</v>
      </c>
      <c r="C37" s="18">
        <f>C26</f>
        <v>17.3</v>
      </c>
    </row>
    <row r="38" spans="1:3" ht="15.75" customHeight="1" x14ac:dyDescent="0.25">
      <c r="A38" s="14" t="s">
        <v>55</v>
      </c>
      <c r="B38" s="18">
        <f>B27</f>
        <v>6716</v>
      </c>
      <c r="C38" s="18"/>
    </row>
    <row r="39" spans="1:3" ht="15.75" customHeight="1" x14ac:dyDescent="0.25">
      <c r="A39" s="14" t="s">
        <v>164</v>
      </c>
      <c r="B39" s="18">
        <f>B28</f>
        <v>5665.8</v>
      </c>
      <c r="C39" s="18"/>
    </row>
    <row r="40" spans="1:3" ht="15.75" customHeight="1" x14ac:dyDescent="0.25">
      <c r="A40" s="23" t="s">
        <v>56</v>
      </c>
      <c r="B40" s="19">
        <f>B29+B32+B35</f>
        <v>8545.7999999999993</v>
      </c>
      <c r="C40" s="19">
        <f>C29+C32+C35</f>
        <v>24.9</v>
      </c>
    </row>
    <row r="41" spans="1:3" ht="27" customHeight="1" x14ac:dyDescent="0.25">
      <c r="A41" s="103" t="s">
        <v>61</v>
      </c>
      <c r="B41" s="127"/>
      <c r="C41" s="128"/>
    </row>
    <row r="42" spans="1:3" ht="19.5" customHeight="1" x14ac:dyDescent="0.25">
      <c r="A42" s="24" t="s">
        <v>42</v>
      </c>
      <c r="B42" s="17">
        <f>B43</f>
        <v>430.5</v>
      </c>
      <c r="C42" s="17"/>
    </row>
    <row r="43" spans="1:3" ht="17.25" customHeight="1" x14ac:dyDescent="0.25">
      <c r="A43" s="14" t="s">
        <v>62</v>
      </c>
      <c r="B43" s="18">
        <v>430.5</v>
      </c>
      <c r="C43" s="19"/>
    </row>
    <row r="44" spans="1:3" ht="19.5" customHeight="1" x14ac:dyDescent="0.25">
      <c r="A44" s="12" t="s">
        <v>63</v>
      </c>
      <c r="B44" s="17">
        <f>B42</f>
        <v>430.5</v>
      </c>
      <c r="C44" s="17"/>
    </row>
    <row r="45" spans="1:3" ht="19.5" customHeight="1" x14ac:dyDescent="0.25">
      <c r="A45" s="23" t="s">
        <v>62</v>
      </c>
      <c r="B45" s="20">
        <f>B43</f>
        <v>430.5</v>
      </c>
      <c r="C45" s="21"/>
    </row>
    <row r="46" spans="1:3" ht="29.4" customHeight="1" x14ac:dyDescent="0.25">
      <c r="A46" s="103" t="s">
        <v>64</v>
      </c>
      <c r="B46" s="127"/>
      <c r="C46" s="128"/>
    </row>
    <row r="47" spans="1:3" ht="21" customHeight="1" x14ac:dyDescent="0.25">
      <c r="A47" s="26" t="s">
        <v>42</v>
      </c>
      <c r="B47" s="27">
        <f>B48</f>
        <v>252</v>
      </c>
      <c r="C47" s="27"/>
    </row>
    <row r="48" spans="1:3" ht="17.25" customHeight="1" x14ac:dyDescent="0.25">
      <c r="A48" s="22" t="s">
        <v>62</v>
      </c>
      <c r="B48" s="19">
        <v>252</v>
      </c>
      <c r="C48" s="19"/>
    </row>
    <row r="49" spans="1:3" ht="18" customHeight="1" x14ac:dyDescent="0.25">
      <c r="A49" s="28" t="s">
        <v>65</v>
      </c>
      <c r="B49" s="27">
        <f>B47</f>
        <v>252</v>
      </c>
      <c r="C49" s="27"/>
    </row>
    <row r="50" spans="1:3" ht="18.75" customHeight="1" x14ac:dyDescent="0.25">
      <c r="A50" s="22" t="s">
        <v>62</v>
      </c>
      <c r="B50" s="19">
        <f>B48</f>
        <v>252</v>
      </c>
      <c r="C50" s="19"/>
    </row>
    <row r="51" spans="1:3" ht="31.8" customHeight="1" x14ac:dyDescent="0.25">
      <c r="A51" s="103" t="s">
        <v>67</v>
      </c>
      <c r="B51" s="104"/>
      <c r="C51" s="105"/>
    </row>
    <row r="52" spans="1:3" ht="19.5" customHeight="1" x14ac:dyDescent="0.25">
      <c r="A52" s="24" t="s">
        <v>68</v>
      </c>
      <c r="B52" s="13">
        <f>SUM(B53:B53)</f>
        <v>1719</v>
      </c>
      <c r="C52" s="13"/>
    </row>
    <row r="53" spans="1:3" ht="17.399999999999999" customHeight="1" x14ac:dyDescent="0.25">
      <c r="A53" s="14" t="s">
        <v>62</v>
      </c>
      <c r="B53" s="18">
        <v>1719</v>
      </c>
      <c r="C53" s="19"/>
    </row>
    <row r="54" spans="1:3" ht="23.25" customHeight="1" x14ac:dyDescent="0.25">
      <c r="A54" s="24" t="s">
        <v>69</v>
      </c>
      <c r="B54" s="17">
        <f>SUM(B52)</f>
        <v>1719</v>
      </c>
      <c r="C54" s="17"/>
    </row>
    <row r="55" spans="1:3" ht="18.600000000000001" customHeight="1" x14ac:dyDescent="0.25">
      <c r="A55" s="23" t="s">
        <v>62</v>
      </c>
      <c r="B55" s="19">
        <f>B53</f>
        <v>1719</v>
      </c>
      <c r="C55" s="19"/>
    </row>
    <row r="56" spans="1:3" ht="27" customHeight="1" x14ac:dyDescent="0.25">
      <c r="A56" s="103" t="s">
        <v>70</v>
      </c>
      <c r="B56" s="127"/>
      <c r="C56" s="128"/>
    </row>
    <row r="57" spans="1:3" ht="15" customHeight="1" x14ac:dyDescent="0.25">
      <c r="A57" s="24" t="s">
        <v>42</v>
      </c>
      <c r="B57" s="13">
        <f>SUM(B58:B58)</f>
        <v>260</v>
      </c>
      <c r="C57" s="13"/>
    </row>
    <row r="58" spans="1:3" ht="18" customHeight="1" x14ac:dyDescent="0.25">
      <c r="A58" s="29" t="s">
        <v>237</v>
      </c>
      <c r="B58" s="18">
        <v>260</v>
      </c>
      <c r="C58" s="19"/>
    </row>
    <row r="59" spans="1:3" ht="17.25" customHeight="1" x14ac:dyDescent="0.25">
      <c r="A59" s="25" t="s">
        <v>71</v>
      </c>
      <c r="B59" s="27">
        <f>B57</f>
        <v>260</v>
      </c>
      <c r="C59" s="27"/>
    </row>
    <row r="60" spans="1:3" ht="15.75" customHeight="1" x14ac:dyDescent="0.25">
      <c r="A60" s="29" t="s">
        <v>238</v>
      </c>
      <c r="B60" s="19">
        <f>B58</f>
        <v>260</v>
      </c>
      <c r="C60" s="19"/>
    </row>
    <row r="61" spans="1:3" ht="23.4" customHeight="1" x14ac:dyDescent="0.25">
      <c r="A61" s="129" t="s">
        <v>72</v>
      </c>
      <c r="B61" s="104"/>
      <c r="C61" s="105"/>
    </row>
    <row r="62" spans="1:3" x14ac:dyDescent="0.25">
      <c r="A62" s="24" t="s">
        <v>42</v>
      </c>
      <c r="B62" s="27">
        <f>B63</f>
        <v>297.5</v>
      </c>
      <c r="C62" s="27"/>
    </row>
    <row r="63" spans="1:3" x14ac:dyDescent="0.25">
      <c r="A63" s="23" t="s">
        <v>62</v>
      </c>
      <c r="B63" s="19">
        <v>297.5</v>
      </c>
      <c r="C63" s="19"/>
    </row>
    <row r="64" spans="1:3" ht="15.6" x14ac:dyDescent="0.25">
      <c r="A64" s="12" t="s">
        <v>73</v>
      </c>
      <c r="B64" s="27">
        <f>B62</f>
        <v>297.5</v>
      </c>
      <c r="C64" s="27"/>
    </row>
    <row r="65" spans="1:3" x14ac:dyDescent="0.25">
      <c r="A65" s="23" t="s">
        <v>62</v>
      </c>
      <c r="B65" s="19">
        <f>B63</f>
        <v>297.5</v>
      </c>
      <c r="C65" s="19"/>
    </row>
    <row r="66" spans="1:3" ht="30.6" customHeight="1" x14ac:dyDescent="0.25">
      <c r="A66" s="103" t="s">
        <v>74</v>
      </c>
      <c r="B66" s="104"/>
      <c r="C66" s="105"/>
    </row>
    <row r="67" spans="1:3" x14ac:dyDescent="0.25">
      <c r="A67" s="24" t="s">
        <v>42</v>
      </c>
      <c r="B67" s="17">
        <f>B68</f>
        <v>190</v>
      </c>
      <c r="C67" s="17"/>
    </row>
    <row r="68" spans="1:3" x14ac:dyDescent="0.25">
      <c r="A68" s="23" t="s">
        <v>62</v>
      </c>
      <c r="B68" s="18">
        <v>190</v>
      </c>
      <c r="C68" s="19"/>
    </row>
    <row r="69" spans="1:3" ht="15.6" x14ac:dyDescent="0.25">
      <c r="A69" s="25" t="s">
        <v>75</v>
      </c>
      <c r="B69" s="30">
        <f>B67</f>
        <v>190</v>
      </c>
      <c r="C69" s="30"/>
    </row>
    <row r="70" spans="1:3" x14ac:dyDescent="0.25">
      <c r="A70" s="31" t="s">
        <v>62</v>
      </c>
      <c r="B70" s="32">
        <f>B68</f>
        <v>190</v>
      </c>
      <c r="C70" s="32"/>
    </row>
    <row r="71" spans="1:3" ht="33.6" customHeight="1" x14ac:dyDescent="0.25">
      <c r="A71" s="103" t="s">
        <v>76</v>
      </c>
      <c r="B71" s="106"/>
      <c r="C71" s="107"/>
    </row>
    <row r="72" spans="1:3" ht="16.5" customHeight="1" x14ac:dyDescent="0.25">
      <c r="A72" s="24" t="s">
        <v>42</v>
      </c>
      <c r="B72" s="13">
        <f>B73+B74</f>
        <v>15857</v>
      </c>
      <c r="C72" s="13"/>
    </row>
    <row r="73" spans="1:3" ht="19.5" customHeight="1" x14ac:dyDescent="0.25">
      <c r="A73" s="14" t="s">
        <v>53</v>
      </c>
      <c r="B73" s="18">
        <v>11350</v>
      </c>
      <c r="C73" s="19"/>
    </row>
    <row r="74" spans="1:3" ht="42.6" customHeight="1" x14ac:dyDescent="0.25">
      <c r="A74" s="23" t="s">
        <v>77</v>
      </c>
      <c r="B74" s="18">
        <v>4507</v>
      </c>
      <c r="C74" s="19"/>
    </row>
    <row r="75" spans="1:3" ht="18.75" customHeight="1" x14ac:dyDescent="0.25">
      <c r="A75" s="25" t="s">
        <v>78</v>
      </c>
      <c r="B75" s="27">
        <f>B72</f>
        <v>15857</v>
      </c>
      <c r="C75" s="27"/>
    </row>
    <row r="76" spans="1:3" ht="17.25" customHeight="1" x14ac:dyDescent="0.25">
      <c r="A76" s="14" t="s">
        <v>66</v>
      </c>
      <c r="B76" s="19">
        <f>B73</f>
        <v>11350</v>
      </c>
      <c r="C76" s="19"/>
    </row>
    <row r="77" spans="1:3" ht="42" customHeight="1" x14ac:dyDescent="0.25">
      <c r="A77" s="14" t="s">
        <v>80</v>
      </c>
      <c r="B77" s="21">
        <f>B74</f>
        <v>4507</v>
      </c>
      <c r="C77" s="21"/>
    </row>
    <row r="78" spans="1:3" ht="23.4" customHeight="1" x14ac:dyDescent="0.25">
      <c r="A78" s="103" t="s">
        <v>81</v>
      </c>
      <c r="B78" s="108"/>
      <c r="C78" s="109"/>
    </row>
    <row r="79" spans="1:3" ht="18.75" customHeight="1" x14ac:dyDescent="0.25">
      <c r="A79" s="24" t="s">
        <v>42</v>
      </c>
      <c r="B79" s="27">
        <f>B80</f>
        <v>190</v>
      </c>
      <c r="C79" s="27"/>
    </row>
    <row r="80" spans="1:3" ht="16.5" customHeight="1" x14ac:dyDescent="0.25">
      <c r="A80" s="14" t="s">
        <v>62</v>
      </c>
      <c r="B80" s="19">
        <v>190</v>
      </c>
      <c r="C80" s="19"/>
    </row>
    <row r="81" spans="1:3" ht="19.5" customHeight="1" x14ac:dyDescent="0.3">
      <c r="A81" s="33" t="s">
        <v>82</v>
      </c>
      <c r="B81" s="17">
        <f>B82+B84+B83</f>
        <v>1204.9000000000001</v>
      </c>
      <c r="C81" s="17">
        <f t="shared" ref="C81" si="1">C82+C84+C83</f>
        <v>1029.9000000000001</v>
      </c>
    </row>
    <row r="82" spans="1:3" x14ac:dyDescent="0.25">
      <c r="A82" s="14" t="s">
        <v>53</v>
      </c>
      <c r="B82" s="18">
        <v>1168.9000000000001</v>
      </c>
      <c r="C82" s="19">
        <v>1029.9000000000001</v>
      </c>
    </row>
    <row r="83" spans="1:3" x14ac:dyDescent="0.25">
      <c r="A83" s="14" t="s">
        <v>223</v>
      </c>
      <c r="B83" s="18">
        <v>33</v>
      </c>
      <c r="C83" s="19"/>
    </row>
    <row r="84" spans="1:3" ht="15.6" customHeight="1" x14ac:dyDescent="0.25">
      <c r="A84" s="34" t="s">
        <v>239</v>
      </c>
      <c r="B84" s="18">
        <v>3</v>
      </c>
      <c r="C84" s="19"/>
    </row>
    <row r="85" spans="1:3" ht="19.2" customHeight="1" x14ac:dyDescent="0.3">
      <c r="A85" s="33" t="s">
        <v>83</v>
      </c>
      <c r="B85" s="17">
        <f>B86+B87</f>
        <v>363.5</v>
      </c>
      <c r="C85" s="17">
        <f>C86+C87</f>
        <v>278.7</v>
      </c>
    </row>
    <row r="86" spans="1:3" ht="20.25" customHeight="1" x14ac:dyDescent="0.25">
      <c r="A86" s="14" t="s">
        <v>66</v>
      </c>
      <c r="B86" s="18">
        <v>356.7</v>
      </c>
      <c r="C86" s="19">
        <v>278.7</v>
      </c>
    </row>
    <row r="87" spans="1:3" ht="15.6" customHeight="1" x14ac:dyDescent="0.25">
      <c r="A87" s="34" t="s">
        <v>239</v>
      </c>
      <c r="B87" s="18">
        <v>6.8</v>
      </c>
      <c r="C87" s="19"/>
    </row>
    <row r="88" spans="1:3" ht="20.399999999999999" customHeight="1" x14ac:dyDescent="0.3">
      <c r="A88" s="33" t="s">
        <v>84</v>
      </c>
      <c r="B88" s="17">
        <f>B89+B90</f>
        <v>703.8</v>
      </c>
      <c r="C88" s="17">
        <f>C89+C90</f>
        <v>585</v>
      </c>
    </row>
    <row r="89" spans="1:3" ht="19.5" customHeight="1" x14ac:dyDescent="0.25">
      <c r="A89" s="14" t="s">
        <v>66</v>
      </c>
      <c r="B89" s="18">
        <v>693.8</v>
      </c>
      <c r="C89" s="19">
        <v>585</v>
      </c>
    </row>
    <row r="90" spans="1:3" ht="17.25" customHeight="1" x14ac:dyDescent="0.25">
      <c r="A90" s="34" t="s">
        <v>239</v>
      </c>
      <c r="B90" s="20">
        <v>10</v>
      </c>
      <c r="C90" s="21"/>
    </row>
    <row r="91" spans="1:3" ht="18.75" customHeight="1" x14ac:dyDescent="0.3">
      <c r="A91" s="33" t="s">
        <v>85</v>
      </c>
      <c r="B91" s="17">
        <f>B92+B93</f>
        <v>562.5</v>
      </c>
      <c r="C91" s="17">
        <f>C92+C93</f>
        <v>505.1</v>
      </c>
    </row>
    <row r="92" spans="1:3" ht="18" customHeight="1" x14ac:dyDescent="0.25">
      <c r="A92" s="14" t="s">
        <v>66</v>
      </c>
      <c r="B92" s="18">
        <v>536.5</v>
      </c>
      <c r="C92" s="19">
        <v>505.1</v>
      </c>
    </row>
    <row r="93" spans="1:3" ht="17.25" customHeight="1" x14ac:dyDescent="0.25">
      <c r="A93" s="29" t="s">
        <v>239</v>
      </c>
      <c r="B93" s="18">
        <v>26</v>
      </c>
      <c r="C93" s="19"/>
    </row>
    <row r="94" spans="1:3" ht="20.399999999999999" customHeight="1" x14ac:dyDescent="0.3">
      <c r="A94" s="33" t="s">
        <v>86</v>
      </c>
      <c r="B94" s="17">
        <f>B95+B96</f>
        <v>662.1</v>
      </c>
      <c r="C94" s="17">
        <f>C95+C96</f>
        <v>556</v>
      </c>
    </row>
    <row r="95" spans="1:3" ht="15" customHeight="1" x14ac:dyDescent="0.25">
      <c r="A95" s="14" t="s">
        <v>53</v>
      </c>
      <c r="B95" s="18">
        <v>622.1</v>
      </c>
      <c r="C95" s="19">
        <v>556</v>
      </c>
    </row>
    <row r="96" spans="1:3" ht="16.8" customHeight="1" x14ac:dyDescent="0.25">
      <c r="A96" s="29" t="s">
        <v>239</v>
      </c>
      <c r="B96" s="18">
        <v>40</v>
      </c>
      <c r="C96" s="19"/>
    </row>
    <row r="97" spans="1:3" ht="33.6" customHeight="1" x14ac:dyDescent="0.3">
      <c r="A97" s="35" t="s">
        <v>87</v>
      </c>
      <c r="B97" s="17">
        <f>B98+B99</f>
        <v>1212.5</v>
      </c>
      <c r="C97" s="17">
        <f>C98+C99</f>
        <v>769.4</v>
      </c>
    </row>
    <row r="98" spans="1:3" ht="18" customHeight="1" x14ac:dyDescent="0.25">
      <c r="A98" s="14" t="s">
        <v>53</v>
      </c>
      <c r="B98" s="18">
        <v>1075</v>
      </c>
      <c r="C98" s="19">
        <v>762</v>
      </c>
    </row>
    <row r="99" spans="1:3" ht="16.95" customHeight="1" x14ac:dyDescent="0.25">
      <c r="A99" s="34" t="s">
        <v>239</v>
      </c>
      <c r="B99" s="18">
        <v>137.5</v>
      </c>
      <c r="C99" s="19">
        <v>7.4</v>
      </c>
    </row>
    <row r="100" spans="1:3" ht="20.399999999999999" customHeight="1" x14ac:dyDescent="0.3">
      <c r="A100" s="33" t="s">
        <v>88</v>
      </c>
      <c r="B100" s="17">
        <f>B101+B102</f>
        <v>1973.2</v>
      </c>
      <c r="C100" s="17">
        <f>C101+C102</f>
        <v>1764.7</v>
      </c>
    </row>
    <row r="101" spans="1:3" x14ac:dyDescent="0.25">
      <c r="A101" s="14" t="s">
        <v>53</v>
      </c>
      <c r="B101" s="18">
        <v>1873.2</v>
      </c>
      <c r="C101" s="19">
        <v>1764.7</v>
      </c>
    </row>
    <row r="102" spans="1:3" ht="16.95" customHeight="1" x14ac:dyDescent="0.25">
      <c r="A102" s="29" t="s">
        <v>239</v>
      </c>
      <c r="B102" s="18">
        <v>100</v>
      </c>
      <c r="C102" s="19"/>
    </row>
    <row r="103" spans="1:3" ht="19.8" customHeight="1" x14ac:dyDescent="0.3">
      <c r="A103" s="35" t="s">
        <v>57</v>
      </c>
      <c r="B103" s="17">
        <f>B104+B105</f>
        <v>709.3</v>
      </c>
      <c r="C103" s="17">
        <f>C104</f>
        <v>213.5</v>
      </c>
    </row>
    <row r="104" spans="1:3" ht="19.5" customHeight="1" x14ac:dyDescent="0.25">
      <c r="A104" s="34" t="s">
        <v>53</v>
      </c>
      <c r="B104" s="18">
        <v>707.3</v>
      </c>
      <c r="C104" s="19">
        <v>213.5</v>
      </c>
    </row>
    <row r="105" spans="1:3" ht="19.5" customHeight="1" x14ac:dyDescent="0.25">
      <c r="A105" s="34" t="s">
        <v>239</v>
      </c>
      <c r="B105" s="18">
        <v>2</v>
      </c>
      <c r="C105" s="18"/>
    </row>
    <row r="106" spans="1:3" ht="18.600000000000001" customHeight="1" x14ac:dyDescent="0.3">
      <c r="A106" s="33" t="s">
        <v>89</v>
      </c>
      <c r="B106" s="17">
        <f>B107+B108</f>
        <v>411.7</v>
      </c>
      <c r="C106" s="17">
        <f>C107+C108</f>
        <v>270</v>
      </c>
    </row>
    <row r="107" spans="1:3" ht="18.75" customHeight="1" x14ac:dyDescent="0.25">
      <c r="A107" s="14" t="s">
        <v>53</v>
      </c>
      <c r="B107" s="18">
        <v>336.7</v>
      </c>
      <c r="C107" s="19">
        <v>270</v>
      </c>
    </row>
    <row r="108" spans="1:3" ht="15" customHeight="1" x14ac:dyDescent="0.25">
      <c r="A108" s="34" t="s">
        <v>239</v>
      </c>
      <c r="B108" s="18">
        <v>75</v>
      </c>
      <c r="C108" s="19"/>
    </row>
    <row r="109" spans="1:3" ht="21" customHeight="1" x14ac:dyDescent="0.25">
      <c r="A109" s="36" t="s">
        <v>90</v>
      </c>
      <c r="B109" s="17">
        <f>B79+B81+B85+B88+B91+B94+B97+B100+B106+B103</f>
        <v>7993.4999999999991</v>
      </c>
      <c r="C109" s="17">
        <f>C79+C81+C85+C88+C91+C94+C97+C100+C106+C103</f>
        <v>5972.3</v>
      </c>
    </row>
    <row r="110" spans="1:3" x14ac:dyDescent="0.25">
      <c r="A110" s="14" t="s">
        <v>53</v>
      </c>
      <c r="B110" s="18">
        <f>B80+B82+B86+B89+B92+B95+B98+B101+B107+B104</f>
        <v>7560.2</v>
      </c>
      <c r="C110" s="18">
        <f>C80+C82+C86+C89+C92+C95+C98+C101+C107+C104</f>
        <v>5964.9000000000005</v>
      </c>
    </row>
    <row r="111" spans="1:3" x14ac:dyDescent="0.25">
      <c r="A111" s="14" t="s">
        <v>223</v>
      </c>
      <c r="B111" s="20">
        <f>B83</f>
        <v>33</v>
      </c>
      <c r="C111" s="20"/>
    </row>
    <row r="112" spans="1:3" ht="16.95" customHeight="1" x14ac:dyDescent="0.25">
      <c r="A112" s="29" t="s">
        <v>239</v>
      </c>
      <c r="B112" s="18">
        <f>B84+B90+B93+B96+B99+B102+B108+B87+B105</f>
        <v>400.3</v>
      </c>
      <c r="C112" s="18">
        <f>C84+C90+C93+C96+C99+C102+C108+C87+C105</f>
        <v>7.4</v>
      </c>
    </row>
    <row r="113" spans="1:3" ht="24" customHeight="1" x14ac:dyDescent="0.25">
      <c r="A113" s="110" t="s">
        <v>91</v>
      </c>
      <c r="B113" s="111"/>
      <c r="C113" s="112"/>
    </row>
    <row r="114" spans="1:3" ht="24.75" customHeight="1" x14ac:dyDescent="0.25">
      <c r="A114" s="24" t="s">
        <v>42</v>
      </c>
      <c r="B114" s="27">
        <f>B115</f>
        <v>1550</v>
      </c>
      <c r="C114" s="27"/>
    </row>
    <row r="115" spans="1:3" ht="15.75" customHeight="1" x14ac:dyDescent="0.25">
      <c r="A115" s="23" t="s">
        <v>62</v>
      </c>
      <c r="B115" s="19">
        <v>1550</v>
      </c>
      <c r="C115" s="19"/>
    </row>
    <row r="116" spans="1:3" ht="18.75" customHeight="1" x14ac:dyDescent="0.25">
      <c r="A116" s="36" t="s">
        <v>92</v>
      </c>
      <c r="B116" s="13">
        <f>B117+B118</f>
        <v>3226.6</v>
      </c>
      <c r="C116" s="13">
        <f>C117+C118</f>
        <v>2161.1</v>
      </c>
    </row>
    <row r="117" spans="1:3" ht="17.25" customHeight="1" x14ac:dyDescent="0.25">
      <c r="A117" s="14" t="s">
        <v>53</v>
      </c>
      <c r="B117" s="18">
        <v>2876.6</v>
      </c>
      <c r="C117" s="19">
        <v>2161.1</v>
      </c>
    </row>
    <row r="118" spans="1:3" ht="18" customHeight="1" x14ac:dyDescent="0.25">
      <c r="A118" s="34" t="s">
        <v>239</v>
      </c>
      <c r="B118" s="18">
        <v>350</v>
      </c>
      <c r="C118" s="19"/>
    </row>
    <row r="119" spans="1:3" ht="21.75" customHeight="1" x14ac:dyDescent="0.25">
      <c r="A119" s="36" t="s">
        <v>93</v>
      </c>
      <c r="B119" s="17">
        <f>B116+B114</f>
        <v>4776.6000000000004</v>
      </c>
      <c r="C119" s="17">
        <f>C116+C114</f>
        <v>2161.1</v>
      </c>
    </row>
    <row r="120" spans="1:3" ht="18.75" customHeight="1" x14ac:dyDescent="0.25">
      <c r="A120" s="14" t="s">
        <v>53</v>
      </c>
      <c r="B120" s="18">
        <f>B117+B115</f>
        <v>4426.6000000000004</v>
      </c>
      <c r="C120" s="18">
        <f>C117+C115</f>
        <v>2161.1</v>
      </c>
    </row>
    <row r="121" spans="1:3" ht="16.95" customHeight="1" x14ac:dyDescent="0.25">
      <c r="A121" s="34" t="s">
        <v>239</v>
      </c>
      <c r="B121" s="18">
        <f>B118</f>
        <v>350</v>
      </c>
      <c r="C121" s="18"/>
    </row>
    <row r="122" spans="1:3" ht="22.8" customHeight="1" x14ac:dyDescent="0.25">
      <c r="A122" s="103" t="s">
        <v>94</v>
      </c>
      <c r="B122" s="113"/>
      <c r="C122" s="114"/>
    </row>
    <row r="123" spans="1:3" ht="20.399999999999999" customHeight="1" x14ac:dyDescent="0.3">
      <c r="A123" s="33" t="s">
        <v>42</v>
      </c>
      <c r="B123" s="17">
        <f>B124+B125+B126</f>
        <v>3107.5000000000005</v>
      </c>
      <c r="C123" s="17"/>
    </row>
    <row r="124" spans="1:3" ht="19.95" customHeight="1" x14ac:dyDescent="0.25">
      <c r="A124" s="14" t="s">
        <v>66</v>
      </c>
      <c r="B124" s="18">
        <v>188.8</v>
      </c>
      <c r="C124" s="19"/>
    </row>
    <row r="125" spans="1:3" ht="16.5" customHeight="1" x14ac:dyDescent="0.25">
      <c r="A125" s="34" t="s">
        <v>226</v>
      </c>
      <c r="B125" s="18">
        <v>2703.9</v>
      </c>
      <c r="C125" s="19"/>
    </row>
    <row r="126" spans="1:3" ht="16.5" customHeight="1" x14ac:dyDescent="0.25">
      <c r="A126" s="14" t="s">
        <v>58</v>
      </c>
      <c r="B126" s="18">
        <v>214.8</v>
      </c>
      <c r="C126" s="19"/>
    </row>
    <row r="127" spans="1:3" ht="18" customHeight="1" x14ac:dyDescent="0.3">
      <c r="A127" s="33" t="s">
        <v>96</v>
      </c>
      <c r="B127" s="17">
        <f>B128+B129+B130</f>
        <v>1703.8</v>
      </c>
      <c r="C127" s="17">
        <f>C128+C129+C130</f>
        <v>1435.1</v>
      </c>
    </row>
    <row r="128" spans="1:3" x14ac:dyDescent="0.25">
      <c r="A128" s="14" t="s">
        <v>53</v>
      </c>
      <c r="B128" s="18">
        <v>968</v>
      </c>
      <c r="C128" s="19">
        <v>851.2</v>
      </c>
    </row>
    <row r="129" spans="1:3" ht="14.25" customHeight="1" x14ac:dyDescent="0.25">
      <c r="A129" s="34" t="s">
        <v>239</v>
      </c>
      <c r="B129" s="18">
        <v>130.6</v>
      </c>
      <c r="C129" s="19"/>
    </row>
    <row r="130" spans="1:3" ht="14.4" customHeight="1" x14ac:dyDescent="0.25">
      <c r="A130" s="29" t="s">
        <v>225</v>
      </c>
      <c r="B130" s="18">
        <v>605.20000000000005</v>
      </c>
      <c r="C130" s="19">
        <v>583.9</v>
      </c>
    </row>
    <row r="131" spans="1:3" ht="21" customHeight="1" x14ac:dyDescent="0.25">
      <c r="A131" s="25" t="s">
        <v>97</v>
      </c>
      <c r="B131" s="13">
        <f>B132+B133+B134</f>
        <v>650.20000000000005</v>
      </c>
      <c r="C131" s="13">
        <f>C132+C133+C134</f>
        <v>543.6</v>
      </c>
    </row>
    <row r="132" spans="1:3" x14ac:dyDescent="0.25">
      <c r="A132" s="14" t="s">
        <v>53</v>
      </c>
      <c r="B132" s="18">
        <v>343.7</v>
      </c>
      <c r="C132" s="19">
        <v>302.5</v>
      </c>
    </row>
    <row r="133" spans="1:3" x14ac:dyDescent="0.25">
      <c r="A133" s="34" t="s">
        <v>239</v>
      </c>
      <c r="B133" s="18">
        <v>55</v>
      </c>
      <c r="C133" s="19"/>
    </row>
    <row r="134" spans="1:3" ht="16.2" customHeight="1" x14ac:dyDescent="0.25">
      <c r="A134" s="34" t="s">
        <v>225</v>
      </c>
      <c r="B134" s="18">
        <v>251.5</v>
      </c>
      <c r="C134" s="19">
        <v>241.1</v>
      </c>
    </row>
    <row r="135" spans="1:3" ht="17.399999999999999" customHeight="1" x14ac:dyDescent="0.25">
      <c r="A135" s="12" t="s">
        <v>98</v>
      </c>
      <c r="B135" s="17">
        <f>B136+B137+B138</f>
        <v>1362.4</v>
      </c>
      <c r="C135" s="17">
        <f>C136+C137+C138</f>
        <v>1191.3</v>
      </c>
    </row>
    <row r="136" spans="1:3" ht="17.25" customHeight="1" x14ac:dyDescent="0.25">
      <c r="A136" s="14" t="s">
        <v>53</v>
      </c>
      <c r="B136" s="18">
        <v>725.8</v>
      </c>
      <c r="C136" s="19">
        <v>650.9</v>
      </c>
    </row>
    <row r="137" spans="1:3" ht="15.75" customHeight="1" x14ac:dyDescent="0.25">
      <c r="A137" s="34" t="s">
        <v>239</v>
      </c>
      <c r="B137" s="18">
        <v>79.2</v>
      </c>
      <c r="C137" s="19"/>
    </row>
    <row r="138" spans="1:3" ht="15.75" customHeight="1" x14ac:dyDescent="0.25">
      <c r="A138" s="34" t="s">
        <v>225</v>
      </c>
      <c r="B138" s="18">
        <v>557.4</v>
      </c>
      <c r="C138" s="19">
        <v>540.4</v>
      </c>
    </row>
    <row r="139" spans="1:3" ht="20.399999999999999" customHeight="1" x14ac:dyDescent="0.25">
      <c r="A139" s="12" t="s">
        <v>99</v>
      </c>
      <c r="B139" s="17">
        <f>B140+B141+B142</f>
        <v>1010.9</v>
      </c>
      <c r="C139" s="17">
        <f>C140+C141+C142</f>
        <v>844</v>
      </c>
    </row>
    <row r="140" spans="1:3" ht="16.5" customHeight="1" x14ac:dyDescent="0.25">
      <c r="A140" s="14" t="s">
        <v>53</v>
      </c>
      <c r="B140" s="18">
        <v>509</v>
      </c>
      <c r="C140" s="19">
        <v>442.2</v>
      </c>
    </row>
    <row r="141" spans="1:3" ht="15" customHeight="1" x14ac:dyDescent="0.25">
      <c r="A141" s="34" t="s">
        <v>239</v>
      </c>
      <c r="B141" s="18">
        <v>84</v>
      </c>
      <c r="C141" s="19"/>
    </row>
    <row r="142" spans="1:3" ht="15.75" customHeight="1" x14ac:dyDescent="0.25">
      <c r="A142" s="34" t="s">
        <v>225</v>
      </c>
      <c r="B142" s="18">
        <v>417.9</v>
      </c>
      <c r="C142" s="19">
        <v>401.8</v>
      </c>
    </row>
    <row r="143" spans="1:3" ht="18" customHeight="1" x14ac:dyDescent="0.25">
      <c r="A143" s="12" t="s">
        <v>100</v>
      </c>
      <c r="B143" s="17">
        <f>B144+B145+B146</f>
        <v>1130.7</v>
      </c>
      <c r="C143" s="17">
        <f>C144+C145+C146</f>
        <v>918.4</v>
      </c>
    </row>
    <row r="144" spans="1:3" ht="17.25" customHeight="1" x14ac:dyDescent="0.25">
      <c r="A144" s="14" t="s">
        <v>53</v>
      </c>
      <c r="B144" s="18">
        <v>574.9</v>
      </c>
      <c r="C144" s="19">
        <v>487.9</v>
      </c>
    </row>
    <row r="145" spans="1:3" x14ac:dyDescent="0.25">
      <c r="A145" s="34" t="s">
        <v>239</v>
      </c>
      <c r="B145" s="18">
        <v>105</v>
      </c>
      <c r="C145" s="18"/>
    </row>
    <row r="146" spans="1:3" ht="18" customHeight="1" x14ac:dyDescent="0.25">
      <c r="A146" s="34" t="s">
        <v>225</v>
      </c>
      <c r="B146" s="18">
        <v>450.8</v>
      </c>
      <c r="C146" s="19">
        <v>430.5</v>
      </c>
    </row>
    <row r="147" spans="1:3" ht="17.25" customHeight="1" x14ac:dyDescent="0.25">
      <c r="A147" s="12" t="s">
        <v>101</v>
      </c>
      <c r="B147" s="17">
        <f>B148+B149+B150</f>
        <v>625.79999999999995</v>
      </c>
      <c r="C147" s="17">
        <f>C148+C149+C150</f>
        <v>513.79999999999995</v>
      </c>
    </row>
    <row r="148" spans="1:3" ht="17.25" customHeight="1" x14ac:dyDescent="0.25">
      <c r="A148" s="14" t="s">
        <v>53</v>
      </c>
      <c r="B148" s="18">
        <v>322.39999999999998</v>
      </c>
      <c r="C148" s="19">
        <v>267.39999999999998</v>
      </c>
    </row>
    <row r="149" spans="1:3" ht="15" customHeight="1" x14ac:dyDescent="0.25">
      <c r="A149" s="34" t="s">
        <v>239</v>
      </c>
      <c r="B149" s="18">
        <v>47.6</v>
      </c>
      <c r="C149" s="19"/>
    </row>
    <row r="150" spans="1:3" ht="16.5" customHeight="1" x14ac:dyDescent="0.25">
      <c r="A150" s="29" t="s">
        <v>225</v>
      </c>
      <c r="B150" s="18">
        <v>255.8</v>
      </c>
      <c r="C150" s="19">
        <v>246.4</v>
      </c>
    </row>
    <row r="151" spans="1:3" ht="15.6" x14ac:dyDescent="0.25">
      <c r="A151" s="25" t="s">
        <v>102</v>
      </c>
      <c r="B151" s="13">
        <f>B152+B153+B154</f>
        <v>617.40000000000009</v>
      </c>
      <c r="C151" s="13">
        <f>C152+C153+C154</f>
        <v>514.5</v>
      </c>
    </row>
    <row r="152" spans="1:3" ht="17.25" customHeight="1" x14ac:dyDescent="0.25">
      <c r="A152" s="14" t="s">
        <v>53</v>
      </c>
      <c r="B152" s="18">
        <v>331.6</v>
      </c>
      <c r="C152" s="19">
        <v>292.39999999999998</v>
      </c>
    </row>
    <row r="153" spans="1:3" ht="15" customHeight="1" x14ac:dyDescent="0.25">
      <c r="A153" s="34" t="s">
        <v>239</v>
      </c>
      <c r="B153" s="18">
        <v>55</v>
      </c>
      <c r="C153" s="19"/>
    </row>
    <row r="154" spans="1:3" ht="16.8" customHeight="1" x14ac:dyDescent="0.25">
      <c r="A154" s="34" t="s">
        <v>225</v>
      </c>
      <c r="B154" s="37">
        <v>230.8</v>
      </c>
      <c r="C154" s="38">
        <v>222.1</v>
      </c>
    </row>
    <row r="155" spans="1:3" ht="18" customHeight="1" x14ac:dyDescent="0.3">
      <c r="A155" s="39" t="s">
        <v>103</v>
      </c>
      <c r="B155" s="40">
        <f>B156+B157+B158</f>
        <v>1016.3000000000001</v>
      </c>
      <c r="C155" s="40">
        <f>C156+C157+C158</f>
        <v>847.59999999999991</v>
      </c>
    </row>
    <row r="156" spans="1:3" x14ac:dyDescent="0.25">
      <c r="A156" s="14" t="s">
        <v>53</v>
      </c>
      <c r="B156" s="37">
        <v>509.8</v>
      </c>
      <c r="C156" s="41">
        <v>437.7</v>
      </c>
    </row>
    <row r="157" spans="1:3" x14ac:dyDescent="0.25">
      <c r="A157" s="34" t="s">
        <v>239</v>
      </c>
      <c r="B157" s="37">
        <v>80.400000000000006</v>
      </c>
      <c r="C157" s="41"/>
    </row>
    <row r="158" spans="1:3" ht="17.399999999999999" customHeight="1" x14ac:dyDescent="0.25">
      <c r="A158" s="34" t="s">
        <v>225</v>
      </c>
      <c r="B158" s="37">
        <v>426.1</v>
      </c>
      <c r="C158" s="41">
        <v>409.9</v>
      </c>
    </row>
    <row r="159" spans="1:3" ht="19.2" customHeight="1" x14ac:dyDescent="0.3">
      <c r="A159" s="39" t="s">
        <v>104</v>
      </c>
      <c r="B159" s="40">
        <f>B160+B161+B162</f>
        <v>981.7</v>
      </c>
      <c r="C159" s="40">
        <f>C160+C161+C162</f>
        <v>830.3</v>
      </c>
    </row>
    <row r="160" spans="1:3" x14ac:dyDescent="0.25">
      <c r="A160" s="14" t="s">
        <v>53</v>
      </c>
      <c r="B160" s="37">
        <v>523.5</v>
      </c>
      <c r="C160" s="41">
        <v>458.1</v>
      </c>
    </row>
    <row r="161" spans="1:3" x14ac:dyDescent="0.25">
      <c r="A161" s="34" t="s">
        <v>239</v>
      </c>
      <c r="B161" s="37">
        <v>71</v>
      </c>
      <c r="C161" s="41"/>
    </row>
    <row r="162" spans="1:3" ht="18.600000000000001" customHeight="1" x14ac:dyDescent="0.25">
      <c r="A162" s="34" t="s">
        <v>225</v>
      </c>
      <c r="B162" s="37">
        <v>387.2</v>
      </c>
      <c r="C162" s="41">
        <v>372.2</v>
      </c>
    </row>
    <row r="163" spans="1:3" ht="21" customHeight="1" x14ac:dyDescent="0.3">
      <c r="A163" s="39" t="s">
        <v>105</v>
      </c>
      <c r="B163" s="40">
        <f>B164+B165+B166</f>
        <v>641.29999999999995</v>
      </c>
      <c r="C163" s="40">
        <f>C164+C165+C166</f>
        <v>531.9</v>
      </c>
    </row>
    <row r="164" spans="1:3" x14ac:dyDescent="0.25">
      <c r="A164" s="14" t="s">
        <v>53</v>
      </c>
      <c r="B164" s="37">
        <v>317.39999999999998</v>
      </c>
      <c r="C164" s="41">
        <v>272.39999999999998</v>
      </c>
    </row>
    <row r="165" spans="1:3" x14ac:dyDescent="0.25">
      <c r="A165" s="34" t="s">
        <v>239</v>
      </c>
      <c r="B165" s="37">
        <v>55</v>
      </c>
      <c r="C165" s="41"/>
    </row>
    <row r="166" spans="1:3" ht="18" customHeight="1" x14ac:dyDescent="0.25">
      <c r="A166" s="34" t="s">
        <v>225</v>
      </c>
      <c r="B166" s="37">
        <v>268.89999999999998</v>
      </c>
      <c r="C166" s="41">
        <v>259.5</v>
      </c>
    </row>
    <row r="167" spans="1:3" ht="15.6" x14ac:dyDescent="0.3">
      <c r="A167" s="39" t="s">
        <v>106</v>
      </c>
      <c r="B167" s="40">
        <f>B168+B169+B170</f>
        <v>615.90000000000009</v>
      </c>
      <c r="C167" s="40">
        <f>C168+C169+C170</f>
        <v>524.6</v>
      </c>
    </row>
    <row r="168" spans="1:3" x14ac:dyDescent="0.25">
      <c r="A168" s="14" t="s">
        <v>53</v>
      </c>
      <c r="B168" s="37">
        <v>311.10000000000002</v>
      </c>
      <c r="C168" s="41">
        <v>274.7</v>
      </c>
    </row>
    <row r="169" spans="1:3" x14ac:dyDescent="0.25">
      <c r="A169" s="34" t="s">
        <v>239</v>
      </c>
      <c r="B169" s="37">
        <v>45.8</v>
      </c>
      <c r="C169" s="41"/>
    </row>
    <row r="170" spans="1:3" ht="17.399999999999999" customHeight="1" x14ac:dyDescent="0.25">
      <c r="A170" s="29" t="s">
        <v>225</v>
      </c>
      <c r="B170" s="37">
        <v>259</v>
      </c>
      <c r="C170" s="41">
        <v>249.9</v>
      </c>
    </row>
    <row r="171" spans="1:3" ht="18.600000000000001" customHeight="1" x14ac:dyDescent="0.3">
      <c r="A171" s="43" t="s">
        <v>107</v>
      </c>
      <c r="B171" s="44">
        <f>B172+B173+B174</f>
        <v>1064.3</v>
      </c>
      <c r="C171" s="44">
        <f>C172+C173+C174</f>
        <v>893.3</v>
      </c>
    </row>
    <row r="172" spans="1:3" x14ac:dyDescent="0.25">
      <c r="A172" s="14" t="s">
        <v>53</v>
      </c>
      <c r="B172" s="37">
        <v>552.79999999999995</v>
      </c>
      <c r="C172" s="41">
        <v>490.3</v>
      </c>
    </row>
    <row r="173" spans="1:3" x14ac:dyDescent="0.25">
      <c r="A173" s="34" t="s">
        <v>239</v>
      </c>
      <c r="B173" s="37">
        <v>91.5</v>
      </c>
      <c r="C173" s="41"/>
    </row>
    <row r="174" spans="1:3" ht="18.600000000000001" customHeight="1" x14ac:dyDescent="0.25">
      <c r="A174" s="34" t="s">
        <v>225</v>
      </c>
      <c r="B174" s="37">
        <v>420</v>
      </c>
      <c r="C174" s="41">
        <v>403</v>
      </c>
    </row>
    <row r="175" spans="1:3" ht="15.6" x14ac:dyDescent="0.3">
      <c r="A175" s="39" t="s">
        <v>108</v>
      </c>
      <c r="B175" s="40">
        <f>B176+B177+B178</f>
        <v>594.79999999999995</v>
      </c>
      <c r="C175" s="40">
        <f>C176+C177+C178</f>
        <v>500.9</v>
      </c>
    </row>
    <row r="176" spans="1:3" x14ac:dyDescent="0.25">
      <c r="A176" s="14" t="s">
        <v>53</v>
      </c>
      <c r="B176" s="37">
        <v>364.2</v>
      </c>
      <c r="C176" s="41">
        <v>325.89999999999998</v>
      </c>
    </row>
    <row r="177" spans="1:3" x14ac:dyDescent="0.25">
      <c r="A177" s="34" t="s">
        <v>239</v>
      </c>
      <c r="B177" s="37">
        <v>40</v>
      </c>
      <c r="C177" s="41"/>
    </row>
    <row r="178" spans="1:3" x14ac:dyDescent="0.25">
      <c r="A178" s="29" t="s">
        <v>225</v>
      </c>
      <c r="B178" s="37">
        <v>190.6</v>
      </c>
      <c r="C178" s="41">
        <v>175</v>
      </c>
    </row>
    <row r="179" spans="1:3" ht="19.8" customHeight="1" x14ac:dyDescent="0.3">
      <c r="A179" s="43" t="s">
        <v>109</v>
      </c>
      <c r="B179" s="44">
        <f>B180+B181+B182</f>
        <v>765.5</v>
      </c>
      <c r="C179" s="44">
        <f>C180+C181+C182</f>
        <v>641.1</v>
      </c>
    </row>
    <row r="180" spans="1:3" x14ac:dyDescent="0.25">
      <c r="A180" s="14" t="s">
        <v>53</v>
      </c>
      <c r="B180" s="37">
        <v>409.3</v>
      </c>
      <c r="C180" s="41">
        <v>362</v>
      </c>
    </row>
    <row r="181" spans="1:3" x14ac:dyDescent="0.25">
      <c r="A181" s="34" t="s">
        <v>239</v>
      </c>
      <c r="B181" s="37">
        <v>67</v>
      </c>
      <c r="C181" s="41"/>
    </row>
    <row r="182" spans="1:3" ht="16.2" customHeight="1" x14ac:dyDescent="0.25">
      <c r="A182" s="34" t="s">
        <v>225</v>
      </c>
      <c r="B182" s="37">
        <v>289.2</v>
      </c>
      <c r="C182" s="41">
        <v>279.10000000000002</v>
      </c>
    </row>
    <row r="183" spans="1:3" ht="19.2" customHeight="1" x14ac:dyDescent="0.3">
      <c r="A183" s="39" t="s">
        <v>110</v>
      </c>
      <c r="B183" s="40">
        <f>B184+B185+B186</f>
        <v>1106.2</v>
      </c>
      <c r="C183" s="40">
        <f>C184+C185+C186</f>
        <v>979.8</v>
      </c>
    </row>
    <row r="184" spans="1:3" x14ac:dyDescent="0.25">
      <c r="A184" s="14" t="s">
        <v>53</v>
      </c>
      <c r="B184" s="37">
        <v>657.9</v>
      </c>
      <c r="C184" s="41">
        <v>588.4</v>
      </c>
    </row>
    <row r="185" spans="1:3" x14ac:dyDescent="0.25">
      <c r="A185" s="34" t="s">
        <v>239</v>
      </c>
      <c r="B185" s="37">
        <v>45</v>
      </c>
      <c r="C185" s="41"/>
    </row>
    <row r="186" spans="1:3" ht="17.399999999999999" customHeight="1" x14ac:dyDescent="0.25">
      <c r="A186" s="34" t="s">
        <v>225</v>
      </c>
      <c r="B186" s="37">
        <v>403.3</v>
      </c>
      <c r="C186" s="41">
        <v>391.4</v>
      </c>
    </row>
    <row r="187" spans="1:3" ht="15.6" x14ac:dyDescent="0.3">
      <c r="A187" s="39" t="s">
        <v>111</v>
      </c>
      <c r="B187" s="40">
        <f>B188+B189+B190</f>
        <v>1040.3</v>
      </c>
      <c r="C187" s="40">
        <f>C188+C189+C190</f>
        <v>872.3</v>
      </c>
    </row>
    <row r="188" spans="1:3" x14ac:dyDescent="0.25">
      <c r="A188" s="14" t="s">
        <v>53</v>
      </c>
      <c r="B188" s="37">
        <v>497.8</v>
      </c>
      <c r="C188" s="41">
        <v>436.9</v>
      </c>
    </row>
    <row r="189" spans="1:3" x14ac:dyDescent="0.25">
      <c r="A189" s="34" t="s">
        <v>239</v>
      </c>
      <c r="B189" s="37">
        <v>90</v>
      </c>
      <c r="C189" s="41"/>
    </row>
    <row r="190" spans="1:3" ht="17.399999999999999" customHeight="1" x14ac:dyDescent="0.25">
      <c r="A190" s="29" t="s">
        <v>225</v>
      </c>
      <c r="B190" s="37">
        <v>452.5</v>
      </c>
      <c r="C190" s="41">
        <v>435.4</v>
      </c>
    </row>
    <row r="191" spans="1:3" ht="19.2" customHeight="1" x14ac:dyDescent="0.3">
      <c r="A191" s="43" t="s">
        <v>112</v>
      </c>
      <c r="B191" s="44">
        <f>B192+B193+B194</f>
        <v>837.7</v>
      </c>
      <c r="C191" s="44">
        <f>C192+C193+C194</f>
        <v>702.9</v>
      </c>
    </row>
    <row r="192" spans="1:3" x14ac:dyDescent="0.25">
      <c r="A192" s="14" t="s">
        <v>53</v>
      </c>
      <c r="B192" s="37">
        <v>483.6</v>
      </c>
      <c r="C192" s="41">
        <v>426</v>
      </c>
    </row>
    <row r="193" spans="1:3" x14ac:dyDescent="0.25">
      <c r="A193" s="34" t="s">
        <v>239</v>
      </c>
      <c r="B193" s="37">
        <v>66.2</v>
      </c>
      <c r="C193" s="41"/>
    </row>
    <row r="194" spans="1:3" ht="18" customHeight="1" x14ac:dyDescent="0.25">
      <c r="A194" s="34" t="s">
        <v>225</v>
      </c>
      <c r="B194" s="37">
        <v>287.89999999999998</v>
      </c>
      <c r="C194" s="41">
        <v>276.89999999999998</v>
      </c>
    </row>
    <row r="195" spans="1:3" ht="20.399999999999999" customHeight="1" x14ac:dyDescent="0.3">
      <c r="A195" s="39" t="s">
        <v>113</v>
      </c>
      <c r="B195" s="40">
        <f>B196+B197+B198</f>
        <v>924.3</v>
      </c>
      <c r="C195" s="40">
        <f>C196+C197+C198</f>
        <v>781</v>
      </c>
    </row>
    <row r="196" spans="1:3" x14ac:dyDescent="0.25">
      <c r="A196" s="14" t="s">
        <v>53</v>
      </c>
      <c r="B196" s="37">
        <v>494.4</v>
      </c>
      <c r="C196" s="41">
        <v>434</v>
      </c>
    </row>
    <row r="197" spans="1:3" x14ac:dyDescent="0.25">
      <c r="A197" s="34" t="s">
        <v>239</v>
      </c>
      <c r="B197" s="37">
        <v>70</v>
      </c>
      <c r="C197" s="41"/>
    </row>
    <row r="198" spans="1:3" ht="14.4" customHeight="1" x14ac:dyDescent="0.25">
      <c r="A198" s="29" t="s">
        <v>225</v>
      </c>
      <c r="B198" s="37">
        <v>359.9</v>
      </c>
      <c r="C198" s="41">
        <v>347</v>
      </c>
    </row>
    <row r="199" spans="1:3" ht="19.2" customHeight="1" x14ac:dyDescent="0.3">
      <c r="A199" s="43" t="s">
        <v>114</v>
      </c>
      <c r="B199" s="44">
        <f>B200+B201+B202</f>
        <v>934.30000000000007</v>
      </c>
      <c r="C199" s="44">
        <f>C200+C201+C202</f>
        <v>783.6</v>
      </c>
    </row>
    <row r="200" spans="1:3" x14ac:dyDescent="0.25">
      <c r="A200" s="14" t="s">
        <v>66</v>
      </c>
      <c r="B200" s="37">
        <v>566.70000000000005</v>
      </c>
      <c r="C200" s="41">
        <v>508.6</v>
      </c>
    </row>
    <row r="201" spans="1:3" x14ac:dyDescent="0.25">
      <c r="A201" s="34" t="s">
        <v>239</v>
      </c>
      <c r="B201" s="37">
        <v>75.7</v>
      </c>
      <c r="C201" s="41"/>
    </row>
    <row r="202" spans="1:3" ht="16.2" customHeight="1" x14ac:dyDescent="0.25">
      <c r="A202" s="34" t="s">
        <v>225</v>
      </c>
      <c r="B202" s="37">
        <v>291.89999999999998</v>
      </c>
      <c r="C202" s="41">
        <v>275</v>
      </c>
    </row>
    <row r="203" spans="1:3" ht="19.8" customHeight="1" x14ac:dyDescent="0.3">
      <c r="A203" s="39" t="s">
        <v>115</v>
      </c>
      <c r="B203" s="40">
        <f>B204+B205+B206</f>
        <v>847.5</v>
      </c>
      <c r="C203" s="40">
        <f>C204+C205+C206</f>
        <v>707.2</v>
      </c>
    </row>
    <row r="204" spans="1:3" x14ac:dyDescent="0.25">
      <c r="A204" s="14" t="s">
        <v>66</v>
      </c>
      <c r="B204" s="37">
        <v>462.3</v>
      </c>
      <c r="C204" s="41">
        <v>398.8</v>
      </c>
    </row>
    <row r="205" spans="1:3" x14ac:dyDescent="0.25">
      <c r="A205" s="34" t="s">
        <v>239</v>
      </c>
      <c r="B205" s="37">
        <v>64.400000000000006</v>
      </c>
      <c r="C205" s="41"/>
    </row>
    <row r="206" spans="1:3" ht="15.6" customHeight="1" x14ac:dyDescent="0.25">
      <c r="A206" s="29" t="s">
        <v>225</v>
      </c>
      <c r="B206" s="37">
        <v>320.8</v>
      </c>
      <c r="C206" s="41">
        <v>308.39999999999998</v>
      </c>
    </row>
    <row r="207" spans="1:3" ht="18" customHeight="1" x14ac:dyDescent="0.3">
      <c r="A207" s="43" t="s">
        <v>116</v>
      </c>
      <c r="B207" s="44">
        <f>B208+B209+B210</f>
        <v>1157.3</v>
      </c>
      <c r="C207" s="44">
        <f>C208+C209+C210</f>
        <v>1004.9</v>
      </c>
    </row>
    <row r="208" spans="1:3" x14ac:dyDescent="0.25">
      <c r="A208" s="14" t="s">
        <v>66</v>
      </c>
      <c r="B208" s="37">
        <v>692.4</v>
      </c>
      <c r="C208" s="41">
        <v>630.5</v>
      </c>
    </row>
    <row r="209" spans="1:3" x14ac:dyDescent="0.25">
      <c r="A209" s="34" t="s">
        <v>239</v>
      </c>
      <c r="B209" s="37">
        <v>77</v>
      </c>
      <c r="C209" s="41"/>
    </row>
    <row r="210" spans="1:3" ht="17.399999999999999" customHeight="1" x14ac:dyDescent="0.25">
      <c r="A210" s="34" t="s">
        <v>225</v>
      </c>
      <c r="B210" s="37">
        <v>387.9</v>
      </c>
      <c r="C210" s="41">
        <v>374.4</v>
      </c>
    </row>
    <row r="211" spans="1:3" ht="18" customHeight="1" x14ac:dyDescent="0.3">
      <c r="A211" s="39" t="s">
        <v>117</v>
      </c>
      <c r="B211" s="40">
        <f>B212+B213+B214</f>
        <v>963.8</v>
      </c>
      <c r="C211" s="40">
        <f>C212+C213+C214</f>
        <v>814.2</v>
      </c>
    </row>
    <row r="212" spans="1:3" x14ac:dyDescent="0.25">
      <c r="A212" s="14" t="s">
        <v>66</v>
      </c>
      <c r="B212" s="37">
        <v>492</v>
      </c>
      <c r="C212" s="41">
        <v>433.9</v>
      </c>
    </row>
    <row r="213" spans="1:3" x14ac:dyDescent="0.25">
      <c r="A213" s="34" t="s">
        <v>239</v>
      </c>
      <c r="B213" s="37">
        <v>77</v>
      </c>
      <c r="C213" s="41"/>
    </row>
    <row r="214" spans="1:3" ht="15" customHeight="1" x14ac:dyDescent="0.25">
      <c r="A214" s="29" t="s">
        <v>225</v>
      </c>
      <c r="B214" s="37">
        <v>394.8</v>
      </c>
      <c r="C214" s="41">
        <v>380.3</v>
      </c>
    </row>
    <row r="215" spans="1:3" ht="16.8" customHeight="1" x14ac:dyDescent="0.3">
      <c r="A215" s="43" t="s">
        <v>118</v>
      </c>
      <c r="B215" s="44">
        <f>B216+B217+B218</f>
        <v>998.5</v>
      </c>
      <c r="C215" s="44">
        <f>C216+C217+C218</f>
        <v>824.2</v>
      </c>
    </row>
    <row r="216" spans="1:3" x14ac:dyDescent="0.25">
      <c r="A216" s="14" t="s">
        <v>66</v>
      </c>
      <c r="B216" s="37">
        <v>491.9</v>
      </c>
      <c r="C216" s="41">
        <v>429.4</v>
      </c>
    </row>
    <row r="217" spans="1:3" x14ac:dyDescent="0.25">
      <c r="A217" s="34" t="s">
        <v>239</v>
      </c>
      <c r="B217" s="37">
        <v>95.7</v>
      </c>
      <c r="C217" s="41"/>
    </row>
    <row r="218" spans="1:3" ht="15.6" customHeight="1" x14ac:dyDescent="0.25">
      <c r="A218" s="34" t="s">
        <v>225</v>
      </c>
      <c r="B218" s="37">
        <v>410.9</v>
      </c>
      <c r="C218" s="41">
        <v>394.8</v>
      </c>
    </row>
    <row r="219" spans="1:3" ht="17.399999999999999" customHeight="1" x14ac:dyDescent="0.3">
      <c r="A219" s="39" t="s">
        <v>119</v>
      </c>
      <c r="B219" s="40">
        <f>B220+B221+B222</f>
        <v>1110.5999999999999</v>
      </c>
      <c r="C219" s="40">
        <f>C220+C221+C222</f>
        <v>917.90000000000009</v>
      </c>
    </row>
    <row r="220" spans="1:3" x14ac:dyDescent="0.25">
      <c r="A220" s="14" t="s">
        <v>66</v>
      </c>
      <c r="B220" s="37">
        <v>583.1</v>
      </c>
      <c r="C220" s="41">
        <v>503.1</v>
      </c>
    </row>
    <row r="221" spans="1:3" x14ac:dyDescent="0.25">
      <c r="A221" s="34" t="s">
        <v>239</v>
      </c>
      <c r="B221" s="37">
        <v>91.3</v>
      </c>
      <c r="C221" s="41"/>
    </row>
    <row r="222" spans="1:3" ht="15.6" customHeight="1" x14ac:dyDescent="0.25">
      <c r="A222" s="29" t="s">
        <v>225</v>
      </c>
      <c r="B222" s="37">
        <v>436.2</v>
      </c>
      <c r="C222" s="41">
        <v>414.8</v>
      </c>
    </row>
    <row r="223" spans="1:3" ht="18.600000000000001" customHeight="1" x14ac:dyDescent="0.3">
      <c r="A223" s="43" t="s">
        <v>120</v>
      </c>
      <c r="B223" s="44">
        <f>B224+B225+B226</f>
        <v>925.8</v>
      </c>
      <c r="C223" s="44">
        <f>C224+C225+C226</f>
        <v>755.8</v>
      </c>
    </row>
    <row r="224" spans="1:3" x14ac:dyDescent="0.25">
      <c r="A224" s="14" t="s">
        <v>66</v>
      </c>
      <c r="B224" s="37">
        <v>442.6</v>
      </c>
      <c r="C224" s="41">
        <v>375.2</v>
      </c>
    </row>
    <row r="225" spans="1:3" x14ac:dyDescent="0.25">
      <c r="A225" s="34" t="s">
        <v>239</v>
      </c>
      <c r="B225" s="37">
        <v>87.5</v>
      </c>
      <c r="C225" s="41"/>
    </row>
    <row r="226" spans="1:3" ht="16.2" customHeight="1" x14ac:dyDescent="0.25">
      <c r="A226" s="34" t="s">
        <v>225</v>
      </c>
      <c r="B226" s="37">
        <v>395.7</v>
      </c>
      <c r="C226" s="41">
        <v>380.6</v>
      </c>
    </row>
    <row r="227" spans="1:3" ht="17.25" customHeight="1" x14ac:dyDescent="0.3">
      <c r="A227" s="39" t="s">
        <v>121</v>
      </c>
      <c r="B227" s="40">
        <f>B228+B229+B230</f>
        <v>810</v>
      </c>
      <c r="C227" s="40">
        <f>C228+C229+C230</f>
        <v>674.1</v>
      </c>
    </row>
    <row r="228" spans="1:3" x14ac:dyDescent="0.25">
      <c r="A228" s="14" t="s">
        <v>66</v>
      </c>
      <c r="B228" s="37">
        <v>394.5</v>
      </c>
      <c r="C228" s="41">
        <v>337.6</v>
      </c>
    </row>
    <row r="229" spans="1:3" x14ac:dyDescent="0.25">
      <c r="A229" s="34" t="s">
        <v>239</v>
      </c>
      <c r="B229" s="37">
        <v>67.2</v>
      </c>
      <c r="C229" s="41"/>
    </row>
    <row r="230" spans="1:3" ht="14.4" customHeight="1" x14ac:dyDescent="0.25">
      <c r="A230" s="29" t="s">
        <v>225</v>
      </c>
      <c r="B230" s="37">
        <v>348.3</v>
      </c>
      <c r="C230" s="41">
        <v>336.5</v>
      </c>
    </row>
    <row r="231" spans="1:3" ht="17.25" customHeight="1" x14ac:dyDescent="0.3">
      <c r="A231" s="43" t="s">
        <v>122</v>
      </c>
      <c r="B231" s="44">
        <f>B232+B233+B234</f>
        <v>827.7</v>
      </c>
      <c r="C231" s="44">
        <f>C232+C233+C234</f>
        <v>666.9</v>
      </c>
    </row>
    <row r="232" spans="1:3" x14ac:dyDescent="0.25">
      <c r="A232" s="14" t="s">
        <v>66</v>
      </c>
      <c r="B232" s="37">
        <v>458.1</v>
      </c>
      <c r="C232" s="41">
        <v>396.2</v>
      </c>
    </row>
    <row r="233" spans="1:3" x14ac:dyDescent="0.25">
      <c r="A233" s="34" t="s">
        <v>239</v>
      </c>
      <c r="B233" s="37">
        <v>78</v>
      </c>
      <c r="C233" s="41"/>
    </row>
    <row r="234" spans="1:3" ht="15" customHeight="1" x14ac:dyDescent="0.25">
      <c r="A234" s="34" t="s">
        <v>225</v>
      </c>
      <c r="B234" s="37">
        <v>291.60000000000002</v>
      </c>
      <c r="C234" s="41">
        <v>270.7</v>
      </c>
    </row>
    <row r="235" spans="1:3" ht="18" customHeight="1" x14ac:dyDescent="0.3">
      <c r="A235" s="39" t="s">
        <v>123</v>
      </c>
      <c r="B235" s="40">
        <f>B236+B237+B238</f>
        <v>1006.0999999999999</v>
      </c>
      <c r="C235" s="40">
        <f>C236+C237+C238</f>
        <v>824.40000000000009</v>
      </c>
    </row>
    <row r="236" spans="1:3" x14ac:dyDescent="0.25">
      <c r="A236" s="14" t="s">
        <v>53</v>
      </c>
      <c r="B236" s="37">
        <v>548.29999999999995</v>
      </c>
      <c r="C236" s="41">
        <v>477.1</v>
      </c>
    </row>
    <row r="237" spans="1:3" x14ac:dyDescent="0.25">
      <c r="A237" s="34" t="s">
        <v>239</v>
      </c>
      <c r="B237" s="37">
        <v>95.5</v>
      </c>
      <c r="C237" s="41"/>
    </row>
    <row r="238" spans="1:3" x14ac:dyDescent="0.25">
      <c r="A238" s="29" t="s">
        <v>225</v>
      </c>
      <c r="B238" s="37">
        <v>362.3</v>
      </c>
      <c r="C238" s="41">
        <v>347.3</v>
      </c>
    </row>
    <row r="239" spans="1:3" ht="15.6" x14ac:dyDescent="0.3">
      <c r="A239" s="43" t="s">
        <v>124</v>
      </c>
      <c r="B239" s="44">
        <f>B240+B241+B242</f>
        <v>907.59999999999991</v>
      </c>
      <c r="C239" s="44">
        <f>C240+C241+C242</f>
        <v>779.09999999999991</v>
      </c>
    </row>
    <row r="240" spans="1:3" x14ac:dyDescent="0.25">
      <c r="A240" s="14" t="s">
        <v>53</v>
      </c>
      <c r="B240" s="37">
        <v>551.29999999999995</v>
      </c>
      <c r="C240" s="41">
        <v>496.4</v>
      </c>
    </row>
    <row r="241" spans="1:3" x14ac:dyDescent="0.25">
      <c r="A241" s="34" t="s">
        <v>239</v>
      </c>
      <c r="B241" s="37">
        <v>63.5</v>
      </c>
      <c r="C241" s="41"/>
    </row>
    <row r="242" spans="1:3" x14ac:dyDescent="0.25">
      <c r="A242" s="34" t="s">
        <v>225</v>
      </c>
      <c r="B242" s="37">
        <v>292.8</v>
      </c>
      <c r="C242" s="41">
        <v>282.7</v>
      </c>
    </row>
    <row r="243" spans="1:3" ht="15.6" x14ac:dyDescent="0.3">
      <c r="A243" s="39" t="s">
        <v>125</v>
      </c>
      <c r="B243" s="40">
        <f>B244+B245+B246</f>
        <v>1932</v>
      </c>
      <c r="C243" s="40">
        <f>C244+C245+C246</f>
        <v>1760.3999999999999</v>
      </c>
    </row>
    <row r="244" spans="1:3" x14ac:dyDescent="0.25">
      <c r="A244" s="14" t="s">
        <v>53</v>
      </c>
      <c r="B244" s="37">
        <v>326.3</v>
      </c>
      <c r="C244" s="41">
        <v>221.6</v>
      </c>
    </row>
    <row r="245" spans="1:3" x14ac:dyDescent="0.25">
      <c r="A245" s="34" t="s">
        <v>239</v>
      </c>
      <c r="B245" s="37">
        <v>4.8</v>
      </c>
      <c r="C245" s="41">
        <v>0</v>
      </c>
    </row>
    <row r="246" spans="1:3" ht="16.8" customHeight="1" x14ac:dyDescent="0.25">
      <c r="A246" s="34" t="s">
        <v>225</v>
      </c>
      <c r="B246" s="37">
        <v>1600.9</v>
      </c>
      <c r="C246" s="41">
        <v>1538.8</v>
      </c>
    </row>
    <row r="247" spans="1:3" ht="19.2" customHeight="1" x14ac:dyDescent="0.3">
      <c r="A247" s="39" t="s">
        <v>126</v>
      </c>
      <c r="B247" s="40">
        <f>B248+B249+B250</f>
        <v>2170.6</v>
      </c>
      <c r="C247" s="40">
        <f>C248+C249+C250</f>
        <v>1941.6</v>
      </c>
    </row>
    <row r="248" spans="1:3" x14ac:dyDescent="0.25">
      <c r="A248" s="14" t="s">
        <v>53</v>
      </c>
      <c r="B248" s="37">
        <v>417</v>
      </c>
      <c r="C248" s="41">
        <v>264.3</v>
      </c>
    </row>
    <row r="249" spans="1:3" x14ac:dyDescent="0.25">
      <c r="A249" s="34" t="s">
        <v>239</v>
      </c>
      <c r="B249" s="37">
        <v>11.799999999999999</v>
      </c>
      <c r="C249" s="41">
        <v>4.5</v>
      </c>
    </row>
    <row r="250" spans="1:3" ht="16.2" customHeight="1" x14ac:dyDescent="0.25">
      <c r="A250" s="34" t="s">
        <v>225</v>
      </c>
      <c r="B250" s="37">
        <v>1741.8</v>
      </c>
      <c r="C250" s="41">
        <v>1672.8</v>
      </c>
    </row>
    <row r="251" spans="1:3" ht="16.2" customHeight="1" x14ac:dyDescent="0.3">
      <c r="A251" s="39" t="s">
        <v>127</v>
      </c>
      <c r="B251" s="40">
        <f>B252+B253+B254</f>
        <v>1883.1999999999998</v>
      </c>
      <c r="C251" s="40">
        <f>C252+C253+C254</f>
        <v>1725.3000000000002</v>
      </c>
    </row>
    <row r="252" spans="1:3" x14ac:dyDescent="0.25">
      <c r="A252" s="14" t="s">
        <v>53</v>
      </c>
      <c r="B252" s="37">
        <v>313.60000000000002</v>
      </c>
      <c r="C252" s="41">
        <v>221.9</v>
      </c>
    </row>
    <row r="253" spans="1:3" x14ac:dyDescent="0.25">
      <c r="A253" s="34" t="s">
        <v>239</v>
      </c>
      <c r="B253" s="37">
        <v>6</v>
      </c>
      <c r="C253" s="41">
        <v>0</v>
      </c>
    </row>
    <row r="254" spans="1:3" x14ac:dyDescent="0.25">
      <c r="A254" s="34" t="s">
        <v>225</v>
      </c>
      <c r="B254" s="37">
        <v>1563.6</v>
      </c>
      <c r="C254" s="41">
        <v>1503.4</v>
      </c>
    </row>
    <row r="255" spans="1:3" ht="15.6" x14ac:dyDescent="0.3">
      <c r="A255" s="39" t="s">
        <v>128</v>
      </c>
      <c r="B255" s="40">
        <f>B256+B257+B258</f>
        <v>2053.2000000000003</v>
      </c>
      <c r="C255" s="40">
        <f>C256+C257+C258</f>
        <v>1877.2</v>
      </c>
    </row>
    <row r="256" spans="1:3" x14ac:dyDescent="0.25">
      <c r="A256" s="14" t="s">
        <v>53</v>
      </c>
      <c r="B256" s="37">
        <v>377.6</v>
      </c>
      <c r="C256" s="41">
        <v>267.2</v>
      </c>
    </row>
    <row r="257" spans="1:3" x14ac:dyDescent="0.25">
      <c r="A257" s="34" t="s">
        <v>239</v>
      </c>
      <c r="B257" s="37">
        <v>4.2</v>
      </c>
      <c r="C257" s="41">
        <v>0</v>
      </c>
    </row>
    <row r="258" spans="1:3" ht="16.2" customHeight="1" x14ac:dyDescent="0.25">
      <c r="A258" s="29" t="s">
        <v>225</v>
      </c>
      <c r="B258" s="37">
        <v>1671.4</v>
      </c>
      <c r="C258" s="41">
        <v>1610</v>
      </c>
    </row>
    <row r="259" spans="1:3" ht="18.600000000000001" customHeight="1" x14ac:dyDescent="0.3">
      <c r="A259" s="43" t="s">
        <v>129</v>
      </c>
      <c r="B259" s="44">
        <f>B260+B261+B262</f>
        <v>1918.8</v>
      </c>
      <c r="C259" s="44">
        <f>C260+C261+C262</f>
        <v>1725.2</v>
      </c>
    </row>
    <row r="260" spans="1:3" x14ac:dyDescent="0.25">
      <c r="A260" s="14" t="s">
        <v>53</v>
      </c>
      <c r="B260" s="37">
        <v>406.8</v>
      </c>
      <c r="C260" s="41">
        <v>273</v>
      </c>
    </row>
    <row r="261" spans="1:3" x14ac:dyDescent="0.25">
      <c r="A261" s="34" t="s">
        <v>239</v>
      </c>
      <c r="B261" s="37">
        <v>5</v>
      </c>
      <c r="C261" s="41">
        <v>0</v>
      </c>
    </row>
    <row r="262" spans="1:3" ht="15.6" customHeight="1" x14ac:dyDescent="0.25">
      <c r="A262" s="34" t="s">
        <v>225</v>
      </c>
      <c r="B262" s="37">
        <v>1507</v>
      </c>
      <c r="C262" s="41">
        <v>1452.2</v>
      </c>
    </row>
    <row r="263" spans="1:3" ht="19.5" customHeight="1" x14ac:dyDescent="0.3">
      <c r="A263" s="33" t="s">
        <v>130</v>
      </c>
      <c r="B263" s="40">
        <f>B264+B265+B267+B266</f>
        <v>2247.6000000000004</v>
      </c>
      <c r="C263" s="40">
        <f>C264+C265+C267+C266</f>
        <v>1781.1</v>
      </c>
    </row>
    <row r="264" spans="1:3" x14ac:dyDescent="0.25">
      <c r="A264" s="14" t="s">
        <v>53</v>
      </c>
      <c r="B264" s="37">
        <v>37.200000000000003</v>
      </c>
      <c r="C264" s="41">
        <v>0</v>
      </c>
    </row>
    <row r="265" spans="1:3" x14ac:dyDescent="0.25">
      <c r="A265" s="34" t="s">
        <v>239</v>
      </c>
      <c r="B265" s="37">
        <v>20</v>
      </c>
      <c r="C265" s="41">
        <v>0</v>
      </c>
    </row>
    <row r="266" spans="1:3" ht="28.2" customHeight="1" x14ac:dyDescent="0.25">
      <c r="A266" s="14" t="s">
        <v>227</v>
      </c>
      <c r="B266" s="37">
        <v>937.7</v>
      </c>
      <c r="C266" s="41">
        <v>561</v>
      </c>
    </row>
    <row r="267" spans="1:3" x14ac:dyDescent="0.25">
      <c r="A267" s="34" t="s">
        <v>225</v>
      </c>
      <c r="B267" s="37">
        <v>1252.7</v>
      </c>
      <c r="C267" s="41">
        <v>1220.0999999999999</v>
      </c>
    </row>
    <row r="268" spans="1:3" ht="17.25" customHeight="1" x14ac:dyDescent="0.3">
      <c r="A268" s="39" t="s">
        <v>131</v>
      </c>
      <c r="B268" s="40">
        <f>B269+B270+B271</f>
        <v>2061.4</v>
      </c>
      <c r="C268" s="40">
        <f>C269+C270+C271</f>
        <v>1855.8</v>
      </c>
    </row>
    <row r="269" spans="1:3" x14ac:dyDescent="0.25">
      <c r="A269" s="14" t="s">
        <v>53</v>
      </c>
      <c r="B269" s="37">
        <v>432.3</v>
      </c>
      <c r="C269" s="41">
        <v>309.2</v>
      </c>
    </row>
    <row r="270" spans="1:3" x14ac:dyDescent="0.25">
      <c r="A270" s="34" t="s">
        <v>239</v>
      </c>
      <c r="B270" s="37">
        <v>24.299999999999997</v>
      </c>
      <c r="C270" s="41">
        <v>11.6</v>
      </c>
    </row>
    <row r="271" spans="1:3" ht="16.2" customHeight="1" x14ac:dyDescent="0.25">
      <c r="A271" s="34" t="s">
        <v>225</v>
      </c>
      <c r="B271" s="37">
        <v>1604.8</v>
      </c>
      <c r="C271" s="41">
        <v>1535</v>
      </c>
    </row>
    <row r="272" spans="1:3" ht="15.6" x14ac:dyDescent="0.3">
      <c r="A272" s="39" t="s">
        <v>132</v>
      </c>
      <c r="B272" s="40">
        <f>B273+B274+B275</f>
        <v>1407.4</v>
      </c>
      <c r="C272" s="40">
        <f>C273+C274+C275</f>
        <v>1266</v>
      </c>
    </row>
    <row r="273" spans="1:3" x14ac:dyDescent="0.25">
      <c r="A273" s="14" t="s">
        <v>53</v>
      </c>
      <c r="B273" s="37">
        <v>345.1</v>
      </c>
      <c r="C273" s="41">
        <v>269</v>
      </c>
    </row>
    <row r="274" spans="1:3" x14ac:dyDescent="0.25">
      <c r="A274" s="34" t="s">
        <v>239</v>
      </c>
      <c r="B274" s="37">
        <v>38.6</v>
      </c>
      <c r="C274" s="41">
        <v>13</v>
      </c>
    </row>
    <row r="275" spans="1:3" ht="17.399999999999999" customHeight="1" x14ac:dyDescent="0.25">
      <c r="A275" s="34" t="s">
        <v>225</v>
      </c>
      <c r="B275" s="37">
        <v>1023.7</v>
      </c>
      <c r="C275" s="41">
        <v>984</v>
      </c>
    </row>
    <row r="276" spans="1:3" ht="18" customHeight="1" x14ac:dyDescent="0.3">
      <c r="A276" s="39" t="s">
        <v>133</v>
      </c>
      <c r="B276" s="40">
        <f>SUM(B277:B280)</f>
        <v>1316.8</v>
      </c>
      <c r="C276" s="40">
        <f>SUM(C277:C280)</f>
        <v>1172.8000000000002</v>
      </c>
    </row>
    <row r="277" spans="1:3" x14ac:dyDescent="0.25">
      <c r="A277" s="14" t="s">
        <v>53</v>
      </c>
      <c r="B277" s="37">
        <v>327.10000000000002</v>
      </c>
      <c r="C277" s="41">
        <v>245.6</v>
      </c>
    </row>
    <row r="278" spans="1:3" x14ac:dyDescent="0.25">
      <c r="A278" s="34" t="s">
        <v>239</v>
      </c>
      <c r="B278" s="37">
        <v>6.2</v>
      </c>
      <c r="C278" s="41">
        <v>0</v>
      </c>
    </row>
    <row r="279" spans="1:3" ht="27.6" customHeight="1" x14ac:dyDescent="0.25">
      <c r="A279" s="14" t="s">
        <v>227</v>
      </c>
      <c r="B279" s="37">
        <v>52.6</v>
      </c>
      <c r="C279" s="41">
        <v>30</v>
      </c>
    </row>
    <row r="280" spans="1:3" x14ac:dyDescent="0.25">
      <c r="A280" s="29" t="s">
        <v>225</v>
      </c>
      <c r="B280" s="37">
        <v>930.9</v>
      </c>
      <c r="C280" s="41">
        <v>897.2</v>
      </c>
    </row>
    <row r="281" spans="1:3" ht="15.6" x14ac:dyDescent="0.3">
      <c r="A281" s="43" t="s">
        <v>134</v>
      </c>
      <c r="B281" s="44">
        <f>B282+B283+B284</f>
        <v>1981</v>
      </c>
      <c r="C281" s="44">
        <f>C282+C283+C284</f>
        <v>1765.1</v>
      </c>
    </row>
    <row r="282" spans="1:3" ht="15" customHeight="1" x14ac:dyDescent="0.25">
      <c r="A282" s="14" t="s">
        <v>53</v>
      </c>
      <c r="B282" s="37">
        <v>401.2</v>
      </c>
      <c r="C282" s="41">
        <v>264.60000000000002</v>
      </c>
    </row>
    <row r="283" spans="1:3" ht="15.6" customHeight="1" x14ac:dyDescent="0.25">
      <c r="A283" s="34" t="s">
        <v>239</v>
      </c>
      <c r="B283" s="37">
        <v>17</v>
      </c>
      <c r="C283" s="41">
        <v>11.5</v>
      </c>
    </row>
    <row r="284" spans="1:3" ht="15" customHeight="1" x14ac:dyDescent="0.25">
      <c r="A284" s="34" t="s">
        <v>225</v>
      </c>
      <c r="B284" s="37">
        <v>1562.8</v>
      </c>
      <c r="C284" s="41">
        <v>1489</v>
      </c>
    </row>
    <row r="285" spans="1:3" ht="18.600000000000001" customHeight="1" x14ac:dyDescent="0.3">
      <c r="A285" s="39" t="s">
        <v>135</v>
      </c>
      <c r="B285" s="40">
        <f>B286+B287+B289+B288</f>
        <v>2735.4</v>
      </c>
      <c r="C285" s="40">
        <f>C286+C287+C289+C288</f>
        <v>2458.9</v>
      </c>
    </row>
    <row r="286" spans="1:3" x14ac:dyDescent="0.25">
      <c r="A286" s="14" t="s">
        <v>53</v>
      </c>
      <c r="B286" s="37">
        <v>323.3</v>
      </c>
      <c r="C286" s="41">
        <v>256.3</v>
      </c>
    </row>
    <row r="287" spans="1:3" x14ac:dyDescent="0.25">
      <c r="A287" s="34" t="s">
        <v>239</v>
      </c>
      <c r="B287" s="37">
        <v>24.8</v>
      </c>
      <c r="C287" s="41">
        <v>17</v>
      </c>
    </row>
    <row r="288" spans="1:3" ht="26.4" customHeight="1" x14ac:dyDescent="0.25">
      <c r="A288" s="14" t="s">
        <v>227</v>
      </c>
      <c r="B288" s="37">
        <v>318.89999999999998</v>
      </c>
      <c r="C288" s="42">
        <v>185.1</v>
      </c>
    </row>
    <row r="289" spans="1:3" x14ac:dyDescent="0.25">
      <c r="A289" s="29" t="s">
        <v>225</v>
      </c>
      <c r="B289" s="37">
        <v>2068.4</v>
      </c>
      <c r="C289" s="41">
        <v>2000.5</v>
      </c>
    </row>
    <row r="290" spans="1:3" ht="15.6" x14ac:dyDescent="0.3">
      <c r="A290" s="43" t="s">
        <v>136</v>
      </c>
      <c r="B290" s="44">
        <f>B291+B292+B293</f>
        <v>2465.8000000000002</v>
      </c>
      <c r="C290" s="44">
        <f>C291+C292+C293</f>
        <v>2062.5</v>
      </c>
    </row>
    <row r="291" spans="1:3" x14ac:dyDescent="0.25">
      <c r="A291" s="14" t="s">
        <v>53</v>
      </c>
      <c r="B291" s="37">
        <v>933</v>
      </c>
      <c r="C291" s="41">
        <v>641.20000000000005</v>
      </c>
    </row>
    <row r="292" spans="1:3" x14ac:dyDescent="0.25">
      <c r="A292" s="34" t="s">
        <v>239</v>
      </c>
      <c r="B292" s="37">
        <v>78.199999999999989</v>
      </c>
      <c r="C292" s="41">
        <v>33.700000000000003</v>
      </c>
    </row>
    <row r="293" spans="1:3" ht="17.399999999999999" customHeight="1" x14ac:dyDescent="0.25">
      <c r="A293" s="34" t="s">
        <v>225</v>
      </c>
      <c r="B293" s="37">
        <v>1454.6</v>
      </c>
      <c r="C293" s="41">
        <v>1387.6</v>
      </c>
    </row>
    <row r="294" spans="1:3" ht="19.8" customHeight="1" x14ac:dyDescent="0.3">
      <c r="A294" s="39" t="s">
        <v>137</v>
      </c>
      <c r="B294" s="40">
        <f>B295+B296+B297</f>
        <v>2154</v>
      </c>
      <c r="C294" s="40">
        <f>C295+C296+C297</f>
        <v>1972.3</v>
      </c>
    </row>
    <row r="295" spans="1:3" x14ac:dyDescent="0.25">
      <c r="A295" s="14" t="s">
        <v>53</v>
      </c>
      <c r="B295" s="37">
        <v>471.6</v>
      </c>
      <c r="C295" s="41">
        <v>369.3</v>
      </c>
    </row>
    <row r="296" spans="1:3" x14ac:dyDescent="0.25">
      <c r="A296" s="34" t="s">
        <v>239</v>
      </c>
      <c r="B296" s="37">
        <v>18.399999999999999</v>
      </c>
      <c r="C296" s="41">
        <v>11.5</v>
      </c>
    </row>
    <row r="297" spans="1:3" ht="18.600000000000001" customHeight="1" x14ac:dyDescent="0.25">
      <c r="A297" s="34" t="s">
        <v>225</v>
      </c>
      <c r="B297" s="37">
        <v>1664</v>
      </c>
      <c r="C297" s="41">
        <v>1591.5</v>
      </c>
    </row>
    <row r="298" spans="1:3" ht="19.2" customHeight="1" x14ac:dyDescent="0.3">
      <c r="A298" s="39" t="s">
        <v>138</v>
      </c>
      <c r="B298" s="40">
        <f>B299+B300+B301</f>
        <v>1264.5999999999999</v>
      </c>
      <c r="C298" s="40">
        <f>C299+C300+C301</f>
        <v>1113.5</v>
      </c>
    </row>
    <row r="299" spans="1:3" x14ac:dyDescent="0.25">
      <c r="A299" s="14" t="s">
        <v>53</v>
      </c>
      <c r="B299" s="37">
        <v>352.2</v>
      </c>
      <c r="C299" s="41">
        <v>244</v>
      </c>
    </row>
    <row r="300" spans="1:3" x14ac:dyDescent="0.25">
      <c r="A300" s="34" t="s">
        <v>239</v>
      </c>
      <c r="B300" s="37">
        <v>9.6</v>
      </c>
      <c r="C300" s="41">
        <v>3.5</v>
      </c>
    </row>
    <row r="301" spans="1:3" ht="17.399999999999999" customHeight="1" x14ac:dyDescent="0.25">
      <c r="A301" s="34" t="s">
        <v>225</v>
      </c>
      <c r="B301" s="37">
        <v>902.8</v>
      </c>
      <c r="C301" s="41">
        <v>866</v>
      </c>
    </row>
    <row r="302" spans="1:3" ht="18" customHeight="1" x14ac:dyDescent="0.3">
      <c r="A302" s="39" t="s">
        <v>139</v>
      </c>
      <c r="B302" s="40">
        <f>B303+B304+B305</f>
        <v>1617.5</v>
      </c>
      <c r="C302" s="40">
        <f>C303+C304+C305</f>
        <v>1447.3</v>
      </c>
    </row>
    <row r="303" spans="1:3" x14ac:dyDescent="0.25">
      <c r="A303" s="14" t="s">
        <v>53</v>
      </c>
      <c r="B303" s="37">
        <v>392.3</v>
      </c>
      <c r="C303" s="41">
        <v>284.7</v>
      </c>
    </row>
    <row r="304" spans="1:3" x14ac:dyDescent="0.25">
      <c r="A304" s="34" t="s">
        <v>239</v>
      </c>
      <c r="B304" s="37">
        <v>17.099999999999998</v>
      </c>
      <c r="C304" s="41">
        <v>4.8</v>
      </c>
    </row>
    <row r="305" spans="1:3" ht="18" customHeight="1" x14ac:dyDescent="0.25">
      <c r="A305" s="34" t="s">
        <v>225</v>
      </c>
      <c r="B305" s="37">
        <v>1208.0999999999999</v>
      </c>
      <c r="C305" s="41">
        <v>1157.8</v>
      </c>
    </row>
    <row r="306" spans="1:3" ht="17.399999999999999" customHeight="1" x14ac:dyDescent="0.3">
      <c r="A306" s="39" t="s">
        <v>140</v>
      </c>
      <c r="B306" s="40">
        <f>B307+B308+B309</f>
        <v>1614.6000000000001</v>
      </c>
      <c r="C306" s="40">
        <f>C307+C308+C309</f>
        <v>1429.3</v>
      </c>
    </row>
    <row r="307" spans="1:3" x14ac:dyDescent="0.25">
      <c r="A307" s="14" t="s">
        <v>53</v>
      </c>
      <c r="B307" s="37">
        <v>428.8</v>
      </c>
      <c r="C307" s="41">
        <v>301</v>
      </c>
    </row>
    <row r="308" spans="1:3" x14ac:dyDescent="0.25">
      <c r="A308" s="34" t="s">
        <v>239</v>
      </c>
      <c r="B308" s="37">
        <v>15.399999999999999</v>
      </c>
      <c r="C308" s="41">
        <v>9</v>
      </c>
    </row>
    <row r="309" spans="1:3" ht="16.2" customHeight="1" x14ac:dyDescent="0.25">
      <c r="A309" s="34" t="s">
        <v>225</v>
      </c>
      <c r="B309" s="37">
        <v>1170.4000000000001</v>
      </c>
      <c r="C309" s="41">
        <v>1119.3</v>
      </c>
    </row>
    <row r="310" spans="1:3" ht="18" customHeight="1" x14ac:dyDescent="0.3">
      <c r="A310" s="39" t="s">
        <v>141</v>
      </c>
      <c r="B310" s="40">
        <f>B311+B312+B313</f>
        <v>980.2</v>
      </c>
      <c r="C310" s="40">
        <f>C311+C312+C313</f>
        <v>872.8</v>
      </c>
    </row>
    <row r="311" spans="1:3" x14ac:dyDescent="0.25">
      <c r="A311" s="14" t="s">
        <v>53</v>
      </c>
      <c r="B311" s="37">
        <v>329.5</v>
      </c>
      <c r="C311" s="41">
        <v>254.3</v>
      </c>
    </row>
    <row r="312" spans="1:3" x14ac:dyDescent="0.25">
      <c r="A312" s="34" t="s">
        <v>239</v>
      </c>
      <c r="B312" s="37">
        <v>38</v>
      </c>
      <c r="C312" s="41">
        <v>33.4</v>
      </c>
    </row>
    <row r="313" spans="1:3" ht="18.600000000000001" customHeight="1" x14ac:dyDescent="0.25">
      <c r="A313" s="29" t="s">
        <v>225</v>
      </c>
      <c r="B313" s="37">
        <v>612.70000000000005</v>
      </c>
      <c r="C313" s="41">
        <v>585.1</v>
      </c>
    </row>
    <row r="314" spans="1:3" ht="20.25" customHeight="1" x14ac:dyDescent="0.3">
      <c r="A314" s="35" t="s">
        <v>142</v>
      </c>
      <c r="B314" s="44">
        <f>B315+B317+B318+B316</f>
        <v>2096.7999999999997</v>
      </c>
      <c r="C314" s="44">
        <f>C315+C317+C318+C316</f>
        <v>1808.8</v>
      </c>
    </row>
    <row r="315" spans="1:3" ht="20.25" customHeight="1" x14ac:dyDescent="0.25">
      <c r="A315" s="34" t="s">
        <v>53</v>
      </c>
      <c r="B315" s="37">
        <v>1.1000000000000001</v>
      </c>
      <c r="C315" s="37">
        <v>0</v>
      </c>
    </row>
    <row r="316" spans="1:3" ht="15.75" customHeight="1" x14ac:dyDescent="0.25">
      <c r="A316" s="34" t="s">
        <v>239</v>
      </c>
      <c r="B316" s="37">
        <v>20.5</v>
      </c>
      <c r="C316" s="41">
        <v>0</v>
      </c>
    </row>
    <row r="317" spans="1:3" ht="23.4" customHeight="1" x14ac:dyDescent="0.25">
      <c r="A317" s="14" t="s">
        <v>227</v>
      </c>
      <c r="B317" s="37">
        <v>851.39999999999986</v>
      </c>
      <c r="C317" s="41">
        <v>614</v>
      </c>
    </row>
    <row r="318" spans="1:3" ht="19.8" customHeight="1" x14ac:dyDescent="0.25">
      <c r="A318" s="34" t="s">
        <v>225</v>
      </c>
      <c r="B318" s="37">
        <v>1223.8</v>
      </c>
      <c r="C318" s="41">
        <v>1194.8</v>
      </c>
    </row>
    <row r="319" spans="1:3" ht="33" customHeight="1" x14ac:dyDescent="0.3">
      <c r="A319" s="33" t="s">
        <v>143</v>
      </c>
      <c r="B319" s="40">
        <f>B322+B323+B321+B320</f>
        <v>895.1</v>
      </c>
      <c r="C319" s="40">
        <f>C322+C323+C321+C320</f>
        <v>801.30000000000007</v>
      </c>
    </row>
    <row r="320" spans="1:3" ht="16.5" customHeight="1" x14ac:dyDescent="0.25">
      <c r="A320" s="34" t="s">
        <v>53</v>
      </c>
      <c r="B320" s="37">
        <v>69.099999999999994</v>
      </c>
      <c r="C320" s="37">
        <v>67.7</v>
      </c>
    </row>
    <row r="321" spans="1:3" ht="14.4" customHeight="1" x14ac:dyDescent="0.25">
      <c r="A321" s="34" t="s">
        <v>239</v>
      </c>
      <c r="B321" s="37">
        <v>4</v>
      </c>
      <c r="C321" s="41">
        <v>0</v>
      </c>
    </row>
    <row r="322" spans="1:3" ht="24.6" customHeight="1" x14ac:dyDescent="0.25">
      <c r="A322" s="14" t="s">
        <v>227</v>
      </c>
      <c r="B322" s="37">
        <v>376.8</v>
      </c>
      <c r="C322" s="41">
        <v>298.8</v>
      </c>
    </row>
    <row r="323" spans="1:3" ht="15.6" customHeight="1" x14ac:dyDescent="0.25">
      <c r="A323" s="29" t="s">
        <v>225</v>
      </c>
      <c r="B323" s="37">
        <v>445.2</v>
      </c>
      <c r="C323" s="41">
        <v>434.8</v>
      </c>
    </row>
    <row r="324" spans="1:3" ht="20.25" customHeight="1" x14ac:dyDescent="0.3">
      <c r="A324" s="35" t="s">
        <v>144</v>
      </c>
      <c r="B324" s="44">
        <f>B325+B326+B328+B327</f>
        <v>801.6</v>
      </c>
      <c r="C324" s="44">
        <f>C325+C326+C328+C327</f>
        <v>707.6</v>
      </c>
    </row>
    <row r="325" spans="1:3" x14ac:dyDescent="0.25">
      <c r="A325" s="14" t="s">
        <v>53</v>
      </c>
      <c r="B325" s="37">
        <v>241.4</v>
      </c>
      <c r="C325" s="41">
        <v>172.5</v>
      </c>
    </row>
    <row r="326" spans="1:3" x14ac:dyDescent="0.25">
      <c r="A326" s="34" t="s">
        <v>239</v>
      </c>
      <c r="B326" s="37">
        <v>1.5</v>
      </c>
      <c r="C326" s="41">
        <v>0</v>
      </c>
    </row>
    <row r="327" spans="1:3" ht="26.4" customHeight="1" x14ac:dyDescent="0.25">
      <c r="A327" s="14" t="s">
        <v>227</v>
      </c>
      <c r="B327" s="37">
        <v>6.5</v>
      </c>
      <c r="C327" s="41">
        <v>6.4</v>
      </c>
    </row>
    <row r="328" spans="1:3" ht="16.8" customHeight="1" x14ac:dyDescent="0.25">
      <c r="A328" s="34" t="s">
        <v>225</v>
      </c>
      <c r="B328" s="37">
        <v>552.20000000000005</v>
      </c>
      <c r="C328" s="41">
        <v>528.70000000000005</v>
      </c>
    </row>
    <row r="329" spans="1:3" ht="20.25" customHeight="1" x14ac:dyDescent="0.3">
      <c r="A329" s="39" t="s">
        <v>145</v>
      </c>
      <c r="B329" s="40">
        <f>B330+B331+B332</f>
        <v>1688.4</v>
      </c>
      <c r="C329" s="40">
        <f>C330+C331+C332</f>
        <v>1531.9</v>
      </c>
    </row>
    <row r="330" spans="1:3" x14ac:dyDescent="0.25">
      <c r="A330" s="14" t="s">
        <v>53</v>
      </c>
      <c r="B330" s="37">
        <v>1406.5</v>
      </c>
      <c r="C330" s="41">
        <v>1330.9</v>
      </c>
    </row>
    <row r="331" spans="1:3" x14ac:dyDescent="0.25">
      <c r="A331" s="34" t="s">
        <v>239</v>
      </c>
      <c r="B331" s="37">
        <v>122</v>
      </c>
      <c r="C331" s="41">
        <v>43.4</v>
      </c>
    </row>
    <row r="332" spans="1:3" ht="16.5" customHeight="1" x14ac:dyDescent="0.25">
      <c r="A332" s="34" t="s">
        <v>225</v>
      </c>
      <c r="B332" s="37">
        <v>159.9</v>
      </c>
      <c r="C332" s="41">
        <v>157.6</v>
      </c>
    </row>
    <row r="333" spans="1:3" ht="18.75" customHeight="1" x14ac:dyDescent="0.3">
      <c r="A333" s="39" t="s">
        <v>146</v>
      </c>
      <c r="B333" s="40">
        <f>B334+B335+B336</f>
        <v>459.1</v>
      </c>
      <c r="C333" s="40">
        <f>C334+C335+C336</f>
        <v>406.29999999999995</v>
      </c>
    </row>
    <row r="334" spans="1:3" ht="16.5" customHeight="1" x14ac:dyDescent="0.25">
      <c r="A334" s="14" t="s">
        <v>53</v>
      </c>
      <c r="B334" s="37">
        <v>316</v>
      </c>
      <c r="C334" s="41">
        <v>300.7</v>
      </c>
    </row>
    <row r="335" spans="1:3" x14ac:dyDescent="0.25">
      <c r="A335" s="34" t="s">
        <v>239</v>
      </c>
      <c r="B335" s="37">
        <v>60</v>
      </c>
      <c r="C335" s="41">
        <v>23.7</v>
      </c>
    </row>
    <row r="336" spans="1:3" ht="18" customHeight="1" x14ac:dyDescent="0.25">
      <c r="A336" s="34" t="s">
        <v>225</v>
      </c>
      <c r="B336" s="37">
        <v>83.1</v>
      </c>
      <c r="C336" s="41">
        <v>81.900000000000006</v>
      </c>
    </row>
    <row r="337" spans="1:3" ht="18.75" customHeight="1" x14ac:dyDescent="0.3">
      <c r="A337" s="39" t="s">
        <v>147</v>
      </c>
      <c r="B337" s="40">
        <f>B338+B339</f>
        <v>439.6</v>
      </c>
      <c r="C337" s="40">
        <f>C338+C339</f>
        <v>397</v>
      </c>
    </row>
    <row r="338" spans="1:3" ht="15.75" customHeight="1" x14ac:dyDescent="0.25">
      <c r="A338" s="14" t="s">
        <v>53</v>
      </c>
      <c r="B338" s="37">
        <v>435.6</v>
      </c>
      <c r="C338" s="41">
        <v>397</v>
      </c>
    </row>
    <row r="339" spans="1:3" ht="17.399999999999999" customHeight="1" x14ac:dyDescent="0.25">
      <c r="A339" s="34" t="s">
        <v>239</v>
      </c>
      <c r="B339" s="37">
        <v>4</v>
      </c>
      <c r="C339" s="41"/>
    </row>
    <row r="340" spans="1:3" ht="18" customHeight="1" x14ac:dyDescent="0.3">
      <c r="A340" s="39" t="s">
        <v>148</v>
      </c>
      <c r="B340" s="40">
        <f>B341+B342</f>
        <v>533.6</v>
      </c>
      <c r="C340" s="40">
        <f>C341+C342</f>
        <v>452.6</v>
      </c>
    </row>
    <row r="341" spans="1:3" x14ac:dyDescent="0.25">
      <c r="A341" s="14" t="s">
        <v>53</v>
      </c>
      <c r="B341" s="37">
        <v>504.6</v>
      </c>
      <c r="C341" s="41">
        <v>452.6</v>
      </c>
    </row>
    <row r="342" spans="1:3" ht="16.8" customHeight="1" x14ac:dyDescent="0.25">
      <c r="A342" s="34" t="s">
        <v>239</v>
      </c>
      <c r="B342" s="45">
        <v>29</v>
      </c>
      <c r="C342" s="46"/>
    </row>
    <row r="343" spans="1:3" ht="22.8" customHeight="1" x14ac:dyDescent="0.3">
      <c r="A343" s="39" t="s">
        <v>149</v>
      </c>
      <c r="B343" s="40">
        <f>B344+B345+B346</f>
        <v>713.4</v>
      </c>
      <c r="C343" s="40">
        <f>C344+C345+C346</f>
        <v>598.1</v>
      </c>
    </row>
    <row r="344" spans="1:3" ht="15" customHeight="1" x14ac:dyDescent="0.25">
      <c r="A344" s="14" t="s">
        <v>53</v>
      </c>
      <c r="B344" s="37">
        <v>579.29999999999995</v>
      </c>
      <c r="C344" s="41">
        <v>495.5</v>
      </c>
    </row>
    <row r="345" spans="1:3" ht="15.6" customHeight="1" x14ac:dyDescent="0.25">
      <c r="A345" s="34" t="s">
        <v>239</v>
      </c>
      <c r="B345" s="37">
        <v>26</v>
      </c>
      <c r="C345" s="41"/>
    </row>
    <row r="346" spans="1:3" ht="17.399999999999999" customHeight="1" x14ac:dyDescent="0.25">
      <c r="A346" s="14" t="s">
        <v>95</v>
      </c>
      <c r="B346" s="37">
        <v>108.1</v>
      </c>
      <c r="C346" s="42">
        <v>102.6</v>
      </c>
    </row>
    <row r="347" spans="1:3" ht="19.5" customHeight="1" x14ac:dyDescent="0.3">
      <c r="A347" s="39" t="s">
        <v>150</v>
      </c>
      <c r="B347" s="40">
        <f>B348+B349</f>
        <v>491.4</v>
      </c>
      <c r="C347" s="40">
        <f>C348+C349</f>
        <v>464.8</v>
      </c>
    </row>
    <row r="348" spans="1:3" ht="15" customHeight="1" x14ac:dyDescent="0.25">
      <c r="A348" s="14" t="s">
        <v>53</v>
      </c>
      <c r="B348" s="37">
        <v>66</v>
      </c>
      <c r="C348" s="41">
        <v>45.5</v>
      </c>
    </row>
    <row r="349" spans="1:3" ht="16.95" customHeight="1" x14ac:dyDescent="0.25">
      <c r="A349" s="34" t="s">
        <v>225</v>
      </c>
      <c r="B349" s="37">
        <v>425.4</v>
      </c>
      <c r="C349" s="41">
        <v>419.3</v>
      </c>
    </row>
    <row r="350" spans="1:3" ht="20.399999999999999" customHeight="1" x14ac:dyDescent="0.3">
      <c r="A350" s="39" t="s">
        <v>151</v>
      </c>
      <c r="B350" s="40">
        <f>B123+B127+B131+B135+B139+B143+B147+B151+B155+B159+B163+B167+B171+B175+B179+B183+B187+B191+B195+B199+B203+B207+B211+B215+B219+B223+B227+B231+B235+B239+B243+B247+B251+B255+B259+B263+B268+B272+B276+B281+B285+B290+B294+B298+B302+B306+B310+B314+B319+B324+B329+B333+B337+B340+B343+B347</f>
        <v>70209.299999999988</v>
      </c>
      <c r="C350" s="40">
        <f>C123+C127+C131+C135+C139+C143+C147+C151+C155+C159+C163+C167+C171+C175+C179+C183+C187+C191+C195+C199+C203+C207+C211+C215+C219+C223+C227+C231+C235+C239+C243+C247+C251+C255+C259+C263+C268+C272+C276+C281+C285+C290+C294+C298+C302+C306+C310+C314+C319+C324+C329+C333+C337+C340+C343+C347</f>
        <v>58214.200000000026</v>
      </c>
    </row>
    <row r="351" spans="1:3" ht="16.95" customHeight="1" x14ac:dyDescent="0.25">
      <c r="A351" s="14" t="s">
        <v>53</v>
      </c>
      <c r="B351" s="37">
        <f>B124+B128+B132+B136+B140+B144+B148+B152+B156+B160+B164+B168+B172+B176+B180+B184+B188+B192+B196+B200+B204+B208+B212+B216+B220+B224+B228+B232+B236+B240+B244+B248+B252+B256+B260+B264+B269+B273+B277+B282+B286+B291+B295+B299+B303+B307+B311+B320+B325+B330+B334+B338+B341+B344+B348+B315</f>
        <v>25003.69999999999</v>
      </c>
      <c r="C351" s="37">
        <f>C124+C128+C132+C136+C140+C144+C148+C152+C156+C160+C164+C168+C172+C176+C180+C184+C188+C192+C196+C200+C204+C208+C212+C216+C220+C224+C228+C232+C236+C240+C244+C248+C252+C256+C260+C264+C269+C273+C277+C282+C286+C291+C295+C299+C303+C307+C311+C320+C325+C330+C334+C338+C341+C344+C348+C315</f>
        <v>20737.300000000003</v>
      </c>
    </row>
    <row r="352" spans="1:3" ht="15.6" customHeight="1" x14ac:dyDescent="0.25">
      <c r="A352" s="34" t="s">
        <v>239</v>
      </c>
      <c r="B352" s="37">
        <f>B129+B133+B137+B141+B145+B149+B153+B157+B161+B165+B169+B173+B177+B181+B185+B189+B193+B197+B201+B205+B209+B213+B217+B221+B225+B229+B233+B237+B241+B245+B249+B253+B257+B261+B265+B270+B274+B278+B283+B287+B292+B296+B300+B304+B308+B312+B316+B321+B326+B331+B335+B339+B342+B345</f>
        <v>2757.5000000000005</v>
      </c>
      <c r="C352" s="37">
        <f>C129+C133+C137+C141+C145+C149+C153+C157+C161+C165+C169+C173+C177+C181+C185+C189+C193+C197+C201+C205+C209+C213+C217+C221+C225+C229+C233+C237+C241+C245+C249+C253+C257+C261+C265+C270+C274+C278+C283+C287+C292+C296+C300+C304+C308+C312+C316+C321+C326+C331+C335+C339+C342+C345</f>
        <v>220.6</v>
      </c>
    </row>
    <row r="353" spans="1:3" ht="16.2" customHeight="1" x14ac:dyDescent="0.25">
      <c r="A353" s="34" t="s">
        <v>225</v>
      </c>
      <c r="B353" s="37">
        <f>B125+B130+B134+B138+B142+B146+B150+B154+B158+B162+B166+B170+B174+B178+B182+B186+B190+B194+B198+B202+B206+B210+B214+B218+B222+B226+B230+B234+B238+B242+B246+B250+B254+B258+B262+B267+B271+B275+B280+B284+B289+B293+B297+B301+B305+B309+B313+B318+B323+B328+B332+B336+B349</f>
        <v>39581.299999999996</v>
      </c>
      <c r="C353" s="37">
        <f>C125+C130+C134+C138+C142+C146+C150+C154+C158+C162+C166+C170+C174+C178+C182+C186+C190+C194+C198+C202+C206+C210+C214+C218+C222+C226+C230+C234+C238+C242+C246+C250+C254+C258+C262+C267+C271+C275+C280+C284+C289+C293+C297+C301+C305+C309+C313+C318+C323+C328+C332+C336+C349</f>
        <v>35458.399999999994</v>
      </c>
    </row>
    <row r="354" spans="1:3" ht="26.4" customHeight="1" x14ac:dyDescent="0.25">
      <c r="A354" s="14" t="s">
        <v>227</v>
      </c>
      <c r="B354" s="45">
        <f>SUM(B266+B279+B288+B317+B322+B327)</f>
        <v>2543.9</v>
      </c>
      <c r="C354" s="45">
        <f>SUM(C266+C279+C288+C317+C322+C327)</f>
        <v>1695.3</v>
      </c>
    </row>
    <row r="355" spans="1:3" ht="19.2" customHeight="1" x14ac:dyDescent="0.25">
      <c r="A355" s="23" t="s">
        <v>95</v>
      </c>
      <c r="B355" s="37">
        <f>B126+B346</f>
        <v>322.89999999999998</v>
      </c>
      <c r="C355" s="37">
        <f>C126+C346</f>
        <v>102.6</v>
      </c>
    </row>
    <row r="356" spans="1:3" ht="37.200000000000003" customHeight="1" x14ac:dyDescent="0.25">
      <c r="A356" s="103" t="s">
        <v>152</v>
      </c>
      <c r="B356" s="115"/>
      <c r="C356" s="116"/>
    </row>
    <row r="357" spans="1:3" ht="15.6" x14ac:dyDescent="0.3">
      <c r="A357" s="47" t="s">
        <v>42</v>
      </c>
      <c r="B357" s="48">
        <f>SUM(B358:B358)</f>
        <v>125</v>
      </c>
      <c r="C357" s="48"/>
    </row>
    <row r="358" spans="1:3" x14ac:dyDescent="0.25">
      <c r="A358" s="49" t="s">
        <v>62</v>
      </c>
      <c r="B358" s="50">
        <v>125</v>
      </c>
      <c r="C358" s="50"/>
    </row>
    <row r="359" spans="1:3" ht="15.6" x14ac:dyDescent="0.3">
      <c r="A359" s="47" t="s">
        <v>153</v>
      </c>
      <c r="B359" s="48">
        <f>SUM(B357)</f>
        <v>125</v>
      </c>
      <c r="C359" s="48"/>
    </row>
    <row r="360" spans="1:3" x14ac:dyDescent="0.25">
      <c r="A360" s="51" t="s">
        <v>62</v>
      </c>
      <c r="B360" s="50">
        <f>B358</f>
        <v>125</v>
      </c>
      <c r="C360" s="50"/>
    </row>
    <row r="361" spans="1:3" ht="33" customHeight="1" x14ac:dyDescent="0.25">
      <c r="A361" s="103" t="s">
        <v>154</v>
      </c>
      <c r="B361" s="104"/>
      <c r="C361" s="105"/>
    </row>
    <row r="362" spans="1:3" ht="31.2" x14ac:dyDescent="0.3">
      <c r="A362" s="33" t="s">
        <v>155</v>
      </c>
      <c r="B362" s="44">
        <f>B363+B364+B365</f>
        <v>10862.2</v>
      </c>
      <c r="C362" s="44"/>
    </row>
    <row r="363" spans="1:3" x14ac:dyDescent="0.25">
      <c r="A363" s="14" t="s">
        <v>53</v>
      </c>
      <c r="B363" s="37">
        <v>7700</v>
      </c>
      <c r="C363" s="41"/>
    </row>
    <row r="364" spans="1:3" ht="25.2" customHeight="1" x14ac:dyDescent="0.25">
      <c r="A364" s="14" t="s">
        <v>228</v>
      </c>
      <c r="B364" s="37">
        <v>3074.6</v>
      </c>
      <c r="C364" s="41"/>
    </row>
    <row r="365" spans="1:3" ht="15.6" customHeight="1" x14ac:dyDescent="0.25">
      <c r="A365" s="34" t="s">
        <v>224</v>
      </c>
      <c r="B365" s="37">
        <v>87.6</v>
      </c>
      <c r="C365" s="41"/>
    </row>
    <row r="366" spans="1:3" ht="17.25" customHeight="1" x14ac:dyDescent="0.3">
      <c r="A366" s="39" t="s">
        <v>42</v>
      </c>
      <c r="B366" s="40">
        <f>B367+B368</f>
        <v>1008</v>
      </c>
      <c r="C366" s="40"/>
    </row>
    <row r="367" spans="1:3" ht="16.5" customHeight="1" x14ac:dyDescent="0.25">
      <c r="A367" s="14" t="s">
        <v>53</v>
      </c>
      <c r="B367" s="37">
        <v>998</v>
      </c>
      <c r="C367" s="41"/>
    </row>
    <row r="368" spans="1:3" ht="16.5" customHeight="1" x14ac:dyDescent="0.25">
      <c r="A368" s="23" t="s">
        <v>95</v>
      </c>
      <c r="B368" s="37">
        <v>10</v>
      </c>
      <c r="C368" s="42"/>
    </row>
    <row r="369" spans="1:3" ht="18" customHeight="1" x14ac:dyDescent="0.3">
      <c r="A369" s="43" t="s">
        <v>156</v>
      </c>
      <c r="B369" s="44">
        <f>B370+B371+B372</f>
        <v>4242.6000000000004</v>
      </c>
      <c r="C369" s="44">
        <f>C370+C371+C372</f>
        <v>3644.1000000000004</v>
      </c>
    </row>
    <row r="370" spans="1:3" ht="17.25" customHeight="1" x14ac:dyDescent="0.25">
      <c r="A370" s="14" t="s">
        <v>53</v>
      </c>
      <c r="B370" s="37">
        <v>3057.2</v>
      </c>
      <c r="C370" s="41">
        <v>2634.5</v>
      </c>
    </row>
    <row r="371" spans="1:3" ht="26.4" x14ac:dyDescent="0.25">
      <c r="A371" s="14" t="s">
        <v>229</v>
      </c>
      <c r="B371" s="37">
        <v>1050.4000000000001</v>
      </c>
      <c r="C371" s="41">
        <v>991.8</v>
      </c>
    </row>
    <row r="372" spans="1:3" ht="18" customHeight="1" x14ac:dyDescent="0.25">
      <c r="A372" s="29" t="s">
        <v>239</v>
      </c>
      <c r="B372" s="37">
        <v>135</v>
      </c>
      <c r="C372" s="41">
        <v>17.8</v>
      </c>
    </row>
    <row r="373" spans="1:3" ht="21.6" customHeight="1" x14ac:dyDescent="0.3">
      <c r="A373" s="43" t="s">
        <v>59</v>
      </c>
      <c r="B373" s="44">
        <f>B374+B375+B376</f>
        <v>649.59999999999991</v>
      </c>
      <c r="C373" s="44">
        <f>C374+C375+C376</f>
        <v>523.29999999999995</v>
      </c>
    </row>
    <row r="374" spans="1:3" x14ac:dyDescent="0.25">
      <c r="A374" s="14" t="s">
        <v>53</v>
      </c>
      <c r="B374" s="37">
        <v>322.2</v>
      </c>
      <c r="C374" s="41">
        <v>293.2</v>
      </c>
    </row>
    <row r="375" spans="1:3" ht="27.6" customHeight="1" x14ac:dyDescent="0.25">
      <c r="A375" s="14" t="s">
        <v>230</v>
      </c>
      <c r="B375" s="37">
        <v>257.39999999999998</v>
      </c>
      <c r="C375" s="41">
        <v>203.1</v>
      </c>
    </row>
    <row r="376" spans="1:3" ht="15" customHeight="1" x14ac:dyDescent="0.25">
      <c r="A376" s="29" t="s">
        <v>239</v>
      </c>
      <c r="B376" s="37">
        <v>70</v>
      </c>
      <c r="C376" s="41">
        <v>27</v>
      </c>
    </row>
    <row r="377" spans="1:3" ht="18" customHeight="1" x14ac:dyDescent="0.3">
      <c r="A377" s="43" t="s">
        <v>157</v>
      </c>
      <c r="B377" s="40">
        <f>B378+B379+B381+B382+B380</f>
        <v>744.6</v>
      </c>
      <c r="C377" s="40">
        <f>C378+C379+C381+C382+C380</f>
        <v>655.9</v>
      </c>
    </row>
    <row r="378" spans="1:3" ht="17.25" customHeight="1" x14ac:dyDescent="0.25">
      <c r="A378" s="14" t="s">
        <v>53</v>
      </c>
      <c r="B378" s="37">
        <v>187.7</v>
      </c>
      <c r="C378" s="41">
        <v>165.5</v>
      </c>
    </row>
    <row r="379" spans="1:3" ht="27.6" customHeight="1" x14ac:dyDescent="0.25">
      <c r="A379" s="14" t="s">
        <v>231</v>
      </c>
      <c r="B379" s="37">
        <v>173.8</v>
      </c>
      <c r="C379" s="41">
        <v>160.19999999999999</v>
      </c>
    </row>
    <row r="380" spans="1:3" ht="24.6" customHeight="1" x14ac:dyDescent="0.25">
      <c r="A380" s="14" t="s">
        <v>227</v>
      </c>
      <c r="B380" s="37">
        <v>74.400000000000006</v>
      </c>
      <c r="C380" s="41">
        <v>67</v>
      </c>
    </row>
    <row r="381" spans="1:3" ht="14.4" customHeight="1" x14ac:dyDescent="0.25">
      <c r="A381" s="34" t="s">
        <v>239</v>
      </c>
      <c r="B381" s="37">
        <v>152.4</v>
      </c>
      <c r="C381" s="41">
        <v>110.5</v>
      </c>
    </row>
    <row r="382" spans="1:3" ht="15.6" customHeight="1" x14ac:dyDescent="0.25">
      <c r="A382" s="34" t="s">
        <v>225</v>
      </c>
      <c r="B382" s="37">
        <v>156.30000000000001</v>
      </c>
      <c r="C382" s="41">
        <v>152.69999999999999</v>
      </c>
    </row>
    <row r="383" spans="1:3" ht="17.25" customHeight="1" x14ac:dyDescent="0.3">
      <c r="A383" s="33" t="s">
        <v>158</v>
      </c>
      <c r="B383" s="40">
        <f>B384</f>
        <v>187.1</v>
      </c>
      <c r="C383" s="40">
        <f>C384</f>
        <v>145.4</v>
      </c>
    </row>
    <row r="384" spans="1:3" ht="14.4" customHeight="1" x14ac:dyDescent="0.25">
      <c r="A384" s="23" t="s">
        <v>62</v>
      </c>
      <c r="B384" s="37">
        <v>187.1</v>
      </c>
      <c r="C384" s="42">
        <v>145.4</v>
      </c>
    </row>
    <row r="385" spans="1:3" ht="18" customHeight="1" x14ac:dyDescent="0.3">
      <c r="A385" s="43" t="s">
        <v>159</v>
      </c>
      <c r="B385" s="44">
        <f>B362+B366+B369+B373+B377+B383</f>
        <v>17694.099999999999</v>
      </c>
      <c r="C385" s="44">
        <f>C362+C366+C369+C373+C377+C383</f>
        <v>4968.7</v>
      </c>
    </row>
    <row r="386" spans="1:3" ht="18" customHeight="1" x14ac:dyDescent="0.25">
      <c r="A386" s="14" t="s">
        <v>53</v>
      </c>
      <c r="B386" s="37">
        <f>B363+B367+B370+B374+B378+B384</f>
        <v>12452.200000000003</v>
      </c>
      <c r="C386" s="37">
        <f>C363+C367+C370+C374+C378+C384</f>
        <v>3238.6</v>
      </c>
    </row>
    <row r="387" spans="1:3" ht="25.8" customHeight="1" x14ac:dyDescent="0.25">
      <c r="A387" s="14" t="s">
        <v>232</v>
      </c>
      <c r="B387" s="37">
        <f>B364+B371+B375+B379</f>
        <v>4556.2</v>
      </c>
      <c r="C387" s="37">
        <f>C364+C371+C375+C379</f>
        <v>1355.1</v>
      </c>
    </row>
    <row r="388" spans="1:3" ht="28.2" customHeight="1" x14ac:dyDescent="0.25">
      <c r="A388" s="14" t="s">
        <v>227</v>
      </c>
      <c r="B388" s="37">
        <f>B380</f>
        <v>74.400000000000006</v>
      </c>
      <c r="C388" s="37">
        <f>C380</f>
        <v>67</v>
      </c>
    </row>
    <row r="389" spans="1:3" ht="12" customHeight="1" x14ac:dyDescent="0.25">
      <c r="A389" s="34" t="s">
        <v>46</v>
      </c>
      <c r="B389" s="37">
        <f>+B365</f>
        <v>87.6</v>
      </c>
      <c r="C389" s="37"/>
    </row>
    <row r="390" spans="1:3" x14ac:dyDescent="0.25">
      <c r="A390" s="34" t="s">
        <v>239</v>
      </c>
      <c r="B390" s="37">
        <f>B372+B376+B381</f>
        <v>357.4</v>
      </c>
      <c r="C390" s="37">
        <f>C372+C376+C381</f>
        <v>155.30000000000001</v>
      </c>
    </row>
    <row r="391" spans="1:3" x14ac:dyDescent="0.25">
      <c r="A391" s="34" t="s">
        <v>225</v>
      </c>
      <c r="B391" s="45">
        <f>B382</f>
        <v>156.30000000000001</v>
      </c>
      <c r="C391" s="45">
        <f t="shared" ref="C391" si="2">C382</f>
        <v>152.69999999999999</v>
      </c>
    </row>
    <row r="392" spans="1:3" ht="16.2" customHeight="1" x14ac:dyDescent="0.25">
      <c r="A392" s="23" t="s">
        <v>95</v>
      </c>
      <c r="B392" s="37">
        <f>B368</f>
        <v>10</v>
      </c>
      <c r="C392" s="37"/>
    </row>
    <row r="393" spans="1:3" ht="31.8" customHeight="1" x14ac:dyDescent="0.25">
      <c r="A393" s="103" t="s">
        <v>160</v>
      </c>
      <c r="B393" s="104"/>
      <c r="C393" s="105"/>
    </row>
    <row r="394" spans="1:3" ht="17.25" customHeight="1" x14ac:dyDescent="0.3">
      <c r="A394" s="39" t="s">
        <v>42</v>
      </c>
      <c r="B394" s="44">
        <f>B395</f>
        <v>7.9</v>
      </c>
      <c r="C394" s="44">
        <f>C395</f>
        <v>7.8</v>
      </c>
    </row>
    <row r="395" spans="1:3" ht="29.4" customHeight="1" x14ac:dyDescent="0.25">
      <c r="A395" s="14" t="s">
        <v>233</v>
      </c>
      <c r="B395" s="53">
        <v>7.9</v>
      </c>
      <c r="C395" s="54">
        <v>7.8</v>
      </c>
    </row>
    <row r="396" spans="1:3" ht="16.5" customHeight="1" x14ac:dyDescent="0.3">
      <c r="A396" s="39" t="s">
        <v>161</v>
      </c>
      <c r="B396" s="40">
        <f>SUM(B397:B400)</f>
        <v>1033</v>
      </c>
      <c r="C396" s="40">
        <f>SUM(C397:C400)</f>
        <v>889.19999999999993</v>
      </c>
    </row>
    <row r="397" spans="1:3" x14ac:dyDescent="0.25">
      <c r="A397" s="14" t="s">
        <v>53</v>
      </c>
      <c r="B397" s="37">
        <v>90.7</v>
      </c>
      <c r="C397" s="37">
        <v>25.1</v>
      </c>
    </row>
    <row r="398" spans="1:3" x14ac:dyDescent="0.25">
      <c r="A398" s="34" t="s">
        <v>239</v>
      </c>
      <c r="B398" s="37">
        <v>2</v>
      </c>
      <c r="C398" s="37"/>
    </row>
    <row r="399" spans="1:3" ht="29.4" customHeight="1" x14ac:dyDescent="0.25">
      <c r="A399" s="14" t="s">
        <v>231</v>
      </c>
      <c r="B399" s="37">
        <v>925.1</v>
      </c>
      <c r="C399" s="42">
        <v>857.8</v>
      </c>
    </row>
    <row r="400" spans="1:3" x14ac:dyDescent="0.25">
      <c r="A400" s="23" t="s">
        <v>95</v>
      </c>
      <c r="B400" s="37">
        <v>15.2</v>
      </c>
      <c r="C400" s="42">
        <v>6.3</v>
      </c>
    </row>
    <row r="401" spans="1:4" ht="15.6" x14ac:dyDescent="0.3">
      <c r="A401" s="43" t="s">
        <v>162</v>
      </c>
      <c r="B401" s="40">
        <f>B394+B396</f>
        <v>1040.9000000000001</v>
      </c>
      <c r="C401" s="40">
        <f>C394+C396</f>
        <v>896.99999999999989</v>
      </c>
    </row>
    <row r="402" spans="1:4" x14ac:dyDescent="0.25">
      <c r="A402" s="52" t="s">
        <v>53</v>
      </c>
      <c r="B402" s="37">
        <f>B397</f>
        <v>90.7</v>
      </c>
      <c r="C402" s="37">
        <f>C397</f>
        <v>25.1</v>
      </c>
    </row>
    <row r="403" spans="1:4" x14ac:dyDescent="0.25">
      <c r="A403" s="34" t="s">
        <v>239</v>
      </c>
      <c r="B403" s="37">
        <f>B398</f>
        <v>2</v>
      </c>
      <c r="C403" s="37">
        <f>C398</f>
        <v>0</v>
      </c>
    </row>
    <row r="404" spans="1:4" ht="29.4" customHeight="1" x14ac:dyDescent="0.25">
      <c r="A404" s="14" t="s">
        <v>231</v>
      </c>
      <c r="B404" s="37">
        <f>B395+B399</f>
        <v>933</v>
      </c>
      <c r="C404" s="37">
        <f>C399+C395</f>
        <v>865.59999999999991</v>
      </c>
    </row>
    <row r="405" spans="1:4" ht="15.6" customHeight="1" x14ac:dyDescent="0.25">
      <c r="A405" s="23" t="s">
        <v>95</v>
      </c>
      <c r="B405" s="37">
        <f>B400</f>
        <v>15.2</v>
      </c>
      <c r="C405" s="37">
        <f>C400</f>
        <v>6.3</v>
      </c>
    </row>
    <row r="406" spans="1:4" ht="15.75" customHeight="1" x14ac:dyDescent="0.3">
      <c r="A406" s="39" t="s">
        <v>163</v>
      </c>
      <c r="B406" s="40">
        <f>B21+B36+B44+B49+B54+B59+B64+B69+B75+B109+B119+B350+B359+B385+B401</f>
        <v>156025.79999999999</v>
      </c>
      <c r="C406" s="40">
        <f>C21+C36+C44+C49+C54+C59+C64+C69+C75+C109+C119+C350+C359+C385+C401</f>
        <v>80063.400000000023</v>
      </c>
    </row>
    <row r="407" spans="1:4" x14ac:dyDescent="0.25">
      <c r="A407" s="14" t="s">
        <v>53</v>
      </c>
      <c r="B407" s="37">
        <f>B22+B37+B45+B50+B55+B65+B76+B110+B120+B351+B360+B386+B402+B70</f>
        <v>77685.699999999983</v>
      </c>
      <c r="C407" s="37">
        <f>C22+C37+C45+C50+C55+C65+C76+C110+C120+C351+C360+C386+C402+C70</f>
        <v>39549.9</v>
      </c>
      <c r="D407" s="55"/>
    </row>
    <row r="408" spans="1:4" ht="26.4" x14ac:dyDescent="0.25">
      <c r="A408" s="14" t="s">
        <v>234</v>
      </c>
      <c r="B408" s="37">
        <f>B23+B387+B404</f>
        <v>5953.7</v>
      </c>
      <c r="C408" s="37">
        <f>C23+C387+C404</f>
        <v>2623</v>
      </c>
    </row>
    <row r="409" spans="1:4" x14ac:dyDescent="0.25">
      <c r="A409" s="52" t="s">
        <v>239</v>
      </c>
      <c r="B409" s="37">
        <f>B60+B112+B121+B352+B390+B403</f>
        <v>4127.2</v>
      </c>
      <c r="C409" s="37">
        <f>C60+C112+C121+C352+C390+C403</f>
        <v>383.3</v>
      </c>
    </row>
    <row r="410" spans="1:4" x14ac:dyDescent="0.25">
      <c r="A410" s="34" t="s">
        <v>225</v>
      </c>
      <c r="B410" s="37">
        <f>B353+B391</f>
        <v>39737.599999999999</v>
      </c>
      <c r="C410" s="37">
        <f>C353+C391</f>
        <v>35611.099999999991</v>
      </c>
    </row>
    <row r="411" spans="1:4" ht="25.8" customHeight="1" x14ac:dyDescent="0.25">
      <c r="A411" s="14" t="s">
        <v>227</v>
      </c>
      <c r="B411" s="37">
        <f>B354+B388</f>
        <v>2618.3000000000002</v>
      </c>
      <c r="C411" s="37">
        <f>C354+C388</f>
        <v>1762.3</v>
      </c>
    </row>
    <row r="412" spans="1:4" x14ac:dyDescent="0.25">
      <c r="A412" s="14" t="s">
        <v>79</v>
      </c>
      <c r="B412" s="37">
        <f>B38</f>
        <v>6716</v>
      </c>
      <c r="C412" s="37"/>
    </row>
    <row r="413" spans="1:4" ht="39.6" x14ac:dyDescent="0.25">
      <c r="A413" s="14" t="s">
        <v>80</v>
      </c>
      <c r="B413" s="37">
        <f>B77</f>
        <v>4507</v>
      </c>
      <c r="C413" s="37"/>
    </row>
    <row r="414" spans="1:4" ht="18" customHeight="1" x14ac:dyDescent="0.25">
      <c r="A414" s="14" t="s">
        <v>235</v>
      </c>
      <c r="B414" s="37">
        <f>B39</f>
        <v>5665.8</v>
      </c>
      <c r="C414" s="37"/>
    </row>
    <row r="415" spans="1:4" ht="18" customHeight="1" x14ac:dyDescent="0.25">
      <c r="A415" s="14" t="s">
        <v>223</v>
      </c>
      <c r="B415" s="37">
        <f>B111+B389</f>
        <v>120.6</v>
      </c>
      <c r="C415" s="37"/>
    </row>
    <row r="416" spans="1:4" ht="18" customHeight="1" x14ac:dyDescent="0.25">
      <c r="A416" s="14" t="s">
        <v>95</v>
      </c>
      <c r="B416" s="37">
        <f>SUM(B40+B392+B405+B355)</f>
        <v>8893.9</v>
      </c>
      <c r="C416" s="37">
        <f>SUM(C40+C392+C405+C355)</f>
        <v>133.79999999999998</v>
      </c>
    </row>
    <row r="417" spans="1:3" ht="30.75" customHeight="1" x14ac:dyDescent="0.25">
      <c r="A417" s="56" t="s">
        <v>165</v>
      </c>
      <c r="B417" s="40">
        <f>B406-B17</f>
        <v>152481.29999999999</v>
      </c>
      <c r="C417" s="40">
        <f>C406-C17</f>
        <v>80063.400000000023</v>
      </c>
    </row>
    <row r="418" spans="1:3" x14ac:dyDescent="0.25">
      <c r="B418" s="55"/>
    </row>
    <row r="419" spans="1:3" x14ac:dyDescent="0.25">
      <c r="B419" s="55"/>
      <c r="C419" s="55"/>
    </row>
    <row r="420" spans="1:3" x14ac:dyDescent="0.25">
      <c r="B420" s="55"/>
    </row>
    <row r="421" spans="1:3" x14ac:dyDescent="0.25">
      <c r="B421" s="55"/>
    </row>
  </sheetData>
  <mergeCells count="19">
    <mergeCell ref="A66:C66"/>
    <mergeCell ref="A2:C2"/>
    <mergeCell ref="A4:A6"/>
    <mergeCell ref="B4:B6"/>
    <mergeCell ref="C4:C6"/>
    <mergeCell ref="A7:C7"/>
    <mergeCell ref="A24:C24"/>
    <mergeCell ref="A41:C41"/>
    <mergeCell ref="A46:C46"/>
    <mergeCell ref="A51:C51"/>
    <mergeCell ref="A56:C56"/>
    <mergeCell ref="A61:C61"/>
    <mergeCell ref="A393:C393"/>
    <mergeCell ref="A71:C71"/>
    <mergeCell ref="A78:C78"/>
    <mergeCell ref="A113:C113"/>
    <mergeCell ref="A122:C122"/>
    <mergeCell ref="A356:C356"/>
    <mergeCell ref="A361:C361"/>
  </mergeCell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0"/>
  <sheetViews>
    <sheetView topLeftCell="A64" workbookViewId="0">
      <selection activeCell="C82" sqref="C82"/>
    </sheetView>
  </sheetViews>
  <sheetFormatPr defaultColWidth="8.88671875" defaultRowHeight="13.2" x14ac:dyDescent="0.25"/>
  <cols>
    <col min="1" max="1" width="43.88671875" style="57" customWidth="1"/>
    <col min="2" max="2" width="9.88671875" style="57" customWidth="1"/>
    <col min="3" max="3" width="11.109375" style="57" customWidth="1"/>
    <col min="4" max="4" width="9.5546875" style="57" customWidth="1"/>
    <col min="5" max="5" width="12.88671875" style="57" customWidth="1"/>
    <col min="6" max="16384" width="8.88671875" style="57"/>
  </cols>
  <sheetData>
    <row r="1" spans="1:5" ht="99.6" customHeight="1" x14ac:dyDescent="0.25">
      <c r="A1" s="3"/>
      <c r="B1" s="3"/>
      <c r="C1" s="3"/>
      <c r="D1" s="3"/>
      <c r="E1" s="3"/>
    </row>
    <row r="2" spans="1:5" ht="45.75" customHeight="1" x14ac:dyDescent="0.25">
      <c r="A2" s="117" t="s">
        <v>166</v>
      </c>
      <c r="B2" s="117"/>
      <c r="C2" s="117"/>
      <c r="D2" s="117"/>
      <c r="E2" s="117"/>
    </row>
    <row r="3" spans="1:5" hidden="1" x14ac:dyDescent="0.25">
      <c r="A3" s="3"/>
      <c r="B3" s="3"/>
      <c r="C3" s="3"/>
      <c r="D3" s="3"/>
      <c r="E3" s="3"/>
    </row>
    <row r="4" spans="1:5" x14ac:dyDescent="0.25">
      <c r="A4" s="3"/>
      <c r="B4" s="3"/>
      <c r="C4" s="3"/>
      <c r="D4" s="3"/>
      <c r="E4" s="3"/>
    </row>
    <row r="5" spans="1:5" ht="15.6" x14ac:dyDescent="0.3">
      <c r="A5" s="130" t="s">
        <v>167</v>
      </c>
      <c r="B5" s="130" t="s">
        <v>168</v>
      </c>
      <c r="C5" s="137" t="s">
        <v>169</v>
      </c>
      <c r="D5" s="138"/>
      <c r="E5" s="139"/>
    </row>
    <row r="6" spans="1:5" ht="45.75" customHeight="1" x14ac:dyDescent="0.25">
      <c r="A6" s="131"/>
      <c r="B6" s="131"/>
      <c r="C6" s="133" t="s">
        <v>170</v>
      </c>
      <c r="D6" s="135" t="s">
        <v>171</v>
      </c>
      <c r="E6" s="130" t="s">
        <v>213</v>
      </c>
    </row>
    <row r="7" spans="1:5" ht="69" customHeight="1" x14ac:dyDescent="0.25">
      <c r="A7" s="132"/>
      <c r="B7" s="132"/>
      <c r="C7" s="134"/>
      <c r="D7" s="136"/>
      <c r="E7" s="132"/>
    </row>
    <row r="8" spans="1:5" ht="18.75" customHeight="1" x14ac:dyDescent="0.25">
      <c r="A8" s="58" t="s">
        <v>68</v>
      </c>
      <c r="B8" s="59">
        <f>C8+D8+E8</f>
        <v>260</v>
      </c>
      <c r="C8" s="8"/>
      <c r="D8" s="60"/>
      <c r="E8" s="61">
        <v>260</v>
      </c>
    </row>
    <row r="9" spans="1:5" ht="15.6" x14ac:dyDescent="0.25">
      <c r="A9" s="62" t="s">
        <v>92</v>
      </c>
      <c r="B9" s="59">
        <f t="shared" ref="B9:B72" si="0">C9+D9+E9</f>
        <v>350</v>
      </c>
      <c r="C9" s="63">
        <v>60</v>
      </c>
      <c r="D9" s="63"/>
      <c r="E9" s="64">
        <v>290</v>
      </c>
    </row>
    <row r="10" spans="1:5" ht="15.6" x14ac:dyDescent="0.25">
      <c r="A10" s="62" t="s">
        <v>82</v>
      </c>
      <c r="B10" s="59">
        <f t="shared" si="0"/>
        <v>3</v>
      </c>
      <c r="C10" s="63"/>
      <c r="D10" s="63">
        <v>3</v>
      </c>
      <c r="E10" s="9"/>
    </row>
    <row r="11" spans="1:5" ht="15.6" x14ac:dyDescent="0.25">
      <c r="A11" s="62" t="s">
        <v>57</v>
      </c>
      <c r="B11" s="59">
        <f t="shared" si="0"/>
        <v>2</v>
      </c>
      <c r="C11" s="63"/>
      <c r="D11" s="63">
        <v>2</v>
      </c>
      <c r="E11" s="9"/>
    </row>
    <row r="12" spans="1:5" ht="15.6" x14ac:dyDescent="0.25">
      <c r="A12" s="62" t="s">
        <v>84</v>
      </c>
      <c r="B12" s="59">
        <f t="shared" si="0"/>
        <v>10</v>
      </c>
      <c r="C12" s="63"/>
      <c r="D12" s="63">
        <v>10</v>
      </c>
      <c r="E12" s="9"/>
    </row>
    <row r="13" spans="1:5" ht="15.6" x14ac:dyDescent="0.25">
      <c r="A13" s="62" t="s">
        <v>83</v>
      </c>
      <c r="B13" s="59">
        <f t="shared" si="0"/>
        <v>6.8</v>
      </c>
      <c r="C13" s="63"/>
      <c r="D13" s="63">
        <v>6</v>
      </c>
      <c r="E13" s="9">
        <v>0.8</v>
      </c>
    </row>
    <row r="14" spans="1:5" ht="15.6" x14ac:dyDescent="0.25">
      <c r="A14" s="62" t="s">
        <v>172</v>
      </c>
      <c r="B14" s="59">
        <f t="shared" si="0"/>
        <v>40</v>
      </c>
      <c r="C14" s="63"/>
      <c r="D14" s="63">
        <v>35</v>
      </c>
      <c r="E14" s="9">
        <v>5</v>
      </c>
    </row>
    <row r="15" spans="1:5" ht="15.6" x14ac:dyDescent="0.25">
      <c r="A15" s="62" t="s">
        <v>88</v>
      </c>
      <c r="B15" s="59">
        <f t="shared" si="0"/>
        <v>100</v>
      </c>
      <c r="C15" s="63"/>
      <c r="D15" s="63">
        <v>87</v>
      </c>
      <c r="E15" s="9">
        <v>13</v>
      </c>
    </row>
    <row r="16" spans="1:5" ht="15.6" x14ac:dyDescent="0.25">
      <c r="A16" s="62" t="s">
        <v>85</v>
      </c>
      <c r="B16" s="59">
        <f t="shared" si="0"/>
        <v>26</v>
      </c>
      <c r="C16" s="63"/>
      <c r="D16" s="63">
        <v>25.4</v>
      </c>
      <c r="E16" s="9">
        <v>0.6</v>
      </c>
    </row>
    <row r="17" spans="1:5" ht="18" customHeight="1" x14ac:dyDescent="0.25">
      <c r="A17" s="65" t="s">
        <v>87</v>
      </c>
      <c r="B17" s="59">
        <f t="shared" si="0"/>
        <v>137.5</v>
      </c>
      <c r="C17" s="66"/>
      <c r="D17" s="67">
        <v>66.5</v>
      </c>
      <c r="E17" s="68">
        <v>71</v>
      </c>
    </row>
    <row r="18" spans="1:5" ht="15.6" x14ac:dyDescent="0.25">
      <c r="A18" s="65" t="s">
        <v>173</v>
      </c>
      <c r="B18" s="59">
        <f t="shared" si="0"/>
        <v>75</v>
      </c>
      <c r="C18" s="66"/>
      <c r="D18" s="63">
        <v>75</v>
      </c>
      <c r="E18" s="9"/>
    </row>
    <row r="19" spans="1:5" ht="15.6" x14ac:dyDescent="0.3">
      <c r="A19" s="69" t="s">
        <v>174</v>
      </c>
      <c r="B19" s="59">
        <f t="shared" si="0"/>
        <v>130.60000000000002</v>
      </c>
      <c r="C19" s="63">
        <v>122.5</v>
      </c>
      <c r="D19" s="63">
        <v>7.8</v>
      </c>
      <c r="E19" s="9">
        <v>0.3</v>
      </c>
    </row>
    <row r="20" spans="1:5" ht="15.6" x14ac:dyDescent="0.3">
      <c r="A20" s="69" t="s">
        <v>175</v>
      </c>
      <c r="B20" s="59">
        <f t="shared" si="0"/>
        <v>55</v>
      </c>
      <c r="C20" s="63">
        <v>51.6</v>
      </c>
      <c r="D20" s="63">
        <v>3</v>
      </c>
      <c r="E20" s="9">
        <v>0.4</v>
      </c>
    </row>
    <row r="21" spans="1:5" ht="15.6" x14ac:dyDescent="0.3">
      <c r="A21" s="69" t="s">
        <v>176</v>
      </c>
      <c r="B21" s="59">
        <f t="shared" si="0"/>
        <v>79.199999999999989</v>
      </c>
      <c r="C21" s="63">
        <v>74.099999999999994</v>
      </c>
      <c r="D21" s="63">
        <v>4.8</v>
      </c>
      <c r="E21" s="9">
        <v>0.3</v>
      </c>
    </row>
    <row r="22" spans="1:5" ht="15.6" x14ac:dyDescent="0.3">
      <c r="A22" s="69" t="s">
        <v>177</v>
      </c>
      <c r="B22" s="59">
        <f t="shared" si="0"/>
        <v>84</v>
      </c>
      <c r="C22" s="63">
        <v>79.8</v>
      </c>
      <c r="D22" s="63">
        <v>3.7</v>
      </c>
      <c r="E22" s="9">
        <v>0.5</v>
      </c>
    </row>
    <row r="23" spans="1:5" ht="15.6" x14ac:dyDescent="0.3">
      <c r="A23" s="69" t="s">
        <v>178</v>
      </c>
      <c r="B23" s="59">
        <f t="shared" si="0"/>
        <v>105</v>
      </c>
      <c r="C23" s="63">
        <v>99.4</v>
      </c>
      <c r="D23" s="63">
        <v>5</v>
      </c>
      <c r="E23" s="9">
        <v>0.6</v>
      </c>
    </row>
    <row r="24" spans="1:5" ht="15.6" x14ac:dyDescent="0.3">
      <c r="A24" s="69" t="s">
        <v>179</v>
      </c>
      <c r="B24" s="59">
        <f t="shared" si="0"/>
        <v>47.6</v>
      </c>
      <c r="C24" s="63">
        <v>44.9</v>
      </c>
      <c r="D24" s="63">
        <v>2.6</v>
      </c>
      <c r="E24" s="9">
        <v>0.1</v>
      </c>
    </row>
    <row r="25" spans="1:5" ht="15.6" x14ac:dyDescent="0.3">
      <c r="A25" s="69" t="s">
        <v>180</v>
      </c>
      <c r="B25" s="59">
        <f t="shared" si="0"/>
        <v>55</v>
      </c>
      <c r="C25" s="63">
        <v>52.6</v>
      </c>
      <c r="D25" s="63">
        <v>2</v>
      </c>
      <c r="E25" s="9">
        <v>0.4</v>
      </c>
    </row>
    <row r="26" spans="1:5" ht="15.6" x14ac:dyDescent="0.3">
      <c r="A26" s="69" t="s">
        <v>181</v>
      </c>
      <c r="B26" s="59">
        <f t="shared" si="0"/>
        <v>80.399999999999991</v>
      </c>
      <c r="C26" s="63">
        <v>75.2</v>
      </c>
      <c r="D26" s="63">
        <v>4.5999999999999996</v>
      </c>
      <c r="E26" s="9">
        <v>0.6</v>
      </c>
    </row>
    <row r="27" spans="1:5" ht="15.6" x14ac:dyDescent="0.3">
      <c r="A27" s="69" t="s">
        <v>182</v>
      </c>
      <c r="B27" s="59">
        <f t="shared" si="0"/>
        <v>71</v>
      </c>
      <c r="C27" s="63">
        <v>67.599999999999994</v>
      </c>
      <c r="D27" s="63">
        <v>3.2</v>
      </c>
      <c r="E27" s="9">
        <v>0.2</v>
      </c>
    </row>
    <row r="28" spans="1:5" ht="15.6" x14ac:dyDescent="0.3">
      <c r="A28" s="69" t="s">
        <v>183</v>
      </c>
      <c r="B28" s="59">
        <f t="shared" si="0"/>
        <v>55</v>
      </c>
      <c r="C28" s="63">
        <v>51.8</v>
      </c>
      <c r="D28" s="63">
        <v>3</v>
      </c>
      <c r="E28" s="9">
        <v>0.2</v>
      </c>
    </row>
    <row r="29" spans="1:5" ht="15.6" x14ac:dyDescent="0.3">
      <c r="A29" s="69" t="s">
        <v>184</v>
      </c>
      <c r="B29" s="59">
        <f t="shared" si="0"/>
        <v>45.800000000000004</v>
      </c>
      <c r="C29" s="63">
        <v>44</v>
      </c>
      <c r="D29" s="63">
        <v>1.6</v>
      </c>
      <c r="E29" s="9">
        <v>0.2</v>
      </c>
    </row>
    <row r="30" spans="1:5" ht="15.6" x14ac:dyDescent="0.3">
      <c r="A30" s="69" t="s">
        <v>185</v>
      </c>
      <c r="B30" s="59">
        <f t="shared" si="0"/>
        <v>91.500000000000014</v>
      </c>
      <c r="C30" s="63">
        <v>87.7</v>
      </c>
      <c r="D30" s="63">
        <v>3.4</v>
      </c>
      <c r="E30" s="9">
        <v>0.4</v>
      </c>
    </row>
    <row r="31" spans="1:5" ht="15.6" x14ac:dyDescent="0.3">
      <c r="A31" s="69" t="s">
        <v>186</v>
      </c>
      <c r="B31" s="59">
        <f t="shared" si="0"/>
        <v>40.000000000000007</v>
      </c>
      <c r="C31" s="63">
        <v>37.700000000000003</v>
      </c>
      <c r="D31" s="63">
        <v>2.1</v>
      </c>
      <c r="E31" s="9">
        <v>0.2</v>
      </c>
    </row>
    <row r="32" spans="1:5" ht="15.6" x14ac:dyDescent="0.3">
      <c r="A32" s="69" t="s">
        <v>187</v>
      </c>
      <c r="B32" s="59">
        <f t="shared" si="0"/>
        <v>66.999999999999986</v>
      </c>
      <c r="C32" s="63">
        <v>65.599999999999994</v>
      </c>
      <c r="D32" s="63">
        <v>1.1000000000000001</v>
      </c>
      <c r="E32" s="9">
        <v>0.3</v>
      </c>
    </row>
    <row r="33" spans="1:5" ht="15.6" x14ac:dyDescent="0.3">
      <c r="A33" s="69" t="s">
        <v>188</v>
      </c>
      <c r="B33" s="59">
        <f t="shared" si="0"/>
        <v>45</v>
      </c>
      <c r="C33" s="63">
        <v>39.5</v>
      </c>
      <c r="D33" s="63">
        <v>5</v>
      </c>
      <c r="E33" s="9">
        <v>0.5</v>
      </c>
    </row>
    <row r="34" spans="1:5" ht="15.6" x14ac:dyDescent="0.3">
      <c r="A34" s="69" t="s">
        <v>189</v>
      </c>
      <c r="B34" s="59">
        <f t="shared" si="0"/>
        <v>90</v>
      </c>
      <c r="C34" s="63">
        <v>86.5</v>
      </c>
      <c r="D34" s="63">
        <v>3.2</v>
      </c>
      <c r="E34" s="9">
        <v>0.3</v>
      </c>
    </row>
    <row r="35" spans="1:5" ht="15.6" x14ac:dyDescent="0.3">
      <c r="A35" s="69" t="s">
        <v>190</v>
      </c>
      <c r="B35" s="59">
        <f t="shared" si="0"/>
        <v>66.2</v>
      </c>
      <c r="C35" s="70">
        <v>62.6</v>
      </c>
      <c r="D35" s="63">
        <v>3.4</v>
      </c>
      <c r="E35" s="9">
        <v>0.2</v>
      </c>
    </row>
    <row r="36" spans="1:5" ht="15.6" x14ac:dyDescent="0.3">
      <c r="A36" s="69" t="s">
        <v>191</v>
      </c>
      <c r="B36" s="59">
        <f t="shared" si="0"/>
        <v>70</v>
      </c>
      <c r="C36" s="70">
        <v>66.7</v>
      </c>
      <c r="D36" s="63">
        <v>3</v>
      </c>
      <c r="E36" s="9">
        <v>0.3</v>
      </c>
    </row>
    <row r="37" spans="1:5" ht="15.6" x14ac:dyDescent="0.3">
      <c r="A37" s="69" t="s">
        <v>192</v>
      </c>
      <c r="B37" s="59">
        <f t="shared" si="0"/>
        <v>75.7</v>
      </c>
      <c r="C37" s="70">
        <v>69</v>
      </c>
      <c r="D37" s="63">
        <v>6.5</v>
      </c>
      <c r="E37" s="9">
        <v>0.2</v>
      </c>
    </row>
    <row r="38" spans="1:5" ht="15.6" x14ac:dyDescent="0.3">
      <c r="A38" s="69" t="s">
        <v>193</v>
      </c>
      <c r="B38" s="59">
        <f t="shared" si="0"/>
        <v>64.400000000000006</v>
      </c>
      <c r="C38" s="70">
        <v>61</v>
      </c>
      <c r="D38" s="63">
        <v>3.2</v>
      </c>
      <c r="E38" s="9">
        <v>0.2</v>
      </c>
    </row>
    <row r="39" spans="1:5" ht="15.6" x14ac:dyDescent="0.3">
      <c r="A39" s="69" t="s">
        <v>194</v>
      </c>
      <c r="B39" s="59">
        <f t="shared" si="0"/>
        <v>77.000000000000014</v>
      </c>
      <c r="C39" s="70">
        <v>70.900000000000006</v>
      </c>
      <c r="D39" s="63">
        <v>5.7</v>
      </c>
      <c r="E39" s="9">
        <v>0.4</v>
      </c>
    </row>
    <row r="40" spans="1:5" ht="15.6" x14ac:dyDescent="0.3">
      <c r="A40" s="69" t="s">
        <v>195</v>
      </c>
      <c r="B40" s="59">
        <f t="shared" si="0"/>
        <v>77</v>
      </c>
      <c r="C40" s="70">
        <v>75</v>
      </c>
      <c r="D40" s="63">
        <v>1.6</v>
      </c>
      <c r="E40" s="9">
        <v>0.4</v>
      </c>
    </row>
    <row r="41" spans="1:5" ht="15.6" x14ac:dyDescent="0.3">
      <c r="A41" s="69" t="s">
        <v>196</v>
      </c>
      <c r="B41" s="59">
        <f t="shared" si="0"/>
        <v>95.7</v>
      </c>
      <c r="C41" s="70">
        <v>92</v>
      </c>
      <c r="D41" s="63">
        <v>3.5</v>
      </c>
      <c r="E41" s="9">
        <v>0.2</v>
      </c>
    </row>
    <row r="42" spans="1:5" ht="15.6" x14ac:dyDescent="0.3">
      <c r="A42" s="69" t="s">
        <v>197</v>
      </c>
      <c r="B42" s="59">
        <f t="shared" si="0"/>
        <v>91.300000000000011</v>
      </c>
      <c r="C42" s="70">
        <v>89.4</v>
      </c>
      <c r="D42" s="63">
        <v>1.7</v>
      </c>
      <c r="E42" s="9">
        <v>0.2</v>
      </c>
    </row>
    <row r="43" spans="1:5" ht="15.6" x14ac:dyDescent="0.3">
      <c r="A43" s="69" t="s">
        <v>198</v>
      </c>
      <c r="B43" s="59">
        <f t="shared" si="0"/>
        <v>87.5</v>
      </c>
      <c r="C43" s="70">
        <v>85.1</v>
      </c>
      <c r="D43" s="63">
        <v>2.2000000000000002</v>
      </c>
      <c r="E43" s="9">
        <v>0.2</v>
      </c>
    </row>
    <row r="44" spans="1:5" ht="15.6" x14ac:dyDescent="0.3">
      <c r="A44" s="69" t="s">
        <v>199</v>
      </c>
      <c r="B44" s="59">
        <f t="shared" si="0"/>
        <v>67.2</v>
      </c>
      <c r="C44" s="70">
        <v>61.5</v>
      </c>
      <c r="D44" s="63">
        <v>5.5</v>
      </c>
      <c r="E44" s="9">
        <v>0.2</v>
      </c>
    </row>
    <row r="45" spans="1:5" ht="15.6" x14ac:dyDescent="0.3">
      <c r="A45" s="69" t="s">
        <v>200</v>
      </c>
      <c r="B45" s="59">
        <f t="shared" si="0"/>
        <v>78</v>
      </c>
      <c r="C45" s="70">
        <v>73.7</v>
      </c>
      <c r="D45" s="63">
        <v>3.5</v>
      </c>
      <c r="E45" s="9">
        <v>0.8</v>
      </c>
    </row>
    <row r="46" spans="1:5" ht="15.6" x14ac:dyDescent="0.3">
      <c r="A46" s="69" t="s">
        <v>201</v>
      </c>
      <c r="B46" s="59">
        <f t="shared" si="0"/>
        <v>95.5</v>
      </c>
      <c r="C46" s="70">
        <v>91.8</v>
      </c>
      <c r="D46" s="63">
        <v>3.5</v>
      </c>
      <c r="E46" s="9">
        <v>0.2</v>
      </c>
    </row>
    <row r="47" spans="1:5" ht="15.6" x14ac:dyDescent="0.3">
      <c r="A47" s="69" t="s">
        <v>202</v>
      </c>
      <c r="B47" s="59">
        <f t="shared" si="0"/>
        <v>63.5</v>
      </c>
      <c r="C47" s="70">
        <v>57.4</v>
      </c>
      <c r="D47" s="63">
        <v>5.5</v>
      </c>
      <c r="E47" s="9">
        <v>0.6</v>
      </c>
    </row>
    <row r="48" spans="1:5" ht="15.6" x14ac:dyDescent="0.3">
      <c r="A48" s="69" t="s">
        <v>125</v>
      </c>
      <c r="B48" s="59">
        <f t="shared" si="0"/>
        <v>4.8</v>
      </c>
      <c r="C48" s="70"/>
      <c r="D48" s="63"/>
      <c r="E48" s="9">
        <v>4.8</v>
      </c>
    </row>
    <row r="49" spans="1:5" ht="15.6" x14ac:dyDescent="0.3">
      <c r="A49" s="69" t="s">
        <v>126</v>
      </c>
      <c r="B49" s="59">
        <f t="shared" si="0"/>
        <v>11.8</v>
      </c>
      <c r="C49" s="70">
        <v>4.5999999999999996</v>
      </c>
      <c r="D49" s="63">
        <v>3</v>
      </c>
      <c r="E49" s="9">
        <v>4.2</v>
      </c>
    </row>
    <row r="50" spans="1:5" ht="15.6" x14ac:dyDescent="0.3">
      <c r="A50" s="69" t="s">
        <v>127</v>
      </c>
      <c r="B50" s="59">
        <f t="shared" si="0"/>
        <v>6</v>
      </c>
      <c r="C50" s="70"/>
      <c r="D50" s="63">
        <v>3</v>
      </c>
      <c r="E50" s="9">
        <v>3</v>
      </c>
    </row>
    <row r="51" spans="1:5" ht="15.6" x14ac:dyDescent="0.3">
      <c r="A51" s="69" t="s">
        <v>128</v>
      </c>
      <c r="B51" s="59">
        <f t="shared" si="0"/>
        <v>4.2</v>
      </c>
      <c r="C51" s="70"/>
      <c r="D51" s="63">
        <v>1.1000000000000001</v>
      </c>
      <c r="E51" s="9">
        <v>3.1</v>
      </c>
    </row>
    <row r="52" spans="1:5" ht="15.6" x14ac:dyDescent="0.3">
      <c r="A52" s="69" t="s">
        <v>203</v>
      </c>
      <c r="B52" s="59">
        <f t="shared" si="0"/>
        <v>5</v>
      </c>
      <c r="C52" s="70"/>
      <c r="D52" s="63"/>
      <c r="E52" s="9">
        <v>5</v>
      </c>
    </row>
    <row r="53" spans="1:5" ht="15.6" x14ac:dyDescent="0.3">
      <c r="A53" s="69" t="s">
        <v>130</v>
      </c>
      <c r="B53" s="59">
        <f t="shared" si="0"/>
        <v>20</v>
      </c>
      <c r="C53" s="70"/>
      <c r="D53" s="63">
        <v>15</v>
      </c>
      <c r="E53" s="9">
        <v>5</v>
      </c>
    </row>
    <row r="54" spans="1:5" ht="15.6" x14ac:dyDescent="0.25">
      <c r="A54" s="71" t="s">
        <v>144</v>
      </c>
      <c r="B54" s="59">
        <f t="shared" si="0"/>
        <v>1.5</v>
      </c>
      <c r="C54" s="70"/>
      <c r="D54" s="63">
        <v>0.2</v>
      </c>
      <c r="E54" s="9">
        <v>1.3</v>
      </c>
    </row>
    <row r="55" spans="1:5" ht="15.6" x14ac:dyDescent="0.3">
      <c r="A55" s="69" t="s">
        <v>204</v>
      </c>
      <c r="B55" s="59">
        <f t="shared" si="0"/>
        <v>24.3</v>
      </c>
      <c r="C55" s="70">
        <v>11.8</v>
      </c>
      <c r="D55" s="63"/>
      <c r="E55" s="9">
        <v>12.5</v>
      </c>
    </row>
    <row r="56" spans="1:5" ht="15.6" x14ac:dyDescent="0.3">
      <c r="A56" s="69" t="s">
        <v>205</v>
      </c>
      <c r="B56" s="59">
        <f t="shared" si="0"/>
        <v>0</v>
      </c>
      <c r="C56" s="70"/>
      <c r="D56" s="63"/>
      <c r="E56" s="9"/>
    </row>
    <row r="57" spans="1:5" ht="15.6" x14ac:dyDescent="0.3">
      <c r="A57" s="69" t="s">
        <v>132</v>
      </c>
      <c r="B57" s="59">
        <f t="shared" si="0"/>
        <v>38.6</v>
      </c>
      <c r="C57" s="70">
        <v>5.6</v>
      </c>
      <c r="D57" s="63">
        <v>27.8</v>
      </c>
      <c r="E57" s="9">
        <v>5.2</v>
      </c>
    </row>
    <row r="58" spans="1:5" ht="15.6" x14ac:dyDescent="0.3">
      <c r="A58" s="69" t="s">
        <v>133</v>
      </c>
      <c r="B58" s="59">
        <f t="shared" si="0"/>
        <v>6.2</v>
      </c>
      <c r="C58" s="70"/>
      <c r="D58" s="63"/>
      <c r="E58" s="9">
        <v>6.2</v>
      </c>
    </row>
    <row r="59" spans="1:5" ht="15.6" x14ac:dyDescent="0.3">
      <c r="A59" s="69" t="s">
        <v>206</v>
      </c>
      <c r="B59" s="59">
        <f t="shared" si="0"/>
        <v>17</v>
      </c>
      <c r="C59" s="70">
        <v>11.7</v>
      </c>
      <c r="D59" s="63">
        <v>0.1</v>
      </c>
      <c r="E59" s="9">
        <v>5.2</v>
      </c>
    </row>
    <row r="60" spans="1:5" ht="15.6" x14ac:dyDescent="0.3">
      <c r="A60" s="69" t="s">
        <v>135</v>
      </c>
      <c r="B60" s="59">
        <f t="shared" si="0"/>
        <v>24.8</v>
      </c>
      <c r="C60" s="70">
        <v>5</v>
      </c>
      <c r="D60" s="63">
        <v>18</v>
      </c>
      <c r="E60" s="9">
        <v>1.8</v>
      </c>
    </row>
    <row r="61" spans="1:5" ht="15.6" x14ac:dyDescent="0.3">
      <c r="A61" s="69" t="s">
        <v>207</v>
      </c>
      <c r="B61" s="59">
        <f t="shared" si="0"/>
        <v>78.2</v>
      </c>
      <c r="C61" s="70">
        <v>13</v>
      </c>
      <c r="D61" s="63">
        <v>56</v>
      </c>
      <c r="E61" s="9">
        <v>9.1999999999999993</v>
      </c>
    </row>
    <row r="62" spans="1:5" ht="15.6" x14ac:dyDescent="0.3">
      <c r="A62" s="69" t="s">
        <v>208</v>
      </c>
      <c r="B62" s="59">
        <f t="shared" si="0"/>
        <v>18.399999999999999</v>
      </c>
      <c r="C62" s="70">
        <v>11.7</v>
      </c>
      <c r="D62" s="63">
        <v>0.3</v>
      </c>
      <c r="E62" s="9">
        <v>6.4</v>
      </c>
    </row>
    <row r="63" spans="1:5" ht="15.6" x14ac:dyDescent="0.3">
      <c r="A63" s="69" t="s">
        <v>138</v>
      </c>
      <c r="B63" s="59">
        <f t="shared" si="0"/>
        <v>9.6</v>
      </c>
      <c r="C63" s="70">
        <v>3.6</v>
      </c>
      <c r="D63" s="63"/>
      <c r="E63" s="9">
        <v>6</v>
      </c>
    </row>
    <row r="64" spans="1:5" ht="15.6" x14ac:dyDescent="0.3">
      <c r="A64" s="69" t="s">
        <v>209</v>
      </c>
      <c r="B64" s="59">
        <f t="shared" si="0"/>
        <v>17.100000000000001</v>
      </c>
      <c r="C64" s="70">
        <v>4.9000000000000004</v>
      </c>
      <c r="D64" s="63"/>
      <c r="E64" s="9">
        <v>12.2</v>
      </c>
    </row>
    <row r="65" spans="1:5" ht="15.6" x14ac:dyDescent="0.3">
      <c r="A65" s="69" t="s">
        <v>210</v>
      </c>
      <c r="B65" s="59">
        <f t="shared" si="0"/>
        <v>15.4</v>
      </c>
      <c r="C65" s="70">
        <v>10</v>
      </c>
      <c r="D65" s="63"/>
      <c r="E65" s="9">
        <v>5.4</v>
      </c>
    </row>
    <row r="66" spans="1:5" ht="17.399999999999999" customHeight="1" x14ac:dyDescent="0.25">
      <c r="A66" s="72" t="s">
        <v>143</v>
      </c>
      <c r="B66" s="59">
        <f t="shared" si="0"/>
        <v>4</v>
      </c>
      <c r="C66" s="70"/>
      <c r="D66" s="63">
        <v>4</v>
      </c>
      <c r="E66" s="9"/>
    </row>
    <row r="67" spans="1:5" ht="15.6" x14ac:dyDescent="0.25">
      <c r="A67" s="72" t="s">
        <v>211</v>
      </c>
      <c r="B67" s="59">
        <f t="shared" si="0"/>
        <v>20.5</v>
      </c>
      <c r="C67" s="70"/>
      <c r="D67" s="63">
        <v>20</v>
      </c>
      <c r="E67" s="9">
        <v>0.5</v>
      </c>
    </row>
    <row r="68" spans="1:5" ht="15.6" x14ac:dyDescent="0.3">
      <c r="A68" s="69" t="s">
        <v>141</v>
      </c>
      <c r="B68" s="59">
        <f t="shared" si="0"/>
        <v>38</v>
      </c>
      <c r="C68" s="70">
        <v>35</v>
      </c>
      <c r="D68" s="63"/>
      <c r="E68" s="9">
        <v>3</v>
      </c>
    </row>
    <row r="69" spans="1:5" ht="15.6" x14ac:dyDescent="0.3">
      <c r="A69" s="69" t="s">
        <v>145</v>
      </c>
      <c r="B69" s="59">
        <f t="shared" si="0"/>
        <v>122</v>
      </c>
      <c r="C69" s="70">
        <v>110</v>
      </c>
      <c r="D69" s="63">
        <v>10</v>
      </c>
      <c r="E69" s="9">
        <v>2</v>
      </c>
    </row>
    <row r="70" spans="1:5" ht="15.6" x14ac:dyDescent="0.25">
      <c r="A70" s="62" t="s">
        <v>146</v>
      </c>
      <c r="B70" s="59">
        <f t="shared" si="0"/>
        <v>60</v>
      </c>
      <c r="C70" s="63">
        <v>60</v>
      </c>
      <c r="D70" s="63"/>
      <c r="E70" s="9"/>
    </row>
    <row r="71" spans="1:5" ht="15.6" x14ac:dyDescent="0.25">
      <c r="A71" s="62" t="s">
        <v>147</v>
      </c>
      <c r="B71" s="59">
        <f t="shared" si="0"/>
        <v>4</v>
      </c>
      <c r="C71" s="63"/>
      <c r="D71" s="63">
        <v>4</v>
      </c>
      <c r="E71" s="9"/>
    </row>
    <row r="72" spans="1:5" ht="15.6" x14ac:dyDescent="0.3">
      <c r="A72" s="69" t="s">
        <v>148</v>
      </c>
      <c r="B72" s="59">
        <f t="shared" si="0"/>
        <v>29</v>
      </c>
      <c r="C72" s="70">
        <v>29</v>
      </c>
      <c r="D72" s="63"/>
      <c r="E72" s="9"/>
    </row>
    <row r="73" spans="1:5" ht="15.6" x14ac:dyDescent="0.3">
      <c r="A73" s="69" t="s">
        <v>150</v>
      </c>
      <c r="B73" s="59">
        <f t="shared" ref="B73:B78" si="1">C73+D73+E73</f>
        <v>0</v>
      </c>
      <c r="C73" s="70"/>
      <c r="D73" s="63"/>
      <c r="E73" s="9"/>
    </row>
    <row r="74" spans="1:5" ht="15.6" x14ac:dyDescent="0.25">
      <c r="A74" s="62" t="s">
        <v>149</v>
      </c>
      <c r="B74" s="59">
        <f t="shared" si="1"/>
        <v>26</v>
      </c>
      <c r="C74" s="63">
        <v>12</v>
      </c>
      <c r="D74" s="63">
        <v>14</v>
      </c>
      <c r="E74" s="9"/>
    </row>
    <row r="75" spans="1:5" ht="15.6" x14ac:dyDescent="0.25">
      <c r="A75" s="62" t="s">
        <v>156</v>
      </c>
      <c r="B75" s="59">
        <f t="shared" si="1"/>
        <v>135</v>
      </c>
      <c r="C75" s="63">
        <v>62</v>
      </c>
      <c r="D75" s="63">
        <v>73</v>
      </c>
      <c r="E75" s="9"/>
    </row>
    <row r="76" spans="1:5" ht="15.6" x14ac:dyDescent="0.25">
      <c r="A76" s="62" t="s">
        <v>59</v>
      </c>
      <c r="B76" s="59">
        <f t="shared" si="1"/>
        <v>70</v>
      </c>
      <c r="C76" s="63">
        <v>70</v>
      </c>
      <c r="D76" s="63"/>
      <c r="E76" s="9"/>
    </row>
    <row r="77" spans="1:5" ht="15.6" x14ac:dyDescent="0.25">
      <c r="A77" s="62" t="s">
        <v>157</v>
      </c>
      <c r="B77" s="59">
        <f t="shared" si="1"/>
        <v>152.4</v>
      </c>
      <c r="C77" s="63">
        <v>144</v>
      </c>
      <c r="D77" s="63">
        <v>8.1</v>
      </c>
      <c r="E77" s="9">
        <v>0.3</v>
      </c>
    </row>
    <row r="78" spans="1:5" ht="15.6" x14ac:dyDescent="0.25">
      <c r="A78" s="62" t="s">
        <v>161</v>
      </c>
      <c r="B78" s="59">
        <f t="shared" si="1"/>
        <v>2</v>
      </c>
      <c r="C78" s="73"/>
      <c r="D78" s="73">
        <v>2</v>
      </c>
      <c r="E78" s="9"/>
    </row>
    <row r="79" spans="1:5" ht="15.6" x14ac:dyDescent="0.25">
      <c r="A79" s="74" t="s">
        <v>212</v>
      </c>
      <c r="B79" s="75">
        <f>SUM(B8:B78)</f>
        <v>4127.2</v>
      </c>
      <c r="C79" s="75">
        <f>SUM(C8:C78)</f>
        <v>2700.4999999999995</v>
      </c>
      <c r="D79" s="75">
        <f t="shared" ref="D79" si="2">SUM(D8:D78)</f>
        <v>674.4</v>
      </c>
      <c r="E79" s="6">
        <f>SUM(E8:E78)</f>
        <v>752.3000000000003</v>
      </c>
    </row>
    <row r="80" spans="1:5" x14ac:dyDescent="0.25">
      <c r="A80" s="3"/>
      <c r="B80" s="3"/>
      <c r="C80" s="3"/>
      <c r="D80" s="3"/>
      <c r="E80" s="3"/>
    </row>
  </sheetData>
  <mergeCells count="7">
    <mergeCell ref="A2:E2"/>
    <mergeCell ref="A5:A7"/>
    <mergeCell ref="B5:B7"/>
    <mergeCell ref="C6:C7"/>
    <mergeCell ref="D6:D7"/>
    <mergeCell ref="E6:E7"/>
    <mergeCell ref="C5:E5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25"/>
  <sheetViews>
    <sheetView tabSelected="1" workbookViewId="0">
      <selection activeCell="B23" sqref="B23"/>
    </sheetView>
  </sheetViews>
  <sheetFormatPr defaultColWidth="8.88671875" defaultRowHeight="15" x14ac:dyDescent="0.3"/>
  <cols>
    <col min="1" max="1" width="41.44140625" style="79" customWidth="1"/>
    <col min="2" max="3" width="13.88671875" style="90" customWidth="1"/>
    <col min="4" max="4" width="43.88671875" style="79" customWidth="1"/>
    <col min="5" max="5" width="9.6640625" style="79" customWidth="1"/>
    <col min="6" max="6" width="10.5546875" style="79" bestFit="1" customWidth="1"/>
    <col min="7" max="10" width="9.5546875" style="79" bestFit="1" customWidth="1"/>
    <col min="11" max="16384" width="8.88671875" style="79"/>
  </cols>
  <sheetData>
    <row r="1" spans="1:3" ht="15.6" x14ac:dyDescent="0.3">
      <c r="A1" s="3"/>
      <c r="B1" s="78"/>
      <c r="C1" s="78"/>
    </row>
    <row r="2" spans="1:3" ht="15.6" x14ac:dyDescent="0.3">
      <c r="A2" s="3"/>
      <c r="B2" s="78"/>
      <c r="C2" s="78"/>
    </row>
    <row r="3" spans="1:3" ht="15.6" x14ac:dyDescent="0.3">
      <c r="A3" s="3"/>
      <c r="B3" s="78"/>
      <c r="C3" s="78"/>
    </row>
    <row r="4" spans="1:3" ht="15.6" x14ac:dyDescent="0.3">
      <c r="A4" s="3"/>
      <c r="B4" s="78"/>
      <c r="C4" s="78"/>
    </row>
    <row r="5" spans="1:3" ht="15.6" x14ac:dyDescent="0.3">
      <c r="A5" s="3"/>
      <c r="B5" s="78"/>
      <c r="C5" s="78"/>
    </row>
    <row r="6" spans="1:3" ht="15.6" x14ac:dyDescent="0.3">
      <c r="B6" s="80"/>
      <c r="C6" s="80"/>
    </row>
    <row r="7" spans="1:3" ht="15.6" x14ac:dyDescent="0.3">
      <c r="B7" s="80"/>
      <c r="C7" s="80"/>
    </row>
    <row r="8" spans="1:3" ht="15.6" x14ac:dyDescent="0.3">
      <c r="A8" s="81"/>
      <c r="B8" s="80"/>
      <c r="C8" s="80"/>
    </row>
    <row r="9" spans="1:3" ht="45.6" customHeight="1" x14ac:dyDescent="0.3">
      <c r="A9" s="144" t="s">
        <v>219</v>
      </c>
      <c r="B9" s="101"/>
      <c r="C9" s="101"/>
    </row>
    <row r="10" spans="1:3" ht="26.4" customHeight="1" x14ac:dyDescent="0.3">
      <c r="A10" s="82"/>
      <c r="B10" s="76"/>
      <c r="C10" s="76"/>
    </row>
    <row r="12" spans="1:3" ht="14.4" x14ac:dyDescent="0.3">
      <c r="A12" s="140" t="s">
        <v>236</v>
      </c>
      <c r="B12" s="140"/>
      <c r="C12" s="140"/>
    </row>
    <row r="13" spans="1:3" ht="15.6" x14ac:dyDescent="0.3">
      <c r="A13" s="92"/>
      <c r="B13" s="93"/>
      <c r="C13" s="93"/>
    </row>
    <row r="14" spans="1:3" ht="15" customHeight="1" x14ac:dyDescent="0.3">
      <c r="A14" s="130" t="s">
        <v>215</v>
      </c>
      <c r="B14" s="130" t="s">
        <v>1</v>
      </c>
      <c r="C14" s="143" t="s">
        <v>38</v>
      </c>
    </row>
    <row r="15" spans="1:3" ht="15.6" customHeight="1" x14ac:dyDescent="0.3">
      <c r="A15" s="131"/>
      <c r="B15" s="131"/>
      <c r="C15" s="143"/>
    </row>
    <row r="16" spans="1:3" ht="27.75" customHeight="1" x14ac:dyDescent="0.3">
      <c r="A16" s="141"/>
      <c r="B16" s="142"/>
      <c r="C16" s="143"/>
    </row>
    <row r="17" spans="1:3" ht="27.6" x14ac:dyDescent="0.3">
      <c r="A17" s="77" t="s">
        <v>216</v>
      </c>
      <c r="B17" s="91"/>
      <c r="C17" s="87"/>
    </row>
    <row r="18" spans="1:3" ht="18" customHeight="1" x14ac:dyDescent="0.3">
      <c r="A18" s="84" t="s">
        <v>68</v>
      </c>
      <c r="B18" s="86">
        <v>6875</v>
      </c>
      <c r="C18" s="85"/>
    </row>
    <row r="19" spans="1:3" ht="18" customHeight="1" x14ac:dyDescent="0.3">
      <c r="A19" s="84" t="s">
        <v>57</v>
      </c>
      <c r="B19" s="86">
        <v>125</v>
      </c>
      <c r="C19" s="85"/>
    </row>
    <row r="20" spans="1:3" ht="18.75" customHeight="1" x14ac:dyDescent="0.3">
      <c r="A20" s="69" t="s">
        <v>218</v>
      </c>
      <c r="B20" s="83">
        <f>B18+B19</f>
        <v>7000</v>
      </c>
      <c r="C20" s="83"/>
    </row>
    <row r="21" spans="1:3" ht="15.6" x14ac:dyDescent="0.3">
      <c r="A21" s="89" t="s">
        <v>217</v>
      </c>
      <c r="B21" s="88">
        <f>B20</f>
        <v>7000</v>
      </c>
      <c r="C21" s="88"/>
    </row>
    <row r="23" spans="1:3" ht="24.6" customHeight="1" x14ac:dyDescent="0.3">
      <c r="B23" s="94"/>
    </row>
    <row r="24" spans="1:3" x14ac:dyDescent="0.3">
      <c r="B24" s="95"/>
    </row>
    <row r="25" spans="1:3" x14ac:dyDescent="0.3">
      <c r="B25" s="96"/>
    </row>
  </sheetData>
  <mergeCells count="5">
    <mergeCell ref="A12:C12"/>
    <mergeCell ref="A14:A16"/>
    <mergeCell ref="B14:B16"/>
    <mergeCell ref="C14:C16"/>
    <mergeCell ref="A9:C9"/>
  </mergeCells>
  <pageMargins left="0.7" right="0.7" top="0.75" bottom="0.75" header="0.3" footer="0.3"/>
  <pageSetup paperSize="9" scale="77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4</vt:i4>
      </vt:variant>
      <vt:variant>
        <vt:lpstr>Įvardinti diapazonai</vt:lpstr>
      </vt:variant>
      <vt:variant>
        <vt:i4>2</vt:i4>
      </vt:variant>
    </vt:vector>
  </HeadingPairs>
  <TitlesOfParts>
    <vt:vector size="6" baseType="lpstr">
      <vt:lpstr>1 priedas</vt:lpstr>
      <vt:lpstr>2 priedas</vt:lpstr>
      <vt:lpstr>3 priedas</vt:lpstr>
      <vt:lpstr>4 priedas</vt:lpstr>
      <vt:lpstr>'1 priedas'!Print_Titles</vt:lpstr>
      <vt:lpstr>'2 priedas'!Print_Titles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Audronė Meškauskienė</dc:creator>
  <cp:lastModifiedBy>Diana Brazdžiunienė</cp:lastModifiedBy>
  <cp:lastPrinted>2022-12-27T17:16:15Z</cp:lastPrinted>
  <dcterms:created xsi:type="dcterms:W3CDTF">2022-06-15T06:26:45Z</dcterms:created>
  <dcterms:modified xsi:type="dcterms:W3CDTF">2022-12-29T14:14:35Z</dcterms:modified>
</cp:coreProperties>
</file>