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Diana6\Desktop\2023 01 medziaga\"/>
    </mc:Choice>
  </mc:AlternateContent>
  <bookViews>
    <workbookView xWindow="-108" yWindow="-108" windowWidth="23256" windowHeight="12576" tabRatio="629"/>
  </bookViews>
  <sheets>
    <sheet name="01" sheetId="92" r:id="rId1"/>
    <sheet name="02" sheetId="124" r:id="rId2"/>
    <sheet name="03" sheetId="118" r:id="rId3"/>
    <sheet name="04" sheetId="119" r:id="rId4"/>
    <sheet name="05" sheetId="121" r:id="rId5"/>
    <sheet name="06" sheetId="120" r:id="rId6"/>
    <sheet name="08" sheetId="117" r:id="rId7"/>
    <sheet name="09" sheetId="115" r:id="rId8"/>
    <sheet name="10" sheetId="101" r:id="rId9"/>
    <sheet name="11" sheetId="114" r:id="rId10"/>
    <sheet name="12" sheetId="110" r:id="rId11"/>
    <sheet name="13" sheetId="87" r:id="rId12"/>
    <sheet name="14" sheetId="122" r:id="rId13"/>
    <sheet name="15" sheetId="106" r:id="rId14"/>
    <sheet name="16" sheetId="125" r:id="rId15"/>
    <sheet name="Dotacijos" sheetId="128" r:id="rId16"/>
    <sheet name="Saviv.įmonių rodikliai" sheetId="126" r:id="rId17"/>
    <sheet name="VšĮ rodikliai" sheetId="127" r:id="rId18"/>
    <sheet name="Priemoniu vykdytoju kodai" sheetId="3" r:id="rId19"/>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56" i="128" l="1"/>
  <c r="G56" i="128"/>
  <c r="F56" i="128"/>
  <c r="E56" i="128"/>
  <c r="H55" i="128"/>
  <c r="G55" i="128"/>
  <c r="F55" i="128"/>
  <c r="E55" i="128"/>
  <c r="H54" i="128"/>
  <c r="H57" i="128" s="1"/>
  <c r="G54" i="128"/>
  <c r="G57" i="128" s="1"/>
  <c r="F54" i="128"/>
  <c r="F57" i="128" s="1"/>
  <c r="E54" i="128"/>
  <c r="E57" i="128" s="1"/>
  <c r="H49" i="128"/>
  <c r="G49" i="128"/>
  <c r="F49" i="128"/>
  <c r="E49" i="128"/>
  <c r="K142" i="87" l="1"/>
  <c r="J142" i="87"/>
  <c r="I142" i="87"/>
  <c r="K125" i="87"/>
  <c r="J125" i="87"/>
  <c r="I125" i="87"/>
  <c r="K124" i="87"/>
  <c r="J124" i="87"/>
  <c r="I124" i="87"/>
  <c r="K123" i="87"/>
  <c r="J123" i="87"/>
  <c r="I123" i="87"/>
  <c r="K122" i="87"/>
  <c r="J122" i="87"/>
  <c r="I122" i="87"/>
  <c r="K121" i="87"/>
  <c r="J121" i="87"/>
  <c r="I121" i="87"/>
  <c r="K120" i="87"/>
  <c r="J120" i="87"/>
  <c r="I120" i="87"/>
  <c r="K119" i="87"/>
  <c r="J119" i="87"/>
  <c r="I119" i="87"/>
  <c r="K118" i="87"/>
  <c r="J118" i="87"/>
  <c r="I118" i="87"/>
  <c r="K106" i="87"/>
  <c r="K113" i="87" s="1"/>
  <c r="J106" i="87"/>
  <c r="J113" i="87" s="1"/>
  <c r="I106" i="87"/>
  <c r="I112" i="87" s="1"/>
  <c r="K97" i="87"/>
  <c r="K98" i="87" s="1"/>
  <c r="J97" i="87"/>
  <c r="J98" i="87" s="1"/>
  <c r="I97" i="87"/>
  <c r="I98" i="87" s="1"/>
  <c r="K81" i="87"/>
  <c r="J81" i="87"/>
  <c r="I81" i="87"/>
  <c r="K76" i="87"/>
  <c r="J76" i="87"/>
  <c r="J82" i="87" s="1"/>
  <c r="I76" i="87"/>
  <c r="K49" i="87"/>
  <c r="J49" i="87"/>
  <c r="I49" i="87"/>
  <c r="K41" i="87"/>
  <c r="J41" i="87"/>
  <c r="I41" i="87"/>
  <c r="K37" i="87"/>
  <c r="J37" i="87"/>
  <c r="I37" i="87"/>
  <c r="K27" i="87"/>
  <c r="J27" i="87"/>
  <c r="I27" i="87"/>
  <c r="K24" i="87"/>
  <c r="J24" i="87"/>
  <c r="I24" i="87"/>
  <c r="I82" i="87" l="1"/>
  <c r="K82" i="87"/>
  <c r="J50" i="87"/>
  <c r="J99" i="87" s="1"/>
  <c r="J115" i="87" s="1"/>
  <c r="J114" i="87" s="1"/>
  <c r="I113" i="87"/>
  <c r="J126" i="87"/>
  <c r="I50" i="87"/>
  <c r="K50" i="87"/>
  <c r="J112" i="87"/>
  <c r="K126" i="87"/>
  <c r="K112" i="87"/>
  <c r="I126" i="87"/>
  <c r="I99" i="87" l="1"/>
  <c r="K99" i="87"/>
  <c r="K115" i="87" s="1"/>
  <c r="K114" i="87" s="1"/>
  <c r="I115" i="87"/>
  <c r="I114" i="87" s="1"/>
  <c r="K64" i="119" l="1"/>
  <c r="K56" i="119"/>
  <c r="J56" i="119"/>
  <c r="J53" i="119" s="1"/>
  <c r="I56" i="119"/>
  <c r="K54" i="119"/>
  <c r="J54" i="119"/>
  <c r="I54" i="119"/>
  <c r="K45" i="119"/>
  <c r="J45" i="119"/>
  <c r="I45" i="119"/>
  <c r="K44" i="119"/>
  <c r="J44" i="119"/>
  <c r="J64" i="119" s="1"/>
  <c r="I44" i="119"/>
  <c r="I64" i="119" s="1"/>
  <c r="K41" i="119"/>
  <c r="J41" i="119"/>
  <c r="I41" i="119"/>
  <c r="K37" i="119"/>
  <c r="K42" i="119" s="1"/>
  <c r="J37" i="119"/>
  <c r="I37" i="119"/>
  <c r="K29" i="119"/>
  <c r="J29" i="119"/>
  <c r="I29" i="119"/>
  <c r="K25" i="119"/>
  <c r="J25" i="119"/>
  <c r="J30" i="119" s="1"/>
  <c r="I25" i="119"/>
  <c r="K21" i="119"/>
  <c r="K30" i="119" s="1"/>
  <c r="J21" i="119"/>
  <c r="I21" i="119"/>
  <c r="K33" i="110"/>
  <c r="J33" i="110"/>
  <c r="I33" i="110"/>
  <c r="K31" i="110"/>
  <c r="J31" i="110"/>
  <c r="I31" i="110"/>
  <c r="K29" i="110"/>
  <c r="J29" i="110"/>
  <c r="I29" i="110"/>
  <c r="K24" i="110"/>
  <c r="J24" i="110"/>
  <c r="I24" i="110"/>
  <c r="K22" i="110"/>
  <c r="K25" i="110" s="1"/>
  <c r="J22" i="110"/>
  <c r="I22" i="110"/>
  <c r="K18" i="110"/>
  <c r="J18" i="110"/>
  <c r="I18" i="110"/>
  <c r="I25" i="110" s="1"/>
  <c r="I34" i="110" l="1"/>
  <c r="I35" i="110" s="1"/>
  <c r="I37" i="110" s="1"/>
  <c r="I36" i="110" s="1"/>
  <c r="J34" i="110"/>
  <c r="I30" i="119"/>
  <c r="K53" i="119"/>
  <c r="J25" i="110"/>
  <c r="J35" i="110" s="1"/>
  <c r="J37" i="110" s="1"/>
  <c r="J36" i="110" s="1"/>
  <c r="K34" i="110"/>
  <c r="I42" i="119"/>
  <c r="I43" i="119" s="1"/>
  <c r="K43" i="119"/>
  <c r="K46" i="119" s="1"/>
  <c r="J42" i="119"/>
  <c r="J43" i="119" s="1"/>
  <c r="J46" i="119" s="1"/>
  <c r="I53" i="119"/>
  <c r="I46" i="119"/>
  <c r="K35" i="110"/>
  <c r="K37" i="110" s="1"/>
  <c r="K36" i="110" s="1"/>
  <c r="K230" i="101" l="1"/>
  <c r="J230" i="101"/>
  <c r="I230" i="101"/>
  <c r="K223" i="101"/>
  <c r="J223" i="101"/>
  <c r="I223" i="101"/>
  <c r="K222" i="101"/>
  <c r="J222" i="101"/>
  <c r="I222" i="101"/>
  <c r="K220" i="101"/>
  <c r="J220" i="101"/>
  <c r="I220" i="101"/>
  <c r="K219" i="101"/>
  <c r="J219" i="101"/>
  <c r="I219" i="101"/>
  <c r="K201" i="101"/>
  <c r="J201" i="101"/>
  <c r="I201" i="101"/>
  <c r="K195" i="101"/>
  <c r="J195" i="101"/>
  <c r="I195" i="101"/>
  <c r="K193" i="101"/>
  <c r="J193" i="101"/>
  <c r="I193" i="101"/>
  <c r="K190" i="101"/>
  <c r="J190" i="101"/>
  <c r="I190" i="101"/>
  <c r="K180" i="101"/>
  <c r="J180" i="101"/>
  <c r="I180" i="101"/>
  <c r="K176" i="101"/>
  <c r="J176" i="101"/>
  <c r="I176" i="101"/>
  <c r="K170" i="101"/>
  <c r="J170" i="101"/>
  <c r="I170" i="101"/>
  <c r="K165" i="101"/>
  <c r="J165" i="101"/>
  <c r="I165" i="101"/>
  <c r="K160" i="101"/>
  <c r="J160" i="101"/>
  <c r="I160" i="101"/>
  <c r="K137" i="101"/>
  <c r="J137" i="101"/>
  <c r="I137" i="101"/>
  <c r="P132" i="101"/>
  <c r="O132" i="101"/>
  <c r="N132" i="101"/>
  <c r="K119" i="101"/>
  <c r="J119" i="101"/>
  <c r="I119" i="101"/>
  <c r="K96" i="101"/>
  <c r="J96" i="101"/>
  <c r="I96" i="101"/>
  <c r="K93" i="101"/>
  <c r="J93" i="101"/>
  <c r="J126" i="101" s="1"/>
  <c r="I93" i="101"/>
  <c r="K87" i="101"/>
  <c r="J87" i="101"/>
  <c r="I87" i="101"/>
  <c r="K85" i="101"/>
  <c r="J85" i="101"/>
  <c r="I85" i="101"/>
  <c r="K82" i="101"/>
  <c r="J82" i="101"/>
  <c r="I82" i="101"/>
  <c r="K80" i="101"/>
  <c r="J80" i="101"/>
  <c r="I80" i="101"/>
  <c r="K71" i="101"/>
  <c r="J71" i="101"/>
  <c r="J72" i="101" s="1"/>
  <c r="I71" i="101"/>
  <c r="K69" i="101"/>
  <c r="J69" i="101"/>
  <c r="I69" i="101"/>
  <c r="K62" i="101"/>
  <c r="K63" i="101" s="1"/>
  <c r="J62" i="101"/>
  <c r="J63" i="101" s="1"/>
  <c r="I62" i="101"/>
  <c r="I63" i="101" s="1"/>
  <c r="K54" i="101"/>
  <c r="K55" i="101" s="1"/>
  <c r="J54" i="101"/>
  <c r="J55" i="101" s="1"/>
  <c r="I54" i="101"/>
  <c r="I55" i="101" s="1"/>
  <c r="K49" i="101"/>
  <c r="J49" i="101"/>
  <c r="I49" i="101"/>
  <c r="K44" i="101"/>
  <c r="J44" i="101"/>
  <c r="I44" i="101"/>
  <c r="K17" i="101"/>
  <c r="K28" i="101" s="1"/>
  <c r="J17" i="101"/>
  <c r="J28" i="101" s="1"/>
  <c r="I17" i="101"/>
  <c r="I28" i="101" s="1"/>
  <c r="P15" i="101"/>
  <c r="O15" i="101"/>
  <c r="N15" i="101"/>
  <c r="K126" i="101" l="1"/>
  <c r="I126" i="101"/>
  <c r="I72" i="101"/>
  <c r="I213" i="101"/>
  <c r="I224" i="101"/>
  <c r="K224" i="101"/>
  <c r="I50" i="101"/>
  <c r="I73" i="101" s="1"/>
  <c r="K213" i="101"/>
  <c r="J213" i="101"/>
  <c r="I88" i="101"/>
  <c r="I127" i="101" s="1"/>
  <c r="K88" i="101"/>
  <c r="J50" i="101"/>
  <c r="J73" i="101" s="1"/>
  <c r="K72" i="101"/>
  <c r="K50" i="101"/>
  <c r="K185" i="101"/>
  <c r="J224" i="101"/>
  <c r="J88" i="101"/>
  <c r="J127" i="101" s="1"/>
  <c r="I185" i="101"/>
  <c r="J185" i="101"/>
  <c r="K73" i="101" l="1"/>
  <c r="K214" i="101"/>
  <c r="K127" i="101"/>
  <c r="I214" i="101"/>
  <c r="J214" i="101"/>
  <c r="J216" i="101" s="1"/>
  <c r="J215" i="101" s="1"/>
  <c r="I216" i="101"/>
  <c r="I215" i="101" s="1"/>
  <c r="I57" i="125"/>
  <c r="K57" i="125"/>
  <c r="J57" i="125"/>
  <c r="K38" i="125"/>
  <c r="J38" i="125"/>
  <c r="I38" i="125"/>
  <c r="K32" i="125"/>
  <c r="J32" i="125"/>
  <c r="I32" i="125"/>
  <c r="K30" i="125"/>
  <c r="J30" i="125"/>
  <c r="I30" i="125"/>
  <c r="K21" i="125"/>
  <c r="J21" i="125"/>
  <c r="I21" i="125"/>
  <c r="K216" i="101" l="1"/>
  <c r="K215" i="101" s="1"/>
  <c r="I39" i="125"/>
  <c r="K39" i="125"/>
  <c r="J40" i="125"/>
  <c r="J42" i="125" s="1"/>
  <c r="J41" i="125" s="1"/>
  <c r="K40" i="125"/>
  <c r="K42" i="125" s="1"/>
  <c r="K41" i="125" s="1"/>
  <c r="I40" i="125"/>
  <c r="I42" i="125" s="1"/>
  <c r="I41" i="125" s="1"/>
  <c r="J39" i="125"/>
  <c r="K90" i="106" l="1"/>
  <c r="J90" i="106"/>
  <c r="I90" i="106"/>
  <c r="K78" i="106"/>
  <c r="K92" i="106" s="1"/>
  <c r="J78" i="106"/>
  <c r="J92" i="106" s="1"/>
  <c r="I78" i="106"/>
  <c r="I92" i="106" s="1"/>
  <c r="K71" i="106"/>
  <c r="J71" i="106"/>
  <c r="K70" i="106"/>
  <c r="J70" i="106"/>
  <c r="I70" i="106"/>
  <c r="I71" i="106" s="1"/>
  <c r="K63" i="106"/>
  <c r="J63" i="106"/>
  <c r="I63" i="106"/>
  <c r="K58" i="106"/>
  <c r="J58" i="106"/>
  <c r="I58" i="106"/>
  <c r="K52" i="106"/>
  <c r="J52" i="106"/>
  <c r="I52" i="106"/>
  <c r="I64" i="106" s="1"/>
  <c r="I72" i="106" s="1"/>
  <c r="I73" i="106" s="1"/>
  <c r="K48" i="106"/>
  <c r="J48" i="106"/>
  <c r="I48" i="106"/>
  <c r="K44" i="106"/>
  <c r="J44" i="106"/>
  <c r="I44" i="106"/>
  <c r="K38" i="106"/>
  <c r="J38" i="106"/>
  <c r="I38" i="106"/>
  <c r="K33" i="106"/>
  <c r="J33" i="106"/>
  <c r="I33" i="106"/>
  <c r="K27" i="106"/>
  <c r="J27" i="106"/>
  <c r="J64" i="106" s="1"/>
  <c r="J72" i="106" s="1"/>
  <c r="J73" i="106" s="1"/>
  <c r="I27" i="106"/>
  <c r="K19" i="106"/>
  <c r="K64" i="106" s="1"/>
  <c r="K72" i="106" s="1"/>
  <c r="K73" i="106" s="1"/>
  <c r="J19" i="106"/>
  <c r="I19" i="106"/>
  <c r="K15" i="106"/>
  <c r="J15" i="106"/>
  <c r="I15" i="106"/>
  <c r="K450" i="124" l="1"/>
  <c r="J450" i="124"/>
  <c r="I450" i="124"/>
  <c r="K443" i="124"/>
  <c r="J443" i="124"/>
  <c r="K431" i="124"/>
  <c r="J431" i="124"/>
  <c r="I431" i="124"/>
  <c r="K427" i="124"/>
  <c r="J427" i="124"/>
  <c r="I427" i="124"/>
  <c r="K423" i="124"/>
  <c r="J423" i="124"/>
  <c r="I423" i="124"/>
  <c r="K419" i="124"/>
  <c r="J419" i="124"/>
  <c r="I419" i="124"/>
  <c r="K412" i="124"/>
  <c r="J412" i="124"/>
  <c r="I412" i="124"/>
  <c r="I405" i="124"/>
  <c r="K404" i="124"/>
  <c r="J404" i="124"/>
  <c r="I404" i="124"/>
  <c r="K403" i="124"/>
  <c r="J403" i="124"/>
  <c r="I403" i="124"/>
  <c r="K402" i="124"/>
  <c r="J402" i="124"/>
  <c r="I402" i="124"/>
  <c r="K401" i="124"/>
  <c r="J401" i="124"/>
  <c r="I401" i="124"/>
  <c r="K400" i="124"/>
  <c r="J400" i="124"/>
  <c r="I400" i="124"/>
  <c r="K393" i="124"/>
  <c r="J393" i="124"/>
  <c r="I393" i="124"/>
  <c r="K387" i="124"/>
  <c r="J387" i="124"/>
  <c r="I387" i="124"/>
  <c r="K381" i="124"/>
  <c r="J381" i="124"/>
  <c r="I381" i="124"/>
  <c r="K373" i="124"/>
  <c r="J373" i="124"/>
  <c r="I373" i="124"/>
  <c r="K372" i="124"/>
  <c r="J372" i="124"/>
  <c r="I372" i="124"/>
  <c r="K371" i="124"/>
  <c r="J371" i="124"/>
  <c r="I371" i="124"/>
  <c r="K370" i="124"/>
  <c r="J370" i="124"/>
  <c r="I370" i="124"/>
  <c r="K369" i="124"/>
  <c r="J369" i="124"/>
  <c r="I369" i="124"/>
  <c r="K368" i="124"/>
  <c r="J368" i="124"/>
  <c r="J374" i="124" s="1"/>
  <c r="J394" i="124" s="1"/>
  <c r="J395" i="124" s="1"/>
  <c r="I368" i="124"/>
  <c r="K361" i="124"/>
  <c r="J361" i="124"/>
  <c r="I361" i="124"/>
  <c r="K355" i="124"/>
  <c r="J355" i="124"/>
  <c r="I355" i="124"/>
  <c r="K348" i="124"/>
  <c r="K349" i="124" s="1"/>
  <c r="K362" i="124" s="1"/>
  <c r="K363" i="124" s="1"/>
  <c r="J348" i="124"/>
  <c r="I348" i="124"/>
  <c r="K347" i="124"/>
  <c r="J347" i="124"/>
  <c r="I347" i="124"/>
  <c r="K346" i="124"/>
  <c r="J346" i="124"/>
  <c r="I346" i="124"/>
  <c r="K345" i="124"/>
  <c r="J345" i="124"/>
  <c r="I345" i="124"/>
  <c r="K344" i="124"/>
  <c r="J344" i="124"/>
  <c r="I344" i="124"/>
  <c r="K337" i="124"/>
  <c r="J337" i="124"/>
  <c r="I337" i="124"/>
  <c r="K331" i="124"/>
  <c r="J331" i="124"/>
  <c r="I331" i="124"/>
  <c r="K325" i="124"/>
  <c r="J325" i="124"/>
  <c r="I325" i="124"/>
  <c r="K319" i="124"/>
  <c r="J319" i="124"/>
  <c r="I319" i="124"/>
  <c r="K313" i="124"/>
  <c r="J313" i="124"/>
  <c r="I313" i="124"/>
  <c r="K307" i="124"/>
  <c r="J307" i="124"/>
  <c r="I307" i="124"/>
  <c r="K301" i="124"/>
  <c r="J301" i="124"/>
  <c r="I301" i="124"/>
  <c r="K294" i="124"/>
  <c r="J294" i="124"/>
  <c r="I294" i="124"/>
  <c r="K293" i="124"/>
  <c r="J293" i="124"/>
  <c r="I293" i="124"/>
  <c r="K292" i="124"/>
  <c r="J292" i="124"/>
  <c r="I292" i="124"/>
  <c r="K291" i="124"/>
  <c r="J291" i="124"/>
  <c r="I291" i="124"/>
  <c r="K290" i="124"/>
  <c r="K295" i="124" s="1"/>
  <c r="K338" i="124" s="1"/>
  <c r="J290" i="124"/>
  <c r="I290" i="124"/>
  <c r="K286" i="124"/>
  <c r="J286" i="124"/>
  <c r="I286" i="124"/>
  <c r="K279" i="124"/>
  <c r="J279" i="124"/>
  <c r="I279" i="124"/>
  <c r="K278" i="124"/>
  <c r="J278" i="124"/>
  <c r="I278" i="124"/>
  <c r="K277" i="124"/>
  <c r="J277" i="124"/>
  <c r="J280" i="124" s="1"/>
  <c r="J287" i="124" s="1"/>
  <c r="I277" i="124"/>
  <c r="K276" i="124"/>
  <c r="J276" i="124"/>
  <c r="I276" i="124"/>
  <c r="K275" i="124"/>
  <c r="J275" i="124"/>
  <c r="I275" i="124"/>
  <c r="K271" i="124"/>
  <c r="J271" i="124"/>
  <c r="I271" i="124"/>
  <c r="I263" i="124"/>
  <c r="K262" i="124"/>
  <c r="J262" i="124"/>
  <c r="I262" i="124"/>
  <c r="K261" i="124"/>
  <c r="J261" i="124"/>
  <c r="I261" i="124"/>
  <c r="K260" i="124"/>
  <c r="J260" i="124"/>
  <c r="I260" i="124"/>
  <c r="K259" i="124"/>
  <c r="J259" i="124"/>
  <c r="I259" i="124"/>
  <c r="K258" i="124"/>
  <c r="K264" i="124" s="1"/>
  <c r="K272" i="124" s="1"/>
  <c r="J258" i="124"/>
  <c r="J264" i="124" s="1"/>
  <c r="J272" i="124" s="1"/>
  <c r="I258" i="124"/>
  <c r="K251" i="124"/>
  <c r="J251" i="124"/>
  <c r="I251" i="124"/>
  <c r="K244" i="124"/>
  <c r="J244" i="124"/>
  <c r="I244" i="124"/>
  <c r="K243" i="124"/>
  <c r="J243" i="124"/>
  <c r="I243" i="124"/>
  <c r="K242" i="124"/>
  <c r="J242" i="124"/>
  <c r="I242" i="124"/>
  <c r="K241" i="124"/>
  <c r="J241" i="124"/>
  <c r="I241" i="124"/>
  <c r="K240" i="124"/>
  <c r="J240" i="124"/>
  <c r="I240" i="124"/>
  <c r="K236" i="124"/>
  <c r="K237" i="124" s="1"/>
  <c r="J236" i="124"/>
  <c r="J237" i="124" s="1"/>
  <c r="I236" i="124"/>
  <c r="I237" i="124" s="1"/>
  <c r="K227" i="124"/>
  <c r="J227" i="124"/>
  <c r="I227" i="124"/>
  <c r="K220" i="124"/>
  <c r="J220" i="124"/>
  <c r="I220" i="124"/>
  <c r="K219" i="124"/>
  <c r="J219" i="124"/>
  <c r="I219" i="124"/>
  <c r="K218" i="124"/>
  <c r="J218" i="124"/>
  <c r="I218" i="124"/>
  <c r="K217" i="124"/>
  <c r="J217" i="124"/>
  <c r="I217" i="124"/>
  <c r="K216" i="124"/>
  <c r="K221" i="124" s="1"/>
  <c r="K228" i="124" s="1"/>
  <c r="J216" i="124"/>
  <c r="J221" i="124" s="1"/>
  <c r="J228" i="124" s="1"/>
  <c r="I216" i="124"/>
  <c r="K209" i="124"/>
  <c r="J209" i="124"/>
  <c r="I209" i="124"/>
  <c r="K203" i="124"/>
  <c r="J203" i="124"/>
  <c r="I203" i="124"/>
  <c r="K197" i="124"/>
  <c r="J197" i="124"/>
  <c r="I197" i="124"/>
  <c r="K191" i="124"/>
  <c r="J191" i="124"/>
  <c r="I191" i="124"/>
  <c r="K185" i="124"/>
  <c r="J185" i="124"/>
  <c r="I185" i="124"/>
  <c r="K179" i="124"/>
  <c r="J179" i="124"/>
  <c r="I179" i="124"/>
  <c r="K166" i="124"/>
  <c r="J166" i="124"/>
  <c r="I166" i="124"/>
  <c r="K165" i="124"/>
  <c r="J165" i="124"/>
  <c r="I165" i="124"/>
  <c r="K164" i="124"/>
  <c r="J164" i="124"/>
  <c r="I164" i="124"/>
  <c r="K163" i="124"/>
  <c r="J163" i="124"/>
  <c r="I163" i="124"/>
  <c r="K162" i="124"/>
  <c r="K167" i="124" s="1"/>
  <c r="K210" i="124" s="1"/>
  <c r="K211" i="124" s="1"/>
  <c r="J162" i="124"/>
  <c r="I162" i="124"/>
  <c r="K156" i="124"/>
  <c r="K155" i="124"/>
  <c r="J155" i="124"/>
  <c r="J156" i="124" s="1"/>
  <c r="I155" i="124"/>
  <c r="I156" i="124" s="1"/>
  <c r="K146" i="124"/>
  <c r="J146" i="124"/>
  <c r="I146" i="124"/>
  <c r="K140" i="124"/>
  <c r="J140" i="124"/>
  <c r="I140" i="124"/>
  <c r="K134" i="124"/>
  <c r="J134" i="124"/>
  <c r="I134" i="124"/>
  <c r="K127" i="124"/>
  <c r="J127" i="124"/>
  <c r="I127" i="124"/>
  <c r="K126" i="124"/>
  <c r="J126" i="124"/>
  <c r="I126" i="124"/>
  <c r="K125" i="124"/>
  <c r="J125" i="124"/>
  <c r="I125" i="124"/>
  <c r="K124" i="124"/>
  <c r="J124" i="124"/>
  <c r="I124" i="124"/>
  <c r="K123" i="124"/>
  <c r="K128" i="124" s="1"/>
  <c r="K147" i="124" s="1"/>
  <c r="J123" i="124"/>
  <c r="I123" i="124"/>
  <c r="I128" i="124" s="1"/>
  <c r="I147" i="124" s="1"/>
  <c r="K116" i="124"/>
  <c r="J116" i="124"/>
  <c r="I116" i="124"/>
  <c r="K109" i="124"/>
  <c r="J109" i="124"/>
  <c r="I109" i="124"/>
  <c r="K103" i="124"/>
  <c r="J103" i="124"/>
  <c r="I103" i="124"/>
  <c r="K96" i="124"/>
  <c r="K444" i="124" s="1"/>
  <c r="J96" i="124"/>
  <c r="J444" i="124" s="1"/>
  <c r="I96" i="124"/>
  <c r="I444" i="124" s="1"/>
  <c r="K95" i="124"/>
  <c r="J95" i="124"/>
  <c r="I95" i="124"/>
  <c r="K94" i="124"/>
  <c r="J94" i="124"/>
  <c r="I94" i="124"/>
  <c r="K93" i="124"/>
  <c r="J93" i="124"/>
  <c r="I93" i="124"/>
  <c r="K92" i="124"/>
  <c r="J92" i="124"/>
  <c r="J97" i="124" s="1"/>
  <c r="I92" i="124"/>
  <c r="K91" i="124"/>
  <c r="J91" i="124"/>
  <c r="I91" i="124"/>
  <c r="K90" i="124"/>
  <c r="J90" i="124"/>
  <c r="I90" i="124"/>
  <c r="K84" i="124"/>
  <c r="J84" i="124"/>
  <c r="I84" i="124"/>
  <c r="K78" i="124"/>
  <c r="J78" i="124"/>
  <c r="I78" i="124"/>
  <c r="K71" i="124"/>
  <c r="J71" i="124"/>
  <c r="I71" i="124"/>
  <c r="K70" i="124"/>
  <c r="J70" i="124"/>
  <c r="I70" i="124"/>
  <c r="K69" i="124"/>
  <c r="J69" i="124"/>
  <c r="I69" i="124"/>
  <c r="K68" i="124"/>
  <c r="J68" i="124"/>
  <c r="I68" i="124"/>
  <c r="K67" i="124"/>
  <c r="J67" i="124"/>
  <c r="J72" i="124" s="1"/>
  <c r="J117" i="124" s="1"/>
  <c r="J118" i="124" s="1"/>
  <c r="I67" i="124"/>
  <c r="K60" i="124"/>
  <c r="J60" i="124"/>
  <c r="I60" i="124"/>
  <c r="K54" i="124"/>
  <c r="J54" i="124"/>
  <c r="I54" i="124"/>
  <c r="K47" i="124"/>
  <c r="J47" i="124"/>
  <c r="I47" i="124"/>
  <c r="K46" i="124"/>
  <c r="J46" i="124"/>
  <c r="I46" i="124"/>
  <c r="K45" i="124"/>
  <c r="J45" i="124"/>
  <c r="I45" i="124"/>
  <c r="K44" i="124"/>
  <c r="J44" i="124"/>
  <c r="I44" i="124"/>
  <c r="K43" i="124"/>
  <c r="K48" i="124" s="1"/>
  <c r="J43" i="124"/>
  <c r="I43" i="124"/>
  <c r="K42" i="124"/>
  <c r="J42" i="124"/>
  <c r="I42" i="124"/>
  <c r="K36" i="124"/>
  <c r="J36" i="124"/>
  <c r="I36" i="124"/>
  <c r="K30" i="124"/>
  <c r="J30" i="124"/>
  <c r="I30" i="124"/>
  <c r="K24" i="124"/>
  <c r="J24" i="124"/>
  <c r="I24" i="124"/>
  <c r="K17" i="124"/>
  <c r="J17" i="124"/>
  <c r="J442" i="124" s="1"/>
  <c r="I17" i="124"/>
  <c r="I442" i="124" s="1"/>
  <c r="K16" i="124"/>
  <c r="J16" i="124"/>
  <c r="I16" i="124"/>
  <c r="K15" i="124"/>
  <c r="J15" i="124"/>
  <c r="I15" i="124"/>
  <c r="K14" i="124"/>
  <c r="K439" i="124" s="1"/>
  <c r="J14" i="124"/>
  <c r="J439" i="124" s="1"/>
  <c r="I14" i="124"/>
  <c r="K13" i="124"/>
  <c r="J13" i="124"/>
  <c r="I13" i="124"/>
  <c r="I440" i="124" l="1"/>
  <c r="K442" i="124"/>
  <c r="K97" i="124"/>
  <c r="I280" i="124"/>
  <c r="I287" i="124" s="1"/>
  <c r="I349" i="124"/>
  <c r="I362" i="124" s="1"/>
  <c r="I363" i="124" s="1"/>
  <c r="K374" i="124"/>
  <c r="K394" i="124" s="1"/>
  <c r="K395" i="124" s="1"/>
  <c r="J440" i="124"/>
  <c r="J295" i="124"/>
  <c r="J338" i="124" s="1"/>
  <c r="J339" i="124" s="1"/>
  <c r="J349" i="124"/>
  <c r="J362" i="124" s="1"/>
  <c r="J363" i="124" s="1"/>
  <c r="I374" i="124"/>
  <c r="I394" i="124" s="1"/>
  <c r="I395" i="124" s="1"/>
  <c r="I443" i="124"/>
  <c r="I438" i="124"/>
  <c r="I445" i="124" s="1"/>
  <c r="K440" i="124"/>
  <c r="J48" i="124"/>
  <c r="J61" i="124" s="1"/>
  <c r="J62" i="124" s="1"/>
  <c r="I72" i="124"/>
  <c r="I117" i="124" s="1"/>
  <c r="I118" i="124" s="1"/>
  <c r="I406" i="124"/>
  <c r="I432" i="124" s="1"/>
  <c r="I433" i="124" s="1"/>
  <c r="J18" i="124"/>
  <c r="I441" i="124"/>
  <c r="I97" i="124"/>
  <c r="I245" i="124"/>
  <c r="I252" i="124" s="1"/>
  <c r="J406" i="124"/>
  <c r="J432" i="124" s="1"/>
  <c r="J433" i="124" s="1"/>
  <c r="J438" i="124"/>
  <c r="J445" i="124" s="1"/>
  <c r="K438" i="124"/>
  <c r="J441" i="124"/>
  <c r="K72" i="124"/>
  <c r="I167" i="124"/>
  <c r="I210" i="124" s="1"/>
  <c r="I211" i="124" s="1"/>
  <c r="J245" i="124"/>
  <c r="J252" i="124" s="1"/>
  <c r="I295" i="124"/>
  <c r="I338" i="124" s="1"/>
  <c r="K406" i="124"/>
  <c r="K432" i="124" s="1"/>
  <c r="K433" i="124" s="1"/>
  <c r="I439" i="124"/>
  <c r="K441" i="124"/>
  <c r="I48" i="124"/>
  <c r="J167" i="124"/>
  <c r="J210" i="124" s="1"/>
  <c r="J211" i="124" s="1"/>
  <c r="I221" i="124"/>
  <c r="I228" i="124" s="1"/>
  <c r="I253" i="124" s="1"/>
  <c r="K245" i="124"/>
  <c r="K252" i="124" s="1"/>
  <c r="K253" i="124" s="1"/>
  <c r="I264" i="124"/>
  <c r="I272" i="124" s="1"/>
  <c r="I339" i="124" s="1"/>
  <c r="K280" i="124"/>
  <c r="K287" i="124" s="1"/>
  <c r="K339" i="124" s="1"/>
  <c r="I157" i="124"/>
  <c r="K157" i="124"/>
  <c r="K445" i="124"/>
  <c r="K117" i="124"/>
  <c r="K118" i="124" s="1"/>
  <c r="J253" i="124"/>
  <c r="I18" i="124"/>
  <c r="K18" i="124"/>
  <c r="K61" i="124" s="1"/>
  <c r="K62" i="124" s="1"/>
  <c r="J128" i="124"/>
  <c r="J147" i="124" s="1"/>
  <c r="J157" i="124" s="1"/>
  <c r="K435" i="124" l="1"/>
  <c r="K434" i="124" s="1"/>
  <c r="I61" i="124"/>
  <c r="I62" i="124" s="1"/>
  <c r="I435" i="124" s="1"/>
  <c r="I434" i="124" s="1"/>
  <c r="J435" i="124"/>
  <c r="J434" i="124" s="1"/>
  <c r="J50" i="122" l="1"/>
  <c r="J51" i="122" s="1"/>
  <c r="K50" i="122"/>
  <c r="K51" i="122" s="1"/>
  <c r="I50" i="122"/>
  <c r="I51" i="122" s="1"/>
  <c r="K152" i="114" l="1"/>
  <c r="J152" i="114"/>
  <c r="K151" i="114"/>
  <c r="J151" i="114"/>
  <c r="K150" i="114"/>
  <c r="J150" i="114"/>
  <c r="J136" i="114"/>
  <c r="K136" i="114"/>
  <c r="I136" i="114"/>
  <c r="I149" i="114"/>
  <c r="K140" i="114"/>
  <c r="J140" i="114"/>
  <c r="I140" i="114"/>
  <c r="I141" i="114" s="1"/>
  <c r="K128" i="114"/>
  <c r="J128" i="114"/>
  <c r="I128" i="114"/>
  <c r="K116" i="114"/>
  <c r="J116" i="114"/>
  <c r="I116" i="114"/>
  <c r="K106" i="114"/>
  <c r="J106" i="114"/>
  <c r="I106" i="114"/>
  <c r="K96" i="114"/>
  <c r="J96" i="114"/>
  <c r="I96" i="114"/>
  <c r="K94" i="114"/>
  <c r="J94" i="114"/>
  <c r="I94" i="114"/>
  <c r="K87" i="114"/>
  <c r="J87" i="114"/>
  <c r="I87" i="114"/>
  <c r="K75" i="114"/>
  <c r="J75" i="114"/>
  <c r="I75" i="114"/>
  <c r="K63" i="114"/>
  <c r="J63" i="114"/>
  <c r="I63" i="114"/>
  <c r="K51" i="114"/>
  <c r="J51" i="114"/>
  <c r="I51" i="114"/>
  <c r="K41" i="114"/>
  <c r="J41" i="114"/>
  <c r="I41" i="114"/>
  <c r="K30" i="114"/>
  <c r="J30" i="114"/>
  <c r="I30" i="114"/>
  <c r="K20" i="114"/>
  <c r="J20" i="114"/>
  <c r="I20" i="114"/>
  <c r="K16" i="114"/>
  <c r="J16" i="114"/>
  <c r="I16" i="114"/>
  <c r="K14" i="114"/>
  <c r="J14" i="114"/>
  <c r="I14" i="114"/>
  <c r="K149" i="114" l="1"/>
  <c r="J149" i="114"/>
  <c r="K129" i="114"/>
  <c r="J129" i="114"/>
  <c r="J141" i="114"/>
  <c r="K141" i="114"/>
  <c r="I129" i="114"/>
  <c r="K88" i="114"/>
  <c r="J88" i="114"/>
  <c r="I88" i="114"/>
  <c r="J142" i="114" l="1"/>
  <c r="J144" i="114" s="1"/>
  <c r="J143" i="114" s="1"/>
  <c r="K142" i="114"/>
  <c r="K144" i="114" s="1"/>
  <c r="K143" i="114" s="1"/>
  <c r="I142" i="114"/>
  <c r="I144" i="114" s="1"/>
  <c r="I143" i="114" s="1"/>
  <c r="K57" i="122"/>
  <c r="J57" i="122"/>
  <c r="I57" i="122"/>
  <c r="K45" i="122"/>
  <c r="J45" i="122"/>
  <c r="I45" i="122"/>
  <c r="K35" i="122"/>
  <c r="K46" i="122" s="1"/>
  <c r="J35" i="122"/>
  <c r="J46" i="122" s="1"/>
  <c r="I35" i="122"/>
  <c r="I46" i="122" s="1"/>
  <c r="K25" i="122"/>
  <c r="J25" i="122"/>
  <c r="I25" i="122"/>
  <c r="K20" i="122"/>
  <c r="J20" i="122"/>
  <c r="I20" i="122"/>
  <c r="K17" i="122"/>
  <c r="J17" i="122"/>
  <c r="I17" i="122"/>
  <c r="K26" i="122" l="1"/>
  <c r="K52" i="122" s="1"/>
  <c r="K53" i="122" s="1"/>
  <c r="J26" i="122"/>
  <c r="J52" i="122" s="1"/>
  <c r="J53" i="122" s="1"/>
  <c r="I26" i="122"/>
  <c r="I52" i="122" s="1"/>
  <c r="I53" i="122" s="1"/>
  <c r="J33" i="117"/>
  <c r="J34" i="117" s="1"/>
  <c r="K33" i="117"/>
  <c r="K34" i="117" s="1"/>
  <c r="J19" i="117"/>
  <c r="K19" i="117"/>
  <c r="I19" i="117"/>
  <c r="J12" i="117"/>
  <c r="K12" i="117"/>
  <c r="I12" i="117"/>
  <c r="I39" i="121"/>
  <c r="K20" i="117" l="1"/>
  <c r="J20" i="117"/>
  <c r="K62" i="120" l="1"/>
  <c r="J62" i="120"/>
  <c r="I62" i="120"/>
  <c r="K44" i="120"/>
  <c r="J44" i="120"/>
  <c r="I44" i="120"/>
  <c r="K41" i="120"/>
  <c r="J41" i="120"/>
  <c r="I41" i="120"/>
  <c r="K37" i="120"/>
  <c r="J37" i="120"/>
  <c r="I37" i="120"/>
  <c r="K34" i="120"/>
  <c r="J34" i="120"/>
  <c r="I34" i="120"/>
  <c r="K32" i="120"/>
  <c r="J32" i="120"/>
  <c r="I32" i="120"/>
  <c r="K29" i="120"/>
  <c r="J29" i="120"/>
  <c r="I29" i="120"/>
  <c r="K26" i="120"/>
  <c r="J26" i="120"/>
  <c r="I26" i="120"/>
  <c r="K24" i="120"/>
  <c r="J24" i="120"/>
  <c r="I24" i="120"/>
  <c r="K19" i="120"/>
  <c r="J19" i="120"/>
  <c r="I19" i="120"/>
  <c r="K17" i="120"/>
  <c r="J17" i="120"/>
  <c r="I17" i="120"/>
  <c r="K14" i="120"/>
  <c r="J14" i="120"/>
  <c r="I14" i="120"/>
  <c r="K102" i="121"/>
  <c r="J102" i="121"/>
  <c r="I102" i="121"/>
  <c r="J89" i="121"/>
  <c r="K88" i="121"/>
  <c r="K89" i="121" s="1"/>
  <c r="J88" i="121"/>
  <c r="I88" i="121"/>
  <c r="I89" i="121" s="1"/>
  <c r="K82" i="121"/>
  <c r="J82" i="121"/>
  <c r="I82" i="121"/>
  <c r="K79" i="121"/>
  <c r="J79" i="121"/>
  <c r="I79" i="121"/>
  <c r="K70" i="121"/>
  <c r="J70" i="121"/>
  <c r="I70" i="121"/>
  <c r="K65" i="121"/>
  <c r="J65" i="121"/>
  <c r="I65" i="121"/>
  <c r="K56" i="121"/>
  <c r="J56" i="121"/>
  <c r="I56" i="121"/>
  <c r="K53" i="121"/>
  <c r="J53" i="121"/>
  <c r="I53" i="121"/>
  <c r="K49" i="121"/>
  <c r="J49" i="121"/>
  <c r="I49" i="121"/>
  <c r="K46" i="121"/>
  <c r="J46" i="121"/>
  <c r="I46" i="121"/>
  <c r="K39" i="121"/>
  <c r="J39" i="121"/>
  <c r="K37" i="121"/>
  <c r="J37" i="121"/>
  <c r="I37" i="121"/>
  <c r="I40" i="121" s="1"/>
  <c r="K27" i="121"/>
  <c r="K28" i="121" s="1"/>
  <c r="K29" i="121" s="1"/>
  <c r="J27" i="121"/>
  <c r="J28" i="121" s="1"/>
  <c r="J29" i="121" s="1"/>
  <c r="I27" i="121"/>
  <c r="I28" i="121" s="1"/>
  <c r="K20" i="121"/>
  <c r="K21" i="121" s="1"/>
  <c r="J20" i="121"/>
  <c r="J21" i="121" s="1"/>
  <c r="I20" i="121"/>
  <c r="I21" i="121" s="1"/>
  <c r="K13" i="121"/>
  <c r="K14" i="121" s="1"/>
  <c r="J13" i="121"/>
  <c r="J14" i="121" s="1"/>
  <c r="I13" i="121"/>
  <c r="I14" i="121" s="1"/>
  <c r="I83" i="121" l="1"/>
  <c r="J71" i="121"/>
  <c r="I71" i="121"/>
  <c r="I45" i="120"/>
  <c r="J45" i="120"/>
  <c r="K45" i="120"/>
  <c r="I20" i="120"/>
  <c r="J20" i="120"/>
  <c r="K20" i="120"/>
  <c r="J83" i="121"/>
  <c r="K83" i="121"/>
  <c r="K71" i="121"/>
  <c r="J57" i="121"/>
  <c r="K57" i="121"/>
  <c r="I57" i="121"/>
  <c r="J40" i="121"/>
  <c r="K40" i="121"/>
  <c r="I29" i="121"/>
  <c r="I90" i="121" l="1"/>
  <c r="I91" i="121" s="1"/>
  <c r="I46" i="120"/>
  <c r="I48" i="120" s="1"/>
  <c r="I47" i="120" s="1"/>
  <c r="K46" i="120"/>
  <c r="K48" i="120" s="1"/>
  <c r="K47" i="120" s="1"/>
  <c r="J46" i="120"/>
  <c r="J48" i="120" s="1"/>
  <c r="J47" i="120" s="1"/>
  <c r="J90" i="121"/>
  <c r="J91" i="121" s="1"/>
  <c r="K90" i="121"/>
  <c r="K91" i="121" s="1"/>
  <c r="K71" i="118" l="1"/>
  <c r="J71" i="118"/>
  <c r="I71" i="118"/>
  <c r="K62" i="118"/>
  <c r="J62" i="118"/>
  <c r="I62" i="118"/>
  <c r="K57" i="118"/>
  <c r="J57" i="118"/>
  <c r="I57" i="118"/>
  <c r="K54" i="118"/>
  <c r="J54" i="118"/>
  <c r="I54" i="118"/>
  <c r="K46" i="118"/>
  <c r="J46" i="118"/>
  <c r="I46" i="118"/>
  <c r="K42" i="118"/>
  <c r="J42" i="118"/>
  <c r="I42" i="118"/>
  <c r="K38" i="118"/>
  <c r="J38" i="118"/>
  <c r="I38" i="118"/>
  <c r="K23" i="118"/>
  <c r="J23" i="118"/>
  <c r="I23" i="118"/>
  <c r="K19" i="118"/>
  <c r="J19" i="118"/>
  <c r="I19" i="118"/>
  <c r="K15" i="118"/>
  <c r="J15" i="118"/>
  <c r="I15" i="118"/>
  <c r="I20" i="117"/>
  <c r="I21" i="117" s="1"/>
  <c r="I28" i="117"/>
  <c r="K41" i="117"/>
  <c r="J41" i="117"/>
  <c r="I41" i="117"/>
  <c r="I33" i="117"/>
  <c r="I34" i="117" s="1"/>
  <c r="K28" i="117"/>
  <c r="K35" i="117" s="1"/>
  <c r="J28" i="117"/>
  <c r="J35" i="117" s="1"/>
  <c r="K21" i="117"/>
  <c r="J21" i="117"/>
  <c r="K25" i="118" l="1"/>
  <c r="J36" i="117"/>
  <c r="K36" i="117"/>
  <c r="I35" i="117"/>
  <c r="I36" i="117" s="1"/>
  <c r="K63" i="118"/>
  <c r="K64" i="118" s="1"/>
  <c r="K48" i="118"/>
  <c r="J48" i="118"/>
  <c r="J47" i="118"/>
  <c r="J25" i="118"/>
  <c r="K24" i="118"/>
  <c r="I24" i="118"/>
  <c r="I48" i="118"/>
  <c r="I25" i="118"/>
  <c r="I63" i="118"/>
  <c r="I64" i="118" s="1"/>
  <c r="I47" i="118"/>
  <c r="J63" i="118"/>
  <c r="J64" i="118" s="1"/>
  <c r="J24" i="118"/>
  <c r="K47" i="118"/>
  <c r="I66" i="118" l="1"/>
  <c r="I65" i="118" s="1"/>
  <c r="K66" i="118"/>
  <c r="K65" i="118" s="1"/>
  <c r="J66" i="118"/>
  <c r="J65" i="118" s="1"/>
  <c r="K33" i="115" l="1"/>
  <c r="J33" i="115"/>
  <c r="I33" i="115"/>
  <c r="K23" i="115"/>
  <c r="J23" i="115"/>
  <c r="I23" i="115"/>
  <c r="K21" i="115"/>
  <c r="J21" i="115"/>
  <c r="I21" i="115"/>
  <c r="K19" i="115"/>
  <c r="J19" i="115"/>
  <c r="I19" i="115"/>
  <c r="K16" i="115"/>
  <c r="J16" i="115"/>
  <c r="I16" i="115"/>
  <c r="J24" i="115" l="1"/>
  <c r="J25" i="115" s="1"/>
  <c r="J26" i="115" s="1"/>
  <c r="K24" i="115"/>
  <c r="K25" i="115" s="1"/>
  <c r="K26" i="115" s="1"/>
  <c r="I24" i="115"/>
  <c r="I25" i="115" s="1"/>
  <c r="I26" i="115" s="1"/>
  <c r="I77" i="92" l="1"/>
  <c r="K42" i="110"/>
  <c r="J42" i="110"/>
  <c r="I42" i="110"/>
  <c r="J36" i="92" l="1"/>
  <c r="K36" i="92"/>
  <c r="I36" i="92" l="1"/>
  <c r="I21" i="92" l="1"/>
  <c r="J21" i="92"/>
  <c r="K21" i="92"/>
  <c r="I26" i="92"/>
  <c r="J26" i="92"/>
  <c r="K26" i="92"/>
  <c r="I28" i="92"/>
  <c r="J28" i="92"/>
  <c r="K28" i="92"/>
  <c r="I30" i="92"/>
  <c r="J30" i="92"/>
  <c r="K30" i="92"/>
  <c r="I32" i="92"/>
  <c r="J32" i="92"/>
  <c r="K32" i="92"/>
  <c r="I34" i="92"/>
  <c r="J34" i="92"/>
  <c r="K34" i="92"/>
  <c r="I40" i="92"/>
  <c r="J40" i="92"/>
  <c r="K40" i="92"/>
  <c r="I42" i="92"/>
  <c r="J42" i="92"/>
  <c r="K42" i="92"/>
  <c r="I44" i="92"/>
  <c r="J44" i="92"/>
  <c r="K44" i="92"/>
  <c r="I46" i="92"/>
  <c r="J46" i="92"/>
  <c r="K46" i="92"/>
  <c r="I48" i="92"/>
  <c r="J48" i="92"/>
  <c r="K48" i="92"/>
  <c r="I50" i="92"/>
  <c r="J50" i="92"/>
  <c r="K50" i="92"/>
  <c r="I52" i="92"/>
  <c r="J52" i="92"/>
  <c r="K52" i="92"/>
  <c r="I54" i="92"/>
  <c r="J54" i="92"/>
  <c r="K54" i="92"/>
  <c r="I56" i="92"/>
  <c r="J56" i="92"/>
  <c r="K56" i="92"/>
  <c r="I58" i="92"/>
  <c r="J58" i="92"/>
  <c r="K58" i="92"/>
  <c r="I60" i="92"/>
  <c r="J60" i="92"/>
  <c r="K60" i="92"/>
  <c r="I62" i="92"/>
  <c r="J62" i="92"/>
  <c r="K62" i="92"/>
  <c r="I64" i="92"/>
  <c r="J64" i="92"/>
  <c r="K64" i="92"/>
  <c r="I66" i="92"/>
  <c r="J66" i="92"/>
  <c r="K66" i="92"/>
  <c r="I68" i="92"/>
  <c r="J68" i="92"/>
  <c r="K68" i="92"/>
  <c r="J77" i="92"/>
  <c r="K77" i="92"/>
  <c r="I37" i="92" l="1"/>
  <c r="I69" i="92"/>
  <c r="J37" i="92"/>
  <c r="K69" i="92"/>
  <c r="J69" i="92"/>
  <c r="K37" i="92"/>
  <c r="J70" i="92" l="1"/>
  <c r="J72" i="92" s="1"/>
  <c r="J71" i="92" s="1"/>
  <c r="K70" i="92"/>
  <c r="K72" i="92" s="1"/>
  <c r="K71" i="92" s="1"/>
  <c r="I70" i="92"/>
  <c r="I72" i="92" s="1"/>
  <c r="I71" i="92" s="1"/>
</calcChain>
</file>

<file path=xl/sharedStrings.xml><?xml version="1.0" encoding="utf-8"?>
<sst xmlns="http://schemas.openxmlformats.org/spreadsheetml/2006/main" count="5363" uniqueCount="1489">
  <si>
    <t>Programos tikslo kodas</t>
  </si>
  <si>
    <t>Uždavinio kodas</t>
  </si>
  <si>
    <t>Priemonės kodas</t>
  </si>
  <si>
    <t>Asignavimų valdytojo kodas</t>
  </si>
  <si>
    <t>Priemonės vykdytojo kodas</t>
  </si>
  <si>
    <t>Finansavimo šaltinis</t>
  </si>
  <si>
    <t>01</t>
  </si>
  <si>
    <t>Iš viso:</t>
  </si>
  <si>
    <t>02</t>
  </si>
  <si>
    <t xml:space="preserve">Iš viso  programai: </t>
  </si>
  <si>
    <t>Finansavimo šaltinių suvestinė</t>
  </si>
  <si>
    <t>Rezultato, produkto kriterijaus</t>
  </si>
  <si>
    <t>Vykdytojo kodas</t>
  </si>
  <si>
    <t xml:space="preserve">                              Pavadinimas</t>
  </si>
  <si>
    <t>Panevėžio miesto savivaldybės administracija</t>
  </si>
  <si>
    <t>Centralizuotas vidaus audito skyrius</t>
  </si>
  <si>
    <t>Viešųjų pirkimų skyrius</t>
  </si>
  <si>
    <t>Civilinės metrikacijos skyrius</t>
  </si>
  <si>
    <t>Kultūros ir meno skyrius</t>
  </si>
  <si>
    <t>Priemonių vykdytojų kodų klasifikatorius</t>
  </si>
  <si>
    <t>Sporto skyrius</t>
  </si>
  <si>
    <t>Teritorijų planavimo ir architektūros skyrius</t>
  </si>
  <si>
    <t>Miesto plėtros skyrius</t>
  </si>
  <si>
    <t>E. plėtros skyrius</t>
  </si>
  <si>
    <t>Miesto infrastruktūros skyrius</t>
  </si>
  <si>
    <t>Vidaus administravimo skyrius</t>
  </si>
  <si>
    <t>Komunikacijos skyrius</t>
  </si>
  <si>
    <t>Socialinių reikalų skyrius</t>
  </si>
  <si>
    <t>Investicijų projektų skyrius</t>
  </si>
  <si>
    <t>Strateginio planavimo ir finansų skyrius</t>
  </si>
  <si>
    <t>Švietimo skyrius</t>
  </si>
  <si>
    <t>Iš viso uždaviniui</t>
  </si>
  <si>
    <t>*Priemonės požymis</t>
  </si>
  <si>
    <t>SAVIVALDYBĖS  LĖŠOS, IŠ VISO:</t>
  </si>
  <si>
    <t>KITI ŠALTINIAI, IŠ VISO:</t>
  </si>
  <si>
    <t xml:space="preserve"> TIKSLŲ, UŽDAVINIŲ IR PRIEMONIŲ, PRIEMONIŲ IŠLAIDŲ IR REZULTATO, PRODUKTO VERTINIMO KRITERIJŲ SUVESTINĖS FORMA</t>
  </si>
  <si>
    <t>mato vnt.</t>
  </si>
  <si>
    <t>pavadinimas</t>
  </si>
  <si>
    <t xml:space="preserve">planas </t>
  </si>
  <si>
    <r>
      <t>Savivaldybės biudžeto lėšos</t>
    </r>
    <r>
      <rPr>
        <b/>
        <sz val="9"/>
        <rFont val="Times New Roman"/>
        <family val="1"/>
        <charset val="186"/>
      </rPr>
      <t xml:space="preserve"> (SB)</t>
    </r>
  </si>
  <si>
    <r>
      <t>Įstaigų  pajamos už paslaugas (</t>
    </r>
    <r>
      <rPr>
        <b/>
        <sz val="9"/>
        <rFont val="Times New Roman"/>
        <family val="1"/>
        <charset val="186"/>
      </rPr>
      <t>SP</t>
    </r>
    <r>
      <rPr>
        <sz val="9"/>
        <rFont val="Times New Roman"/>
        <family val="1"/>
        <charset val="186"/>
      </rPr>
      <t xml:space="preserve"> )</t>
    </r>
  </si>
  <si>
    <r>
      <t>Valstybės biudžeto lėšos (</t>
    </r>
    <r>
      <rPr>
        <b/>
        <sz val="9"/>
        <rFont val="Times New Roman"/>
        <family val="1"/>
        <charset val="186"/>
      </rPr>
      <t>VB)</t>
    </r>
  </si>
  <si>
    <r>
      <t>Valstybės lėšos vietinės reikšmės keliams (gatvėms) tiesti, taisyti, prižiūrėti ir saugaus eismo sąlygoms užtikrinti (</t>
    </r>
    <r>
      <rPr>
        <b/>
        <sz val="9"/>
        <rFont val="Times New Roman"/>
        <family val="1"/>
        <charset val="186"/>
      </rPr>
      <t>KPP</t>
    </r>
    <r>
      <rPr>
        <sz val="9"/>
        <rFont val="Times New Roman"/>
        <family val="1"/>
        <charset val="186"/>
      </rPr>
      <t>)</t>
    </r>
  </si>
  <si>
    <r>
      <t>Valstybės lėšos kapitalo investicijoms (</t>
    </r>
    <r>
      <rPr>
        <b/>
        <sz val="9"/>
        <rFont val="Times New Roman"/>
        <family val="1"/>
        <charset val="186"/>
      </rPr>
      <t>VKI)</t>
    </r>
  </si>
  <si>
    <r>
      <t>Ugdymo reikmių lėšos (</t>
    </r>
    <r>
      <rPr>
        <b/>
        <sz val="9"/>
        <rFont val="Times New Roman"/>
        <family val="1"/>
        <charset val="186"/>
      </rPr>
      <t>ML</t>
    </r>
    <r>
      <rPr>
        <sz val="9"/>
        <rFont val="Times New Roman"/>
        <family val="1"/>
        <charset val="186"/>
      </rPr>
      <t>)</t>
    </r>
  </si>
  <si>
    <r>
      <t>Europos Sąjungos paramos lėšos (</t>
    </r>
    <r>
      <rPr>
        <b/>
        <sz val="9"/>
        <rFont val="Times New Roman"/>
        <family val="1"/>
        <charset val="186"/>
      </rPr>
      <t>ES)</t>
    </r>
  </si>
  <si>
    <r>
      <t>Valstybės biudžeto lėšos VB, kurios neapskaitomos biudžete (</t>
    </r>
    <r>
      <rPr>
        <b/>
        <sz val="9"/>
        <rFont val="Times New Roman"/>
        <family val="1"/>
        <charset val="186"/>
      </rPr>
      <t>VBN</t>
    </r>
    <r>
      <rPr>
        <sz val="9"/>
        <rFont val="Times New Roman"/>
        <family val="1"/>
      </rPr>
      <t>)</t>
    </r>
  </si>
  <si>
    <r>
      <t>Paskolų lėšos investicijų projektams įgyvendinti (</t>
    </r>
    <r>
      <rPr>
        <b/>
        <sz val="9"/>
        <rFont val="Times New Roman"/>
        <family val="1"/>
        <charset val="186"/>
      </rPr>
      <t>P</t>
    </r>
    <r>
      <rPr>
        <sz val="9"/>
        <rFont val="Times New Roman"/>
        <family val="1"/>
        <charset val="186"/>
      </rPr>
      <t>)</t>
    </r>
  </si>
  <si>
    <t>SB</t>
  </si>
  <si>
    <t>03</t>
  </si>
  <si>
    <t>04</t>
  </si>
  <si>
    <t>Iš viso tikslui</t>
  </si>
  <si>
    <t>2024 metai</t>
  </si>
  <si>
    <t>05</t>
  </si>
  <si>
    <t>Pavadinimas</t>
  </si>
  <si>
    <t>ES</t>
  </si>
  <si>
    <t>VB</t>
  </si>
  <si>
    <t>L</t>
  </si>
  <si>
    <t>06</t>
  </si>
  <si>
    <t>07</t>
  </si>
  <si>
    <t>08</t>
  </si>
  <si>
    <t>09</t>
  </si>
  <si>
    <t>288724610</t>
  </si>
  <si>
    <r>
      <t>Valstybės biudžeto specialiosios tikslinės dotacijos lėšos valstybės funkcijoms atlikti (</t>
    </r>
    <r>
      <rPr>
        <b/>
        <sz val="9"/>
        <rFont val="Times New Roman"/>
        <family val="1"/>
        <charset val="186"/>
      </rPr>
      <t>VBSF)</t>
    </r>
  </si>
  <si>
    <r>
      <t>Valstybės biudžeto specialioji tikslinė dotacija regioninėms įstaigoms ir klasėms finansuoti. (</t>
    </r>
    <r>
      <rPr>
        <b/>
        <sz val="9"/>
        <rFont val="Times New Roman"/>
        <family val="1"/>
        <charset val="186"/>
      </rPr>
      <t>VBSR)</t>
    </r>
  </si>
  <si>
    <r>
      <t>Praėjusių metų lėšų likutis (</t>
    </r>
    <r>
      <rPr>
        <b/>
        <sz val="9"/>
        <rFont val="Times New Roman"/>
        <family val="1"/>
        <charset val="186"/>
      </rPr>
      <t xml:space="preserve"> L)</t>
    </r>
  </si>
  <si>
    <t>+</t>
  </si>
  <si>
    <t>VBSF</t>
  </si>
  <si>
    <t>2024  metų asignavimų projektas</t>
  </si>
  <si>
    <t>vnt.</t>
  </si>
  <si>
    <t>2</t>
  </si>
  <si>
    <t>proc.</t>
  </si>
  <si>
    <t>3</t>
  </si>
  <si>
    <t>5</t>
  </si>
  <si>
    <t>29</t>
  </si>
  <si>
    <t>Iš viso tikslui:</t>
  </si>
  <si>
    <t xml:space="preserve"> vnt.</t>
  </si>
  <si>
    <t>2024 metų asignavimų projektas</t>
  </si>
  <si>
    <t>Iš viso programai be likučio</t>
  </si>
  <si>
    <t>Iš viso programai be likučio:</t>
  </si>
  <si>
    <t>SP</t>
  </si>
  <si>
    <t>asm.</t>
  </si>
  <si>
    <t>vnt./metus</t>
  </si>
  <si>
    <t>0;12</t>
  </si>
  <si>
    <r>
      <t>Užtikrinti kokybišką ir efektyvią sveikatos priežiūrą</t>
    </r>
    <r>
      <rPr>
        <u/>
        <sz val="10"/>
        <rFont val="Times New Roman"/>
        <family val="1"/>
        <charset val="186"/>
      </rPr>
      <t xml:space="preserve"> </t>
    </r>
    <r>
      <rPr>
        <b/>
        <sz val="10"/>
        <rFont val="Times New Roman"/>
        <family val="1"/>
        <charset val="186"/>
      </rPr>
      <t>(SPP 1.2.1.)</t>
    </r>
  </si>
  <si>
    <t>248209780</t>
  </si>
  <si>
    <t>Įkurtas kompleksinių paslaugų centras vaikams su negalia ir jų šeimos nariams</t>
  </si>
  <si>
    <t>Didinti švietimo sistemos prieinamumą ir kokybę  (SPP 3.1)</t>
  </si>
  <si>
    <t>Aukštąjį išsilavinimą įgiję asmenys (25–64 m. amžiaus grupė)</t>
  </si>
  <si>
    <t>Valstybinių brandos egzaminų (VBE) rodiklis ir vieta šalies miestų savivaldybių kontekste, VBE</t>
  </si>
  <si>
    <t>228,0/3</t>
  </si>
  <si>
    <t>228,5/3</t>
  </si>
  <si>
    <t>Pagerinti švietimo paslaugų kokybę (SPP 3.1.1)</t>
  </si>
  <si>
    <t>Ikimokyklinį ir priešmokyklinį ugdymą lankančių vaikų dalis</t>
  </si>
  <si>
    <t>PUPP patenkinamo pasiekimų lygio lietuvių k. ir matematikos nepasiekusių mokinių dalis</t>
  </si>
  <si>
    <t>Matematika- 14,0; Lietuvių k.-7,0</t>
  </si>
  <si>
    <t>Matematika- 13,0; Lietuvių k.-6,5</t>
  </si>
  <si>
    <t>Matematika- 12,0; Lietuvių k.-6,1</t>
  </si>
  <si>
    <t>Olimpiadų prizininkų skaičius, tenkantis 10 tūkst. mokinių</t>
  </si>
  <si>
    <t>NVŠ ir FŠPU programų, vykdomų bet kurio švietimo teikėjo Savivaldybėje, krypčių skaičius</t>
  </si>
  <si>
    <t>Skaitmeninėms ugdymo priemonėms įsigyti skirtas PMSA finansavimas BU mokykloms</t>
  </si>
  <si>
    <t>Skaitmeninio raštingumo kvalifikacijos tobulinimo kursuose dalyvavusių pedagogų dalis</t>
  </si>
  <si>
    <t xml:space="preserve">Ikimokyklinių ugdymo mokyklų aplinkos išlaikymas ir programų įgyvendinimas </t>
  </si>
  <si>
    <t>Ikimokyklinių ugdymo mokyklų skaičius</t>
  </si>
  <si>
    <t>Ikimokyklines ugdymo mokyklas lankančių vaikų skaičius</t>
  </si>
  <si>
    <t>ML</t>
  </si>
  <si>
    <t>Priešmokyklinio ugdymo grupes lankančių vaikų skaičius</t>
  </si>
  <si>
    <t>Pedagogų skaičius</t>
  </si>
  <si>
    <t xml:space="preserve">Privačių darželių ugdymo programų įgyvendinimo užtikrinimas  </t>
  </si>
  <si>
    <t xml:space="preserve">Bendrojo ugdymo mokyklų išlaikymas ir programų įgyvendinimas </t>
  </si>
  <si>
    <t>Bendrojo ugdymo mokyklų skaičius</t>
  </si>
  <si>
    <t>Bendrojo ugdymo mokyklose dirbančių pedagogų skaičius</t>
  </si>
  <si>
    <t>Mokinių ugdymosi pasiekimų gerinimas diegiant kokybės krepšelį (dalyvaujančių projekte mokyklų skaičius</t>
  </si>
  <si>
    <t>Parengta ir įgyvendinama mokytojų skaitmeninių kompetencijų plėtojimo programa</t>
  </si>
  <si>
    <t>Parengta ir įgyvendinama mokyklų skaitmenizavimo programa</t>
  </si>
  <si>
    <t>VBSR</t>
  </si>
  <si>
    <t>Parengtas ir įgyvendinamas savivaldybės veiksmų ir priemonių planas, skirtas pasiruošti atnaujintų BP diegimui</t>
  </si>
  <si>
    <t>Mokytojų, dalyvavusių profesinių ir dalykinių kompetencijų tobulinimo mokymuose pagal atnaujintų BP reikalavimus, dalis</t>
  </si>
  <si>
    <t>10</t>
  </si>
  <si>
    <t>Pedagogų perkvalifikavimo programos plėtojimas ir įgyvendinimas (pedagogų, įgijusių gretutinę specialybę, dalis)</t>
  </si>
  <si>
    <t>Mokytojų, turinčių viso etato darbo krūvį, dalis</t>
  </si>
  <si>
    <t>Vykdomų NVŠ ir FŠPU (išskyrus ikimokyklinį ugdymą) programų, atliepiančių miesto prioritetus, dalis per metus</t>
  </si>
  <si>
    <t>Vaikų, lankančių neformaliojo ugdymo programas, kurios atliepia miesto prioritetus, dalis per metus</t>
  </si>
  <si>
    <t>Per metus įvertintų neformaliojo švietimo mokyklų skaičius</t>
  </si>
  <si>
    <t>Neformaliojo vaikų švietimo mokyklų ir formalųjį švietimą papildančio ugdymo mokyklų  skaičius</t>
  </si>
  <si>
    <t>Neformaliojo vaikų švietimo mokyklose ir formalųjį švietimą papildančio ugdymo mokyklose dirbančių pedagogų skaičius</t>
  </si>
  <si>
    <t>Neformaliojo vaikų švietimo (NVŠ krepšelis) programose dalyvaujančių mokinių skaičius</t>
  </si>
  <si>
    <t>Neformaliojo vaikų švietimo (NVŠ krepšelis) akredituotų  programų skaičius</t>
  </si>
  <si>
    <t xml:space="preserve">Įgyvendintų ikimokyklinio, bendrojo ir neformaliojo ugdymo mokyklų infrastruktūros modernizavimo projektų skaičius </t>
  </si>
  <si>
    <t>Mokyklų vidaus patalpų ir lauko infrastruktūros modernizavimas, programų skaičius</t>
  </si>
  <si>
    <t xml:space="preserve">Švietimo, kultūros, sporto ir kitų renginių bei projektų įgyvendinimas </t>
  </si>
  <si>
    <t>12</t>
  </si>
  <si>
    <t>Paskatų sistemos švietimo įstaigoms įgyvendinti sveiką, saugią emocinę ir fizinę aplinką kuriančius projektus sukūrimas</t>
  </si>
  <si>
    <t>Mokyklinės dokumentacijos įsigijimas iš Švietimo ir mokslo ministerijos (egzempliorių skaičius)</t>
  </si>
  <si>
    <t>Vaikų ir jaunimo meno projektų ir  tautinio  meno kolektyvų veiklos projektų konkurso organizavimas (Projektuose dalyvavusių mokinių skaičius</t>
  </si>
  <si>
    <t>Kolektyvų dalyvavimo regiono ir respublikinėse meno šventėse finansavimas</t>
  </si>
  <si>
    <t>Vaikų vasaros poilsio projektų finansavimas (mokinių, dalyvaujančių vaikų vasaros poilsio projektuose, skaičius)</t>
  </si>
  <si>
    <t>Gabių mokinių skatinimas, paskatintų (apdovanotų mokinių skaičius)</t>
  </si>
  <si>
    <t>Tarptautinės Mokytojų dienos minėjimo organizavimas, renginių skaičius</t>
  </si>
  <si>
    <t>Mokslo projektų dalinis finansavimas (iš dalies finansuotų tinkamai parengtų mokslo projektų skaičius)</t>
  </si>
  <si>
    <t>Konkursų, olimpiadų, varžybų, festivalių miesto mokiniams organizavimas (renginių skaičius)</t>
  </si>
  <si>
    <t>Transporto skyrimas mokiniams nuvežti į olimpiadas, konkursus, varžybas (išvykų skaičius)</t>
  </si>
  <si>
    <t>Petro Būtėno premijos skyrimas (premijuotų darbų skaičius)</t>
  </si>
  <si>
    <t xml:space="preserve">Geriausiai išlaikiusių valstybinius brandos egzaminus abiturientų pagerbimo šventės organizavimas </t>
  </si>
  <si>
    <t>Jaunųjų specialistų pritraukimo į miesto ugdymo įstaigas ir pedagogų perkvalifikavimo programos įgyvendinimas (finansinę paramą gavusių pedagogų skaičius)</t>
  </si>
  <si>
    <t>Mokinių tarptautinių mainų skatinimo projektų finansavimas (mokinių, dalyvaujančių  tarptautinių mainų skatinimo projektuose, skaičius)</t>
  </si>
  <si>
    <t>Motyvuotų ir gabių mokinių papildomo mokymo projektų finansavimas (projektuose dalyvaujančių mokinių skaičius)</t>
  </si>
  <si>
    <t>Mokyklų edukacinių erdvių konkurso organizavimas (apdovanotų mokyklų skaičius)</t>
  </si>
  <si>
    <t>Švietimo įstaigų turtui apdrausti (apdraustų ikimokyklinio ugdymo įstaigų skaičius)</t>
  </si>
  <si>
    <t>288724610
195472991</t>
  </si>
  <si>
    <t>Sukurtos rekomendacijos įtraukiojo ugdymo  įgyvendinimui miesto mokyklose</t>
  </si>
  <si>
    <t>Įgyvendinamos rekomendacijos įtraukiojo ugdymo įgyvendinimui miesto mokyklose</t>
  </si>
  <si>
    <t xml:space="preserve">Jaunimo, besimokančių pagal STEAM krypties mokslo ir studijų programas, dalis nuo visų besimokančio jaunimo </t>
  </si>
  <si>
    <t xml:space="preserve">Mokinių dalis, lankanti Panevėžio regioninį STEAM atviros prieigos centrą,  Savivaldybės finansuojamas STEAM srities neformaliojo vaikų/jaunimo švietimo akademijas </t>
  </si>
  <si>
    <t xml:space="preserve">Investicijos į STEAM srities dalykų laboratorijų plėtrą bendrojo ugdymo, neformaliojo vaikų švietimo   mokyklose </t>
  </si>
  <si>
    <t>Eur/          metus</t>
  </si>
  <si>
    <t xml:space="preserve">Besimokančių pagal STEAM krypties profesinio mokymo, mokslo ir studijų programas dalis nuo visų mokinių/studentų skaičiaus Panevėžio mieste </t>
  </si>
  <si>
    <t xml:space="preserve">Švietimo centro veikla </t>
  </si>
  <si>
    <t>288724610
195473036</t>
  </si>
  <si>
    <t>Švietimo centro darbuotojų skaičius</t>
  </si>
  <si>
    <t>STEAM dalykų mokytojų, integruojančių Pramonės 4.0 tendencijas ugdyme, skaičius</t>
  </si>
  <si>
    <t>Laboratorijų prieinamumo Panevėžio miesto mokyklose ir laboratorijų prieinamumo skatinant tarpinstitucinį bendradarbiavimą plėtra (laboratorijų, kurios yra prieinamos daugiau nei 1 bendruomenei, skaičius)</t>
  </si>
  <si>
    <t>Neformaliojo vaikų švietimo programų plėtra, suteikiant prioritetą STEAM krypties programoms (programų skaičius)</t>
  </si>
  <si>
    <t>Mokyklų, aprūpintų robotikos veikloms reikalingomis priemonėmis, skaičius</t>
  </si>
  <si>
    <t>Panevėžio miesto mokyklų ugdymo specialistų, apmokytų taikyti robotikos veikloms reikalingas priemones ugdymo procese, skaičius</t>
  </si>
  <si>
    <t>Eur/metus</t>
  </si>
  <si>
    <t>Sukurta metodinė bazė, kurioje talpinami mokytojų metodinių grupių sukurti produktai Panevėžio miesto kontekstui atnaujintame BU turinyje</t>
  </si>
  <si>
    <t>Finansuotų neformaliojo suaugusiųjų švietimo ir tęstinio mokymosi programų skaičius</t>
  </si>
  <si>
    <t>Didinti kvalifikuotų darbuotojų pasiūlą (SPP 3.2)</t>
  </si>
  <si>
    <t xml:space="preserve">Užimtų gyventojų pagal profesijų grupes, išskyrus nekvalifikuotus darbininkus, dalis </t>
  </si>
  <si>
    <t>Pirmą kartą po studijų baigimo pagal specialybę įsidarbinę Panevėžio profesinio rengimo centro, Panevėžio kolegijos ir KTU fakulteto absolventai</t>
  </si>
  <si>
    <t>proc. nuo visų absolventų</t>
  </si>
  <si>
    <t xml:space="preserve">Kryptingos profesinio orientavimo sistemos bendradarbiaujant Panevėžio miesto bendrojo ugdymo, profesinio mokymo ir aukštojo mokslo įstaigoms bei verslo įmonėms sukūrimas ir įgyvendinimas </t>
  </si>
  <si>
    <t>Profesijos patarėjų etatų skaičius</t>
  </si>
  <si>
    <t>Akredituotų laboratorijų Panevėžio miesto aukštosiose mokyklose skaičius</t>
  </si>
  <si>
    <t xml:space="preserve">Besimokančių studentų ir mokinių skaičius mokymo programose, susijusiose su Pramonės 4.0 sritimi, kurių praktinio mokymo metu ne mažiau kaip 50 proc. laiko naudojama nauja (ne senesnė nei 10 m įranga) įranga, dalis </t>
  </si>
  <si>
    <t>Besimokančių studentų ir mokinių skaičius mokymo programose, susijusiose su Pramonės 4.0 sritimi, kurių praktinio mokymo metu ne mažiau kaip 50 proc. laiko naudojama nauja (ne senesnė nei 10 m) įranga</t>
  </si>
  <si>
    <t>Viso</t>
  </si>
  <si>
    <t>Švietimo pažangos plano parengimas</t>
  </si>
  <si>
    <t>11</t>
  </si>
  <si>
    <t>15</t>
  </si>
  <si>
    <t xml:space="preserve">Socialinių paslaugų poreikio patenkinimas </t>
  </si>
  <si>
    <t xml:space="preserve">Gyventojų poreikius atitinkančių socialinių paslaugų  dalis nuo Socialinio paslaugų kataloge nurodytų paslaugų skaičiaus </t>
  </si>
  <si>
    <t>Išmokų, kompensacijų ir socialinės paramos mokiniams skyrimas ir mokėjimas iš valstybės biudžeto lėšų</t>
  </si>
  <si>
    <t>0; 1; 9</t>
  </si>
  <si>
    <t>Gavėjų skaičius</t>
  </si>
  <si>
    <t>VBN</t>
  </si>
  <si>
    <t>Pašalpų ir kompensacijų skyrimas ir mokėjimas iš savivaldybės biudžeto lėšų</t>
  </si>
  <si>
    <t>148209637</t>
  </si>
  <si>
    <t>0; 9</t>
  </si>
  <si>
    <t>Socialinių paslaugų gavėjų skaičius</t>
  </si>
  <si>
    <t>Paslaugų teikimas Panevėžio jaunuolių dienos centre</t>
  </si>
  <si>
    <t>Paslaugų teikimas Panevėžio atvirame jaunimo centre</t>
  </si>
  <si>
    <t>304377560</t>
  </si>
  <si>
    <t>Paslaugų teikimas Panevėžio socialinių paslaugų centre</t>
  </si>
  <si>
    <t>300601541</t>
  </si>
  <si>
    <t>Gavėjų skaičius pagal paslaugų rūšis</t>
  </si>
  <si>
    <t>Glaudus bendradarbiavimas su NVO skatinant jų įtrauktį teikti socialines paslaugas ir plėsti teikiamų socialinių paslaugų spektrą</t>
  </si>
  <si>
    <t xml:space="preserve">NVO teikiančių socialines paslaugas, skaičius </t>
  </si>
  <si>
    <t>NVO teikiamų socialinių paslaugų dalis nuo Socialinių paslaugų kataloge nurodytų paslaugų skaičiaus</t>
  </si>
  <si>
    <t>Iš NVO perkamų socialinių paslaugų skaičius</t>
  </si>
  <si>
    <t>Kompleksinių paslaugų šeimoms ir vaikams teikimas</t>
  </si>
  <si>
    <t>Šeimų ir vaikų, gavusių kompleksines paslaugas, skaičius</t>
  </si>
  <si>
    <t>Šeimoje ir bendruomenėje teikiamų paslaugų infrastruktūros plėtra</t>
  </si>
  <si>
    <t>0; 7; 9</t>
  </si>
  <si>
    <t>Socialinių paslaugų spektro įvairovė ir dalis nuo Socialinio paslaugų kataloge nurodytų paslaugų skaičiaus</t>
  </si>
  <si>
    <t>Suteiktų nestacionarių paslaugų asmenims (šeimoms) bendruomenėje ir šeimoje dalis nuo Socialinių paslaugų kataloge nurodytų nestacionarių paslaugų skaičiaus</t>
  </si>
  <si>
    <t>Įkurtas dienos centras senyvo amžiaus asmenims</t>
  </si>
  <si>
    <t xml:space="preserve"> vnt</t>
  </si>
  <si>
    <t xml:space="preserve">Organizacijų, teikiančių sociokultūrines paslaugas vyresnio amžiaus žmonėms, skaičius </t>
  </si>
  <si>
    <t>Sukurtas planas dėl ilgalaikės (trumpalaikės) socialinės globos paslaugų plėtros suaugusiems asmenims</t>
  </si>
  <si>
    <t>Socialinių paslaugų integracijos bendruomenėje plėtra</t>
  </si>
  <si>
    <t>Socialinę riziką patiriančių asmenų, dalyvavusių socialinei integracijai skirtose veiklose, dalis nuo nustatytų / besikreipiančių asmenų skaičiaus</t>
  </si>
  <si>
    <t xml:space="preserve">Suteiktų socialinės integracijos bendruomenėje paslaugų rūšių skaičius </t>
  </si>
  <si>
    <t>Vystyti socialinės paramos individualizuoto kompleksiškumo teikimo modelį</t>
  </si>
  <si>
    <t>Asmenų, patiriančių socialinės rizikos veiksnius, skaičius (asmenų skaičiaus pasikeitimas per laikotarpį)</t>
  </si>
  <si>
    <t>Kompleksinės ir individualizuotos socialinės paramos teikimo, derinant finansinę paramą, socialines paslaugas ir užimtumo didinimo priemones, plėtra</t>
  </si>
  <si>
    <t xml:space="preserve">Asmenų, parengtų integruotis į darbo rinką, skaičius </t>
  </si>
  <si>
    <t xml:space="preserve">Asmenų, gavusių kompleksines paslaugas, skaičius </t>
  </si>
  <si>
    <r>
      <t>Valstybės biudžeto lėšos VB, kurios neapskaitomos biudžete (</t>
    </r>
    <r>
      <rPr>
        <b/>
        <sz val="11"/>
        <rFont val="Times New Roman"/>
        <family val="1"/>
        <charset val="186"/>
      </rPr>
      <t>VBN</t>
    </r>
    <r>
      <rPr>
        <sz val="11"/>
        <rFont val="Times New Roman"/>
        <family val="1"/>
      </rPr>
      <t>)</t>
    </r>
  </si>
  <si>
    <r>
      <t>Praėjusių metų lėšų likutis (</t>
    </r>
    <r>
      <rPr>
        <b/>
        <sz val="11"/>
        <rFont val="Times New Roman"/>
        <family val="1"/>
        <charset val="186"/>
      </rPr>
      <t xml:space="preserve"> L)</t>
    </r>
  </si>
  <si>
    <r>
      <t>Europos Sąjungos paramos lėšos (</t>
    </r>
    <r>
      <rPr>
        <b/>
        <sz val="11"/>
        <rFont val="Times New Roman"/>
        <family val="1"/>
        <charset val="186"/>
      </rPr>
      <t>ES)</t>
    </r>
  </si>
  <si>
    <r>
      <t>Paskolų lėšos investicijų projektams įgyvendinti (</t>
    </r>
    <r>
      <rPr>
        <b/>
        <sz val="11"/>
        <rFont val="Times New Roman"/>
        <family val="1"/>
        <charset val="186"/>
      </rPr>
      <t>P</t>
    </r>
    <r>
      <rPr>
        <sz val="11"/>
        <rFont val="Times New Roman"/>
        <family val="1"/>
        <charset val="186"/>
      </rPr>
      <t>)</t>
    </r>
  </si>
  <si>
    <r>
      <t>Valstybės biudžeto specialioji tikslinė dotacija regioninėms įstaigoms ir klasėms finansuoti. (</t>
    </r>
    <r>
      <rPr>
        <b/>
        <sz val="11"/>
        <rFont val="Times New Roman"/>
        <family val="1"/>
        <charset val="186"/>
      </rPr>
      <t>VBSR)</t>
    </r>
  </si>
  <si>
    <r>
      <t>Valstybės biudžeto specialiosios tikslinės dotacijos lėšos valstybės funkcijoms atlikti (</t>
    </r>
    <r>
      <rPr>
        <b/>
        <sz val="11"/>
        <rFont val="Times New Roman"/>
        <family val="1"/>
        <charset val="186"/>
      </rPr>
      <t>VBSF)</t>
    </r>
  </si>
  <si>
    <r>
      <t>Ugdymo reikmių lėšos (</t>
    </r>
    <r>
      <rPr>
        <b/>
        <sz val="11"/>
        <rFont val="Times New Roman"/>
        <family val="1"/>
        <charset val="186"/>
      </rPr>
      <t>ML</t>
    </r>
    <r>
      <rPr>
        <sz val="11"/>
        <rFont val="Times New Roman"/>
        <family val="1"/>
        <charset val="186"/>
      </rPr>
      <t>)</t>
    </r>
  </si>
  <si>
    <r>
      <t>Valstybės lėšos kapitalo investicijoms (</t>
    </r>
    <r>
      <rPr>
        <b/>
        <sz val="11"/>
        <rFont val="Times New Roman"/>
        <family val="1"/>
        <charset val="186"/>
      </rPr>
      <t>VKI)</t>
    </r>
  </si>
  <si>
    <r>
      <t>Valstybės lėšos vietinės reikšmės keliams (gatvėms) tiesti, taisyti, prižiūrėti ir saugaus eismo sąlygoms užtikrinti (</t>
    </r>
    <r>
      <rPr>
        <b/>
        <sz val="11"/>
        <rFont val="Times New Roman"/>
        <family val="1"/>
        <charset val="186"/>
      </rPr>
      <t>KPP</t>
    </r>
    <r>
      <rPr>
        <sz val="11"/>
        <rFont val="Times New Roman"/>
        <family val="1"/>
        <charset val="186"/>
      </rPr>
      <t>)</t>
    </r>
  </si>
  <si>
    <r>
      <t>Valstybės biudžeto lėšos (</t>
    </r>
    <r>
      <rPr>
        <b/>
        <sz val="11"/>
        <rFont val="Times New Roman"/>
        <family val="1"/>
        <charset val="186"/>
      </rPr>
      <t>VB)</t>
    </r>
  </si>
  <si>
    <r>
      <t>Įstaigų  pajamos už paslaugas (</t>
    </r>
    <r>
      <rPr>
        <b/>
        <sz val="11"/>
        <rFont val="Times New Roman"/>
        <family val="1"/>
        <charset val="186"/>
      </rPr>
      <t>SP</t>
    </r>
    <r>
      <rPr>
        <sz val="11"/>
        <rFont val="Times New Roman"/>
        <family val="1"/>
        <charset val="186"/>
      </rPr>
      <t xml:space="preserve"> )</t>
    </r>
  </si>
  <si>
    <r>
      <t>Savivaldybės biudžeto lėšos</t>
    </r>
    <r>
      <rPr>
        <b/>
        <sz val="11"/>
        <rFont val="Times New Roman"/>
        <family val="1"/>
        <charset val="186"/>
      </rPr>
      <t xml:space="preserve"> (SB)</t>
    </r>
  </si>
  <si>
    <t>Finansavimo šaltinių susvestinė</t>
  </si>
  <si>
    <t>IŠ VISO:</t>
  </si>
  <si>
    <t>VKI</t>
  </si>
  <si>
    <t>P</t>
  </si>
  <si>
    <t>Iš viso Programai</t>
  </si>
  <si>
    <t>0;15</t>
  </si>
  <si>
    <t xml:space="preserve">Vykdyti investicijų projektus, naudojant bankų paskolos, Savivaldybės biudžeto ir likučio lėšas </t>
  </si>
  <si>
    <t xml:space="preserve">Administruoti investicijų projektus </t>
  </si>
  <si>
    <t>Parengti dokumentus, reikalingus Europos Sąjungos fondų investicijoms gauti</t>
  </si>
  <si>
    <t>km</t>
  </si>
  <si>
    <t>Įgyvendintas projektas</t>
  </si>
  <si>
    <t>Modernizuota sankryžų</t>
  </si>
  <si>
    <t>Įgyvendinti projektai</t>
  </si>
  <si>
    <t>0</t>
  </si>
  <si>
    <r>
      <rPr>
        <b/>
        <sz val="11"/>
        <rFont val="Times New Roman"/>
        <family val="1"/>
        <charset val="186"/>
      </rPr>
      <t>Pažangios pramonės ir paslaugų sektorių plėtrai reikalingos infrastruktūros ir įrangos plėtra (SPP 3.3.2.1)</t>
    </r>
    <r>
      <rPr>
        <sz val="11"/>
        <rFont val="Times New Roman"/>
        <family val="1"/>
        <charset val="186"/>
      </rPr>
      <t xml:space="preserve"> </t>
    </r>
  </si>
  <si>
    <t>Objektų, modernizuotų verslo plėtros sąlygų gerinimui, skaičius</t>
  </si>
  <si>
    <t>Sudaryti palankias sąlygas verslo plėtrai ir investicijų pritraukimui (SPP 3.3.2.)</t>
  </si>
  <si>
    <t>Įgyvendinti investicijų projektai, didinantys verslo aplinkos konkurencingumą</t>
  </si>
  <si>
    <t>Didinti miesto verslo aplinkos konkurencingumą (SPP 3.3)</t>
  </si>
  <si>
    <t>Mokyklų, kuriose modernizuota gamtos ir technologinių mokslų mokymo(si) aplinka, skaičius</t>
  </si>
  <si>
    <t>0;8</t>
  </si>
  <si>
    <t>0;7</t>
  </si>
  <si>
    <t>Modernizuotas objektas</t>
  </si>
  <si>
    <t>Modernizuota objektų</t>
  </si>
  <si>
    <r>
      <rPr>
        <b/>
        <sz val="11"/>
        <rFont val="Times New Roman"/>
        <family val="1"/>
        <charset val="186"/>
      </rPr>
      <t>Mokyklų infrastruktūros modernizavimas  (SPP 3.1.2.1.)</t>
    </r>
    <r>
      <rPr>
        <sz val="11"/>
        <rFont val="Times New Roman"/>
        <family val="1"/>
        <charset val="186"/>
      </rPr>
      <t xml:space="preserve"> </t>
    </r>
  </si>
  <si>
    <t>Įgyvendintų ikimokyklinio, bendrojo ir neformaliojo ugdymo mokyklų infrastruktūros modernizavimo projektų skaičius</t>
  </si>
  <si>
    <t>Užtikrinti sveiką, saugią emocinę ir fizinę aplinką  švietimo įstaigose (SPP 3.1.2.)</t>
  </si>
  <si>
    <t>Modernizuoti švietimo sistemos objektai, gerinant jų prieinamumą ir kokybę</t>
  </si>
  <si>
    <t>Didinti švietimo sistemos prieinamumą ir kokybę (SPP 3.1.)</t>
  </si>
  <si>
    <t xml:space="preserve"> </t>
  </si>
  <si>
    <r>
      <rPr>
        <b/>
        <sz val="10"/>
        <rFont val="Times New Roman"/>
        <family val="1"/>
        <charset val="186"/>
      </rPr>
      <t>Miesto vietinės reikšmės kelių ir gatvių infrastruktūros atnaujinimas ir plėtra (SPP 2.3.1.5.)</t>
    </r>
    <r>
      <rPr>
        <sz val="10"/>
        <rFont val="Times New Roman"/>
        <family val="1"/>
        <charset val="186"/>
      </rPr>
      <t xml:space="preserve"> </t>
    </r>
  </si>
  <si>
    <t>kompl.</t>
  </si>
  <si>
    <t xml:space="preserve">Įrengti nauji paviršinių nuotekų valymo įrenginiai </t>
  </si>
  <si>
    <t>Rekonstruotos lietaus vandens surinkimo, valymo ir nuotekų  bei drenažo sistemos ilgis</t>
  </si>
  <si>
    <t>Igyvendinti projektai</t>
  </si>
  <si>
    <r>
      <rPr>
        <b/>
        <sz val="11"/>
        <rFont val="Times New Roman"/>
        <family val="1"/>
        <charset val="186"/>
      </rPr>
      <t>Paviršinių nuotekų surinkimo  ir valymo sistemos (tinklų, irenginių) modernizavimas ir plėtra (SPP 2.3.1.2.)</t>
    </r>
    <r>
      <rPr>
        <sz val="11"/>
        <rFont val="Times New Roman"/>
        <family val="1"/>
        <charset val="186"/>
      </rPr>
      <t xml:space="preserve"> </t>
    </r>
  </si>
  <si>
    <t>Modernizuoti esamą ir tvariai vystyti naują miesto infrastruktūrą (SPP 2.3.1.)</t>
  </si>
  <si>
    <t>Projektų, gavusių finansavimą miesto tvariai plėtrai ir transformacijai, skaičius</t>
  </si>
  <si>
    <t>Skatinti miesto tvarią plėtrą ir transformaciją (SPP 2.3.)</t>
  </si>
  <si>
    <t xml:space="preserve">Sutvarkyta teritorija </t>
  </si>
  <si>
    <t>0;14</t>
  </si>
  <si>
    <t>0;5</t>
  </si>
  <si>
    <t>Atnaujintos/pritaikytos erdvės</t>
  </si>
  <si>
    <t>Įgyvendinta projektų</t>
  </si>
  <si>
    <r>
      <rPr>
        <b/>
        <sz val="11"/>
        <color theme="1"/>
        <rFont val="Times New Roman"/>
        <family val="1"/>
        <charset val="186"/>
      </rPr>
      <t>Viešųjų erdvių pritaikymas įvairioms socialinėms grupėms (SPP 2.2.3.2)</t>
    </r>
    <r>
      <rPr>
        <sz val="11"/>
        <color theme="1"/>
        <rFont val="Times New Roman"/>
        <family val="1"/>
        <charset val="186"/>
      </rPr>
      <t xml:space="preserve"> </t>
    </r>
  </si>
  <si>
    <t>Suformuotų, patobulintų erdvių skaičius</t>
  </si>
  <si>
    <t>Patobulinti  miesto erdvių ir objektų kokybę, jų prieziūrą (SPP 2.2.3.)</t>
  </si>
  <si>
    <t>Įrengta požeminių komunalinių atliekų surinkimo konteinerių aikštelių</t>
  </si>
  <si>
    <t>Įrengta  antžeminių komunalinių atliekų ir antrinių  žaliavų surinkimo  aikštelių</t>
  </si>
  <si>
    <t>Įrengta surūšiuotų atliekų surinkimo aikštelių</t>
  </si>
  <si>
    <r>
      <rPr>
        <b/>
        <sz val="11"/>
        <color theme="1"/>
        <rFont val="Times New Roman"/>
        <family val="1"/>
        <charset val="186"/>
      </rPr>
      <t>Pakartotinai naudojamų ir perdirbamų komunalinių atliekų kiekio didinimas (SPP 2.2.2.3)</t>
    </r>
    <r>
      <rPr>
        <sz val="11"/>
        <color theme="1"/>
        <rFont val="Times New Roman"/>
        <family val="1"/>
        <charset val="186"/>
      </rPr>
      <t xml:space="preserve"> </t>
    </r>
  </si>
  <si>
    <t>Įdiegti nauji žiedinės ekonomikos sprendimai</t>
  </si>
  <si>
    <t>Užtikrinti saugią ir švarią aplinką bei įdiegti žiedinės ekonomikos (beatliekės gamybos) principus (SPP 2.2.2.)</t>
  </si>
  <si>
    <t>Modernizuotos miesto apšvietimo sistemos dalis</t>
  </si>
  <si>
    <t>Įgyvendinami projektai, gavę finansavimą energijos taupymo, atsinaujinančių išteklių naudojimo skatinimui</t>
  </si>
  <si>
    <t>Paskatinti energijos taupymą, atsinaujinančių  ir alternatyvių  energijos išteklių naudojimą  (SPP 2.2.1.)</t>
  </si>
  <si>
    <t>Mažinti poveikį klimato kaitai ir prisitaikyti prie jos (SPP 2.2)</t>
  </si>
  <si>
    <t>Įdiegta intelektinių el.priemonių viešąjame transporte</t>
  </si>
  <si>
    <t>Intelektinių elektroninių  priemonių diegimas viešajame transporte (SPP 2.1.4.3.)</t>
  </si>
  <si>
    <t>Įgyvendintų projektų, didinančių naudojimosi viešuoju transportu mastą, skaičius</t>
  </si>
  <si>
    <t>Padidinti naudojimosi viešuoju transportu mastą (SPP 2.1.4.)</t>
  </si>
  <si>
    <t>Modernizuotų šviesoforinių sankryžų skaičius</t>
  </si>
  <si>
    <t>Modernizuotų šviesoforinių arba žiedinių sankryžų skaičius</t>
  </si>
  <si>
    <t>Finansavimą eismo saugumo didinimui gavę miesto eismo objektai</t>
  </si>
  <si>
    <t>Padidinti eismo saugumą (SPP 2.1.2.)</t>
  </si>
  <si>
    <t>km.</t>
  </si>
  <si>
    <t>Atnaujintų dviračių takų ilgis</t>
  </si>
  <si>
    <t>Atnaujintų atkarpų, skatinant netaršaus mikrotransporto infrastruktūros plėtrą, ilgis</t>
  </si>
  <si>
    <t>Paskatinti netaršaus  mikrotransporto (paspirtukai, dviračiai, riedžiai ir kt.) infrastruktūros plėtrą (SPP 2.1.1.)</t>
  </si>
  <si>
    <t>Įdiegtų/patobulintų darnaus judimo priemonių skaičius</t>
  </si>
  <si>
    <t>Vykdyti kryptingą darnaus judumo politiką savivaldybėje (SPP 2.1.)</t>
  </si>
  <si>
    <t>Tarptautinių  renginių skaičius</t>
  </si>
  <si>
    <t xml:space="preserve">Įgyvendinti projektą „Iššūkiai jaunimui“ </t>
  </si>
  <si>
    <t xml:space="preserve">Įgyvendinti projektą „Įtrauki Europos Sąjunga“  </t>
  </si>
  <si>
    <t xml:space="preserve">Įgyvendinti projektą „Žalioji kryptis“  </t>
  </si>
  <si>
    <t>Įgyvendinti projektą „Sportas visiems“</t>
  </si>
  <si>
    <t xml:space="preserve">vnt. </t>
  </si>
  <si>
    <t>vnt</t>
  </si>
  <si>
    <t xml:space="preserve">Įgyvendinti projektą „Bendruomenė ir aplinka“ </t>
  </si>
  <si>
    <t>0;11</t>
  </si>
  <si>
    <r>
      <rPr>
        <b/>
        <sz val="11"/>
        <color theme="1"/>
        <rFont val="Times New Roman"/>
        <family val="1"/>
        <charset val="186"/>
      </rPr>
      <t>Gyventojų pilietiškumo ir sąmoningumo skatinimas (SPP 1.4.1.3.)</t>
    </r>
    <r>
      <rPr>
        <sz val="11"/>
        <color theme="1"/>
        <rFont val="Times New Roman"/>
        <family val="1"/>
        <charset val="186"/>
      </rPr>
      <t xml:space="preserve"> </t>
    </r>
  </si>
  <si>
    <t>Renginių, skatinančių bendruomeniškumą ir įsitraukimą, skaičius</t>
  </si>
  <si>
    <t>Paskatinti gyventojų bendruomeniškumą ir įtraukti į savivaldos procesus (SPP 1.4.1.)</t>
  </si>
  <si>
    <t>Įgyvendinamų miesto projektų, skatinančių gyventojų socialinį aktyvumą ir pilietinę atsakomybę, skaičius</t>
  </si>
  <si>
    <t>Didinti gyventojų socialinį aktyvumą ir pilietinę atsakomybę (SPP 1.4.)</t>
  </si>
  <si>
    <t>Aprūpinti būstu asmenys</t>
  </si>
  <si>
    <t>Vystyti socialinės paramos individualizuoto kompleksiškumo teikimo modelį (SPP 1.3.2)</t>
  </si>
  <si>
    <t>Soc.riziką patiriančių asmenų, dalyvavusių veiklose, skaičius</t>
  </si>
  <si>
    <t>Asmenų, gavusių kompleksines paslaugas, skaičius</t>
  </si>
  <si>
    <t>0;9</t>
  </si>
  <si>
    <r>
      <rPr>
        <b/>
        <sz val="11"/>
        <color theme="1"/>
        <rFont val="Times New Roman"/>
        <family val="1"/>
        <charset val="186"/>
      </rPr>
      <t>Kompleksinių paslaugų šeimoms ir vaikams teikimas (SPP 1.3.1.2.)</t>
    </r>
    <r>
      <rPr>
        <sz val="11"/>
        <color theme="1"/>
        <rFont val="Times New Roman"/>
        <family val="1"/>
        <charset val="186"/>
      </rPr>
      <t xml:space="preserve"> </t>
    </r>
  </si>
  <si>
    <t>Užtikrinti kokybišką ir efektyvią socialinę paramą bendruomenėje (SPP 1.3.1.)</t>
  </si>
  <si>
    <t>Asmenų, gavusių paslaugas, mažinančias socialinę atskirtį bei didinančias socialinį saugumą (įskaitant aprūpinimą būstu), skaičius</t>
  </si>
  <si>
    <t>Skatinti socialinės atskirties mažėjimą ir socialinį saugumą (SPP 1.3.)</t>
  </si>
  <si>
    <r>
      <rPr>
        <b/>
        <sz val="11"/>
        <color theme="1"/>
        <rFont val="Times New Roman"/>
        <family val="1"/>
        <charset val="186"/>
      </rPr>
      <t>Sporto ir viešosios  aktyvaus laisvalaikio infrastruktūros  daugiafunkciškumo  plėtojimas ir pritaikymas nustatytiems kokybės standartams (SPP 1.2.1.8)</t>
    </r>
    <r>
      <rPr>
        <sz val="11"/>
        <color theme="1"/>
        <rFont val="Times New Roman"/>
        <family val="1"/>
        <charset val="186"/>
      </rPr>
      <t xml:space="preserve"> </t>
    </r>
  </si>
  <si>
    <t>Paslaugas gavusių asmenų skaičius</t>
  </si>
  <si>
    <t>Įstaigų, dalyvaujančių projekte gerinant teikiamų paslaugų kokybę, skaičius</t>
  </si>
  <si>
    <r>
      <rPr>
        <b/>
        <sz val="11"/>
        <color theme="1"/>
        <rFont val="Times New Roman"/>
        <family val="1"/>
        <charset val="186"/>
      </rPr>
      <t>Savivaldybės sveikatos priežiūros įstaigų  teikiamų paslaugų stiprinimas  ir plėtra  bei atsparumo ekstremalioms situacijoms didinimas (SPP 1.2.1.6)</t>
    </r>
    <r>
      <rPr>
        <sz val="11"/>
        <color theme="1"/>
        <rFont val="Times New Roman"/>
        <family val="1"/>
        <charset val="186"/>
      </rPr>
      <t xml:space="preserve"> </t>
    </r>
  </si>
  <si>
    <t>392   
             1</t>
  </si>
  <si>
    <t>Užtikrinti kokybišką ir efektyvią sveikatos priežiūrą (SPP 1.2.1)</t>
  </si>
  <si>
    <t>Įgyvendintų projektų, stiprinančių gyventojų sveikatą ir skatinančių fizinį aktyvumą, skaičius</t>
  </si>
  <si>
    <t>Stiprinti gyventojų sveikatą ir skatinti fizinį aktyvumą siekiant aukšto sporto meistriškumo (SPP 1.2)</t>
  </si>
  <si>
    <t>Įrengtos ekspozicijos</t>
  </si>
  <si>
    <t xml:space="preserve">Kultūros renginių skaičius </t>
  </si>
  <si>
    <t>Igyvendintas projektas</t>
  </si>
  <si>
    <r>
      <rPr>
        <b/>
        <sz val="11"/>
        <color theme="1"/>
        <rFont val="Times New Roman"/>
        <family val="1"/>
      </rPr>
      <t>Kultūros įstaigų veiklos modernizavimas (aktualinimas), siekiant didesnės gyventojų įtraukties  (SPP 1.1.3.2)</t>
    </r>
    <r>
      <rPr>
        <sz val="11"/>
        <color theme="1"/>
        <rFont val="Times New Roman"/>
        <family val="1"/>
      </rPr>
      <t xml:space="preserve"> </t>
    </r>
  </si>
  <si>
    <t xml:space="preserve">Parengtas techninis projektas </t>
  </si>
  <si>
    <t xml:space="preserve">Įrengtas kultūros objektas </t>
  </si>
  <si>
    <t>Rekonstruotas kultūros objektas</t>
  </si>
  <si>
    <t>14</t>
  </si>
  <si>
    <t>288724610; 304929400</t>
  </si>
  <si>
    <r>
      <rPr>
        <b/>
        <sz val="11"/>
        <color theme="1"/>
        <rFont val="Times New Roman"/>
        <family val="1"/>
        <charset val="186"/>
      </rPr>
      <t>Kultūros paslaugų  prieinamumo ir patrauklumo  didinimas, modernizuojant kultūros įstaigų  infrastruktūrą ir pritaikant daugiafunkcinėms ir daugiakultūrinėms paslaugoms  (SPP 1.1.3.1)</t>
    </r>
    <r>
      <rPr>
        <sz val="11"/>
        <color theme="1"/>
        <rFont val="Times New Roman"/>
        <family val="1"/>
        <charset val="186"/>
      </rPr>
      <t xml:space="preserve"> </t>
    </r>
  </si>
  <si>
    <t>Panevėžio miesto kultūros įstaigų, įgyvendinančių projektus gerinant paslaugų kokybę ir prieinamumą, skaičius</t>
  </si>
  <si>
    <t>Užtikrinti Panevėžio miesto savivaldybės  kultūros įstaigų veiklos kokybės  ir paslaugų prieinamumo gerinimą (SPP 1.1.3)</t>
  </si>
  <si>
    <t>Įgyvendintų projektų, kuriančių tvarią socialinę ir ekonominę kultūros vertę, skaičius</t>
  </si>
  <si>
    <t>Kurti tvarią socialinę ir ekonominę kultūros vertę Panevėžyje (SPP 1.1)</t>
  </si>
  <si>
    <t>Finansuoti tarpinstitucinio bendradarbiavimo koordinavimą (TBK)</t>
  </si>
  <si>
    <t>Tvarkyti erdvinių duomenų rinkinį</t>
  </si>
  <si>
    <t>Savivaldybei priskirtai valstybinei žemei ir kitam valstybiniam turtui valdyti, naudoti ir disponuoti  juo patikėjimo teise</t>
  </si>
  <si>
    <t>13</t>
  </si>
  <si>
    <t>Administruoti socialines išmokas, paslaugas ir kompensacijas</t>
  </si>
  <si>
    <t>0;13</t>
  </si>
  <si>
    <t>Teikti duomenis Valstybės suteiktos pagalbos registrui</t>
  </si>
  <si>
    <t>Proc.</t>
  </si>
  <si>
    <t>Dalies didėjimas per metus, ne mažiau kaip 1,5 proc.</t>
  </si>
  <si>
    <t>Asm.</t>
  </si>
  <si>
    <t>Gyvenamosios vietos deklaracijų, asmenų  pateiktų elektroniniu būdu (pagal VĮ „Registrų centras“ pateiktus duomenis)</t>
  </si>
  <si>
    <t>0;16</t>
  </si>
  <si>
    <t>Organizuoti gyventojų gyvenamosios vietos deklaravimą</t>
  </si>
  <si>
    <t xml:space="preserve">Per metus suteikta pirminė teisinė pagalba </t>
  </si>
  <si>
    <t>Teikti pirminę teisinę pagalbą</t>
  </si>
  <si>
    <t>Vykdyti jaunimo teisių apsaugą</t>
  </si>
  <si>
    <t>Administruoti laikinuosius darbus</t>
  </si>
  <si>
    <t>Tvarkyti archyvinius dokumentus</t>
  </si>
  <si>
    <t>0;1</t>
  </si>
  <si>
    <t>Vykdyti žemės ūkio funkcijas</t>
  </si>
  <si>
    <t>Kontroliuoti valstybinės kalbos vartojimą ir taisyklingumą</t>
  </si>
  <si>
    <t>Balai</t>
  </si>
  <si>
    <t>Savivaldybės pasirengimo reaguoti į ekstremalias situacijas lygis, ne žemesnis kaip 0,76 balo</t>
  </si>
  <si>
    <t>Organizuoti civilinę saugą ir mobilizaciją</t>
  </si>
  <si>
    <t>Vnt.</t>
  </si>
  <si>
    <t>Civilinės būklės aktų įrašymo sudarymo, keitimo, papildymo, atkūrimo anuliavimas bei pakartotinių dokumentų išdavimas per metus</t>
  </si>
  <si>
    <t>0;3</t>
  </si>
  <si>
    <t>Registruoti civilinės būklės aktus</t>
  </si>
  <si>
    <t>Tvarkyti Gyventojų registrą ir teikti duomenis Valstybės registrui</t>
  </si>
  <si>
    <t xml:space="preserve"> Tinkamai įgyvendinti Savivaldybei perduotas valstybės funkcijas</t>
  </si>
  <si>
    <t>Įdiegtas kompleksinis specialistų planavimo modelis</t>
  </si>
  <si>
    <t>Parengta programa</t>
  </si>
  <si>
    <t>Trūkstamų specialybių darbuotojų pritraukimo į savivaldybės įstaigas programos parengimas ir įgyvendinimas</t>
  </si>
  <si>
    <t>Finansinių įsipareigojimų vykdymas (paskolų ir palūkanų mokėjimas pagal grafiką, kitų finansinių įsipareigojimų vykdymas)</t>
  </si>
  <si>
    <t xml:space="preserve">Savivaldybės biudžete numatytos lėšos, reikalingos palūkanoms ir kitoms su paskolomis susijusiomis išlaidoms padengti </t>
  </si>
  <si>
    <t xml:space="preserve">Grąžintos paskolos bei sumokėtos skolos pagal pasirašytas sutartis (su palūkanomis) </t>
  </si>
  <si>
    <t xml:space="preserve">Grąžintos ilgalaikės paskolos ir vykdyti finansiniai įsipareigojimai </t>
  </si>
  <si>
    <t>8/0</t>
  </si>
  <si>
    <t>Kontrolės ir audito tarnybos pareigybių skaičius</t>
  </si>
  <si>
    <t>188692873</t>
  </si>
  <si>
    <t>Užtikrintas Savivaldybės kontrolės ir audito tarnybos darbas</t>
  </si>
  <si>
    <t>4/2</t>
  </si>
  <si>
    <t>Tarybos ir mero sekretoriato pareigybių skaičius</t>
  </si>
  <si>
    <t>9/18</t>
  </si>
  <si>
    <t>Savivaldybės Tarybos narių skaičius</t>
  </si>
  <si>
    <t xml:space="preserve">Organizuotas Savivaldybės tarybos, Tarybos sekretoriato darbas </t>
  </si>
  <si>
    <t>Apdraustų biudžetinių įstaigų vadovų atsakomybės draudimu, skaičius</t>
  </si>
  <si>
    <t>Darbuotojų, dirbančių pagal darbo sutartis, pareigybių skaičius</t>
  </si>
  <si>
    <t>Valstybės tarnautojų pareigybių skaičius</t>
  </si>
  <si>
    <t>Savivaldybės įstaigų ir įmonių pateiktų projektų / paraiškų finansavimui gauti skaičius</t>
  </si>
  <si>
    <t>Savivaldybės administracijos darbuotojų, per metus tobulinusių kvalifikaciją, dalis</t>
  </si>
  <si>
    <t xml:space="preserve"> Proc.</t>
  </si>
  <si>
    <t>Savivaldybės valdomų įmonių, kurios pasiekė 80 proc. akcininko suformuotų veiklos ir finansų valdymo tikslų, dalis</t>
  </si>
  <si>
    <t>gerai</t>
  </si>
  <si>
    <t>Paten- kinamai, gerai, labai gerai</t>
  </si>
  <si>
    <t>Gyventojų pasitenkinimas savivaldybės įstaigų ir įmonių teikiamomis viešosiomis paslaugomis lygis</t>
  </si>
  <si>
    <t>Stiprinti vietos savivaldą ir vykdyti efektyvų miesto įmonių ir įstaigų valdymą (SPP 1.5.)</t>
  </si>
  <si>
    <t>306008754</t>
  </si>
  <si>
    <t>Centralizuotas buhalterinės apskaitos įgyvendinimas</t>
  </si>
  <si>
    <t>Biudžetinių įstaigų, kuriose buhalterinė apskaita vykdoma centralizuotai, skaičius</t>
  </si>
  <si>
    <t>tūkst. Eur</t>
  </si>
  <si>
    <t xml:space="preserve">Organizuotas Savivaldybės administracijos darbas </t>
  </si>
  <si>
    <t xml:space="preserve"> iš jų moterys / vyrai</t>
  </si>
  <si>
    <t>Savivaldybės administracijos darbuotojų kvalifikacijos kėlimas (žmonių skaičius)</t>
  </si>
  <si>
    <t>Sudarytas Administracijos direktoriaus rezervas</t>
  </si>
  <si>
    <t>Dalyvauta Baltijos miestų sąjungos (BMS) ir  Lietuvos savivaldybių asociacijos (LSA) veikloje (organizacijų, kurių narė yra Savivaldybė, skaičius)</t>
  </si>
  <si>
    <t>*Priemonės požymis – nauja priemonė / pažangos projektas (P), tęstinė priemonė / projektas – (T)</t>
  </si>
  <si>
    <t>Paslaugas gavusių asmenų skaičius 
Atnaujintų / naujų įrengtų sporto objektų skaičius</t>
  </si>
  <si>
    <t xml:space="preserve"> Įgyvendinti projektą „Aukštaitijos sporto komplekso Didžiosios salės atnaujinimas“</t>
  </si>
  <si>
    <t>Rekonstruota sporto bazė</t>
  </si>
  <si>
    <t xml:space="preserve"> Įgyvendinti projektą „Poeto J. Čerkeso-Besparnio sodybos sutvarkymas“ (I etapas)</t>
  </si>
  <si>
    <t>Įgyvendinti projektą „Panevėžio  bendruomenių rūmų renovacija, modernizuojant viešąją kultūros  infrastruktūrą“ (I etapas)</t>
  </si>
  <si>
    <t xml:space="preserve"> Įgyvendinti projektą „Tarpvalstybinė lojalumo programa kultūrai  ir  turizmui skatinti“</t>
  </si>
  <si>
    <t xml:space="preserve"> Įgyvendinti projektą „Istorinio ir kultūrinio paveldo sklaida tarp kaimyninių šalių pasitelkiant inovacijas muziejuose“ </t>
  </si>
  <si>
    <t xml:space="preserve"> Įgyvendinti projektą „Sveikos gyvensenos skatinimas Panevėžio mieste“</t>
  </si>
  <si>
    <t xml:space="preserve"> Įgyvendinti projektą „Pirminės sveikatos priežiūros veiklos efektyvumo didinimas“</t>
  </si>
  <si>
    <t xml:space="preserve"> Įgyvendinti projektą „Priemonių, gerinančių ambulatorinių  sveikatos paslaugų prieinamumą tuberkulioze sergantiems asmenims, įgyvendinimas Panevėžio mieste“</t>
  </si>
  <si>
    <t xml:space="preserve"> Įgyvendinti projektą „Panevėžio  daugiafunkcinio  sporto ir sveikatingumo centro „Aukštaitija“  rekonstravimas A. Jakšto g. 1, Panevėžio mieste“  </t>
  </si>
  <si>
    <t xml:space="preserve"> Įgyvendinti projektą „Panevėžio bendruomeniniai šeimos namai“</t>
  </si>
  <si>
    <t>Įgyvendinti projektą „Kompleksinių paslaugų centro „Harmonijos miestas“ vaikams, turintiems negalią ir jų šeimos nariams statyba Panevėžio mieste“</t>
  </si>
  <si>
    <t xml:space="preserve"> Įgyvendinti projektą „Darnaus judumo priemonių diegimas Panevėžio mieste“</t>
  </si>
  <si>
    <t xml:space="preserve"> Įgyvendinti projektą „Panevėžio miesto gatvių apšvietimo modernizavimas“</t>
  </si>
  <si>
    <t xml:space="preserve"> Įgyvendinti projektą „Komunalinių atliekų rūšiuojamojo surinkimo infrastruktūra“</t>
  </si>
  <si>
    <t xml:space="preserve"> Įgyvendinti projektą „Panevėžio senvagės teritorijos kompleksinis sutvarkymas“</t>
  </si>
  <si>
    <t xml:space="preserve"> Įgyvendinti projektą „Skaistakalnio parko ir jo prieigų sutvarkymas“</t>
  </si>
  <si>
    <t xml:space="preserve"> Įgyvendinti projektą „Viešųjų erdvių prie Panevėžio bendruomenių rūmų sutvarkymas“</t>
  </si>
  <si>
    <t xml:space="preserve"> Įgyvendinti projektą „Nepriklausomybės aikštės ir jos prieigų sutvarkymas“</t>
  </si>
  <si>
    <t xml:space="preserve"> Įgyvendinti projektą „Teritorijos prie „Ekrano“ marių  konversija, pritaikant ją aktyviam poilsiui, užimtumui ir vietos verslo skatinimui“</t>
  </si>
  <si>
    <t xml:space="preserve"> Įgyvendinti projektą „Jaunimo sodo sutvarkymas“ </t>
  </si>
  <si>
    <t>Įgyvendinti projektą „Kraštovaizdžio formavimas ir ekologinės būklės gerinimas Panevėžio mieste“</t>
  </si>
  <si>
    <t xml:space="preserve"> Įgyvendinti projektą „Lietaus vandens surinkimo, valymo ir nuotekų  bei drenažo sistemų projektavimas, diegimas ir renovavimas“ </t>
  </si>
  <si>
    <t xml:space="preserve"> Įgyvendinti projektą „Panevėžio „Vilties“ progimnazijos infrastruktūros modernizavimas“ </t>
  </si>
  <si>
    <t xml:space="preserve"> Įgyvendinti projektą „Neformaliojo švietimo infrastruktūros tobulinimas“</t>
  </si>
  <si>
    <t xml:space="preserve"> Įgyvendinti projektą „Mokyklų aprūpinimas gamtos ir technologinių mokslų priemonėmis“</t>
  </si>
  <si>
    <t xml:space="preserve"> Įgyvendinti projektą „Susisiekimo su Panevėžio LEZ gerinimas, modernizuojant J.Janonio g.–Vakarinės g.–Pramonės g. sankryžą“</t>
  </si>
  <si>
    <t xml:space="preserve"> Įgyvendinti projektą „Infrastruktūros Biliūno g., Elektronikos g., Tinklų g. rengimas/modernizavimas, sukuriant palankias sąlygas verslo vystymuisi Panevėžio mieste“</t>
  </si>
  <si>
    <t xml:space="preserve">K. Paltaroko gimnazijos ugdymo programų įgyvendinimas </t>
  </si>
  <si>
    <t xml:space="preserve">Neformaliojo ugdymo dermės užtikrinimas </t>
  </si>
  <si>
    <t>„Metų mokytojo“ nominacijų ir premijų skyrimas švietimo darbuotojams (įsteigtų nominacijų skaičius)</t>
  </si>
  <si>
    <t>Pedagoginės-psichologinės tarnybos darbuotojų skaičius</t>
  </si>
  <si>
    <t>Surengtų renginių, skirtų mokytojams apie Pramonės 4.0. tendencijas, skaičius</t>
  </si>
  <si>
    <t>Praktinio mokymo dirbtuvės, pritaikytos Pramonės 4.0 profesiniam ugdymui</t>
  </si>
  <si>
    <t>Profesinio mokymo ir aukštojo mokslo įstaigų išteklių, reikalingų Pramonės 4.0 srities specialistams rengti, vystymas</t>
  </si>
  <si>
    <t>*Priemonės požymis- nauja priemonė/pažangos projektas (P), tęstinė priemonė/projektas- (T )</t>
  </si>
  <si>
    <t>Mažinti poveikį klimato kaitai ir prisitaikyti prie jos (SPP 2.2.)</t>
  </si>
  <si>
    <t>Žalumo indeksas</t>
  </si>
  <si>
    <t>Patobulinti miesto erdvių ir objektų kokybę, jų priežiūrą (SPP 2.2.3.)</t>
  </si>
  <si>
    <t>Įgyvendintų eko sistemą stiprinančių projektų skaičius</t>
  </si>
  <si>
    <t>ha</t>
  </si>
  <si>
    <t>KPP</t>
  </si>
  <si>
    <t>Parų skaičius, kai buvo viršyta kietųjų dalelių KD10 paros ribinė vertė 50 µg/m3</t>
  </si>
  <si>
    <r>
      <t>Paskatinti netaršaus mikrotransporto (paspirtukai, dviračiai, riedžiai ir kt.) infrastruktūros plėtrą</t>
    </r>
    <r>
      <rPr>
        <u/>
        <sz val="12"/>
        <rFont val="Times New Roman"/>
        <family val="1"/>
        <charset val="186"/>
      </rPr>
      <t xml:space="preserve"> </t>
    </r>
    <r>
      <rPr>
        <b/>
        <sz val="12"/>
        <rFont val="Times New Roman"/>
        <family val="1"/>
        <charset val="186"/>
      </rPr>
      <t>(SPP 2.1.1)</t>
    </r>
  </si>
  <si>
    <t>Įskaitinių eismo įvykių, kuriuose sužeidžiami pėstieji ir dviratininkai, skaičius</t>
  </si>
  <si>
    <t>Dviračių trasų, pėsčiųjų takų mieste ir jo prieigose įrengimas, atnaujinimas užtikrinant tęstinumą bei junglumą</t>
  </si>
  <si>
    <t>Kelio atkarpų, kuriose perorganizuotas eismas, pritaikant jas saugiam važinėjimui dviračiais – atskirų dviračių takų ir (arba) fiziškai atskirtų dviračių juostų ilgis</t>
  </si>
  <si>
    <t>4</t>
  </si>
  <si>
    <t>Naujų įrengtų dviračių ir pėsčiųjų takų ilgis</t>
  </si>
  <si>
    <t>Atnaujintų dviračių ir pėsčiųjų takų ilgis</t>
  </si>
  <si>
    <t>Dviračių trasų, pėsčiųjų takų mieste ir jo prieigose remontas ir priežiūra</t>
  </si>
  <si>
    <t>Dviračių ir pėsčiųjų takų ilgis (šalia gatvių)</t>
  </si>
  <si>
    <t xml:space="preserve">Klaipėdos g. dalies (nuo Nemuno g. iki miesto ribos) šaligatvio dangos atnaujinimas </t>
  </si>
  <si>
    <t xml:space="preserve">Pušaloto g. dalies (nuo geležinkėlio pervažos iki miesto ribos) pėsčiųjų-dviračių tako asfalto dangos atnaujinimas </t>
  </si>
  <si>
    <t xml:space="preserve">Velžio kel. dalies (nuo Velžio kel. 74 iki miesto ribos) pėsčiųjų-dviračių tako asfalto dangos atnaujinimas </t>
  </si>
  <si>
    <r>
      <t>Padidinti eismo saugumą</t>
    </r>
    <r>
      <rPr>
        <b/>
        <u/>
        <sz val="12"/>
        <rFont val="Times New Roman"/>
        <family val="1"/>
        <charset val="186"/>
      </rPr>
      <t xml:space="preserve"> </t>
    </r>
    <r>
      <rPr>
        <b/>
        <sz val="12"/>
        <rFont val="Times New Roman"/>
        <family val="1"/>
        <charset val="186"/>
      </rPr>
      <t>(SPP 2.1.2.)</t>
    </r>
  </si>
  <si>
    <t>Įskaitinių eismo įvykių skaičius</t>
  </si>
  <si>
    <t xml:space="preserve">Sankryžų modernizavimas ir saugaus eismo užtikrinimas </t>
  </si>
  <si>
    <t xml:space="preserve">Klaipėdos g., Projektuotojų g., Dariaus ir Girėno g. sankryžos rekonstravimas </t>
  </si>
  <si>
    <t>Įrengtų žiedinių sankryžų skaičius</t>
  </si>
  <si>
    <t>Stoties g., Pušaloto g., Marijonų g. sankryžos rekonstravimas</t>
  </si>
  <si>
    <t>Senamiesčio g., S. Kerbedžio g. sankryžos su prieigomis rekonstravimas</t>
  </si>
  <si>
    <t>Elektronikos g., Venslaviškio g. sankryžos su prieigomis rekonstravimas</t>
  </si>
  <si>
    <t>Išmaniųjų pėsčiųjų perėjų įrengimas ir esamų modernizavimas. Šviesoforų postų priežiūra ir eksplotavimas</t>
  </si>
  <si>
    <t>Naujų įrengtų išmaniųjų (reaguojanti į srautą ir keičianti signalus) perėjų skaičius</t>
  </si>
  <si>
    <t>Šviesoforų postų priežiūra ir eksplotavimas</t>
  </si>
  <si>
    <t>Miesto gatvių horizontalus ir vertikalus ženklinimas</t>
  </si>
  <si>
    <t>Horizontaliai paženklintos, paženklinimu atnaujintos gtavės</t>
  </si>
  <si>
    <t>Kelio ženklų, užtvarų ir kitų eismo saugumo gerinimo priemonių įrengimas ir priežiūra</t>
  </si>
  <si>
    <t>Ramaus eismo gatvių be tranzitinio transporto tinklo plėtra. Eismo intensyvumo miesto centre mažinimas</t>
  </si>
  <si>
    <t>Parengta transporto pralaidumo Panevėžio mieste studija</t>
  </si>
  <si>
    <t>Parengtas gatvių parametrų auditas</t>
  </si>
  <si>
    <r>
      <t>Pasiekti skirtingų transporto būdų darną miesto sistemoje</t>
    </r>
    <r>
      <rPr>
        <u/>
        <sz val="12"/>
        <rFont val="Times New Roman"/>
        <family val="1"/>
        <charset val="186"/>
      </rPr>
      <t xml:space="preserve"> </t>
    </r>
    <r>
      <rPr>
        <b/>
        <sz val="12"/>
        <rFont val="Times New Roman"/>
        <family val="1"/>
        <charset val="186"/>
      </rPr>
      <t>(SPP 2.1.3.)</t>
    </r>
  </si>
  <si>
    <t xml:space="preserve">Zonų be CO2  skaičius </t>
  </si>
  <si>
    <t xml:space="preserve">Elektromobilių įkrovimo prieigų tinklo plėtra </t>
  </si>
  <si>
    <t>Elektromobilių įkrovimo prieigų skaičius</t>
  </si>
  <si>
    <r>
      <t>Padidinti naudojimosi viešuoju transportu mastą</t>
    </r>
    <r>
      <rPr>
        <u/>
        <sz val="12"/>
        <rFont val="Times New Roman"/>
        <family val="1"/>
        <charset val="186"/>
      </rPr>
      <t xml:space="preserve"> </t>
    </r>
    <r>
      <rPr>
        <b/>
        <sz val="12"/>
        <rFont val="Times New Roman"/>
        <family val="1"/>
        <charset val="186"/>
      </rPr>
      <t>(SPP 2.1.4.)</t>
    </r>
  </si>
  <si>
    <t>Vietinio susisiekimo bendrų maršrutų su kitomis savivaldybėmis skaičius</t>
  </si>
  <si>
    <t>Keleivių pasitenkinimo viešojo transporto paslaugomis pokytis</t>
  </si>
  <si>
    <t>Atliktas transporto maršrutinio tinklo optimizavimas</t>
  </si>
  <si>
    <t>Išplėsti viešojo transporto ir susisiekimo infrastruktūrą bei atnaujinti viešojo transporto priemones (SPP 2.1.5.)</t>
  </si>
  <si>
    <t>Mažiau teršiančių, elektra ir (ar) dujomis varomų viešojo transporto priemonių dalis nuo visų viešojo transporto priemonių</t>
  </si>
  <si>
    <t>27</t>
  </si>
  <si>
    <t>Veikiančių subjektų, siūlančių nuomotis / dalintis automobilius, dviračius ir kitas transporto priemones, skaičius</t>
  </si>
  <si>
    <r>
      <t>Naujos autobusų stoties įrengimas ir prieigų sutvarkymas</t>
    </r>
    <r>
      <rPr>
        <b/>
        <u/>
        <sz val="12"/>
        <rFont val="Times New Roman"/>
        <family val="1"/>
        <charset val="186"/>
      </rPr>
      <t xml:space="preserve"> </t>
    </r>
  </si>
  <si>
    <t>Įrengta nauja autobusų stotis ir sutvarkytos prieigos</t>
  </si>
  <si>
    <t>„Rail Baltica“ transporto mazgo integravimas į Panevėžio miesto transporto tinklą</t>
  </si>
  <si>
    <t>0;7;
8;14</t>
  </si>
  <si>
    <t>Numatyti nauji maršrutai</t>
  </si>
  <si>
    <t>Paskatinti energijos taupymą, atsinaujinančių ir alternatyvių energijos išteklių naudojimą (SPP 2.2.1.)</t>
  </si>
  <si>
    <t>Savivaldybės darnios energetikos plėtros indeksas</t>
  </si>
  <si>
    <t>Kvartalinės renovacijos skatinimas ir plėtra taikant kompleksines energetinio efektyvumo didinimo priemones</t>
  </si>
  <si>
    <t>Kompleksiškai renovuotų daugiabučių namų skaičius</t>
  </si>
  <si>
    <t>Atsinaujinančių išteklių energijos naudojimo plėtros plano  parengimas ir įgyvendinimas</t>
  </si>
  <si>
    <t>Parengtas atsinaujinančių išteklių energijos naudojimo plėtros planas</t>
  </si>
  <si>
    <r>
      <t>Savivaldybės viešųjų pastatų modernizavimas, taikant energijos išteklių panaudojimo efektyvumo didinimo priemones</t>
    </r>
    <r>
      <rPr>
        <b/>
        <u/>
        <sz val="12"/>
        <rFont val="Times New Roman"/>
        <family val="1"/>
        <charset val="186"/>
      </rPr>
      <t xml:space="preserve"> </t>
    </r>
  </si>
  <si>
    <t>Naujų modernizuotų viešųjų pastatų skaičius</t>
  </si>
  <si>
    <t>Naujus aplinkai draugiškesnius šilumos būdus įdiegusių savivaldybės įmonių / organizacijų skaičius</t>
  </si>
  <si>
    <t>Namų ūkių (būstų) šildymo įrenginių inventorizavimas ir vartotojų sąmoningumo didinimas</t>
  </si>
  <si>
    <t>Atlikta namų ūkių (būstų) šildymo įrenginių inventorizacija</t>
  </si>
  <si>
    <t xml:space="preserve">Suformuotų erdvių skaičius </t>
  </si>
  <si>
    <t>Dalyvaujamojo biudžeto modelio taikymas</t>
  </si>
  <si>
    <t>Dalyvaujamojo biudžeto dalies didėjimas (kasmet)</t>
  </si>
  <si>
    <t>Miesto viešųjų erdvių atnaujinimas, priežiūra</t>
  </si>
  <si>
    <t>Vykdoma vejų ir žolynų (želdinių) priežiūra mieste</t>
  </si>
  <si>
    <t>Prižiūrimi ir atnaujinami miesto gėlynai</t>
  </si>
  <si>
    <r>
      <t>m</t>
    </r>
    <r>
      <rPr>
        <vertAlign val="superscript"/>
        <sz val="12"/>
        <rFont val="Times New Roman"/>
        <family val="1"/>
        <charset val="186"/>
      </rPr>
      <t>2</t>
    </r>
  </si>
  <si>
    <t xml:space="preserve">Valomos gatvės  </t>
  </si>
  <si>
    <t xml:space="preserve">Valomi šaligatviai </t>
  </si>
  <si>
    <r>
      <t>tūkst. m</t>
    </r>
    <r>
      <rPr>
        <vertAlign val="superscript"/>
        <sz val="12"/>
        <rFont val="Times New Roman"/>
        <family val="1"/>
        <charset val="186"/>
      </rPr>
      <t xml:space="preserve">2   </t>
    </r>
  </si>
  <si>
    <t>Prižiūrimi viešieji tualetai</t>
  </si>
  <si>
    <t>Miesto vejų ir žolynų atnaujinimas ir priežiūra</t>
  </si>
  <si>
    <t>Prižiūrimos šiukšlių dėžės</t>
  </si>
  <si>
    <t>Miesto gėlynų atnaujinimas ir priežiūra</t>
  </si>
  <si>
    <t>Sodinamos gėlės ir dekoratyviniai augalai</t>
  </si>
  <si>
    <t>Miesto želdynų atnaujinimas ir priežiūra</t>
  </si>
  <si>
    <t>Medžių priežiūros paslaugos Panevėžio mieste</t>
  </si>
  <si>
    <t xml:space="preserve">Miesto    teritorijų, viešųjų tualetų valymas, priežiūra, šiukšliadėžių priežiūra </t>
  </si>
  <si>
    <t>Paruošiamųjų darbų atlikimas ir paslaugų suteikimas miesto renginiams</t>
  </si>
  <si>
    <t>Atlikti darbus ir suteikti paslaugas (pastatyti biotualetus, atliekų surinkimo konteinerius, išvalyti teritorijas ir kt.) planuojamiems miesto renginiams</t>
  </si>
  <si>
    <t>Bepriežiūrių, bešeimininkių gyvūnų  laikinoji priežiūra</t>
  </si>
  <si>
    <t xml:space="preserve">Suteikta laikinoji priežiūra bepriežiūriams, bešeimininkiams gyvūnams </t>
  </si>
  <si>
    <t>Požeminių atliekų surinkimo konteinerių aikštelių su požeminiais konteineriais remontas</t>
  </si>
  <si>
    <t>Atliktas pagal poreikį konteinerių su požeminiais konteineriais remontas</t>
  </si>
  <si>
    <t>Bešeimininkių gyvūnų  (kačių) augintinių skaičiaus mažinimo programai vykdyti</t>
  </si>
  <si>
    <t xml:space="preserve">Sterilizuota bešeimininkų kačių   </t>
  </si>
  <si>
    <t xml:space="preserve">Prižiūrima miesto fontanų                                                   </t>
  </si>
  <si>
    <t>Prižiūrima miesto paplūdimių</t>
  </si>
  <si>
    <t xml:space="preserve">Prižiūrimos miesto užtvankos </t>
  </si>
  <si>
    <t>Prižiūrimos skulptūros, paminklai</t>
  </si>
  <si>
    <t>Suremontuota suoliukų</t>
  </si>
  <si>
    <t>Pastatyta naujų suoliukų</t>
  </si>
  <si>
    <t>Pritaikyta viešųjų erdvių  įvairioms socialinėms grupėms (įgyvendintų projektų skaičius)</t>
  </si>
  <si>
    <t xml:space="preserve">Įrengta vaikų žaidimo aikštelių        </t>
  </si>
  <si>
    <t xml:space="preserve">Prižiūrima vaikų žaidimo aikštelių        </t>
  </si>
  <si>
    <t>Vaizdo stebėjimo kameros</t>
  </si>
  <si>
    <t>Renkama rinkliava (parkomatai)</t>
  </si>
  <si>
    <t>Papuošta miesto eglė ir Laisvės aikštė, kartą per metus</t>
  </si>
  <si>
    <t>Skaičiuojama nuo gatvių ir statinių stogų ploto</t>
  </si>
  <si>
    <t>Skatinti miesto plėtrą ir tvarią transformaciją   (SPP 2.3.)</t>
  </si>
  <si>
    <t xml:space="preserve">Apšviestų teritorijų plotas </t>
  </si>
  <si>
    <t>mln. kv. m</t>
  </si>
  <si>
    <t>1,5</t>
  </si>
  <si>
    <t>Miesto vietinės reikšmės kelių ir gatvių infrastruktūros atnaujinimas ir plėtra</t>
  </si>
  <si>
    <t>Atnaujintų ir naujai įrengtų vietinės reikšmės kelių ir gatvių ilgis</t>
  </si>
  <si>
    <t>Panevėžio miesto infrastruktūros objektų naujos statybos, rekonstravimo, kapitalinio, paprastojo remonto darbai dalyvaujant fiziniams ir  (ar) juridiniams asmenims, projektų skaičius</t>
  </si>
  <si>
    <t xml:space="preserve">Vietinės reikšmės kelių ir gatvių su asfalto danga remontas ir priežiūra </t>
  </si>
  <si>
    <t>Vietinės reikšmės kelių ir gatvių su asfalto danga ilgis</t>
  </si>
  <si>
    <t>Vietinės reikšmės kelių ir gatvių su žvyro danga ilgis</t>
  </si>
  <si>
    <t xml:space="preserve">Vietinės reikšmės kelių ir gatvių su asfalto danga atnaujinimas </t>
  </si>
  <si>
    <t>Atnaujintų gatvių su asfalto danga ilgis</t>
  </si>
  <si>
    <t xml:space="preserve">Bendrijų gatvės kapitalinis remontas  </t>
  </si>
  <si>
    <t>Kapitališkai suremontuotos Bendrijų gatvės ilgis</t>
  </si>
  <si>
    <t>Matininkų gatvės kapitalinis remontas</t>
  </si>
  <si>
    <t>Kapitališkai suremontuotos Matininkų gatvės ilgis</t>
  </si>
  <si>
    <t xml:space="preserve">Rėklių gatvės kapitalinis remontas </t>
  </si>
  <si>
    <t>Kapitališkai suremontuotos Rėklių gatvės ilgis</t>
  </si>
  <si>
    <t>Kapitališkai suremontuotos Smėlynės gatvės ilgis</t>
  </si>
  <si>
    <t xml:space="preserve">Beržų gatvės dalies (nuo Pilėnų g. iki Ramygalos g.) rekonstravimas  </t>
  </si>
  <si>
    <t>Rekonstruotos Beržų gatvės dalies (nuo Pilėnų g. iki Ramygalos g.) ilgis</t>
  </si>
  <si>
    <t xml:space="preserve">Parko gatvės dalies (nuo Tulpių g. iki Nemuno g.) kapitalinis remontas  </t>
  </si>
  <si>
    <t>Kapitališkai suremontuotos Parko gatvės dalies (nuo Tulpių g. iki Nemuno g.) ilgis</t>
  </si>
  <si>
    <t xml:space="preserve">Žvaigždžių gatvės dalies (nuo Kniaudiškių g. iki J. Zikaro g.) kapitalinis remontas  </t>
  </si>
  <si>
    <t>Kapitališkai suremontuotos Žvaigždžių gatvės dalies (nuo Kniaudiškių g. iki J. Zikaro g.) ilgis</t>
  </si>
  <si>
    <t xml:space="preserve">Panevėžio miesto centrinės miesto dalies viešųjų erdvių bei gatvių (kitaip Laisvės aikštės prieigų II dalis) sutvarkymo (II etapo) darbo projekto parengimas ir statybos darbai (Respublikos g. atkarpos (nuo Vasario 16-osios g. iki Respublikos g. 44) kapitalinis remontas) </t>
  </si>
  <si>
    <t>Sietyno gatvės kapitalinis remontas</t>
  </si>
  <si>
    <t>Kapitališkai suremontuotos Sietyno gatvės ilgis</t>
  </si>
  <si>
    <t>Projektavimo darbai</t>
  </si>
  <si>
    <t>Atlikti  inžinerinių statinių techniniai projektai</t>
  </si>
  <si>
    <t>Statinių kadastriniai matavimai</t>
  </si>
  <si>
    <t>Atlikti statinių kadastriniai matavimai</t>
  </si>
  <si>
    <t>Miesto gatvių ir viešųjų erdvių apšvietimo tinklų eksploatavimas, įrengimas, rekonstrukcija ir remontas, viešųjų erdvių ir gatvių apšvietimas, naujų abonentų prijungimas</t>
  </si>
  <si>
    <t xml:space="preserve">Eksploatuojama šviestuvų    </t>
  </si>
  <si>
    <t>Įrengta, rekonstruota apšvietimo tinklų</t>
  </si>
  <si>
    <t>KPPP</t>
  </si>
  <si>
    <t>Suvartota el. energijos</t>
  </si>
  <si>
    <t>GWh</t>
  </si>
  <si>
    <t>Abonentų skaičius</t>
  </si>
  <si>
    <t xml:space="preserve">Žvyruotų gatvių dulkėtumo mažinimas   </t>
  </si>
  <si>
    <t>Žvyruotų gatvių, kuriose sumažintas dulkėtumas, ilgis</t>
  </si>
  <si>
    <t>Vietinės reikšmės kelių ir gatvių su žvyro danga priežiūra, naudojant dulkėjimą mažinančias priemones, ilgis</t>
  </si>
  <si>
    <t>Esamų tiltų ir kitos infrastruktūros remontas ir rekonstrukcija</t>
  </si>
  <si>
    <t>Atliktų tiltų ir kitos infrastruktūros  remonto ar rekonstrukcijos skaičius</t>
  </si>
  <si>
    <t>Kapitališkai suremontuotų tiltų skaičius</t>
  </si>
  <si>
    <t>Daugiabučių gyvenamųjų namų teritorijų infrastruktūros atnaujinimas ir plėtra</t>
  </si>
  <si>
    <t>Įrengtų, atnaujintų objektų skaičius (automobilių aikštelės, vaikų žaidimų aikštelės, šaligatviai, vidaus keliai)</t>
  </si>
  <si>
    <t>Atnaujintų vidaus kelių, automobilių aikštelių skaičius</t>
  </si>
  <si>
    <t>Atnaujintų šaligatvių skaičius</t>
  </si>
  <si>
    <t>Įrengtų, atnaujintų vaikų žaidimų aikštelių skaičius</t>
  </si>
  <si>
    <t>Atnaujintų objektų skaičius</t>
  </si>
  <si>
    <t>Organizuoti kapinių priežiūrą, vienišų žmonių laidojimą</t>
  </si>
  <si>
    <t>Vykdomas kapinių atnaujinimas ir  priežiūra</t>
  </si>
  <si>
    <t xml:space="preserve">tūkst. m2 </t>
  </si>
  <si>
    <t>Palaidota vienišų ir neatpažintų žmonių palaikų</t>
  </si>
  <si>
    <t xml:space="preserve">Kapinių teritorijos atnaujinimas ir priežiūra </t>
  </si>
  <si>
    <t>Kapinių skaitmeninimo informacinės sistemos palaikymas</t>
  </si>
  <si>
    <t>Panevėžio miesto savivaldybės teritorijoje mirusių žmonių palaikų vežimo ir laikymo paslaugos</t>
  </si>
  <si>
    <t>Vienišų ir neatpažintų žmonių palaikų laidojimas</t>
  </si>
  <si>
    <t>Savivaldybei priklausančius statinius rekonstruoti, atnaujinti, modernizuoti, remontuoti, apdrausti ir plėtoti</t>
  </si>
  <si>
    <t xml:space="preserve">Savivaldybei priklausiančių pastatų kasmet pagerintos būklės dalis (nuo visų priklausančių pastatų) </t>
  </si>
  <si>
    <t>Gedimų, įvykusių Savivaldybei priklausančiuose statiniuose, likvidavimas, statinių nugriovimas</t>
  </si>
  <si>
    <t>Likviduota gedimų, vnt.</t>
  </si>
  <si>
    <t>Užsakovo funkcijų vykdymas</t>
  </si>
  <si>
    <t>Apdrausti statybos techniniai prižiūrėtojai, vnt.</t>
  </si>
  <si>
    <t>Išimta statybą leidžiančių dokumentų, vnt.</t>
  </si>
  <si>
    <t>Turto, sukurto įgyvendinant projektus finansuojamus iš ES lėšų, draudimas</t>
  </si>
  <si>
    <t>Apdrausti viešosios paskirties pastatai, vnt</t>
  </si>
  <si>
    <t>Savivaldybei priklausančių pastatų ir inžinerinių statinių rekonstravimas, atnaujinimas (modernizavimas)  ir remontas</t>
  </si>
  <si>
    <t>Atlikti remonto darbai savivaldybei priklausančiuose statiniuose</t>
  </si>
  <si>
    <t>Centralizuotos buhalterijos patalpų remontas</t>
  </si>
  <si>
    <t>Parengtas projektas objektui "Mokslo paskirties pastato dalies, Beržų g. 37, Panevėžys, paskirties keitimo į administracinę, atliekant kapitalinio remonto darbus</t>
  </si>
  <si>
    <t>BMX dviračių takų įrengimas J. Janonio gatvėje</t>
  </si>
  <si>
    <t>Parengtas techninis projektas "Mažųjų dviračių (BMX) kroso trasos rekonstravimas ir kitų sporto pastatų nauja statyba J. Janonio g. 33, Panevėžyje"</t>
  </si>
  <si>
    <t>Nevėžio upės vagos valymui (salos išardymui už Vakarinės gatvės)</t>
  </si>
  <si>
    <t>Išvalyta Nevėžio upės vaga- salos išardymas už Vakarinės gatvės</t>
  </si>
  <si>
    <t>Atlikti techniniai projektai</t>
  </si>
  <si>
    <t>Kolumbariumo darbo projekto parengimo ir statybos darbai</t>
  </si>
  <si>
    <t>Atlikti projektavimo darbai, įrengtas kolumbariumas</t>
  </si>
  <si>
    <t>Signalizacijų įvedimas bendrojo ugdymo mokyklose</t>
  </si>
  <si>
    <t>Sumontuotos signalizacijos bendro ugdymo įstaigose</t>
  </si>
  <si>
    <t>Švietimo įstaigų remontas</t>
  </si>
  <si>
    <t>Atlikti paprastojo remonto darbai</t>
  </si>
  <si>
    <t>Požeminės slėptuvės Sietino g. rekonstravimo projekto parengimas</t>
  </si>
  <si>
    <t xml:space="preserve">Iš viso  programai be likučio: </t>
  </si>
  <si>
    <t xml:space="preserve">Viso </t>
  </si>
  <si>
    <t>0;14
6</t>
  </si>
  <si>
    <t>Panevėžio regioninio STEAM atviros prieigos centro veiklų ir laboratorinės / techninės bazės plėtra ir modernizavimas (Lėšų ir investicijų į laboratorinę / techninę bazę, suma)</t>
  </si>
  <si>
    <t>Pagerinti Savivaldybės veiklos valdymą (SPP 1.5.1.)</t>
  </si>
  <si>
    <t>Modernizuotų / įrengtų ir pritaikytų daugiafunkcinėms ir daugiakultūrinėms  paskirties paslaugoms istaigų / objektų skaičius</t>
  </si>
  <si>
    <t xml:space="preserve"> Įgyvendinti projektą „Vienijantis kūrybiškumo centras – Pragiedrulių sodyba“</t>
  </si>
  <si>
    <t xml:space="preserve">
asm.
vnt.</t>
  </si>
  <si>
    <t>Rekonstruotos sporto bazės / nauji sporto objektai</t>
  </si>
  <si>
    <t>Asmenų, gavusių kompleksines paslaugas / dalyvavusių veiklose, skaičius</t>
  </si>
  <si>
    <t>kv. m</t>
  </si>
  <si>
    <t>Suremontuotų / modernizuotų gatvių ilgis</t>
  </si>
  <si>
    <t>Suremontuotos / modernizuotos gatvės</t>
  </si>
  <si>
    <t>Parengti investicijų projektai / kiti dokumentai</t>
  </si>
  <si>
    <t>Kapitališkai suremontuoto S. Daukanto g. šaligatvio  ilgis</t>
  </si>
  <si>
    <t>rodiklis / vieta</t>
  </si>
  <si>
    <t>Eur / metus</t>
  </si>
  <si>
    <t>vnt. / metus</t>
  </si>
  <si>
    <t xml:space="preserve">Pedagoginės-psichologinės tarnybos veikla </t>
  </si>
  <si>
    <t>asm./metus</t>
  </si>
  <si>
    <t>0; 7</t>
  </si>
  <si>
    <t>Įgyvendinti projektą „Lyčių lygybės kraštovaizdis – tvarus ir skirtingus poreikius atitinkantis miestų plėtros metodas“</t>
  </si>
  <si>
    <t xml:space="preserve"> Igyvendinti projektą „Dviračių tako nuo Vakarinės g. link Berčiūnų gyvenvietės  modernizavimas“</t>
  </si>
  <si>
    <t>Įdiegta el. bilieto sistema</t>
  </si>
  <si>
    <t>tūkst.eur</t>
  </si>
  <si>
    <t xml:space="preserve">   Stiprinti gyventojų sveikatą ir skatinti fizinį aktyvumą siekiant aukšto sporto meistriškumo (SPP 1.2.)</t>
  </si>
  <si>
    <t>Pagerinti aukšto meistriškumo sportininkų rengimo sąlygas (SPP 1.2.2.)</t>
  </si>
  <si>
    <t>Sporto įstaigų paslaugų stiprinimas ir plėtra</t>
  </si>
  <si>
    <t>Sporto ir viešosios aktyvaus laisvalaikio infrastruktūros daugiafunkciškumo plėtojimas ir pritaikymas nustatytiems kokybės standartams</t>
  </si>
  <si>
    <t>Projektų, skatinančių, populiarinančių sportą, fizinį aktyvumą finansavimas</t>
  </si>
  <si>
    <t xml:space="preserve">Tarptautinių bei nacionalinių fizinio aktyvumo ir sporto renginių organizavimas.
Dalyvavimas sporto varžybose, renginiuose </t>
  </si>
  <si>
    <t>Aukšto meistriškumo sportininkų ir jų trenerių skatinimas už sporto laimėjimus</t>
  </si>
  <si>
    <t xml:space="preserve">Sporto organizacijų raginimas turėti ilgalaikius planavimo dokumentus (planus, strategijas), finansuoti projektus siekiant kokybinių ir kiekybinių rezultatų </t>
  </si>
  <si>
    <t>288724610
300036519
304764443</t>
  </si>
  <si>
    <t>0;10</t>
  </si>
  <si>
    <t xml:space="preserve">Fizinio aktyvumo renginiuose dalyvaujančių asmenų sk. </t>
  </si>
  <si>
    <t xml:space="preserve">Sporto renginių skaičius  </t>
  </si>
  <si>
    <t xml:space="preserve">PMSA pavaldžių sporto įstaigų, įdiegusių kokybės vadybos sistemas, skaičius  </t>
  </si>
  <si>
    <t>Panevėžio sporto centre sportuojančių skaičius</t>
  </si>
  <si>
    <t xml:space="preserve">Futbolo vystymo programoje sportuojančių asmenų skaičius </t>
  </si>
  <si>
    <t>Panevėžio sporto centras</t>
  </si>
  <si>
    <t>Panevėžio sporto centro pajamos už suteiktas paslaugas</t>
  </si>
  <si>
    <t xml:space="preserve">Atnaujintos, suremontuotos (modernizuotos), rekonstruotos esamos sporto bazės (įskaitant viešąsias erdves, kurios pritaikytos aktyviam laisvalaikiui, fiziniam aktyvumui) arba nauji sporto objektai (viešosios erdvės pritaikytos aktyviam laisvalaikiui ir / arba fiziniam aktyvumui), skaičius  </t>
  </si>
  <si>
    <t>Sukurtos sporto infrastruktūros valdymo priemonės bei sportinio ugdymo apskaitos priemonės</t>
  </si>
  <si>
    <t xml:space="preserve">Finansuotų projektų, skatinančių, populiarinančių sportą, fizinį aktyvumą, skaičius  </t>
  </si>
  <si>
    <t xml:space="preserve">Aukšto meistriškumo sportininkų skaičius </t>
  </si>
  <si>
    <t xml:space="preserve">Organizuotų tarptautinių, nacionalinių, fizinio aktyvumo sporto renginių bei dalyvavimo varžybose, renginiuose skaičius  </t>
  </si>
  <si>
    <t xml:space="preserve">Savivaldybės skirtos premijos už pasiektus aukštus  sporto rezultatus, skaičius  </t>
  </si>
  <si>
    <r>
      <t>Sporto organizacijų finansuotini projektai, turintys ilgalaikius planavimo dokumentus (planus, strategijas</t>
    </r>
    <r>
      <rPr>
        <sz val="10"/>
        <rFont val="Calibri"/>
        <family val="2"/>
        <charset val="186"/>
      </rPr>
      <t>)</t>
    </r>
    <r>
      <rPr>
        <sz val="10"/>
        <rFont val="Times New Roman"/>
        <family val="1"/>
        <charset val="186"/>
      </rPr>
      <t xml:space="preserve"> </t>
    </r>
  </si>
  <si>
    <t>Paslaugų teikimas Panevėžio specialiojoje mokykloje - daugiafunkciniame centre</t>
  </si>
  <si>
    <t>Parengta kvartalų energinio efektyvumo didinimo programa</t>
  </si>
  <si>
    <t>Atnaujintos / suformuotos viešosios erdvės, želdynai
Finansavimą gavę klimato kaitos mažinimo sprendimai</t>
  </si>
  <si>
    <t>kv. m
vnt.</t>
  </si>
  <si>
    <t>0;15;12</t>
  </si>
  <si>
    <t xml:space="preserve">Įgyvendinti projektą „Europos solidarumas telkia pasaulio jaunimą (Sinergija)“ </t>
  </si>
  <si>
    <t>Stiprinti vietos savivaldą ir vykdyti efektyvų miesto įmonių ir įstaigų valdymą  (SPP 1.5.)</t>
  </si>
  <si>
    <t>Pagerinti skaitmeninį junglumą (SPP 1.5.2.)</t>
  </si>
  <si>
    <t>Elektroninių paslaugų dalis nuo bendro PMSA teikiamų viešųjų paslaugų skaičiaus</t>
  </si>
  <si>
    <t>Įdiegtų  programinių sprendimų, mažinančių administracinę naštą, skaičius</t>
  </si>
  <si>
    <t xml:space="preserve">Viešųjų ir administracinių paslaugų teikimo elektroniniu būdu plėtra
</t>
  </si>
  <si>
    <t>0;4</t>
  </si>
  <si>
    <t>Įdiegta bendra elektroninių paslaugų informacinė sistema, leidžianti kurti ir viešinti naujas elektronines paslaugas</t>
  </si>
  <si>
    <t>Savivaldybės interneto svetainės atnaujinimas</t>
  </si>
  <si>
    <t>Naujai sukurtų elektroninių paslaugų skaičius</t>
  </si>
  <si>
    <t xml:space="preserve">Viešojo administravimo, diegiant tarpusavyje integruotas informacines sistemas, modernizavimas
</t>
  </si>
  <si>
    <t>Integruotų informacinių sistemų skaičius</t>
  </si>
  <si>
    <t>Atnaujinta kompiuterių techninė ir programinė įranga</t>
  </si>
  <si>
    <t>Naujai įdiegtų ir(ar) išplėtotų informacinių sistemų skaičius</t>
  </si>
  <si>
    <t>Išmaniųjų technologijų diegimas efektyviam viešųjų paslaugų infrastruktūros valdymui</t>
  </si>
  <si>
    <t>Įdiegtos priemonės, skaičius</t>
  </si>
  <si>
    <t>Plėtoti itin didelio pralaidumo plačiajuosčio ryšio tinklus</t>
  </si>
  <si>
    <t>*Priemonės požymis- nauja priemonė/pažangos projektas (P), tęstinė priemonė/projektas- (T)</t>
  </si>
  <si>
    <t>Apskaitos skyrius</t>
  </si>
  <si>
    <t>Teisės skyrius</t>
  </si>
  <si>
    <t>Viešosios tvarkos skyrius</t>
  </si>
  <si>
    <t>Kultūros paslaugas naudojančių gyventojų skaičiaus pokytis</t>
  </si>
  <si>
    <t>padidėjęs, nepakitęs, sumažėjęs</t>
  </si>
  <si>
    <t>padidėjęs</t>
  </si>
  <si>
    <t>Padidinti miesto bendruomenės įtrauktį į kultūros kūrimą ir naudojimąsi kultūros produktais bei paslaugomis</t>
  </si>
  <si>
    <t>teigiamas, nepakitęs, neigiamas</t>
  </si>
  <si>
    <t>teigiamas</t>
  </si>
  <si>
    <t>Kultūros renginių rinkodaros priemonių įgyvendinimas</t>
  </si>
  <si>
    <t>0;6</t>
  </si>
  <si>
    <t>Įgyvendintų renginių rinkodaros priemonių skaičius</t>
  </si>
  <si>
    <t>Sąlygų miesto gyventojams dalyvauti kultūros ir meno veikloje, ugdyti kūrybiškumą ir plėsti meninę veiklą sudarymas</t>
  </si>
  <si>
    <t>Iš dalies finansuotų mėgėjų meno kolektyvų veiklos projektų skaičius per metus</t>
  </si>
  <si>
    <t>Tradicinių ir unikalių (inovatyvių) kultūros projektų rėmimas</t>
  </si>
  <si>
    <t>Iš dalies finansuotų kultūros ir meno projektų skaičius per metus</t>
  </si>
  <si>
    <t>Kofinansuotų kultūros ir meno projektų skaičius per metus</t>
  </si>
  <si>
    <t>Finansuotų įvairių renginių skaičius</t>
  </si>
  <si>
    <t>Panevėžio Elenos Mezginaitės viešosios bibliotekos veiklos plėtra</t>
  </si>
  <si>
    <t>190431250</t>
  </si>
  <si>
    <t>Bibliotekos lankytojų skaičius per metus</t>
  </si>
  <si>
    <t>tūkst. vnt.</t>
  </si>
  <si>
    <t xml:space="preserve">Dokumentų išduotis </t>
  </si>
  <si>
    <t>tūkst. fiz. vnt.</t>
  </si>
  <si>
    <t>Suorganizuotų renginių skaičius per metus</t>
  </si>
  <si>
    <t>Renginių lankytojų skaičius per metus</t>
  </si>
  <si>
    <t>Pravestų edukacinių programų skaičius per metus</t>
  </si>
  <si>
    <t>Edukacinių programų dalyvių skaičius per metus</t>
  </si>
  <si>
    <t>Kvalifikaciją kėlusių specialistų per metus dalis nuo visų specialistų skaičiaus</t>
  </si>
  <si>
    <t>Lankytojų pasitenkinimo teikiamomis paslaugomis vertinimas</t>
  </si>
  <si>
    <t>teigiamas, neigiamas</t>
  </si>
  <si>
    <t>Paslaugų kokybės pokytis pagal ekspertinį / anketinį vertinimą</t>
  </si>
  <si>
    <t xml:space="preserve">teigiamas, neigiamas </t>
  </si>
  <si>
    <t>Panevėžio kraštotyros muziejaus veiklos plėtra</t>
  </si>
  <si>
    <t>190431446</t>
  </si>
  <si>
    <t>Muziejaus lankytojų skaičius per metus</t>
  </si>
  <si>
    <t>Edukacinių programų lankytojų skaičius per metus</t>
  </si>
  <si>
    <t>Įsigytų meno kūrinių skaičius per metus</t>
  </si>
  <si>
    <t xml:space="preserve">Suskaitmenintų / paskelbtų dokumentų skaičius per metus </t>
  </si>
  <si>
    <t>Panevėžio miesto dailės galerijos veiklos plėtra</t>
  </si>
  <si>
    <t>302477544</t>
  </si>
  <si>
    <t>Parodų skaičius per metus</t>
  </si>
  <si>
    <t xml:space="preserve">Parodų lankytojų skaičius  </t>
  </si>
  <si>
    <t>Naujų parengtų edukacinių programų skaičius per metus</t>
  </si>
  <si>
    <t>Įvykusių tarptautinių renginių skaičius per metus</t>
  </si>
  <si>
    <t>Stasio Eidrigevičiaus menų centro veiklos plėtra</t>
  </si>
  <si>
    <t>304929400</t>
  </si>
  <si>
    <t>Stasio Eidrigevičiaus vardo ir SEMC viešinimo renginių skaičius</t>
  </si>
  <si>
    <t>Įgyvendintų projektų skaičius per metus</t>
  </si>
  <si>
    <t>Stasio Eidrigevičiaus perduotų meno kūrinių skaičius</t>
  </si>
  <si>
    <t>Profesionalių menininkų vizualaus meno parodų skaičius per metus</t>
  </si>
  <si>
    <t>Dalyvavimų tarptautiniuose renginiuose užsienyje skaičius per metus</t>
  </si>
  <si>
    <t>Kultūros centro Panevėžio bendruomenių rūmų veiklos plėtra</t>
  </si>
  <si>
    <t>193278297</t>
  </si>
  <si>
    <t>Suorganizuotų lauko renginių skaičius per metus</t>
  </si>
  <si>
    <t>Suorganizuotų etnokultūrinių renginių skaičius per metus</t>
  </si>
  <si>
    <t>Renginių lankytojų skaičius (be lauko renginių)</t>
  </si>
  <si>
    <t>Mėgėjų meno kolektyvų skaičius per metus</t>
  </si>
  <si>
    <t xml:space="preserve">Mėgėjų meno kolektyvų dalyvių skaičius per metus </t>
  </si>
  <si>
    <t>Edukacinių programų  dalyvių skaičius per metus</t>
  </si>
  <si>
    <t>Kino centro „Garsas“ veiklos plėtra</t>
  </si>
  <si>
    <t>148504349</t>
  </si>
  <si>
    <t>Nekomercinio kino rodymas (proc.)</t>
  </si>
  <si>
    <t>Kino renginių skaičius</t>
  </si>
  <si>
    <t>Edukacinių programų skaičius per metus</t>
  </si>
  <si>
    <t xml:space="preserve">Žiūrovų (lankytojų) skaičius per metus </t>
  </si>
  <si>
    <t>Naujų parengtų ar atnaujintų edukacinių programų per metus</t>
  </si>
  <si>
    <t>Programų dalyvių skaičiaus pokytis per metus</t>
  </si>
  <si>
    <t>Įvykusių tarptautinių renginių skaičius per metus)</t>
  </si>
  <si>
    <t>Profesionalaus meno skatinimas ir plėtra</t>
  </si>
  <si>
    <t>Finansuotų profesionalaus meno projektų dalis nuo viso finansuotų kultūros ir meno projektų skaičiaus</t>
  </si>
  <si>
    <t>Kultūros ir meno premijų nominacijų skaičius</t>
  </si>
  <si>
    <t>Kultūros ir meno stipendiją gavusių menininkų skaičius per metus</t>
  </si>
  <si>
    <t>Pritrauktų rezidentų skaičius per metus</t>
  </si>
  <si>
    <t>Teatro „Menas“ veiklos plėtra</t>
  </si>
  <si>
    <t>190432352</t>
  </si>
  <si>
    <t>Spektaklių skaičius per metus</t>
  </si>
  <si>
    <t xml:space="preserve">Premjerų skaičius per metus </t>
  </si>
  <si>
    <t>Žiūrovų (lankytojų) skaičius  per metus</t>
  </si>
  <si>
    <t>Lėlių vežimo teatro veiklos plėtra</t>
  </si>
  <si>
    <t>191782373</t>
  </si>
  <si>
    <t>Muzikinio teatro veiklos plėtra</t>
  </si>
  <si>
    <t>148428990</t>
  </si>
  <si>
    <t>Koncertų skaičius per metus</t>
  </si>
  <si>
    <t>Naujų parengtų koncertinių programų skaičius per metus</t>
  </si>
  <si>
    <r>
      <t>Užtikrinti Panevėžio miesto savivaldybės kultūros įstaigų veiklos kokybės ir paslaugų prieinamumo gerinimą</t>
    </r>
    <r>
      <rPr>
        <u/>
        <sz val="11"/>
        <rFont val="Times New Roman"/>
        <family val="1"/>
        <charset val="186"/>
      </rPr>
      <t xml:space="preserve"> </t>
    </r>
  </si>
  <si>
    <t xml:space="preserve">Savivaldybės kultūros ir meno įstaigų paslaugas naudojančių lankytojų skaičiaus pokytis  </t>
  </si>
  <si>
    <t>Kultūros paslaugų prieinamumo ir patrauklumo didinimas, modernizuojant kultūros įstaigų infrastruktūrą ir pritaikant daugiafunkcinėms ir daugiakultūrinėms paslaugoms</t>
  </si>
  <si>
    <t xml:space="preserve">Parengtas kultūros įstaigų modernizavimo ir pritaikymo daugiafunkcinėms bei daugiakultūrinėms paskirties paslaugoms planas </t>
  </si>
  <si>
    <t>Modernizuotų / pritaikytų daugiafunkcinėms ir daugiakultūrinėms paskirties paslaugoms kultūros įstaigų skaičius</t>
  </si>
  <si>
    <t>Kultūros sektoriaus tarptautiškumą stiprinančių veiklų skatinimas ir plėtra</t>
  </si>
  <si>
    <t>Finansuotų tarptautinių profesionaliojo meno renginių atskleidžiančių Panevėžio miesto identitetą, skaičius per metus</t>
  </si>
  <si>
    <t>Panevėžio miesto kultūros ir meno įstaigų tinklo optimizavimas</t>
  </si>
  <si>
    <t>Parengta kultūros plėtros galimybių studija</t>
  </si>
  <si>
    <t>Vadovaujantis kultūros plėtros galimybių studijos išvadomis, parengtas kultūros ir meno įstaigų optimizavimo planas</t>
  </si>
  <si>
    <t>Kultūros įstaigų teikiamų paslaugų kokybės ir poreikių analizė</t>
  </si>
  <si>
    <r>
      <rPr>
        <b/>
        <sz val="11"/>
        <rFont val="Times New Roman"/>
        <family val="1"/>
        <charset val="186"/>
      </rPr>
      <t>Miesto apšvietimo sistemų modernizavimas ir efektyvumo didinimas (SPP 2.2.1.5)</t>
    </r>
    <r>
      <rPr>
        <sz val="11"/>
        <rFont val="Times New Roman"/>
        <family val="1"/>
        <charset val="186"/>
      </rPr>
      <t xml:space="preserve"> </t>
    </r>
  </si>
  <si>
    <t>Pėsčiųjų ir dviračių tako nuo Vakarinės g. link Berčiūnų gyvenvietės rekonstravimas</t>
  </si>
  <si>
    <t xml:space="preserve"> Kurti tvarią socialinę ir ekonominę kultūros vertę Panevėžyje (SPP 1.1.)</t>
  </si>
  <si>
    <t>Panevėžio regiono turizmo strategijos sukūrimas ir įgyvendinimas</t>
  </si>
  <si>
    <t xml:space="preserve"> Padidinti miesto turistinį patrauklumą (SPP 1.1.4.)</t>
  </si>
  <si>
    <t>Turistų skaičius apgyvendinimo įstaigose</t>
  </si>
  <si>
    <t>Asm./ metus</t>
  </si>
  <si>
    <t>Asmenų, pasinaudojusių PPA paslaugomis, skaičius</t>
  </si>
  <si>
    <t>288724610
148328495</t>
  </si>
  <si>
    <t>Vietinių ir tarptautinių renginių, kuriuose buvo reprezentuojama Panevėžio miesto turizmo sektoriaus pasiūla, skaičius</t>
  </si>
  <si>
    <t>Užtikrintas nuolatinis nemokamos informacijos teikimas miesto svečiams įvairiais formatais bei priemonėmis (Panevėžio plėtros agentūroje, internetinėje svetainėje, socialiniuose tinkluose, leidiniuose ir kt.)</t>
  </si>
  <si>
    <t xml:space="preserve">Miesto turistinio patrauklumo didinimas rengiant turizmo skatinimo konkursą, kuriuo siekiama skatinti Panevėžio turizmo sektoriaus plėtrą, didinti miesto reprezentatyvumą, vystant inovatyvius, miesto strategines kryptis atitinkančius ir tikslinių rinkų srautus užtikrinančius turizmo produktus ir paslaugas. </t>
  </si>
  <si>
    <t>Industrinio / pramoninio turizmo produktų skaičius</t>
  </si>
  <si>
    <t>Ekologiško ir tvaraus (,,žaliojo“) turizmo paslaugų skaičius</t>
  </si>
  <si>
    <t>Turizmo paslaugų specialiųjų poreikių turintiems asmenims skaičius</t>
  </si>
  <si>
    <t>Bendrų viešojo ir privataus sektoriaus turizmo produktų ar paslaugų, įgyvendintų projektų skaičius</t>
  </si>
  <si>
    <t>Naujų verslo turizmo paslaugų skaičius</t>
  </si>
  <si>
    <t>Sukurtų turizmo produktų skaičius įveiklinant kultūros paveldo objektus, plėtojant muziejinę veiklą, naudojant regioninės kultūros potencialą ir pasitelkiant inovatyvias technologijas</t>
  </si>
  <si>
    <t>Formuoti miesto įvaizdį ir užtikrinti efektyvią komunikaciją (SPP 1.6.)</t>
  </si>
  <si>
    <t>Žiniasklaidos tyrimas: teigiamų ir neigiamų paminėjimų apie Panevėžio miestą santykis</t>
  </si>
  <si>
    <t>63/37</t>
  </si>
  <si>
    <t>66/34</t>
  </si>
  <si>
    <t>Suformuoti miesto identitetą ir padidinti jo žinomumą (SPP 1.6.1.)</t>
  </si>
  <si>
    <t>Panevėžio miesto partnerysčių įgyvendinimas, tarptautinio bendradarbiavimo palaikymas</t>
  </si>
  <si>
    <t>Užsienio delegacijų priėmimas, nuolatinis bendradarbiavimo palaikymas, tarptautiniai mainų projektų organizavimas, dalyvavimas Baltijos miestų sąjungos komisijoje</t>
  </si>
  <si>
    <t>Miesto reprezentacinio vizualinio identiteto formavimas - suvenyrų bazės koordinavimas, fotografijų, video medžiagos pildymas</t>
  </si>
  <si>
    <t>Nuolatinis fotografijų, vaizdo medžiagos bazės pildymas, reprezentacinių suvenyrų bazės koordinavimas ir pildymas</t>
  </si>
  <si>
    <t>Miestą garsinančių iniciatyvų organizavimas - Metų Panevėžiečiai, Metų Garbės pilietis</t>
  </si>
  <si>
    <t>Metų Panevėžiečių, Garbės piliečio rinkimai</t>
  </si>
  <si>
    <t>Patobulinti viešąją komunikaciją (SPP 1.6.2.)</t>
  </si>
  <si>
    <t xml:space="preserve">Skirtingų auditorijų pasiekiamumo didinimas (nauji kanalai, inovatyvios sklaidos priemonės, viešinimo kampanijos, virtualių sprendimų taikymas, nuolatinio monitoringo užtikrinimas)
</t>
  </si>
  <si>
    <t>Aktyviai veikiantys viešinimo kanalai: tradicinė žiniasklaida, socialiniai tinklai bei kt.</t>
  </si>
  <si>
    <t>Iniciatyvos „Globalus Panevėžys" efektyvumo didinimas, ryšio tęstinumo su užsienio lietuviais užtikrinimas - veiksmų skaičius</t>
  </si>
  <si>
    <t>Nuolatiniai pranešimai spaudai, straipsniai, televizijos bei radijo reportažai, socialinės medijos įrašai, internetinės svetainės atnaujinimai</t>
  </si>
  <si>
    <t xml:space="preserve"> Miesto turistinio patrauklumo didinimas užtikrinant nemokamos informacijos apie Panevėžio turizmo objektus, vietoves, paslaugas turistams teikimą miesto svečiams, žiniasklaidai, kelionių organizatoriams, kt. interesantams įvairiomis komunikacijos priemonėmis ir būdais.</t>
  </si>
  <si>
    <t>288724610;  190431446</t>
  </si>
  <si>
    <t>Suformuotų erdvių skaičius</t>
  </si>
  <si>
    <t>Žaliųjų jungčių sukūrimas</t>
  </si>
  <si>
    <t>Parengtų projektų skaičius</t>
  </si>
  <si>
    <t>Sutvarkytų miesto erdvių plotas</t>
  </si>
  <si>
    <t>Ha</t>
  </si>
  <si>
    <t>Viešųjų erdvių pritaikymas įvairioms socialinėms grupėms</t>
  </si>
  <si>
    <t>Įgyvendintų projektų skaičius</t>
  </si>
  <si>
    <t>Kūrybinės dirbtuvės</t>
  </si>
  <si>
    <t>Suorganizuotas gražiausiai tvarkomos aplinkos konkursas</t>
  </si>
  <si>
    <t>Miesto želdynų ir želdinių teritorijose esančių želdynų ir želdinių būklės stebėsena, priežiūra ir apsauga</t>
  </si>
  <si>
    <t xml:space="preserve">Miesto želdynų ir želdinių būklės stebėsenos planas
</t>
  </si>
  <si>
    <t>Miesto teritorijoje esančių želdinių ir želdynų inventorizacija</t>
  </si>
  <si>
    <t>Sukurtos želdynų apsaugos priemonės</t>
  </si>
  <si>
    <t xml:space="preserve"> Skatinti miesto plėtrą ir tvarią transformaciją (SP 2.3.)</t>
  </si>
  <si>
    <t>Veiklai pritaikytų kultūros paveldo objektų skaičius</t>
  </si>
  <si>
    <t>Vnt./metus</t>
  </si>
  <si>
    <t>Miesto teritorijos plėtra</t>
  </si>
  <si>
    <t>Apleistų sklypų ir pastatų skaičiaus pokytis</t>
  </si>
  <si>
    <t>Taikant konversiją rekonstruotų pastatų arba naujoms veikloms pritaikytų rekonstruotų pastatų skaičius</t>
  </si>
  <si>
    <t>Statybos leidimų skaičius miesto centrinėje dalyje</t>
  </si>
  <si>
    <t>Modernizuoti esamą ir tvariai vystyti naują miesto infrastruktūrą (SPP 2.3.1)</t>
  </si>
  <si>
    <t>Atnaujintos modernizuotos infrastruktūros ilgis</t>
  </si>
  <si>
    <t>Km</t>
  </si>
  <si>
    <t>Nekilnojamųjų kultūros paveldo objektų apskaita, tvarkyba, ženklinimas, sklaida</t>
  </si>
  <si>
    <t>Parengtų apskaitos dokumentų skaičius</t>
  </si>
  <si>
    <t>Kultūros paveldo objektų tyrimai (archeologiniai, polichrominiai, konstrukcijų ir pan.)</t>
  </si>
  <si>
    <t>Sutvarkytų, modernizuotų kultūros paveldo objektų skaičius</t>
  </si>
  <si>
    <t>Paženklintų kultūros paveldo objektų skaičius</t>
  </si>
  <si>
    <t>Kultūros paveldo objektų sklaida (renginiai, leidiniai, bukletai ir pan.)</t>
  </si>
  <si>
    <t>Pramoninių teritorijų konversijos projektų vykdymas</t>
  </si>
  <si>
    <t>Įgyvendintų pramoninių teritorijų konversijos projektų skaičius</t>
  </si>
  <si>
    <t>Paskatų sistemos sukūrimas esamų apleistų sklypų įveiklinimui</t>
  </si>
  <si>
    <t xml:space="preserve">Sukurta  paskatų sistema	</t>
  </si>
  <si>
    <t>Darnus teritorijų planavimas ir vystymas</t>
  </si>
  <si>
    <t xml:space="preserve">Parengti kompleksiniai teritorijų planavimo dokumentai </t>
  </si>
  <si>
    <t>Parengti žemės sklypų formavimo ir pertvarkymo projektai</t>
  </si>
  <si>
    <t>Įregistruoti žemės sklypai, parengti kadastrinių matavimų planai</t>
  </si>
  <si>
    <t>Modernizuota GIS, atnaujinta Arc GIS programinė įranga</t>
  </si>
  <si>
    <t>Įgyvendinti valstybinės ir regioninės svarbos projektus (SPP 2.3.2)</t>
  </si>
  <si>
    <t>Parengtų tvarios miesto urbanistinės plėtros projektų ir studijų (vizijų), kurių objektas yra Panevėžio konkurencingumas nacionaliniu mastu, skaičius</t>
  </si>
  <si>
    <t>Funkcinių zonų plėtra (Panevėžio funkcinės zonos plėtros strategijos sukūrimas ir įgyvendinimas, įtraukiant kitus regionus ir/ar šalis)</t>
  </si>
  <si>
    <t>„Rail Baltica“ projekto ir miesto urbanistinės sistemos sąsajų sukūrimas</t>
  </si>
  <si>
    <t>Parengta urbanistinės plėtros galimybių studija „Panevėžys Connect“</t>
  </si>
  <si>
    <t>Parengta tarptautinio keleivių stoties galimybių studija dėl atšakos ašyje „Rail Baltica“ Panevėžio mieste, skaičius</t>
  </si>
  <si>
    <t>Parengtų miesto teritorijos plėtros galimybių studijų, skaičius</t>
  </si>
  <si>
    <t>Prijungtos gretimos gyvenvietės bei teritorijos Šiaulių kryptimi nuo miesto ribos iki „Rail Baltica“ magistralės</t>
  </si>
  <si>
    <t>Naujų neužstatytų teritorijų planavimas ir vystymas investicinio potencialo stiprinimui</t>
  </si>
  <si>
    <t>Parengta galimybių studija, skaičius</t>
  </si>
  <si>
    <t>Pasiūlytos ir prijungtos, suplanuotos naujos teritorijos, plotas</t>
  </si>
  <si>
    <t>Suplanuotų teritorijų vystymas ir įvykdyti projektai, skaičius</t>
  </si>
  <si>
    <t>Įrengta ir išvystyta LEZ ar pramonės parko teritorija šalia geležinkelio krovinių regioninio terminalo, plotas</t>
  </si>
  <si>
    <t>Naujų miesto lygmens profesinio orientavimo priemonių skaičius</t>
  </si>
  <si>
    <t>Likutis:</t>
  </si>
  <si>
    <t xml:space="preserve"> Užtikrinti saugią ir švarią aplinką bei įdiegti žiedinės ekonomikos (beatliekės gamybos) principus (SPP 2.2.2.)</t>
  </si>
  <si>
    <t>Iš viso uždaviniui:</t>
  </si>
  <si>
    <t>Aplinkos kokybės gerinimas</t>
  </si>
  <si>
    <t>Atliekų tvarkymo infrastruktūros plėtra</t>
  </si>
  <si>
    <t>Visuomenės, gyventojų švietimas ir mokymas aplinkosaugos klausimais, sąmoningumo siekiant gyventi tvariau skatinimas</t>
  </si>
  <si>
    <t>Aplinkos stebėsenos, prevencinių, aplinkos atkūrimo priemonių įgyvendinimas</t>
  </si>
  <si>
    <t>Želdynų kūrimo ir želdinių veisimo, inventorizavimo priemonių įgyvendinimas</t>
  </si>
  <si>
    <t>7</t>
  </si>
  <si>
    <t>Sąvartyne pašalintų komunalinių atliekų srauto sumažėjimas</t>
  </si>
  <si>
    <t>Surinktų gatvių valymo atliekų kiekis</t>
  </si>
  <si>
    <t>Surinktų bešeimininkių atliekų kiekis</t>
  </si>
  <si>
    <t>Naudotų automobilių padangų, surinktų iš miesto bendro naudojimo teritorijų, kiekis</t>
  </si>
  <si>
    <t>Iškeltų lizdų iš medžių skaičius</t>
  </si>
  <si>
    <t>Asbesto turinčių gaminių atliekų kiekis</t>
  </si>
  <si>
    <t>Ekologinių incidentų likvidavimas</t>
  </si>
  <si>
    <t>Suremontuota dviračių takų</t>
  </si>
  <si>
    <t>Konteineriai pakuočių atliekoms rinkti</t>
  </si>
  <si>
    <t>Konteineriai maisto atliekoms rinkti</t>
  </si>
  <si>
    <t>Konteineriai tekstilės atliekoms rinkti</t>
  </si>
  <si>
    <t>Užprenumeruotų spaudinių skaičius</t>
  </si>
  <si>
    <t>Suorganizuotų aplinkosauginių renginių skaičius</t>
  </si>
  <si>
    <t>Paremtų aplinkosaugos švietimo projektų skaičius</t>
  </si>
  <si>
    <t>Stebimų aplinkos komponentų skaičius</t>
  </si>
  <si>
    <t>Prižiūrėta Nevėžio upė vaga</t>
  </si>
  <si>
    <t>Prižiūrėtas Molainių filtracijos laukų teritorijos plotas</t>
  </si>
  <si>
    <t>Parengta inventorizacijos ataskaita</t>
  </si>
  <si>
    <t>Pasodintų želdinių skaičius</t>
  </si>
  <si>
    <t>t</t>
  </si>
  <si>
    <t xml:space="preserve"> Didinti kvalifikuotų darbuotojų pasiūlą (SPP 3.2.)</t>
  </si>
  <si>
    <t>Užimtų gyventojų pagal profesijų grupes, išskyrus
nekvalifikuotus darbininkus, dalis</t>
  </si>
  <si>
    <t>Paskatinti aukštojo mokslo ir profesinio mokymo įstaigų teikiamų paslaugų atitiktį trumpalaikėms ir ilgalaikėms darbo rinkos poreikių prognozėms (SPP 3.2.1.)</t>
  </si>
  <si>
    <t>Proc. nuo visų absolventų</t>
  </si>
  <si>
    <t>Priemonių verslo atstovų įtraukimui į profesinio mokymo ir aukštojo mokslo studijų programų kūrimą ir vykdymą sukūrimas bei įgyvendinimas</t>
  </si>
  <si>
    <t>Verslo atstovų įtraukimo į profesinio mokymo ir aukštojo mokslo studijų programų organizavimą naujų priemonių skaičius/metus</t>
  </si>
  <si>
    <t xml:space="preserve"> Sudaryti mokymosi visą gyvenimą galimybes atsižvelgiant į trumpalaikes ir ilgalaikes darbo rinkos poreikių prognozes (SP 3.2.2.)</t>
  </si>
  <si>
    <t>Vykdomų suaugusiųjų neformaliojo švietimo programų, atitinkančių trumpalaikes ir ilgalaikes darbo rinkos poreikius skaičius</t>
  </si>
  <si>
    <t>Gyventojų perkvalifikavimo sistemos pritaikymas ir įgyvendinimas pagal miesto ekonominės specializacijos poreikius</t>
  </si>
  <si>
    <t>Pagal miesto ekonominės specializacijos kryptis UŽT organizuojamuose mokymuose perkvalifikuotų asmenų skaičius</t>
  </si>
  <si>
    <t>Gyventojų perkvalifikavimo sistemos pritaikymo priemonių skaičius</t>
  </si>
  <si>
    <t>Parengtų ilgalaikių miesto darbo rinkos poreikių prognozių skaičius</t>
  </si>
  <si>
    <t>Pritraukti kvalifikuotą darbo jėgą (SPP 3.2.3.)</t>
  </si>
  <si>
    <t>Darbuotojų inovacinėse įmonėse dalis, palyginti su visų įmonių darbuotojais (apskrities rodiklis)</t>
  </si>
  <si>
    <t xml:space="preserve">Karjeros Panevėžio mieste privalumų rinkodaros vykdymas tikslinėse auditorijose
</t>
  </si>
  <si>
    <t>Įgyvendintos naujos rinkodaros priemonės</t>
  </si>
  <si>
    <t xml:space="preserve">Iš dalies finansuotų verslo misijų skaičius </t>
  </si>
  <si>
    <t>Teigiamai karjeros galimybes Panevėžyje vertinančių Lietuvos gyventojų dalis</t>
  </si>
  <si>
    <t>Priemonėmis ir paskatomis pritraukti aukštos kvalifikacijos darbuotojai iš regionų ir užsienio sukūrimo bei įgyvendinimo pasinaudojusių asmenų skaičius</t>
  </si>
  <si>
    <t>Didinti miesto verslo aplinkos konkurencingumą  (SPP 3.3.)</t>
  </si>
  <si>
    <t>Materialinės investicijos, tenkančios vienam gyventojui</t>
  </si>
  <si>
    <t>Eur</t>
  </si>
  <si>
    <t>Materialinių investicijų, tenkančių vienam gyventojui (Eur), rodiklio santykis su šalies vidurkiu</t>
  </si>
  <si>
    <t xml:space="preserve"> Sudaryti palankias sąlygas verslo įkūrimui (SPP 3.3.1.)</t>
  </si>
  <si>
    <t>MVĮ, tenkančių 1 000 miesto gyventojų, skaičius</t>
  </si>
  <si>
    <t>Bankrotų skaičius</t>
  </si>
  <si>
    <t>Suteiktų konsultacijų skaičius</t>
  </si>
  <si>
    <t>Val.</t>
  </si>
  <si>
    <t>Paslaugos gavėjų skaičius</t>
  </si>
  <si>
    <t>Finansinių paskatų verslo įkūrimui sukūrimas ir įgyvendinimas</t>
  </si>
  <si>
    <t>Paskatomis pasinaudojusių verslo subjektų skaičius</t>
  </si>
  <si>
    <t xml:space="preserve"> Sudaryti palankias sąlygas verslo plėtrai ir investicijų pritraukimui (SPP 3.3.2.)</t>
  </si>
  <si>
    <t>TUI, tenkančių vienam gyventojui, dalis lyginant su Lietuvos vidurkiu</t>
  </si>
  <si>
    <t>Įmonių, dalyvaujančių klasterių veiklose, skaičius</t>
  </si>
  <si>
    <t xml:space="preserve">Pažangios pramonės ir paslaugų sektorių plėtrai reikalingos infrastruktūros ir įrangos plėtra
</t>
  </si>
  <si>
    <t>Panevėžio LEZ / Pramonės parko plėtros priemonės</t>
  </si>
  <si>
    <t xml:space="preserve">Reguliarus metodiškai pagrįstas verslo aplinkos vertinimas ir kylančių verslo aplinkos problemų įtraukiant verslo atstovus sprendimas
</t>
  </si>
  <si>
    <t>Atliktų verslo aplinkos įvertinimų skaičius</t>
  </si>
  <si>
    <t>Iš dalies finansuotų projektų skaičius</t>
  </si>
  <si>
    <t>Išspręstų verslo aplinkos problemų dalis</t>
  </si>
  <si>
    <t>Koordinuotų investuotojų pritraukimo ir aptarnavimo iniciatyvų įgyvendinimas</t>
  </si>
  <si>
    <t>Užsienio investuotojų pritraukimo ir aptarnavimo priemonių skaičius</t>
  </si>
  <si>
    <t>Įgyvendintų verslo klasterizacijos ir integracijos į tarptautines vertės grandines skatinimo iniciatyvų skaičius</t>
  </si>
  <si>
    <t>Naujų klasterių Panevėžio mieste skaičius</t>
  </si>
  <si>
    <t>Parama eksportui pasinaudojusių įmonių skaičius</t>
  </si>
  <si>
    <t>Kompensuotų nuostolių dydis (bendrovių paslaugų teikimo mastui ir kainoms išlaikyti), kurių akcininkė yra Panevėžio miesto savivaldybė</t>
  </si>
  <si>
    <t xml:space="preserve"> Paskatinti pažangių technologinių sprendimų kūrimą ir diegimą versle (SPP 3.3.3.)</t>
  </si>
  <si>
    <t>Įmonių, diegusių technologines inovacijas, dalis nuo visų įmonių (apskrities rodiklis)</t>
  </si>
  <si>
    <t>Pridėtinė vertė gamybos sąnaudomis pagal veiklos vykdymo vietą (nefinansinių įmonių)</t>
  </si>
  <si>
    <t>Tūkst. Eur</t>
  </si>
  <si>
    <t>Informacijos verslui apie pažangių technologinių sprendimų teikiamas galimybes teikimas</t>
  </si>
  <si>
    <t>Subjektų, pasinaudojusių informacinėmis paslaugomis, skaičius</t>
  </si>
  <si>
    <t>Įvykdytų tyrimų įmonių technologinei pažangai bei pažangių technologijų diegimo, kūrimo ir inovacijų paramos paslaugų poreikiams įvertinti, skaičius</t>
  </si>
  <si>
    <t>Trumpų vertės grandinių skatinimo priemonių skaičius</t>
  </si>
  <si>
    <t>Įmonių, pasinaudojusių trumpų vertės grandinių, grįstų skaitmeninių ir žiedinių technologijų taikymu, skatinimo priemonėmis skaičius</t>
  </si>
  <si>
    <t xml:space="preserve">Inovacinių (technologinių, skaitmeninių) sprendimų ir (arba) auditų atlikimo įmonėse skatinimas
</t>
  </si>
  <si>
    <t>Atliktų inovacinių auditų Panevėžio įmonėse skaičius</t>
  </si>
  <si>
    <t>Inovatyviausios metų įmonės prizas</t>
  </si>
  <si>
    <t>Mokestinėmis lengvatomis įmonėms plėstis ir diegti pažangius technologinius sprendimu, pasinaudojusių įmonių skaičius</t>
  </si>
  <si>
    <t>Paskatinti verslo, mokslo bei viešojo sektoriaus bendradarbiavimą kuriant ir komercializuojant aukštos pridėtinės vertės produktus (SPP 3.3.4.)</t>
  </si>
  <si>
    <t xml:space="preserve">Mokslo ir verslo bendradarbiavimo iniciatyvų, nukreiptų į aukštos pridėtinės vertės produktų ir paslaugų kūrimą ir vystymą, rėmimas
</t>
  </si>
  <si>
    <t>Mieste veikiančių mokslo įstaigų ir verslo bendradarbiavimo iniciatyvų skaičius</t>
  </si>
  <si>
    <t>Suorganizuoti investuotojų / ekonomikos forumai</t>
  </si>
  <si>
    <t>SVV įmonėms išpirktas parodoms skirtas plotas</t>
  </si>
  <si>
    <t>Bendradarbiaujant išspręstų verslo problemų skaičius</t>
  </si>
  <si>
    <t>Sukurta atviros prieigos laboratorijų tinklo veikimo sistema</t>
  </si>
  <si>
    <t>Atviros prieigos laboratorijų tinklu pasinaudojusių asmenų skaičius</t>
  </si>
  <si>
    <t>Įmonių dalyvavimo MTPI srities
programose skatinimas</t>
  </si>
  <si>
    <t>Įmonių, dalyvaujančių MTPI programose, skaičius</t>
  </si>
  <si>
    <t>Įmonių, pasinaudojusių tarptautinių technologijų perdavimo inovacijų paramos paslaugomis, skaičius</t>
  </si>
  <si>
    <t xml:space="preserve"> Sukurti patrauklią aplinką naujų skaitmeninių technologijų bandymui mieste (SPP 3.3.5.)</t>
  </si>
  <si>
    <t>Naujas skaitmenines technologijas mieste išbandžiusių įmonių skaičius</t>
  </si>
  <si>
    <t>Naujų skaitmeninių technologijų įmonių pritraukimas išbandyti jų produktus ir paslaugas mieste</t>
  </si>
  <si>
    <t>Iniciatyvų naujų skaitmeninių technologijų įmonėms pritraukti išbandyti jų produktus ir paslaugas skaičius</t>
  </si>
  <si>
    <t>Lėšų iš alternatyvių finansavimo šaltinių pritraukimas naujų skaitmeninių technologijų išbandymui reikalingai infrastruktūrai sukurti</t>
  </si>
  <si>
    <t>Mln.Eur</t>
  </si>
  <si>
    <t>Teisinio reguliavimo sistemos pritaikymo ir teisinių kliūčių sumažinimo iniciatyvų skaičius</t>
  </si>
  <si>
    <r>
      <t>Savivaldybės biudžeto lėšos</t>
    </r>
    <r>
      <rPr>
        <b/>
        <sz val="11"/>
        <rFont val="Times New Roman"/>
        <family val="1"/>
      </rPr>
      <t xml:space="preserve"> (SB)</t>
    </r>
  </si>
  <si>
    <r>
      <t>Įstaigų  pajamos už paslaugas (</t>
    </r>
    <r>
      <rPr>
        <b/>
        <sz val="11"/>
        <rFont val="Times New Roman"/>
        <family val="1"/>
      </rPr>
      <t>SP</t>
    </r>
    <r>
      <rPr>
        <sz val="11"/>
        <rFont val="Times New Roman"/>
        <family val="1"/>
      </rPr>
      <t xml:space="preserve"> )</t>
    </r>
  </si>
  <si>
    <r>
      <t>Valstybės biudžeto lėšos (</t>
    </r>
    <r>
      <rPr>
        <b/>
        <sz val="11"/>
        <rFont val="Times New Roman"/>
        <family val="1"/>
      </rPr>
      <t>VB)</t>
    </r>
  </si>
  <si>
    <r>
      <t>Valstybės lėšos vietinės reikšmės keliams (gatvėms) tiesti, taisyti, prižiūrėti ir saugaus eismo sąlygoms užtikrinti (</t>
    </r>
    <r>
      <rPr>
        <b/>
        <sz val="11"/>
        <rFont val="Times New Roman"/>
        <family val="1"/>
      </rPr>
      <t>KPP</t>
    </r>
    <r>
      <rPr>
        <sz val="11"/>
        <rFont val="Times New Roman"/>
        <family val="1"/>
      </rPr>
      <t>)</t>
    </r>
  </si>
  <si>
    <t>Pagerinti savivaldybės veiklos valdymą (SPP 1.5.1.)</t>
  </si>
  <si>
    <t>Gyvenamųjų patalpų kadastriniai matavimai ir teisinė registracija, objektų paruošimas pardavimui, turto vertinimas</t>
  </si>
  <si>
    <t xml:space="preserve">Teisiškai įregistruotų objektų skaičius </t>
  </si>
  <si>
    <t>Turto vertinimo ataskaitos</t>
  </si>
  <si>
    <t>Nekilnojamojo turto (išskyrus gyvenamąsias patalpas) teisinė registracija, kadastriniai matavimai, turto vertinimas, inventorizacija, privatizuojamų objektų vertinimas ir patalpų paskirties keitimas</t>
  </si>
  <si>
    <t>Savivaldybės nekilnojamojo turto valdymo strategijos parengimas ir įgyvendinimas</t>
  </si>
  <si>
    <t>Parengta Savivaldybės nekilnojamojo turto valdymo strategija</t>
  </si>
  <si>
    <t xml:space="preserve"> Tinkamai naudoti, saugoti, prižiūrėti, remontuoti ir eksploatuoti Savivaldybės turtą</t>
  </si>
  <si>
    <t>Laukiančiųjų socialinio būsto eilėje aprūpinimas būstu</t>
  </si>
  <si>
    <t>Atlikti  gyvenamųjų   patalpų remontą ir rekonstrukciją, vidaus ir lauko inžinerinių tinklų ir įrenginių remontą</t>
  </si>
  <si>
    <t>Suremontuotų gyvenamųjų patalpų  skaičius</t>
  </si>
  <si>
    <t>Padengti Savivaldybės neišnuomotų  gyvenamųjų patalpų išlaikymo ir priežiūros išlaidas</t>
  </si>
  <si>
    <t>Padengtos Savivaldybės neišnuomotų  gyvenamųjų patalpų išlaikymo ir priežiūros išlaidos</t>
  </si>
  <si>
    <t>Skirti lėšų išlaidoms už atnaujinamų  namų (gyvenamųjų patalpų) dalį, priklausančią Savivaldybei nuosavybės teise, padengti</t>
  </si>
  <si>
    <t>Savivaldybės atnaujintų butų skaičius atnaujinamuose namuose</t>
  </si>
  <si>
    <t>Atlikti negyvenamųjų  patalpų remontą ir rekonstrukciją, vidaus ir lauko inžinerinių tinklų ir įrenginių remontą</t>
  </si>
  <si>
    <t>Suremontuotų  negyvenamųjų patalpų skaičius</t>
  </si>
  <si>
    <t>Padengti Savivaldybės neišnuomotų  negyvenamųjų patalpų išlaikymo ir priežiūros išlaidas</t>
  </si>
  <si>
    <t>Padengtos Savivaldybės neišnuomotų  negyvenamųjų patalpų išlaikymo ir priežiūros išlaidos</t>
  </si>
  <si>
    <t>Skirti lėšų išlaidoms už atnaujinamų  namų (negyvenamųjų patalpų) dalį, priklausančią Savivaldybei nuosavybės teise, padengti</t>
  </si>
  <si>
    <t xml:space="preserve">Finansinis turtas </t>
  </si>
  <si>
    <t>Padengti Savivaldybės gyvenamosioms patalpoms naujų inžinerinių tinklų (vandentiekio ir nuotekų) įrengimo ir prijungimo prie miesto centralizuotų tinklų išlaidas</t>
  </si>
  <si>
    <t xml:space="preserve">Savivaldybės gyvenamosiose patalpose įrengti nauji inžineriniai (vandentiekio ir nuotekų) tinklai </t>
  </si>
  <si>
    <t>Įsigyti, rekonstruoti ir remontuoti Savivaldybės ir socialinį būstą bei kitas gyvenamąsias patalpas (socialinėms paslaugoms teikti)</t>
  </si>
  <si>
    <t xml:space="preserve">Asmenų, aprūpintų gyvenamuoju plotu dėl Savivaldybės ir socialinio būsto fondo bei kito būsto metinio padidėjimo, skaičius </t>
  </si>
  <si>
    <t xml:space="preserve">Nupirkta butų </t>
  </si>
  <si>
    <t>Stiprinti gyventojų sveikatą ir skatinti fizinį aktyvumą siekiant aukšto  sporto meistriškumo (SPP 1.2.)</t>
  </si>
  <si>
    <t xml:space="preserve">Visuomenės sveikatos biuro teikiamų paslaugų stiprinimas ir plėtra </t>
  </si>
  <si>
    <t xml:space="preserve">Visuomenės sveikatos rėmimo specialiosios programos  įgyvendinimas
</t>
  </si>
  <si>
    <r>
      <t>Užkrečiamųjų ligų prevencijos ir kontrolės stiprinimas</t>
    </r>
    <r>
      <rPr>
        <u/>
        <sz val="10"/>
        <rFont val="Times New Roman"/>
        <family val="1"/>
        <charset val="186"/>
      </rPr>
      <t xml:space="preserve"> </t>
    </r>
    <r>
      <rPr>
        <sz val="10"/>
        <rFont val="Times New Roman"/>
        <family val="1"/>
        <charset val="186"/>
      </rPr>
      <t xml:space="preserve">
</t>
    </r>
  </si>
  <si>
    <t>288724610
301738112</t>
  </si>
  <si>
    <t>9</t>
  </si>
  <si>
    <t>Vidutinė tikėtina gyvenimo trukmė</t>
  </si>
  <si>
    <r>
      <t>Vidutinės tikėtinos gyvenimo trukmės savivaldybėje</t>
    </r>
    <r>
      <rPr>
        <sz val="10"/>
        <rFont val="Calibri"/>
        <family val="2"/>
        <charset val="186"/>
      </rPr>
      <t xml:space="preserve"> </t>
    </r>
    <r>
      <rPr>
        <sz val="10"/>
        <rFont val="Times New Roman"/>
        <family val="1"/>
        <charset val="186"/>
      </rPr>
      <t xml:space="preserve"> santykis su šalies rodikliu </t>
    </r>
  </si>
  <si>
    <t>Išvengiamas mirtingumo skirtumas su šalies rodikliu</t>
  </si>
  <si>
    <t>Bendrasis gyventojų sergamumas, tenkantis 1 000-iui gyventojų (asm.), ir santykis su šalies vidurkiu</t>
  </si>
  <si>
    <t>Visuomenės sveikatos biuro veiklų dalis, skirta Stebėsenos ataskaitoje identifikuotoms  problemoms spręsti</t>
  </si>
  <si>
    <t xml:space="preserve">Visuomenės sveikatos stiprinimo renginių skaičius </t>
  </si>
  <si>
    <t xml:space="preserve">Visuomenės sveikatos stiprinimo renginių dalyvių skaičius </t>
  </si>
  <si>
    <t>Vykdoma gyventojų sveikatos rodiklių stebėsena</t>
  </si>
  <si>
    <t xml:space="preserve">Valstybinių visuomenės sveikatos funkcijų metinio plano vykdymas </t>
  </si>
  <si>
    <t>Vykdoma moksleivių visuomenės sveikatos priežiūra</t>
  </si>
  <si>
    <t xml:space="preserve">Įgyvendinamas projektas "Neįtikėtini metai" </t>
  </si>
  <si>
    <t>Nelaimingų atsitikimų ir traumų prevencijos priemonėse dalyvavusių asmenų skaičius</t>
  </si>
  <si>
    <t>Sveikos mitybos skatinimo ir nutukimo prevencijos priemonėse dalyvavusių asmenų skaičius</t>
  </si>
  <si>
    <t>Vykdoma maudyklų vandens kokybės stebėsena</t>
  </si>
  <si>
    <t>Vykdoma tyliosios zonos stebėsena</t>
  </si>
  <si>
    <t>Apsilankymų pas priklausomybės konsultantą, skaičius</t>
  </si>
  <si>
    <t>Įmonių/įstaigų darbuotojų, dalyvavusių kompetencijos psichikos sveikatos srityje didinimo mokymuose, skaičius</t>
  </si>
  <si>
    <t>Gyventojų, dalyvavusių baziniuose savižudybių prevencijos mokymuose, skaičius</t>
  </si>
  <si>
    <t>Įgyvendinama Savivaldybės savižudybių prevencijos programa</t>
  </si>
  <si>
    <t>Asmenų, kuriems peržiūrėtas neveiksnumas, skaičius</t>
  </si>
  <si>
    <t>metai</t>
  </si>
  <si>
    <t>proc. punktai</t>
  </si>
  <si>
    <t xml:space="preserve"> proc.</t>
  </si>
  <si>
    <t xml:space="preserve">S. Daukanto g. šaligatvio kapitalinis remontas </t>
  </si>
  <si>
    <t xml:space="preserve">Viešųjų erdvių ir poilsio zonų infrastruktūros objektų atnaujinimas, remontas ir priežiūra, rinkliava už transporto stovėjimą, miesto puošimas švenčių proga </t>
  </si>
  <si>
    <t xml:space="preserve">Vaikų žaidimo aikštelių ir treniruoklių atnaujinimas, remontas ir priežiūra </t>
  </si>
  <si>
    <t xml:space="preserve">Vaizdo stebėjimo sistemos duomenų perdavimo ir stebėjimo paslaugos  </t>
  </si>
  <si>
    <t xml:space="preserve">Rinkliavos už transporto stovėjimą gatvėse ir aikštėse organizavimas  </t>
  </si>
  <si>
    <t xml:space="preserve">Miesto puošimas švenčių ir renginių metu  </t>
  </si>
  <si>
    <t xml:space="preserve">Mokestis už lietaus nuotekas   </t>
  </si>
  <si>
    <t xml:space="preserve">Vietinės reikšmės kelių ir gatvių su žvyro danga remontas ir priežiūra </t>
  </si>
  <si>
    <t>V. Alanto g. statyba (III etapas – nuo Projektuotojų g. iki V. Alanto g. – Savitiškio g. (Vakarinės g. ) žiedinės sankryžos),  (IV etapas – žiedinė sankryža V. Alanto g. – Savitiškio g. (Vakarinės g.)</t>
  </si>
  <si>
    <t xml:space="preserve">Smėlynės gatvės dalies (nuo geležinkelio pervažos iki miesto ribos) kapitalinis remontas </t>
  </si>
  <si>
    <t xml:space="preserve">Tilto per Nevėžį Nemuno gatvėje, Panevėžio mieste kapitalinis remontas </t>
  </si>
  <si>
    <t>Planuojami asignavimai 2023 m.</t>
  </si>
  <si>
    <t>2025  metų asignavimų projektas</t>
  </si>
  <si>
    <t xml:space="preserve">2023 metai </t>
  </si>
  <si>
    <t>2025 metai</t>
  </si>
  <si>
    <t>6</t>
  </si>
  <si>
    <t>Modernizuotos, įdiegiant inžinerines eismo saugos priemones, neregulioujamos pėsčiųjų perėjos</t>
  </si>
  <si>
    <t xml:space="preserve">Bendras gatvių ilgis, kuriose pritaikytos tranzitą ribojančios priemonės </t>
  </si>
  <si>
    <t>Gatvės, kurioms taikomas "gyvenamos zonos" eismo statusas</t>
  </si>
  <si>
    <t>Sumažintas "juodųjų dėmių" skaičius Panevėžio mieste</t>
  </si>
  <si>
    <t xml:space="preserve">Keleivių naudojimosi viešojo transporto paslaugomis pokytis </t>
  </si>
  <si>
    <t xml:space="preserve">Viešojo transporto maršrutinio tinklo optimizavimas. 
Viešojo transporto infrastruktūros modernizavimas </t>
  </si>
  <si>
    <t>31</t>
  </si>
  <si>
    <t>Įgyvendintas atsinaujinančių išteklių energijos naudojimo plėtros planas</t>
  </si>
  <si>
    <t>Planuojami asignavimai    2023 metams</t>
  </si>
  <si>
    <t>2025 metų asignavimų projektas</t>
  </si>
  <si>
    <t xml:space="preserve">2023–2025 METŲ APLINKOS APSAUGOS RĖMIMO SPECIALIOJI PROGRAMA (04)                                                                                             
</t>
  </si>
  <si>
    <t xml:space="preserve">2023–2025 M.  MIESTO INFRASTRUKTŪROS OBJEKTŲ PLĖTROS, MODERNIZAVIMO, PRIEŽIŪROS PROGRAMA (10)                                                                                             
</t>
  </si>
  <si>
    <t xml:space="preserve">Viešųjų paslaugų teikimo finansinis užtikrinimas
</t>
  </si>
  <si>
    <t xml:space="preserve">2023–2025 METŲ EKONOMINĖS PLĖTROS IR VERSLO SKATINIMO PROGRAMA (05)                                                                                             
</t>
  </si>
  <si>
    <t xml:space="preserve">Paslaugų sistemos asmenims, norintiems pradėti įkurti verslą, sukūrimas ir įgyvendinimas
</t>
  </si>
  <si>
    <r>
      <t>Valstybės lėšos kapitalo investicijoms (</t>
    </r>
    <r>
      <rPr>
        <b/>
        <sz val="11"/>
        <rFont val="Times New Roman"/>
        <family val="1"/>
      </rPr>
      <t>VKI)</t>
    </r>
  </si>
  <si>
    <r>
      <t>Ugdymo reikmių lėšos (</t>
    </r>
    <r>
      <rPr>
        <b/>
        <sz val="11"/>
        <rFont val="Times New Roman"/>
        <family val="1"/>
      </rPr>
      <t>ML</t>
    </r>
    <r>
      <rPr>
        <sz val="11"/>
        <rFont val="Times New Roman"/>
        <family val="1"/>
      </rPr>
      <t>)</t>
    </r>
  </si>
  <si>
    <r>
      <t>Valstybės biudžeto specialiosios tikslinės dotacijos lėšos valstybės funkcijoms atlikti (</t>
    </r>
    <r>
      <rPr>
        <b/>
        <sz val="11"/>
        <rFont val="Times New Roman"/>
        <family val="1"/>
      </rPr>
      <t>SVB V)</t>
    </r>
  </si>
  <si>
    <r>
      <t>Valstybės biudžeto specialioji tikslinė dotacija regioninėms įstaigoms ir klasėms finansuoti. (</t>
    </r>
    <r>
      <rPr>
        <b/>
        <sz val="11"/>
        <rFont val="Times New Roman"/>
        <family val="1"/>
      </rPr>
      <t>SVB R)</t>
    </r>
  </si>
  <si>
    <r>
      <t>Paskolų lėšos investicijų projektams įgyvendinti (</t>
    </r>
    <r>
      <rPr>
        <b/>
        <sz val="11"/>
        <rFont val="Times New Roman"/>
        <family val="1"/>
      </rPr>
      <t>P</t>
    </r>
    <r>
      <rPr>
        <sz val="11"/>
        <rFont val="Times New Roman"/>
        <family val="1"/>
      </rPr>
      <t>)</t>
    </r>
  </si>
  <si>
    <r>
      <t>Europos Sąjungos paramos lėšos (</t>
    </r>
    <r>
      <rPr>
        <b/>
        <sz val="11"/>
        <rFont val="Times New Roman"/>
        <family val="1"/>
      </rPr>
      <t>ES)</t>
    </r>
  </si>
  <si>
    <r>
      <t>Likutis (</t>
    </r>
    <r>
      <rPr>
        <b/>
        <sz val="11"/>
        <rFont val="Times New Roman"/>
        <family val="1"/>
      </rPr>
      <t xml:space="preserve"> L)</t>
    </r>
  </si>
  <si>
    <r>
      <t>Valstybės biudžeto lėšos VB, kurios neapskaitomos biudžete (</t>
    </r>
    <r>
      <rPr>
        <b/>
        <sz val="11"/>
        <rFont val="Times New Roman"/>
        <family val="1"/>
      </rPr>
      <t>VBN</t>
    </r>
    <r>
      <rPr>
        <sz val="11"/>
        <rFont val="Times New Roman"/>
        <family val="1"/>
      </rPr>
      <t>)</t>
    </r>
  </si>
  <si>
    <r>
      <t>Valstybės biudžeto lėšos VB, kurios neapskaitomos biudžete (</t>
    </r>
    <r>
      <rPr>
        <b/>
        <sz val="9"/>
        <rFont val="Times New Roman"/>
        <family val="1"/>
        <charset val="186"/>
      </rPr>
      <t>VBN</t>
    </r>
    <r>
      <rPr>
        <sz val="9"/>
        <rFont val="Times New Roman"/>
        <family val="1"/>
        <charset val="186"/>
      </rPr>
      <t>)</t>
    </r>
  </si>
  <si>
    <t>69/31</t>
  </si>
  <si>
    <r>
      <t>Valstybės biudžeto lėšos VB, kurios neapskaitomos biudžete (</t>
    </r>
    <r>
      <rPr>
        <b/>
        <sz val="11"/>
        <rFont val="Times New Roman"/>
        <family val="1"/>
        <charset val="186"/>
      </rPr>
      <t>VBN</t>
    </r>
    <r>
      <rPr>
        <sz val="11"/>
        <rFont val="Times New Roman"/>
        <family val="1"/>
        <charset val="186"/>
      </rPr>
      <t>)</t>
    </r>
  </si>
  <si>
    <t xml:space="preserve">Miesto bendruomenės įtraukties pokytis lyginant su praėjusiais metais </t>
  </si>
  <si>
    <t xml:space="preserve">Profesionalaus meno ir kultūros renginių skaičiaus pokytis </t>
  </si>
  <si>
    <t xml:space="preserve">2023–2025 M. KULTŪROS IR MENO PROGRAMA (11)                                                                                              
</t>
  </si>
  <si>
    <t xml:space="preserve">Kultūros paslaugas naudojančių gyventojų skaičiaus pokyčio vertinimas </t>
  </si>
  <si>
    <t xml:space="preserve">Kurti tvarią socialinę ir ekonominę kultūros vertę Panevėžyje (SP 1.1.) </t>
  </si>
  <si>
    <r>
      <t>Sudaryti palankias sąlygas profesionalaus meno ir kultūros vystymuisi</t>
    </r>
    <r>
      <rPr>
        <i/>
        <sz val="11"/>
        <rFont val="Times New Roman"/>
        <family val="1"/>
        <charset val="186"/>
      </rPr>
      <t xml:space="preserve">  </t>
    </r>
  </si>
  <si>
    <r>
      <t>Meno rezidencijų kūrimas</t>
    </r>
    <r>
      <rPr>
        <u/>
        <sz val="11"/>
        <rFont val="Times New Roman"/>
        <family val="1"/>
        <charset val="186"/>
      </rPr>
      <t xml:space="preserve"> </t>
    </r>
  </si>
  <si>
    <t xml:space="preserve">2023–2025 M. SPORTO PROGRAMA (12)                                                                                              
</t>
  </si>
  <si>
    <t>Užtikrinti sveiką, saugią emocinę ir fizinę aplinką  švietimo  įstaigose (SPP 3.1.2)</t>
  </si>
  <si>
    <r>
      <t>Užtikrinti STEAM srities dalykų programų įgyvendinimą ir plėtrą</t>
    </r>
    <r>
      <rPr>
        <sz val="10"/>
        <rFont val="Times New Roman"/>
        <family val="1"/>
        <charset val="186"/>
      </rPr>
      <t xml:space="preserve"> </t>
    </r>
    <r>
      <rPr>
        <b/>
        <sz val="10"/>
        <rFont val="Times New Roman"/>
        <family val="1"/>
        <charset val="186"/>
      </rPr>
      <t>(SPP 3.1.3)</t>
    </r>
  </si>
  <si>
    <r>
      <t>Paskatinti aukštojo mokslo ir profesinio mokymo įstaigų teikiamų paslaugų atitiktį trumpalaikėms ir ilgalaikėms darbo rinkos poreikių prognozėms</t>
    </r>
    <r>
      <rPr>
        <sz val="10"/>
        <rFont val="Times New Roman"/>
        <family val="1"/>
        <charset val="186"/>
      </rPr>
      <t xml:space="preserve"> </t>
    </r>
    <r>
      <rPr>
        <b/>
        <sz val="10"/>
        <rFont val="Times New Roman"/>
        <family val="1"/>
        <charset val="186"/>
      </rPr>
      <t>(SPP 3.2.1)</t>
    </r>
  </si>
  <si>
    <t xml:space="preserve">2023–2025 M.  ŠVIETIMO IR UGDYMO PROGRAMA (13)                                                                                             
</t>
  </si>
  <si>
    <t>229,0/3</t>
  </si>
  <si>
    <t>Savivaldybės tarybos rinkimuose dalyvavusių rinkėjų skaičius, palyginti su visų rinkėjų skaičiumi</t>
  </si>
  <si>
    <t>Savivaldybės tarybos rinkimuose dalyvavusio jaunimo skaičius, palyginti su visų rinkėjų skaičiumi</t>
  </si>
  <si>
    <t>Savivaldybės administracijos organizuotų apklausų per metus skaičius</t>
  </si>
  <si>
    <t>Įgyvendinti jaunimo politiką.</t>
  </si>
  <si>
    <t>Atvirųjų jaunimo centrų ir atvirųjų jaunimo erdvių unikalių lankytojų skaičius</t>
  </si>
  <si>
    <t xml:space="preserve">Darbo su jaunimu formų įvairovės užtikrinimas  </t>
  </si>
  <si>
    <t>Veikiančių atvirų jaunimo centrų ir erdvių skaičius</t>
  </si>
  <si>
    <t xml:space="preserve">Teritorijų, kuriose vyksta darbas su jaunimu gatvėje, skaičius </t>
  </si>
  <si>
    <t xml:space="preserve">Jaunimo informavimo ir konsultavimo taško klientų skaičius  </t>
  </si>
  <si>
    <t>Įgyvendinti jaunimo vasaros užimtumo ir integracijos į darbo rinką programą</t>
  </si>
  <si>
    <t>Jaunimo dalyvavusio integracijos į darbo rinką programoje skaičius per metus</t>
  </si>
  <si>
    <t xml:space="preserve"> vnt/metus</t>
  </si>
  <si>
    <t>Į programą įsitraukusių darbdavių skaičius</t>
  </si>
  <si>
    <t>Jaunimo poreikius atitinkančios jaunimo politikos įgyvendinimas</t>
  </si>
  <si>
    <t xml:space="preserve">Finansuotų jaunimo ir su jaunimu dirbančių organizacijų projektų, veiklos programų, iniciatyvų skaičius per metus </t>
  </si>
  <si>
    <t>Įgyvendintų jaunimo problemų sprendimo 2022-2024 m. priemonių plane nuamtytų priemonių</t>
  </si>
  <si>
    <t>Jaunimo savanorišką tarnybą baigusių asmenų skaičius</t>
  </si>
  <si>
    <t xml:space="preserve">Jaunimo organizacijų veiklos skatinimo priemonių skaičius per metus  </t>
  </si>
  <si>
    <t>Išplėtoti NVO ir bendruomeninių organizacijų veiklą bei paskatinti jų iniciatyvas, paskatinti gyventojų bendruomeniškumą ir pilietiškumą</t>
  </si>
  <si>
    <t>Veikiančių vietos veiklos grupių, nevyriausybinių, bendruomeninių organizacijų skaičius</t>
  </si>
  <si>
    <t>Veikiančių vietos veiklos grupių, nevyriausybinių, bendruomeninių organizacijų pateiktų projektų / paraiškų finansavimui gauti skaičius per metus</t>
  </si>
  <si>
    <t xml:space="preserve">Įgyvendinti Panevėžio nevyriausybinių organizacijų plėtros politikos priemones </t>
  </si>
  <si>
    <t xml:space="preserve">Nevyriausybinių organizacijų veiklos ir projektų finansavimas </t>
  </si>
  <si>
    <t xml:space="preserve">NVO ir bendruomeninių organizacijų įgyvendintų projektų skaičius </t>
  </si>
  <si>
    <r>
      <t>Nevyriausybinių ir bendruomeninių organizacijų lyderių, narių kvalifikacijos kėlimas</t>
    </r>
    <r>
      <rPr>
        <u/>
        <sz val="11"/>
        <rFont val="Times New Roman"/>
        <family val="1"/>
        <charset val="186"/>
      </rPr>
      <t xml:space="preserve"> </t>
    </r>
    <r>
      <rPr>
        <sz val="11"/>
        <rFont val="Times New Roman"/>
        <family val="1"/>
        <charset val="186"/>
      </rPr>
      <t>(dalyvavusių organizacijų/asmenų skaičius)</t>
    </r>
  </si>
  <si>
    <t>20/30</t>
  </si>
  <si>
    <t>30/40</t>
  </si>
  <si>
    <t>40/50</t>
  </si>
  <si>
    <t xml:space="preserve">Viešai pasiekiamų NVO dalis nuo veikiančių NVO </t>
  </si>
  <si>
    <t xml:space="preserve">Nevyriausybinių ir bendruomeninių organizacijų veiklos skatinimo priemonių skaičius per metus </t>
  </si>
  <si>
    <t xml:space="preserve">Organizacijų, atstovaujančių tautines mažumas, skaičius   </t>
  </si>
  <si>
    <t>Gyventojų bendruomeniškumo ir pilietiškumo skatinimas</t>
  </si>
  <si>
    <t xml:space="preserve">Suorganizuotų priemonių, skirtų seniūnaičių, bendruomeninių ir nevyriausybinių organizacijų bendradarbiavimui skatinti, skaičius per metus </t>
  </si>
  <si>
    <t xml:space="preserve">Gyventojų, dalyvaujančių savanorystės veiklose viešoje sektoriaus įstaigose, skaičius  </t>
  </si>
  <si>
    <t>Savanorių bazės savivaldybėje sukūrimas</t>
  </si>
  <si>
    <t>Gyventojų, dalyvaujančių bendruomeninių organizacijų veiklose, skaičius per metus (jaunimo proc.)</t>
  </si>
  <si>
    <t>asm./proc./metus</t>
  </si>
  <si>
    <t>3000/5</t>
  </si>
  <si>
    <t>3200/6</t>
  </si>
  <si>
    <t>3400/7</t>
  </si>
  <si>
    <t>Gyventojų/jaunimo dalyvavusių lyderystės skatinimo veiklose, skaičius</t>
  </si>
  <si>
    <t>30/10</t>
  </si>
  <si>
    <t>40/20</t>
  </si>
  <si>
    <t>50/30</t>
  </si>
  <si>
    <t>Balsavusių gyventojų procentas nuo visų miesto gyventojų</t>
  </si>
  <si>
    <t>Pagalbos priemonių nukentėjusiems subjektams užtikrinimas</t>
  </si>
  <si>
    <t>Įgyvendintų veiklų dalis nuo planuotų veiklų</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</si>
  <si>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</si>
  <si>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Finansuoti projektus neigiamų socialinių veiksnių prevencijai įgyvendinti</t>
  </si>
  <si>
    <t>Finansuotų projektų skaičius</t>
  </si>
  <si>
    <t xml:space="preserve">2023–2025 M. VISUOMENĖS INICIATYVŲ SKATINIMO IR SAUGUMO UŽTIKRINIMO  PROGRAMA (14)                                                                                              
</t>
  </si>
  <si>
    <r>
      <t>Skatinti socialinės atskirties mažėjimą ir socialinį saugumą (SP 1.3)</t>
    </r>
    <r>
      <rPr>
        <sz val="11"/>
        <rFont val="Times New Roman"/>
        <family val="1"/>
        <charset val="186"/>
      </rPr>
      <t xml:space="preserve">     </t>
    </r>
  </si>
  <si>
    <t>Užtikrinti kokybišką ir efektyvią socialinę paramą bendruomenėje (SP 1.3.1)</t>
  </si>
  <si>
    <t xml:space="preserve">Vykdyti neveiksnių asmenų būklės peržiūrėjimą   </t>
  </si>
  <si>
    <t xml:space="preserve">2023–2025 METŲ SAVIVALDYBĖS VALDYMO PROGRAMA (01)                                                                                             
</t>
  </si>
  <si>
    <t>30</t>
  </si>
  <si>
    <t>17</t>
  </si>
  <si>
    <t>19</t>
  </si>
  <si>
    <t>600/500</t>
  </si>
  <si>
    <t>650/500</t>
  </si>
  <si>
    <t>700/500</t>
  </si>
  <si>
    <t>Parengtų Stasio Eidrigevičiaus meno kūrinių aprašų skaičius per metus</t>
  </si>
  <si>
    <t>50</t>
  </si>
  <si>
    <t>Privačių darželių skaičius ("Šermukšniukas", "Debesų sodas")</t>
  </si>
  <si>
    <t>20</t>
  </si>
  <si>
    <t>2500</t>
  </si>
  <si>
    <t>2800</t>
  </si>
  <si>
    <t>3000</t>
  </si>
  <si>
    <t>55500</t>
  </si>
  <si>
    <t>56000</t>
  </si>
  <si>
    <t>56500</t>
  </si>
  <si>
    <t>100</t>
  </si>
  <si>
    <t>26500</t>
  </si>
  <si>
    <t>27000</t>
  </si>
  <si>
    <t>27500</t>
  </si>
  <si>
    <t>Suteiktų  socialinę riziką patiriantiems asmenims socialinės paramos rūšių skaičius</t>
  </si>
  <si>
    <t>16000</t>
  </si>
  <si>
    <t>17600</t>
  </si>
  <si>
    <t>19400</t>
  </si>
  <si>
    <t>70</t>
  </si>
  <si>
    <t>2000</t>
  </si>
  <si>
    <t>3300</t>
  </si>
  <si>
    <t>3500</t>
  </si>
  <si>
    <t>3700</t>
  </si>
  <si>
    <t>25</t>
  </si>
  <si>
    <t>64</t>
  </si>
  <si>
    <t>75</t>
  </si>
  <si>
    <t>22</t>
  </si>
  <si>
    <t xml:space="preserve">2023–2025 METŲ INVESTICIJŲ PROJEKTŲ PROGRAMA (02)                                                                                             
</t>
  </si>
  <si>
    <t xml:space="preserve">2023  metai </t>
  </si>
  <si>
    <t>2024  metai</t>
  </si>
  <si>
    <t>2025  metai</t>
  </si>
  <si>
    <t>Įgyvendinti projektą „Stasio Eidrigevičiaus menų centro įkūrimas  modernizuojant  viešąją kultūros infrastruktūrą“ (I etapas)</t>
  </si>
  <si>
    <t>Įsigyta įranga</t>
  </si>
  <si>
    <t>Įgyvendinti projektą  „Pripučiamo  futbolo maniežo įrengimas Beržų g. 37, Panevėžys"</t>
  </si>
  <si>
    <t>Rekonstruota  sporto bazė</t>
  </si>
  <si>
    <r>
      <rPr>
        <b/>
        <sz val="11"/>
        <rFont val="Times New Roman"/>
        <family val="1"/>
        <charset val="186"/>
      </rPr>
      <t>Socialinių paslaugų integracijos bendruomenėje plėtra (SPP 1.3.1.5.)</t>
    </r>
    <r>
      <rPr>
        <sz val="11"/>
        <rFont val="Times New Roman"/>
        <family val="1"/>
        <charset val="186"/>
      </rPr>
      <t xml:space="preserve"> </t>
    </r>
  </si>
  <si>
    <r>
      <rPr>
        <b/>
        <sz val="10"/>
        <rFont val="Times New Roman"/>
        <family val="1"/>
        <charset val="186"/>
      </rPr>
      <t>Socialinio būsto plėtra (SPP 1.3.2.3)</t>
    </r>
    <r>
      <rPr>
        <sz val="10"/>
        <rFont val="Times New Roman"/>
        <family val="1"/>
        <charset val="186"/>
      </rPr>
      <t xml:space="preserve"> </t>
    </r>
  </si>
  <si>
    <r>
      <rPr>
        <b/>
        <sz val="11"/>
        <rFont val="Times New Roman"/>
        <family val="1"/>
        <charset val="186"/>
      </rPr>
      <t>Dviračių trąsų, pėsčiųjų takų mieste ir jo prieigose įrengimas užtikrinant tęstinumą bei junglumą (SPP 2.1.1.3.)</t>
    </r>
    <r>
      <rPr>
        <sz val="11"/>
        <rFont val="Times New Roman"/>
        <family val="1"/>
        <charset val="186"/>
      </rPr>
      <t xml:space="preserve"> </t>
    </r>
  </si>
  <si>
    <r>
      <rPr>
        <b/>
        <sz val="11"/>
        <rFont val="Times New Roman"/>
        <family val="1"/>
        <charset val="186"/>
      </rPr>
      <t>Sankryžų modernizavimas siekiant užtikrinti saugumą (SPP 2.1.2.3.)</t>
    </r>
    <r>
      <rPr>
        <sz val="11"/>
        <rFont val="Times New Roman"/>
        <family val="1"/>
        <charset val="186"/>
      </rPr>
      <t xml:space="preserve"> </t>
    </r>
  </si>
  <si>
    <t>Įrengtas fontanas</t>
  </si>
  <si>
    <t>Planuojami asignavimai  2023 m.</t>
  </si>
  <si>
    <t>1,68</t>
  </si>
  <si>
    <t>1,07</t>
  </si>
  <si>
    <t>1,63</t>
  </si>
  <si>
    <t>A. Mackevičiaus g. šaligatvio kapitalinis remontas</t>
  </si>
  <si>
    <t>Kapitališkai suremontuoto A. Mackevičiaus g. šaligatvio  ilgis</t>
  </si>
  <si>
    <t>Kapitališkai suremontuoto Pramonės g. dalies (nuo Pušaloto g. iki Šiaurinės g.) pėsčiųjų-dviračių tako ilgis</t>
  </si>
  <si>
    <t>Kapitališkai suremontuoto Smėlynės g. dalies (nuo J. Basanavičiaus g. iki geležinkėlio pervažos) šaligatvio  ilgis</t>
  </si>
  <si>
    <t>Atnaujinto Klaipėdos g. dalies (nuo Nemuno g. iki miesto ribos) šaligatvio  ilgis</t>
  </si>
  <si>
    <t>Pievų g. dalies (nuo Rožių g, iki Rėklių g.) pėsčiųjų-dviračių tako kapitalinis remontas</t>
  </si>
  <si>
    <t>Kapitališkai suremontuoto Pievų g. dalies (nuo Rožių g, iki Rėklių g.) pėsčiųjų-dviračių tako ilgis</t>
  </si>
  <si>
    <t>Atnaujinto Pušaloto g. dalies (nuo geležinkėlio pervažos iki miesto ribos) pėsčiųjų-dviračių tako ilgis</t>
  </si>
  <si>
    <t>Atnaujinto Velžio kel. dalies (nuo Velžio kel. 74 iki miesto ribos) pėsčiųjų-dviračių tako ilgis</t>
  </si>
  <si>
    <t>Rekonstruoto pėsčiųjų ir dviračių tako nuo Vakarinės g. link Berčiūnų gyvenvietės ilgis</t>
  </si>
  <si>
    <t>V. Alanto gatvės statybos ilgis</t>
  </si>
  <si>
    <t>Kapitališkai suremontuotos Respublikos g. atkarpos (nuo Vasario 16-osios g. iki Respublikos g. 44) ilgis</t>
  </si>
  <si>
    <t>Pajuostės pl. atkarpos (nuo Nr. 34 iki miesto ribos) kapitalinis remontas</t>
  </si>
  <si>
    <t>Kapitališkai suremontuotos Pajuostės pl. atkarpos (nuo Nr. 34 iki miesto ribos) ilgis</t>
  </si>
  <si>
    <t>Šermukšnių gatvės kapitalinis remontas</t>
  </si>
  <si>
    <t>Kapitališkai suremontuotos Šermukšnių gatvės ilgis</t>
  </si>
  <si>
    <t>468.5</t>
  </si>
  <si>
    <t>Ekrano užtvankos uždorių ir šandorų remontas</t>
  </si>
  <si>
    <t>Paprasto remonto darbai</t>
  </si>
  <si>
    <t xml:space="preserve">"Panevėžio Raimundo Sargūno sporto gimnazijos teritorijoje, Liepų al. 2, Panevėžio m., naujos universalios sporto salės statyba" projekto parengimas </t>
  </si>
  <si>
    <t>„Velotrasos Kultūros ir poilsio parke“</t>
  </si>
  <si>
    <t xml:space="preserve">Parengtas projektas </t>
  </si>
  <si>
    <t>Pramonės g. dalies (nuo Pušaloto g. iki Šiaurinės g.) pėsčiųjų-dviračių tako kapitalinis remontas</t>
  </si>
  <si>
    <t>Smėlynės g. dalies (nuo J. Basanavičiaus g. iki geležinkėlio pervažos) šaligatvio kapitalinis remontas</t>
  </si>
  <si>
    <t>ES fondams teiktos ir baigtos įgyvendinti įmonių paraiškos kartu su mokslo institucijomis pagal MTEPI (Moksliniai tyrimai, eksperimentinė plėtra, inovacijos) prioritetą</t>
  </si>
  <si>
    <t>1</t>
  </si>
  <si>
    <t>-</t>
  </si>
  <si>
    <t>99 / 32</t>
  </si>
  <si>
    <t>95/ 26</t>
  </si>
  <si>
    <t>Savivaldybės valdomų įmonių planuojamų pasiekti pagrindinių veiklos rodiklių suvestinės forma</t>
  </si>
  <si>
    <t>Eil. Nr.</t>
  </si>
  <si>
    <t>Savivaldybės valdomos įmonės pavadinimas</t>
  </si>
  <si>
    <t>Rodiklio pavadinimas, mato vnt.</t>
  </si>
  <si>
    <t>Planuojamos rodiklių reikšmės</t>
  </si>
  <si>
    <t>2022 m.</t>
  </si>
  <si>
    <t>2023 m.</t>
  </si>
  <si>
    <t>2024 m.</t>
  </si>
  <si>
    <t>1.</t>
  </si>
  <si>
    <t>AB „Panevėžio energija“</t>
  </si>
  <si>
    <r>
      <t xml:space="preserve">Įgyvendinamų pažangos projektų </t>
    </r>
    <r>
      <rPr>
        <i/>
        <sz val="10"/>
        <color rgb="FF808080"/>
        <rFont val="Times New Roman"/>
        <family val="1"/>
        <charset val="186"/>
      </rPr>
      <t>(įrašomas pažangos projekto kodas ir pavadinimas)</t>
    </r>
    <r>
      <rPr>
        <sz val="10"/>
        <color theme="1"/>
        <rFont val="Times New Roman"/>
        <family val="1"/>
        <charset val="186"/>
      </rPr>
      <t xml:space="preserve"> rodikliai</t>
    </r>
  </si>
  <si>
    <t>Tęstinės veiklos rodikliai</t>
  </si>
  <si>
    <r>
      <t xml:space="preserve">Kapitalo grąžos rodiklis (ROE) </t>
    </r>
    <r>
      <rPr>
        <sz val="10"/>
        <color theme="1"/>
        <rFont val="Calibri"/>
        <family val="2"/>
        <charset val="186"/>
      </rPr>
      <t>%</t>
    </r>
  </si>
  <si>
    <t>2.</t>
  </si>
  <si>
    <t>UAB „Aukštaitijos vandenys“</t>
  </si>
  <si>
    <t>Kapitalo grąžos rodiklis (ROE) %</t>
  </si>
  <si>
    <t>3.</t>
  </si>
  <si>
    <t>AB „Panevėžio specialus autotransportas“</t>
  </si>
  <si>
    <t>4.</t>
  </si>
  <si>
    <t>UAB „Panevėžio autobusų parkas“</t>
  </si>
  <si>
    <t>5.</t>
  </si>
  <si>
    <t>AB „Panevėžio butų ūkis“</t>
  </si>
  <si>
    <t>6.</t>
  </si>
  <si>
    <t>UAB „Panevėžio gatvės“</t>
  </si>
  <si>
    <t>7.</t>
  </si>
  <si>
    <t>UAB „Grauduva“</t>
  </si>
  <si>
    <t>8.</t>
  </si>
  <si>
    <t>UAB „Panevėžio būstas“</t>
  </si>
  <si>
    <t>9.</t>
  </si>
  <si>
    <t>UAB Panevėžio regiono atliekų tvarkymo centras</t>
  </si>
  <si>
    <r>
      <t xml:space="preserve"> Lentelėje pateikiama informacija apie Savivaldybės valdomų įmonių n - 1 metais pasiektas ir n-(n + 2) metais planuojamas pasiekti rodiklių reikšmes. Jeigu Savivaldybės valdoma įmonė įgyvendina pažangos projektą, nurodomas jo rezultato (produkto) rodiklis ir n-(n + 2) metais planuojamos pasiekti rodiklio reikšmės. Savivaldybės valdomos įmonės vykdomai </t>
    </r>
    <r>
      <rPr>
        <i/>
        <sz val="12"/>
        <rFont val="Times New Roman"/>
        <family val="1"/>
        <charset val="186"/>
      </rPr>
      <t xml:space="preserve">tęstinei veiklai vertinti nustatomi veiklos efektyvumo </t>
    </r>
    <r>
      <rPr>
        <i/>
        <sz val="12"/>
        <color theme="1"/>
        <rFont val="Times New Roman"/>
        <family val="1"/>
        <charset val="186"/>
      </rPr>
      <t>rodikliai ir n-(n + 2) metais planuojamos pasiekti jų reikšmės.</t>
    </r>
  </si>
  <si>
    <t>2025 m.</t>
  </si>
  <si>
    <t>Viešųjų įstaigų, kurių savininkė yra Savivaldybė arba Savivaldybė turi 50 procentų ir daugiau balsų visuotiniame dalininkų susirinkime, planuojamų pasiekti pagrindinių veiklos rodiklių suvestinės forma</t>
  </si>
  <si>
    <t>Viešosios įstaigos pavadinimas</t>
  </si>
  <si>
    <t>Veiklos tikslas arba programos uždavinys</t>
  </si>
  <si>
    <t>Rodiklio pavadinimas, matavimo vnt.</t>
  </si>
  <si>
    <t>VšĮ Panevėžio fizinės medicinos ir reabilitacijos centras</t>
  </si>
  <si>
    <r>
      <t>Įgyvendinamų pažangos projektų</t>
    </r>
    <r>
      <rPr>
        <b/>
        <i/>
        <sz val="10"/>
        <color theme="1"/>
        <rFont val="Times New Roman"/>
        <family val="1"/>
        <charset val="186"/>
      </rPr>
      <t xml:space="preserve"> </t>
    </r>
    <r>
      <rPr>
        <i/>
        <sz val="10"/>
        <color rgb="FF808080"/>
        <rFont val="Times New Roman"/>
        <family val="1"/>
        <charset val="186"/>
      </rPr>
      <t xml:space="preserve">(įrašomas pažangos projekto kodas ir pavadinimas) </t>
    </r>
    <r>
      <rPr>
        <sz val="10"/>
        <color theme="1"/>
        <rFont val="Times New Roman"/>
        <family val="1"/>
        <charset val="186"/>
      </rPr>
      <t>rodikliai</t>
    </r>
  </si>
  <si>
    <t>Užtikrinti kokybišką ir efektyvią sveikatos priežiūrą (SPP 1.2.1.)</t>
  </si>
  <si>
    <t>Veiklos rezultatų vertinimo rodiklis: Kritinis likvidumo rodiklis</t>
  </si>
  <si>
    <t>Ne mažiau kaip 0,8</t>
  </si>
  <si>
    <t>Ne mažiau kaip 0,8 balo</t>
  </si>
  <si>
    <t xml:space="preserve">Ne ilgiau kaip 30 k.d. </t>
  </si>
  <si>
    <t>VšĮ Panevėžio greitosios medicinos pagalbos stotis</t>
  </si>
  <si>
    <t xml:space="preserve">Ne mažiau kaip 80 proc. skirtų lėšų panaudojamos darbo užmokesčiui didinti </t>
  </si>
  <si>
    <t xml:space="preserve"> Ne mažiau kaip 80 proc. skirtų lėšų panaudojamos darbo užmokesčiui didinti </t>
  </si>
  <si>
    <t>KVS atitiktis standartų reikalavimams</t>
  </si>
  <si>
    <t>Operatyvus GMP brigadų nuvykimas į pagalbos kvietimo vietą  I kategorijos kvietimų atvejais</t>
  </si>
  <si>
    <t xml:space="preserve">Ne mažiau kaip 95  proc. į I kategorijos greitosios medicinos pagalbos kvietimų mieste nuvykstama per 15 min., skaičiuojant nuo skambučio priėmimo iki nuvykimo </t>
  </si>
  <si>
    <t>VšĮ Panevėžio palaikomojo gydymo ir slaugos ligoninė</t>
  </si>
  <si>
    <t>Užtikrinti įstaigos atsparumą korupcijai: Ligoninė įtraukta į Skaidrių asmens sveikatos priežiūros įstaigų sąrašą</t>
  </si>
  <si>
    <t>Ligoninė įtraukta į Skaidrių asmens sveikatos priežiūros įstaigų sąrašą</t>
  </si>
  <si>
    <t>Ligoninė išlieka Skaidrių asmens sveikatos priežiūros įstaigų sąraše</t>
  </si>
  <si>
    <t>VšĮ Panevėžio odontologijos poliklinika</t>
  </si>
  <si>
    <t>96 proc.</t>
  </si>
  <si>
    <t xml:space="preserve">96 proc. </t>
  </si>
  <si>
    <t xml:space="preserve">Vidutinis laikas nuo paciento kreipimosi dėl asmens sveikatos priežiūros paslaugos suteikimo momento iki paskirto paslaugos gavimo laiko </t>
  </si>
  <si>
    <t>Ūmių būklių atvejais – iki 2 val.
Pirminio lygio odontologo paslaugos – iki 5 d.
Gydytojų odontologų specialistų – iki 30 d.</t>
  </si>
  <si>
    <t>VšĮ Panevėžio miesto poliklinika</t>
  </si>
  <si>
    <t>Įstaigos sąnaudų valdymo išlaidoms dalis</t>
  </si>
  <si>
    <t>Įstaigos finansinių įsipareigojimų dalis nuo metinio biudžeto</t>
  </si>
  <si>
    <t>Koeficientas ne didesnis kaip 0,10</t>
  </si>
  <si>
    <t>Papildomas finansavimo šaltinių pritraukimas</t>
  </si>
  <si>
    <t>Pacientų pasitenkinimo paslaugomis lygis</t>
  </si>
  <si>
    <t>Įstaigai suteiktas skaidrios ASPĮ vardas</t>
  </si>
  <si>
    <t>12.01.01.01.</t>
  </si>
  <si>
    <t>Sportininkų, dalyvaujančių miesto, regiono, šalies ir tarptautinėse varžybose,skaičius</t>
  </si>
  <si>
    <t>Sukomplektuotų sportinio rengimo grupių, skaičius</t>
  </si>
  <si>
    <t>VšĮ Panevėžio plėtros agentūra</t>
  </si>
  <si>
    <t>Įgyvendinamų pažangos projektų (įrašomas pažangos projekto kodas ir pavadinimas) rodikliai</t>
  </si>
  <si>
    <t>08 01 01 01; 08 01 01 02</t>
  </si>
  <si>
    <t>Darbuotojų, dalyvavusių mokymuose, dalis nuo visų darbuotojų procentais</t>
  </si>
  <si>
    <t>Pagrindiniai veiklos rodikliai, atsižvelgiant į viešosios įstaigos misiją ir jai įgyvendinti suformuluotus veiklos tikslus, suprantami kaip rodikliai, geriausiai parodantys įstaigos, kuri viešojoje įstaigoje atstovauja Savivaldybei ir įgyvendina savininko ar dalininko teises ir pareigas, veiklos tikslų siekimą. Nustatomi viešųjų įstaigų pagrindiniai veiklos rodikliai turi būti susiję su įstaigos, kuri viešojoje įstaigoje atstovauja Savivaldybei ir įgyvendina savininko ar dalininko teises ir pareigas, veiklos tikslais arba, jeigu įmanoma, įgyvendinamų programų uždaviniais</t>
  </si>
  <si>
    <t>2025  m.</t>
  </si>
  <si>
    <t>2024  m.</t>
  </si>
  <si>
    <t>Veiklos rezultatų vertinimo rodiklis: pacientų pasitenkinimo įstaigos teikiamomis asmens sveikatos priežiūros paslaugomis lygis.</t>
  </si>
  <si>
    <t>Efektyvaus eilių valdymo rodiklis: visos informacijos apie pacientų eiles ir joms skirtus laikus atskleidimas ESPBI siekiant greitesnio paslaugų suteikimo, laukimo trukmė kalendorinėmis dienomis</t>
  </si>
  <si>
    <t>Įstaigos sąnaudų darbo užmokesčiui dalis: darbuotojų darbo užmokesčio didinimas valstybės institucijoms skyrus papildomų PSDF biudžeto lėšų asmens sveikatos priežiūros paslaugoms apmokėti ir rekomendavus jas skirti darbuotojų darbo užmokesčiui didinti</t>
  </si>
  <si>
    <t>Pacientų pasitenkinimo įstaigos teikiamomis asmens sveikatos priežiūros paslaugomis lygis: pacientų pasitenkinimo įstaigos teikiamomis asmens sveikatos priežiūros paslaugomis lygis (rodiklis apskaičiuojamas pacientų, kurie teigiamai įvertino įstaigos suteiktas paslaugas, skaičių padalijus iš visų apklaustų pacientų skaičiaus)</t>
  </si>
  <si>
    <t>Kokybiškas paslaugų teikimas, kokybės vadybos sistemos vystymas: kokybės vadybos sistemos atitiktis standartų LST EN ISO 9001:2015 „Kokybės vadybos sistemos.
Reikalavimai“ ir LST EN 15224:2017 „Sveikatos priežiūros paslaugos. Kokybės vadybos sistemos.
Reikalavimai pagal EN ISO 9001:2015“ standartų reikalavimams</t>
  </si>
  <si>
    <t>Užtikrinti paslaugų kokybę: pacientų pasitenkinimo ligoninėje teikiamomis paslaugomis lygis ne mažiau kaip 0,8 balo</t>
  </si>
  <si>
    <t xml:space="preserve">Pacientų pasitenkinimo įstaigos teikiamomis asmens sveikatos priežiūros  paslaugomis lygis: pacientų teigiamai įvertintų įstaigoje suteiktų paslaugų skaičiaus dalis nuo visų per metus įstaigoje suteiktų asmens sveikatos priežiūros paslaugų skaičiaus </t>
  </si>
  <si>
    <t>Įstaigos sąnaudų darbo užmokesčiui dalis: valstybei didinant finansavimą, ne mažiau kaip 80 proc. panaudojama darbo užmokesčiui didinti</t>
  </si>
  <si>
    <t>Ne mažiau kaip 80 proc.</t>
  </si>
  <si>
    <t>Ne daugiau kaip 7 proc.</t>
  </si>
  <si>
    <t>Pasitenkinimo lygis ne mažiau kaip 0,8 balo</t>
  </si>
  <si>
    <t>Įstaigoje taikomos kovos su korupcija priemonės: įstaiga įtraukta į Skaidrių ASPĮ sąrašą</t>
  </si>
  <si>
    <t>Viešoji įstaiga Futbolo akademija „Panevėžys“</t>
  </si>
  <si>
    <r>
      <t>Įgyvendinamų pažangos projektų</t>
    </r>
    <r>
      <rPr>
        <b/>
        <i/>
        <sz val="10"/>
        <rFont val="Times New Roman"/>
        <family val="1"/>
        <charset val="186"/>
      </rPr>
      <t xml:space="preserve"> </t>
    </r>
    <r>
      <rPr>
        <i/>
        <sz val="10"/>
        <rFont val="Times New Roman"/>
        <family val="1"/>
        <charset val="186"/>
      </rPr>
      <t xml:space="preserve">(įrašomas pažangos projekto kodas ir pavadinimas) </t>
    </r>
    <r>
      <rPr>
        <sz val="10"/>
        <rFont val="Times New Roman"/>
        <family val="1"/>
        <charset val="186"/>
      </rPr>
      <t>rodikliai</t>
    </r>
  </si>
  <si>
    <t>Pateiktų paraiškų nacionaliniams ir tarptautiniams projektams finansuoti skaičius</t>
  </si>
  <si>
    <t>Darbuotojų pasitenkinimo darbu indeksas (NPS)</t>
  </si>
  <si>
    <t>VšĮ Panevėžio keleivinis transportas</t>
  </si>
  <si>
    <t>Pajamų, gautų už parduotus miesto viešojo transporto bilietus, augimas, procentais</t>
  </si>
  <si>
    <t>15.01.01.02.</t>
  </si>
  <si>
    <t>Viešojo transporto keleivių kelionių skaičiaus augimas, procentais</t>
  </si>
  <si>
    <t>Keleivių pasitenkinimo viešojo transporto paslauga lygis, balais</t>
  </si>
  <si>
    <t>2 balai</t>
  </si>
  <si>
    <t>+ 1  balas</t>
  </si>
  <si>
    <t>+ 1 balas</t>
  </si>
  <si>
    <t>Keleivių naudojimosi viešojo transporto paslaugomis pokytis (pagal gyventojų skaičių mieste), proc.</t>
  </si>
  <si>
    <t>Suderintų vietinio susisiekimo bendrų su kitomis savivaldybėmis maršrutų skaičius,vnt.</t>
  </si>
  <si>
    <t>Įstaigos veiklos sąnaudų dalis (nuo pajamų už parduotus bilietus ir gautas kompensacijas už keleivių vežimo lengvatas), procentais</t>
  </si>
  <si>
    <t xml:space="preserve">ne daugiau nei 16,8 </t>
  </si>
  <si>
    <t>ne daugiau nei 16,8</t>
  </si>
  <si>
    <t>Įstaigos sąnaudų valdymo išlaidoms dalis, ne daugiau proc.</t>
  </si>
  <si>
    <t>VšĮ Panevėžio mokslo ir technologijų parkas</t>
  </si>
  <si>
    <t>Sudaryti palankias sąlygas verslo įkūrimui (SPP 3.3.1.)</t>
  </si>
  <si>
    <t>Kėlusių kvalifikaciją darbuotojų dalis nuo visų darbuotojų, proc.</t>
  </si>
  <si>
    <t>Paskatinti verslo, mokslo bei viešojo sektoriaus bendradarbiavimą, kuriant ir komercializuojant aukštos pridėtinės vertės produktus (SPP 3.3.4.)</t>
  </si>
  <si>
    <t>Suvestinė parengta pagal informaciją, gautą iš Sveikatos poskyrio, Sporto, Komunikacijos, Miesto plėtros  ir Miesto infrastruktūros skyrių.</t>
  </si>
  <si>
    <t>Bendrojo ugdymo mokyklose besimokančių mokinių skaičius</t>
  </si>
  <si>
    <t>Mokymosi visą gyvenimą programų, susijusių su STEAM kompetencijų ugdymu ir technologijų taikymu, kūrimas ir įgyvendinimas (dalyvių skaičius)</t>
  </si>
  <si>
    <t>Valstybės biudžeto specialiosios tikslinės dotacijos, jų vertinimo ir stebėsenos rodikliai</t>
  </si>
  <si>
    <t>Programa</t>
  </si>
  <si>
    <t>Priemonės pavadinimas</t>
  </si>
  <si>
    <t>Dotacijos pavadinimas</t>
  </si>
  <si>
    <t>Dotacijos, tūkst. Eur</t>
  </si>
  <si>
    <t xml:space="preserve">Rodiklio kodas </t>
  </si>
  <si>
    <t>Rodiklio pavadinimas, mato vienetas</t>
  </si>
  <si>
    <t>Stebėsenos rodiklių reikšmės</t>
  </si>
  <si>
    <t>2022 metais</t>
  </si>
  <si>
    <t>2023 metais</t>
  </si>
  <si>
    <t>2024 metais</t>
  </si>
  <si>
    <t>2025 metais</t>
  </si>
  <si>
    <t>01.02.01</t>
  </si>
  <si>
    <t>P-01.01.02.01</t>
  </si>
  <si>
    <t>Archyvinių civilinės būklės aktų įrašų, gautų iš civilinės metrikacijos įstaigų, duomenų tvarkymas, vnt</t>
  </si>
  <si>
    <t>01.02.02</t>
  </si>
  <si>
    <t>P-01.01.02.02</t>
  </si>
  <si>
    <r>
      <t>Elektroniniu būdu pateiktų dokumentų dalis nuo visų gautų dokumentų dėl civilinės būklės aktų registravimo ir kitų su tuo susijusių paslaugų teikimo skaičiaus, proc</t>
    </r>
    <r>
      <rPr>
        <sz val="11"/>
        <rFont val="Calibri"/>
        <family val="2"/>
        <charset val="186"/>
        <scheme val="minor"/>
      </rPr>
      <t>.</t>
    </r>
  </si>
  <si>
    <t>01.02.03</t>
  </si>
  <si>
    <t>P-01.01.02.03-01</t>
  </si>
  <si>
    <t>Savivaldybės pasirengimo reaguoti į ekstremalias situacijas lygis, ne žemesnis kaip, proc.</t>
  </si>
  <si>
    <t>P-01.01.02.03-02</t>
  </si>
  <si>
    <t>Įgyvendintų savivaldybėms teisės aktuose nustatytų priemonių, vykdant savivaldybėms perduotą valstybinę funkciją ,,Dalyvavimas rengiant ir vykdant mobilizaciją, demobilizaciją, priimančiosios šalies paramą“, procentas palyginti su visu teisės aktuose nustatytų priemonių skaičiumi, proc.</t>
  </si>
  <si>
    <t>01.02.04</t>
  </si>
  <si>
    <t>P-01.01.02.04-01</t>
  </si>
  <si>
    <t>Atliktų įmonių ir įstaigų, interneto svetainių, spaudos leidinių ir reklamos objektų patikrinimų skaičius (vienetai)</t>
  </si>
  <si>
    <t>P-01.01.02.04-02</t>
  </si>
  <si>
    <t>Parengtų ir savivaldybės interneto svetainėje paskelbtų atmintinių ir rekomendacijų skaičius (vienetai)</t>
  </si>
  <si>
    <t>01.02.05</t>
  </si>
  <si>
    <t>P-01.01.02.05</t>
  </si>
  <si>
    <r>
      <t xml:space="preserve">Užtikrinti Vietos savivaldos įstatyme numatytų </t>
    </r>
    <r>
      <rPr>
        <b/>
        <sz val="10"/>
        <rFont val="Times New Roman"/>
        <family val="1"/>
        <charset val="186"/>
      </rPr>
      <t>7</t>
    </r>
    <r>
      <rPr>
        <sz val="10"/>
        <rFont val="Times New Roman"/>
        <family val="1"/>
        <charset val="186"/>
      </rPr>
      <t xml:space="preserve"> valstybės deleguotų žemės ūkio funkcijų vykdymą, proc.</t>
    </r>
  </si>
  <si>
    <t>01.02.06</t>
  </si>
  <si>
    <t>P-01.01.02.06</t>
  </si>
  <si>
    <t>Savivaldybės panaudotų dotacijų dalis nuo visų savivaldybei priskirtų archyvinių dokumentų tvarkymo funkcijai atlikti skirtų asignavimų dalies, proc.</t>
  </si>
  <si>
    <t>01.02.07</t>
  </si>
  <si>
    <t>P-01.01.02.07</t>
  </si>
  <si>
    <t>01.02.08</t>
  </si>
  <si>
    <t>P-01.01.02.08</t>
  </si>
  <si>
    <t>Jaunimo reikalų koordinatoriams savivaldybėse rekomenduotų atlikti užduočių įgyvendinimas (ne mažiau, kaip) (procentai)</t>
  </si>
  <si>
    <t>01.02.09</t>
  </si>
  <si>
    <t>P-01.01.02.09</t>
  </si>
  <si>
    <t>Savivaldybės pirminės valstybės garantuojamos teisinės pagalbos specialistų netiksliai (netinkamai) užpildytų prašymų suteikti antrinę valstybės garantuojamą teisinę pagalbą skaičius nuo savivaldybės parengtų prašymų suteikti antrinę valstybės garantuojamą teisinę pagalbą skaičiaus, proc.</t>
  </si>
  <si>
    <t>01.02.10</t>
  </si>
  <si>
    <t>P-01.01.02.10</t>
  </si>
  <si>
    <t>Gyvenamosios vietos deklaracijų, asmenų pateiktų elektroniniu būdu, dalies didėjimas per metus, ne mažiau kaip 1,5 proc., proc.</t>
  </si>
  <si>
    <t>01.02.11</t>
  </si>
  <si>
    <t>P-01.01.02.11</t>
  </si>
  <si>
    <t>Pateikta duomenų Suteiktos valstybės pagalbos registrui (proc. registre įregistruotos valstybės ir nereikšmingos pagalbos nuo visos suteiktos valstybės ir nereikšmingos pagalbos), proc.</t>
  </si>
  <si>
    <t>01.02.12</t>
  </si>
  <si>
    <t>P-01.01.02.12</t>
  </si>
  <si>
    <t>01.02.13</t>
  </si>
  <si>
    <t>P-01.01.02.13</t>
  </si>
  <si>
    <t>Tikslingas savivaldybei perduotų pagal nustatytą tikslą ir poreikį sklypų skaičius, vnt.</t>
  </si>
  <si>
    <t>01.02.14</t>
  </si>
  <si>
    <t>P-01.01.02.14</t>
  </si>
  <si>
    <t>Suderintų į Savivaldybės erdvinių duomenų rinkinį integruotų planų skaičius, vnt</t>
  </si>
  <si>
    <t>01.02.15</t>
  </si>
  <si>
    <t>P-01.01.02.15</t>
  </si>
  <si>
    <t>01.01.01.</t>
  </si>
  <si>
    <t>P-13.01.01.01</t>
  </si>
  <si>
    <t>01.01.02.</t>
  </si>
  <si>
    <t>P-13.01.01.02</t>
  </si>
  <si>
    <t>01.01.03</t>
  </si>
  <si>
    <t>P-13.01.01.03-01</t>
  </si>
  <si>
    <t>P-13.01.01.03-02</t>
  </si>
  <si>
    <t>01.01.04</t>
  </si>
  <si>
    <t>P-13.01.01.04</t>
  </si>
  <si>
    <t>01.01.05</t>
  </si>
  <si>
    <t>P-13.01.01.05</t>
  </si>
  <si>
    <t>01.02.02.</t>
  </si>
  <si>
    <t>P-13.01.02.02</t>
  </si>
  <si>
    <t>01.01.01</t>
  </si>
  <si>
    <t>P-15.01.01.01-01</t>
  </si>
  <si>
    <t>Mokinių, gaunančių nemokamą maitinimą, vidutinis skaičius per mėnesį (asmenys)</t>
  </si>
  <si>
    <t>P-15.01.01.01-02</t>
  </si>
  <si>
    <t>Laidojimo pašalpos gavėjų skaičius (asmenys)</t>
  </si>
  <si>
    <t>P-15.01.01.01-03</t>
  </si>
  <si>
    <t>Asmenų (šeimų), gavusių būsto nuomos ar išperkamosios būsto nuomos mokesčio dalies kompensaciją, skaičius</t>
  </si>
  <si>
    <t>Paslaugų teikimas Panevėžio specialiojoje mokykloje-daugiafunkciniame centre</t>
  </si>
  <si>
    <t>P-15.01.01.03</t>
  </si>
  <si>
    <t>Asmenų, turinčių sunkią negalią, gaunančių socialinę globą, skaičius (asmenys)</t>
  </si>
  <si>
    <t>P-15.01.01.04</t>
  </si>
  <si>
    <t>Asmenų su sunkia negalia , gaunančių socialinę globą, skaičius (asmenys)</t>
  </si>
  <si>
    <t>01.01.06</t>
  </si>
  <si>
    <t>P-15.01.01.06</t>
  </si>
  <si>
    <t>Socialinių darbuotojų ir jų padėjėjų, teikiančių socialinę priežiūrą šeimoms, pareigybių skaičius, vnt.</t>
  </si>
  <si>
    <t>01.01.08</t>
  </si>
  <si>
    <t>P-15.01.01.08</t>
  </si>
  <si>
    <t>01.01.10</t>
  </si>
  <si>
    <t>Socialinių ir sveikatos priežiūros įstaigų bendradarbiavimo plėtra teikiant  paslaugas kompleksiškai</t>
  </si>
  <si>
    <t>P-15.01.01.10</t>
  </si>
  <si>
    <t>01.01.11</t>
  </si>
  <si>
    <t>P-15.01.01.11</t>
  </si>
  <si>
    <t>P-15.01.02.01</t>
  </si>
  <si>
    <t>Asmenų, kurie pasibaigus užimtumo didinimo programoms per 3 mėn. dirbs arba vykdys savarankišką veiklą, dalis iš užimtumo didinimo programų dalyvių skaičiaus, proc.</t>
  </si>
  <si>
    <t>&gt;=30</t>
  </si>
  <si>
    <t>P-16.01.01.01-01</t>
  </si>
  <si>
    <t>Prevencinėmis priemonėmis išvengiamas mirtingumas, (mirusių skaičius 100 tūkst.gyventojų)</t>
  </si>
  <si>
    <t>249,8</t>
  </si>
  <si>
    <t>P-16.01.01.01-02</t>
  </si>
  <si>
    <t>Suaugusiųjų, kurie savo dabartinę sveikatos būklę vertina kaip gerą ar labai gerą, dalis (proc.)</t>
  </si>
  <si>
    <t>69,96</t>
  </si>
  <si>
    <t>P-16.01.01.01-03</t>
  </si>
  <si>
    <t>Savižudybių skaičius, tenkantis 100 tūkst. gyventojų, vnt.</t>
  </si>
  <si>
    <t>23,74</t>
  </si>
  <si>
    <t>P-16.01.01.03-01</t>
  </si>
  <si>
    <t>Inicijuotų asmens būklės peržiūrėjimo bylų skaičius, vnt.</t>
  </si>
  <si>
    <t>P-16.01.01.03-02</t>
  </si>
  <si>
    <t>Išnagrinėtų asmens būklės peržiūrėjimo bylų skaičius, vnt.</t>
  </si>
  <si>
    <t>P-16.01.01.03-03</t>
  </si>
  <si>
    <t>Priimtų sprendimų kreiptis į teismą skaičius, vnt.</t>
  </si>
  <si>
    <t>IŠ VISO</t>
  </si>
  <si>
    <t>x</t>
  </si>
  <si>
    <r>
      <t>Valstybės biudžeto specialioji tikslinė dotacija regioninėms įstaigoms ir klasėms finansuoti (</t>
    </r>
    <r>
      <rPr>
        <b/>
        <sz val="11"/>
        <rFont val="Times New Roman"/>
        <family val="1"/>
        <charset val="186"/>
      </rPr>
      <t>VBSR)</t>
    </r>
  </si>
  <si>
    <r>
      <t>Ugdymo reikmių lėšos (</t>
    </r>
    <r>
      <rPr>
        <b/>
        <sz val="11"/>
        <color theme="1"/>
        <rFont val="Times New Roman"/>
        <family val="1"/>
        <charset val="186"/>
      </rPr>
      <t>ML)</t>
    </r>
  </si>
  <si>
    <t xml:space="preserve">2023–2025 METŲ URBANISTINĖS PLĖTROS PROGRAMA (03)                                                                                             
</t>
  </si>
  <si>
    <t xml:space="preserve">2023–2025 METŲ SAVIVALDYBĖS TURTO VALDYMO PROGRAMA (06)                                                                                             
</t>
  </si>
  <si>
    <t xml:space="preserve">2023–2025 METŲ RINKODAROS PROGRAMA (08)                                                                                             
</t>
  </si>
  <si>
    <t xml:space="preserve">2023–2025 METŲ INFORMACINĖS VISUOMENĖS PLĖTROS PROGRAMA (09)                                                                                             
</t>
  </si>
  <si>
    <t xml:space="preserve">2023–2025 M.  SOCIALINĖS PARAMOS ĮGYVENDINIMO PROGRAMA (15)                                                                                              
</t>
  </si>
  <si>
    <t xml:space="preserve">2023–2025 M. VISUOMENĖS SVEIKATOS RĖMIMO SPECIALIOJI PROGRAMA (16)                                                                                              
</t>
  </si>
  <si>
    <t>Ne mažiau kaip 0,9</t>
  </si>
  <si>
    <t>Išlaikyti skaidrios ASP įstaigos vardą</t>
  </si>
  <si>
    <t>Išlaikyti</t>
  </si>
  <si>
    <t>Išankstinė pacientų registracija per IPR IS</t>
  </si>
  <si>
    <t>Įstaigai suteiktas akreditavimas</t>
  </si>
  <si>
    <t>IT taikymo lygis: E. receptų vaistų sąveikų fukncionalumas visa apimtimi. ASPĮ yra IPR dalyvis. Ne mažiau kaip 98 proc. E063 formų elktroninės. Ne mažiau kaip 50 proc., siuntimų elektroniniai</t>
  </si>
  <si>
    <t>E. receptų vaistų sąveikų fukncionalumas visa apimtimi. ASPĮ yra IPR dalyvis. Ne mažiau kaip 98 proc. E063 formų elktroninės. Ne mažiau kaip 50 proc., siuntimų elektroniniai</t>
  </si>
  <si>
    <t>E. receptų vaistų sąveikų fukncionalumas visa apimtimi. ASPĮ yra IPR dalyvis. Ne mažiau kaip 98 proc. E063 formų elktroninės. Ne mažiau kaip 90 proc., siuntimų elektroniniai</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</si>
</sst>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 #,##0.00\ _€_-;\-* #,##0.00\ _€_-;_-* &quot;-&quot;??\ _€_-;_-@_-"/>
    <numFmt numFmtId="165" formatCode="0.0"/>
    <numFmt numFmtId="166" formatCode="_-* #,##0.0_-;\-* #,##0.0_-;_-* &quot;-&quot;??_-;_-@_-"/>
  </numFmts>
  <fonts count="118" x14ac:knownFonts="1">
    <font>
      <sz val="10"/>
      <name val="Arial"/>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sz val="10"/>
      <name val="Times New Roman"/>
      <family val="1"/>
    </font>
    <font>
      <sz val="11"/>
      <color theme="1"/>
      <name val="Calibri"/>
      <family val="2"/>
      <scheme val="minor"/>
    </font>
    <font>
      <sz val="10"/>
      <name val="Arial"/>
      <family val="2"/>
    </font>
    <font>
      <sz val="11"/>
      <color indexed="8"/>
      <name val="Calibri"/>
      <family val="2"/>
    </font>
    <font>
      <b/>
      <sz val="12"/>
      <name val="Times New Roman"/>
      <family val="1"/>
    </font>
    <font>
      <sz val="8"/>
      <color rgb="FFFF0000"/>
      <name val="Times New Roman"/>
      <family val="1"/>
    </font>
    <font>
      <b/>
      <sz val="9"/>
      <name val="Times New Roman"/>
      <family val="1"/>
      <charset val="186"/>
    </font>
    <font>
      <sz val="10"/>
      <color rgb="FFFF0000"/>
      <name val="Times New Roman"/>
      <family val="1"/>
    </font>
    <font>
      <sz val="8"/>
      <color rgb="FFFF0000"/>
      <name val="Times New Roman"/>
      <family val="1"/>
      <charset val="186"/>
    </font>
    <font>
      <sz val="9"/>
      <name val="Times New Roman"/>
      <family val="1"/>
      <charset val="186"/>
    </font>
    <font>
      <b/>
      <sz val="11"/>
      <name val="Times New Roman"/>
      <family val="1"/>
      <charset val="186"/>
    </font>
    <font>
      <b/>
      <sz val="11"/>
      <name val="Times New Roman"/>
      <family val="1"/>
    </font>
    <font>
      <sz val="11"/>
      <name val="Times New Roman"/>
      <family val="1"/>
    </font>
    <font>
      <sz val="11"/>
      <name val="Times New Roman"/>
      <family val="1"/>
      <charset val="186"/>
    </font>
    <font>
      <sz val="10"/>
      <color rgb="FFFF0000"/>
      <name val="Times New Roman"/>
      <family val="1"/>
      <charset val="186"/>
    </font>
    <font>
      <sz val="11"/>
      <name val="Arial"/>
      <family val="2"/>
      <charset val="186"/>
    </font>
    <font>
      <b/>
      <sz val="11"/>
      <name val="Arial"/>
      <family val="2"/>
      <charset val="186"/>
    </font>
    <font>
      <sz val="8"/>
      <name val="Times New Roman"/>
      <family val="1"/>
      <charset val="186"/>
    </font>
    <font>
      <b/>
      <sz val="10"/>
      <name val="Arial"/>
      <family val="2"/>
      <charset val="186"/>
    </font>
    <font>
      <sz val="11"/>
      <color rgb="FFFF0000"/>
      <name val="Times New Roman"/>
      <family val="1"/>
      <charset val="186"/>
    </font>
    <font>
      <sz val="11"/>
      <color theme="1"/>
      <name val="Times New Roman"/>
      <family val="1"/>
      <charset val="186"/>
    </font>
    <font>
      <u/>
      <sz val="11"/>
      <name val="Times New Roman"/>
      <family val="1"/>
      <charset val="186"/>
    </font>
    <font>
      <b/>
      <sz val="10"/>
      <color rgb="FFFF0000"/>
      <name val="Times New Roman"/>
      <family val="1"/>
    </font>
    <font>
      <sz val="10"/>
      <name val="Calibri"/>
      <family val="2"/>
      <charset val="186"/>
    </font>
    <font>
      <u/>
      <sz val="10"/>
      <name val="Times New Roman"/>
      <family val="1"/>
      <charset val="186"/>
    </font>
    <font>
      <b/>
      <sz val="8"/>
      <name val="Times New Roman"/>
      <family val="1"/>
    </font>
    <font>
      <sz val="11"/>
      <color theme="5"/>
      <name val="Times New Roman"/>
      <family val="1"/>
      <charset val="186"/>
    </font>
    <font>
      <sz val="8"/>
      <name val="Arial"/>
      <family val="2"/>
      <charset val="186"/>
    </font>
    <font>
      <sz val="11"/>
      <name val="Calibri"/>
      <family val="2"/>
      <charset val="186"/>
    </font>
    <font>
      <b/>
      <sz val="11"/>
      <color theme="1"/>
      <name val="Calibri"/>
      <family val="2"/>
      <charset val="186"/>
      <scheme val="minor"/>
    </font>
    <font>
      <b/>
      <sz val="11"/>
      <name val="Arial"/>
      <family val="2"/>
    </font>
    <font>
      <b/>
      <sz val="11"/>
      <color theme="1"/>
      <name val="Times New Roman"/>
      <family val="1"/>
      <charset val="186"/>
    </font>
    <font>
      <b/>
      <sz val="10"/>
      <color theme="1"/>
      <name val="Times New Roman"/>
      <family val="1"/>
      <charset val="186"/>
    </font>
    <font>
      <sz val="11"/>
      <color rgb="FF0070C0"/>
      <name val="Calibri"/>
      <family val="2"/>
      <charset val="186"/>
      <scheme val="minor"/>
    </font>
    <font>
      <sz val="10"/>
      <color theme="1"/>
      <name val="Times New Roman"/>
      <family val="1"/>
      <charset val="186"/>
    </font>
    <font>
      <b/>
      <sz val="11"/>
      <color rgb="FFFF0000"/>
      <name val="Times New Roman"/>
      <family val="1"/>
      <charset val="186"/>
    </font>
    <font>
      <sz val="11"/>
      <color rgb="FF0070C0"/>
      <name val="Times New Roman"/>
      <family val="1"/>
      <charset val="186"/>
    </font>
    <font>
      <b/>
      <sz val="9"/>
      <color rgb="FFFF0000"/>
      <name val="Times New Roman"/>
      <family val="1"/>
    </font>
    <font>
      <sz val="11"/>
      <color rgb="FFFF0000"/>
      <name val="Times New Roman"/>
      <family val="1"/>
    </font>
    <font>
      <sz val="11"/>
      <name val="Arial"/>
      <family val="2"/>
    </font>
    <font>
      <b/>
      <sz val="11"/>
      <color rgb="FFFF0000"/>
      <name val="Times New Roman"/>
      <family val="1"/>
    </font>
    <font>
      <sz val="11"/>
      <color rgb="FF0070C0"/>
      <name val="Times New Roman"/>
      <family val="1"/>
    </font>
    <font>
      <b/>
      <sz val="10"/>
      <color theme="1"/>
      <name val="Times New Roman"/>
      <family val="1"/>
    </font>
    <font>
      <b/>
      <sz val="11"/>
      <color theme="1"/>
      <name val="Times New Roman"/>
      <family val="1"/>
    </font>
    <font>
      <sz val="11"/>
      <color theme="1"/>
      <name val="Times New Roman"/>
      <family val="1"/>
    </font>
    <font>
      <sz val="10"/>
      <color rgb="FFFF0000"/>
      <name val="Arial"/>
      <family val="2"/>
      <charset val="186"/>
    </font>
    <font>
      <sz val="11"/>
      <name val="Calibri"/>
      <family val="2"/>
      <charset val="186"/>
      <scheme val="minor"/>
    </font>
    <font>
      <b/>
      <sz val="9"/>
      <name val="Arial"/>
      <family val="2"/>
      <charset val="186"/>
    </font>
    <font>
      <sz val="9"/>
      <name val="Arial"/>
      <family val="2"/>
      <charset val="186"/>
    </font>
    <font>
      <sz val="11"/>
      <color rgb="FF006100"/>
      <name val="Calibri"/>
      <family val="2"/>
      <charset val="186"/>
      <scheme val="minor"/>
    </font>
    <font>
      <sz val="12"/>
      <name val="Arial"/>
      <family val="2"/>
      <charset val="186"/>
    </font>
    <font>
      <u/>
      <sz val="12"/>
      <name val="Times New Roman"/>
      <family val="1"/>
      <charset val="186"/>
    </font>
    <font>
      <sz val="12"/>
      <name val="Times New Roman"/>
      <family val="1"/>
    </font>
    <font>
      <sz val="12"/>
      <color rgb="FFFF0000"/>
      <name val="Times New Roman"/>
      <family val="1"/>
    </font>
    <font>
      <b/>
      <u/>
      <sz val="12"/>
      <name val="Times New Roman"/>
      <family val="1"/>
      <charset val="186"/>
    </font>
    <font>
      <b/>
      <sz val="12"/>
      <name val="Arial"/>
      <family val="2"/>
      <charset val="186"/>
    </font>
    <font>
      <b/>
      <sz val="12"/>
      <color rgb="FFFF0000"/>
      <name val="Times New Roman"/>
      <family val="1"/>
      <charset val="186"/>
    </font>
    <font>
      <sz val="12"/>
      <color rgb="FFFF0000"/>
      <name val="Times New Roman"/>
      <family val="1"/>
      <charset val="186"/>
    </font>
    <font>
      <sz val="12"/>
      <name val="Calibri"/>
      <family val="2"/>
      <charset val="186"/>
    </font>
    <font>
      <vertAlign val="superscript"/>
      <sz val="12"/>
      <name val="Times New Roman"/>
      <family val="1"/>
      <charset val="186"/>
    </font>
    <font>
      <b/>
      <sz val="12"/>
      <name val="Calibri"/>
      <family val="2"/>
      <charset val="186"/>
    </font>
    <font>
      <sz val="12"/>
      <color rgb="FFFF0000"/>
      <name val="Arial"/>
      <family val="2"/>
      <charset val="186"/>
    </font>
    <font>
      <sz val="10"/>
      <name val="Calibri"/>
      <family val="2"/>
      <charset val="186"/>
      <scheme val="minor"/>
    </font>
    <font>
      <i/>
      <sz val="11"/>
      <name val="Times New Roman"/>
      <family val="1"/>
      <charset val="186"/>
    </font>
    <font>
      <b/>
      <sz val="8"/>
      <name val="Times New Roman"/>
      <family val="1"/>
      <charset val="186"/>
    </font>
    <font>
      <sz val="11"/>
      <color rgb="FFFF0000"/>
      <name val="Calibri"/>
      <family val="2"/>
      <charset val="186"/>
      <scheme val="minor"/>
    </font>
    <font>
      <sz val="10"/>
      <name val="Times"/>
      <family val="1"/>
      <charset val="186"/>
    </font>
    <font>
      <b/>
      <sz val="12"/>
      <color rgb="FFFF0000"/>
      <name val="Times New Roman"/>
      <family val="1"/>
    </font>
    <font>
      <b/>
      <sz val="12"/>
      <color rgb="FFFF0000"/>
      <name val="Arial"/>
      <family val="2"/>
      <charset val="186"/>
    </font>
    <font>
      <b/>
      <sz val="9"/>
      <color rgb="FFFF0000"/>
      <name val="Times New Roman"/>
      <family val="1"/>
      <charset val="186"/>
    </font>
    <font>
      <b/>
      <sz val="10"/>
      <color rgb="FFFF0000"/>
      <name val="Times New Roman"/>
      <family val="1"/>
      <charset val="186"/>
    </font>
    <font>
      <b/>
      <sz val="12"/>
      <color rgb="FFFF0000"/>
      <name val="Calibri"/>
      <family val="2"/>
      <charset val="186"/>
    </font>
    <font>
      <sz val="12"/>
      <color theme="7"/>
      <name val="Times New Roman"/>
      <family val="1"/>
      <charset val="186"/>
    </font>
    <font>
      <b/>
      <sz val="10"/>
      <color rgb="FFFF0000"/>
      <name val="Arial"/>
      <family val="2"/>
      <charset val="186"/>
    </font>
    <font>
      <strike/>
      <sz val="10"/>
      <name val="Times New Roman"/>
      <family val="1"/>
      <charset val="186"/>
    </font>
    <font>
      <sz val="10"/>
      <name val="Arial"/>
    </font>
    <font>
      <sz val="11"/>
      <color rgb="FF00B050"/>
      <name val="Times New Roman"/>
      <family val="1"/>
      <charset val="186"/>
    </font>
    <font>
      <b/>
      <sz val="11"/>
      <color rgb="FF00B050"/>
      <name val="Times New Roman"/>
      <family val="1"/>
      <charset val="186"/>
    </font>
    <font>
      <sz val="10"/>
      <color rgb="FF00B050"/>
      <name val="Times New Roman"/>
      <family val="1"/>
      <charset val="186"/>
    </font>
    <font>
      <sz val="10"/>
      <color rgb="FF0070C0"/>
      <name val="Times New Roman"/>
      <family val="1"/>
      <charset val="186"/>
    </font>
    <font>
      <b/>
      <sz val="11"/>
      <color rgb="FF00B050"/>
      <name val="Times New Roman"/>
      <family val="1"/>
    </font>
    <font>
      <sz val="11"/>
      <color rgb="FF00B050"/>
      <name val="Times New Roman"/>
      <family val="1"/>
    </font>
    <font>
      <sz val="10"/>
      <color rgb="FFFF0000"/>
      <name val="Calibri"/>
      <family val="2"/>
      <charset val="186"/>
      <scheme val="minor"/>
    </font>
    <font>
      <sz val="10"/>
      <color rgb="FFFF0000"/>
      <name val="Calibri"/>
      <family val="2"/>
      <charset val="186"/>
    </font>
    <font>
      <sz val="10"/>
      <color rgb="FF7030A0"/>
      <name val="Arial"/>
      <family val="2"/>
      <charset val="186"/>
    </font>
    <font>
      <strike/>
      <sz val="12"/>
      <color rgb="FFFF0000"/>
      <name val="Times New Roman"/>
      <family val="1"/>
      <charset val="186"/>
    </font>
    <font>
      <sz val="12"/>
      <color theme="5" tint="-0.249977111117893"/>
      <name val="Times New Roman"/>
      <family val="1"/>
    </font>
    <font>
      <b/>
      <sz val="12"/>
      <color theme="9" tint="-0.249977111117893"/>
      <name val="Times New Roman"/>
      <family val="1"/>
      <charset val="186"/>
    </font>
    <font>
      <b/>
      <sz val="12"/>
      <color theme="1"/>
      <name val="Times New Roman"/>
      <family val="1"/>
      <charset val="186"/>
    </font>
    <font>
      <sz val="12"/>
      <color theme="1"/>
      <name val="Times New Roman"/>
      <family val="1"/>
      <charset val="186"/>
    </font>
    <font>
      <b/>
      <i/>
      <sz val="10"/>
      <color theme="1"/>
      <name val="Times New Roman"/>
      <family val="1"/>
      <charset val="186"/>
    </font>
    <font>
      <i/>
      <sz val="10"/>
      <color rgb="FF808080"/>
      <name val="Times New Roman"/>
      <family val="1"/>
      <charset val="186"/>
    </font>
    <font>
      <sz val="10"/>
      <color theme="1"/>
      <name val="Calibri"/>
      <family val="2"/>
      <charset val="186"/>
    </font>
    <font>
      <i/>
      <sz val="12"/>
      <color theme="1"/>
      <name val="Times New Roman"/>
      <family val="1"/>
      <charset val="186"/>
    </font>
    <font>
      <i/>
      <sz val="12"/>
      <name val="Times New Roman"/>
      <family val="1"/>
      <charset val="186"/>
    </font>
    <font>
      <b/>
      <i/>
      <sz val="10"/>
      <name val="Times New Roman"/>
      <family val="1"/>
      <charset val="186"/>
    </font>
    <font>
      <i/>
      <sz val="10"/>
      <name val="Times New Roman"/>
      <family val="1"/>
      <charset val="186"/>
    </font>
    <font>
      <sz val="10"/>
      <color rgb="FF000000"/>
      <name val="Times New Roman"/>
      <family val="1"/>
      <charset val="186"/>
    </font>
    <font>
      <strike/>
      <sz val="10"/>
      <color rgb="FFFF0000"/>
      <name val="Times New Roman"/>
      <family val="1"/>
      <charset val="186"/>
    </font>
    <font>
      <strike/>
      <sz val="9"/>
      <color rgb="FFFF0000"/>
      <name val="Times New Roman"/>
      <family val="1"/>
      <charset val="186"/>
    </font>
    <font>
      <b/>
      <sz val="11"/>
      <name val="Calibri"/>
      <family val="2"/>
      <charset val="186"/>
      <scheme val="minor"/>
    </font>
  </fonts>
  <fills count="27">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rgb="FFCCFFCC"/>
        <bgColor indexed="64"/>
      </patternFill>
    </fill>
    <fill>
      <patternFill patternType="solid">
        <fgColor rgb="FF99CCFF"/>
        <bgColor indexed="64"/>
      </patternFill>
    </fill>
    <fill>
      <patternFill patternType="solid">
        <fgColor rgb="FFC0C0C0"/>
        <bgColor indexed="64"/>
      </patternFill>
    </fill>
    <fill>
      <patternFill patternType="solid">
        <fgColor indexed="9"/>
        <bgColor indexed="64"/>
      </patternFill>
    </fill>
    <fill>
      <patternFill patternType="solid">
        <fgColor indexed="22"/>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2"/>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C6EFCE"/>
      </patternFill>
    </fill>
    <fill>
      <patternFill patternType="solid">
        <fgColor theme="3" tint="0.59999389629810485"/>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rgb="FFDEEAF6"/>
        <bgColor indexed="64"/>
      </patternFill>
    </fill>
    <fill>
      <patternFill patternType="solid">
        <fgColor rgb="FFFFC000"/>
        <bgColor indexed="64"/>
      </patternFill>
    </fill>
  </fills>
  <borders count="85">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top style="thin">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medium">
        <color indexed="64"/>
      </left>
      <right style="medium">
        <color rgb="FF808080"/>
      </right>
      <top style="medium">
        <color indexed="64"/>
      </top>
      <bottom style="thin">
        <color indexed="64"/>
      </bottom>
      <diagonal/>
    </border>
    <border>
      <left style="medium">
        <color rgb="FF808080"/>
      </left>
      <right style="medium">
        <color rgb="FF808080"/>
      </right>
      <top/>
      <bottom style="medium">
        <color rgb="FF808080"/>
      </bottom>
      <diagonal/>
    </border>
    <border>
      <left style="medium">
        <color rgb="FF808080"/>
      </left>
      <right style="medium">
        <color rgb="FF808080"/>
      </right>
      <top style="medium">
        <color rgb="FF808080"/>
      </top>
      <bottom style="medium">
        <color rgb="FF808080"/>
      </bottom>
      <diagonal/>
    </border>
    <border>
      <left style="medium">
        <color indexed="64"/>
      </left>
      <right style="medium">
        <color rgb="FF808080"/>
      </right>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s>
  <cellStyleXfs count="41">
    <xf numFmtId="0" fontId="0" fillId="0" borderId="0"/>
    <xf numFmtId="0" fontId="17" fillId="0" borderId="0"/>
    <xf numFmtId="0" fontId="15" fillId="0" borderId="0"/>
    <xf numFmtId="0" fontId="9" fillId="0" borderId="0"/>
    <xf numFmtId="0" fontId="18" fillId="0" borderId="0"/>
    <xf numFmtId="0" fontId="12" fillId="0" borderId="0"/>
    <xf numFmtId="164" fontId="18" fillId="0" borderId="0" applyFont="0" applyFill="0" applyBorder="0" applyAlignment="0" applyProtection="0"/>
    <xf numFmtId="0" fontId="12" fillId="0" borderId="0"/>
    <xf numFmtId="9" fontId="19" fillId="0" borderId="0" applyFont="0" applyFill="0" applyBorder="0" applyAlignment="0" applyProtection="0"/>
    <xf numFmtId="0" fontId="19" fillId="0" borderId="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0" fontId="12" fillId="0" borderId="0"/>
    <xf numFmtId="43" fontId="12" fillId="0" borderId="0" applyFont="0" applyFill="0" applyBorder="0" applyAlignment="0" applyProtection="0"/>
    <xf numFmtId="0" fontId="5" fillId="0" borderId="0"/>
    <xf numFmtId="0" fontId="66" fillId="21" borderId="0" applyNumberFormat="0" applyBorder="0" applyAlignment="0" applyProtection="0"/>
    <xf numFmtId="0" fontId="4" fillId="0" borderId="0"/>
    <xf numFmtId="0" fontId="3" fillId="0" borderId="0"/>
    <xf numFmtId="0" fontId="2" fillId="0" borderId="0"/>
    <xf numFmtId="43" fontId="92" fillId="0" borderId="0" applyFont="0" applyFill="0" applyBorder="0" applyAlignment="0" applyProtection="0"/>
  </cellStyleXfs>
  <cellXfs count="4559">
    <xf numFmtId="0" fontId="0" fillId="0" borderId="0" xfId="0"/>
    <xf numFmtId="0" fontId="14" fillId="0" borderId="28" xfId="0" applyFont="1" applyBorder="1" applyAlignment="1">
      <alignment horizontal="center" vertical="top" wrapText="1"/>
    </xf>
    <xf numFmtId="0" fontId="14" fillId="0" borderId="12" xfId="0" applyFont="1" applyBorder="1" applyAlignment="1">
      <alignment vertical="top" wrapText="1"/>
    </xf>
    <xf numFmtId="0" fontId="14" fillId="0" borderId="9" xfId="0" applyFont="1" applyBorder="1" applyAlignment="1">
      <alignment horizontal="center" vertical="top" wrapText="1"/>
    </xf>
    <xf numFmtId="0" fontId="13" fillId="0" borderId="26" xfId="0" applyFont="1" applyBorder="1" applyAlignment="1">
      <alignment vertical="top" wrapText="1"/>
    </xf>
    <xf numFmtId="0" fontId="14" fillId="0" borderId="21" xfId="0" applyFont="1" applyBorder="1" applyAlignment="1">
      <alignment horizontal="center" vertical="top" wrapText="1"/>
    </xf>
    <xf numFmtId="0" fontId="13" fillId="0" borderId="24" xfId="0" applyFont="1" applyBorder="1" applyAlignment="1">
      <alignment vertical="top" wrapText="1"/>
    </xf>
    <xf numFmtId="0" fontId="14" fillId="0" borderId="29" xfId="0" applyFont="1" applyBorder="1" applyAlignment="1">
      <alignment horizontal="center" vertical="top" wrapText="1"/>
    </xf>
    <xf numFmtId="0" fontId="13" fillId="0" borderId="43" xfId="0" applyFont="1" applyBorder="1" applyAlignment="1">
      <alignment vertical="top" wrapText="1"/>
    </xf>
    <xf numFmtId="0" fontId="7" fillId="0" borderId="0" xfId="0" applyFont="1" applyAlignment="1">
      <alignment vertical="top"/>
    </xf>
    <xf numFmtId="0" fontId="25" fillId="0" borderId="0" xfId="0" applyFont="1" applyAlignment="1">
      <alignment vertical="top"/>
    </xf>
    <xf numFmtId="0" fontId="26" fillId="0" borderId="36" xfId="0" applyFont="1" applyBorder="1"/>
    <xf numFmtId="0" fontId="26" fillId="0" borderId="26" xfId="0" applyFont="1" applyBorder="1"/>
    <xf numFmtId="0" fontId="12" fillId="8" borderId="40" xfId="0" applyFont="1" applyFill="1" applyBorder="1"/>
    <xf numFmtId="49" fontId="8" fillId="8" borderId="28" xfId="0" applyNumberFormat="1" applyFont="1" applyFill="1" applyBorder="1" applyAlignment="1">
      <alignment horizontal="center" vertical="top" wrapText="1"/>
    </xf>
    <xf numFmtId="0" fontId="14" fillId="0" borderId="22" xfId="0" applyFont="1" applyBorder="1" applyAlignment="1">
      <alignment horizontal="center" vertical="center"/>
    </xf>
    <xf numFmtId="0" fontId="14" fillId="0" borderId="0" xfId="0" applyFont="1" applyAlignment="1">
      <alignment vertical="top"/>
    </xf>
    <xf numFmtId="0" fontId="15" fillId="0" borderId="33" xfId="0" applyFont="1" applyBorder="1" applyAlignment="1">
      <alignment horizontal="left" vertical="top" wrapText="1"/>
    </xf>
    <xf numFmtId="0" fontId="14" fillId="2" borderId="11" xfId="0" applyFont="1" applyFill="1" applyBorder="1" applyAlignment="1">
      <alignment horizontal="left" vertical="top"/>
    </xf>
    <xf numFmtId="0" fontId="15" fillId="0" borderId="65" xfId="0" applyFont="1" applyBorder="1" applyAlignment="1">
      <alignment horizontal="center" vertical="center" wrapText="1"/>
    </xf>
    <xf numFmtId="0" fontId="12" fillId="0" borderId="0" xfId="0" applyFont="1"/>
    <xf numFmtId="2" fontId="0" fillId="0" borderId="0" xfId="0" applyNumberFormat="1"/>
    <xf numFmtId="0" fontId="32" fillId="0" borderId="11" xfId="0" applyFont="1" applyBorder="1"/>
    <xf numFmtId="0" fontId="26" fillId="0" borderId="0" xfId="0" applyFont="1"/>
    <xf numFmtId="0" fontId="30" fillId="0" borderId="1" xfId="0" applyFont="1" applyBorder="1" applyAlignment="1">
      <alignment horizontal="center" vertical="center" textRotation="90"/>
    </xf>
    <xf numFmtId="0" fontId="30" fillId="0" borderId="45" xfId="0" applyFont="1" applyBorder="1" applyAlignment="1">
      <alignment horizontal="center" vertical="center" textRotation="90"/>
    </xf>
    <xf numFmtId="49" fontId="27" fillId="8" borderId="28" xfId="0" applyNumberFormat="1" applyFont="1" applyFill="1" applyBorder="1" applyAlignment="1">
      <alignment horizontal="center" vertical="top" wrapText="1"/>
    </xf>
    <xf numFmtId="0" fontId="27" fillId="8" borderId="40" xfId="0" applyFont="1" applyFill="1" applyBorder="1" applyAlignment="1">
      <alignment horizontal="left" vertical="top"/>
    </xf>
    <xf numFmtId="0" fontId="27" fillId="2" borderId="40" xfId="0" applyFont="1" applyFill="1" applyBorder="1" applyAlignment="1">
      <alignment horizontal="left" vertical="top"/>
    </xf>
    <xf numFmtId="0" fontId="27" fillId="0" borderId="39" xfId="0" applyFont="1" applyBorder="1" applyAlignment="1">
      <alignment vertical="top"/>
    </xf>
    <xf numFmtId="49" fontId="27" fillId="2" borderId="15" xfId="0" applyNumberFormat="1" applyFont="1" applyFill="1" applyBorder="1" applyAlignment="1">
      <alignment horizontal="center" vertical="top"/>
    </xf>
    <xf numFmtId="0" fontId="30" fillId="5" borderId="5" xfId="0" applyFont="1" applyFill="1" applyBorder="1" applyAlignment="1">
      <alignment horizontal="center" vertical="top"/>
    </xf>
    <xf numFmtId="49" fontId="27" fillId="7" borderId="21" xfId="0" applyNumberFormat="1" applyFont="1" applyFill="1" applyBorder="1" applyAlignment="1">
      <alignment horizontal="center" vertical="top"/>
    </xf>
    <xf numFmtId="0" fontId="27" fillId="7" borderId="23" xfId="0" applyFont="1" applyFill="1" applyBorder="1" applyAlignment="1">
      <alignment horizontal="center" vertical="top"/>
    </xf>
    <xf numFmtId="165" fontId="27" fillId="7" borderId="21" xfId="0" applyNumberFormat="1" applyFont="1" applyFill="1" applyBorder="1" applyAlignment="1">
      <alignment horizontal="center" vertical="top" wrapText="1"/>
    </xf>
    <xf numFmtId="0" fontId="27" fillId="7" borderId="22" xfId="0" applyFont="1" applyFill="1" applyBorder="1" applyAlignment="1">
      <alignment horizontal="left" vertical="top" wrapText="1"/>
    </xf>
    <xf numFmtId="0" fontId="27" fillId="7" borderId="24" xfId="0" applyFont="1" applyFill="1" applyBorder="1" applyAlignment="1">
      <alignment horizontal="left" vertical="top" wrapText="1"/>
    </xf>
    <xf numFmtId="0" fontId="30" fillId="0" borderId="65" xfId="0" applyFont="1" applyBorder="1" applyAlignment="1">
      <alignment horizontal="center" vertical="center" wrapText="1"/>
    </xf>
    <xf numFmtId="0" fontId="30" fillId="5" borderId="5" xfId="0" applyFont="1" applyFill="1" applyBorder="1" applyAlignment="1">
      <alignment horizontal="center" vertical="center" wrapText="1"/>
    </xf>
    <xf numFmtId="0" fontId="30" fillId="5" borderId="37" xfId="0" applyFont="1" applyFill="1" applyBorder="1" applyAlignment="1">
      <alignment horizontal="left" vertical="top" wrapText="1"/>
    </xf>
    <xf numFmtId="0" fontId="30" fillId="5" borderId="35" xfId="0" applyFont="1" applyFill="1" applyBorder="1" applyAlignment="1">
      <alignment horizontal="center" vertical="top"/>
    </xf>
    <xf numFmtId="49" fontId="27" fillId="2" borderId="39" xfId="0" applyNumberFormat="1" applyFont="1" applyFill="1" applyBorder="1" applyAlignment="1">
      <alignment horizontal="center" vertical="top"/>
    </xf>
    <xf numFmtId="0" fontId="30" fillId="5" borderId="35" xfId="0" applyFont="1" applyFill="1" applyBorder="1" applyAlignment="1">
      <alignment horizontal="center" vertical="center" wrapText="1"/>
    </xf>
    <xf numFmtId="49" fontId="27" fillId="2" borderId="29" xfId="0" applyNumberFormat="1" applyFont="1" applyFill="1" applyBorder="1" applyAlignment="1">
      <alignment vertical="top"/>
    </xf>
    <xf numFmtId="2" fontId="27" fillId="6" borderId="28" xfId="0" applyNumberFormat="1" applyFont="1" applyFill="1" applyBorder="1" applyAlignment="1">
      <alignment horizontal="center" vertical="top"/>
    </xf>
    <xf numFmtId="0" fontId="15" fillId="0" borderId="6" xfId="0" applyFont="1" applyBorder="1" applyAlignment="1">
      <alignment vertical="top" wrapText="1"/>
    </xf>
    <xf numFmtId="0" fontId="13" fillId="0" borderId="0" xfId="0" applyFont="1" applyAlignment="1">
      <alignment vertical="center"/>
    </xf>
    <xf numFmtId="9" fontId="30" fillId="0" borderId="45" xfId="0" applyNumberFormat="1" applyFont="1" applyBorder="1" applyAlignment="1">
      <alignment horizontal="center" vertical="top"/>
    </xf>
    <xf numFmtId="0" fontId="15" fillId="0" borderId="35" xfId="0" applyFont="1" applyBorder="1" applyAlignment="1">
      <alignment horizontal="left" vertical="top" wrapText="1"/>
    </xf>
    <xf numFmtId="0" fontId="15" fillId="0" borderId="35" xfId="0" applyFont="1" applyBorder="1" applyAlignment="1">
      <alignment horizontal="center" vertical="center" wrapText="1"/>
    </xf>
    <xf numFmtId="0" fontId="15" fillId="0" borderId="35" xfId="0" applyFont="1" applyBorder="1" applyAlignment="1">
      <alignment horizontal="center" vertical="top" wrapText="1"/>
    </xf>
    <xf numFmtId="0" fontId="15" fillId="0" borderId="17" xfId="0" applyFont="1" applyBorder="1" applyAlignment="1">
      <alignment horizontal="center" vertical="center" wrapText="1"/>
    </xf>
    <xf numFmtId="49" fontId="16" fillId="7" borderId="11" xfId="0" applyNumberFormat="1" applyFont="1" applyFill="1" applyBorder="1" applyAlignment="1">
      <alignment vertical="top" wrapText="1"/>
    </xf>
    <xf numFmtId="0" fontId="15" fillId="0" borderId="0" xfId="0" applyFont="1" applyAlignment="1">
      <alignment wrapText="1"/>
    </xf>
    <xf numFmtId="0" fontId="15" fillId="7" borderId="11" xfId="0" applyFont="1" applyFill="1" applyBorder="1" applyAlignment="1">
      <alignment vertical="top" wrapText="1"/>
    </xf>
    <xf numFmtId="0" fontId="13" fillId="8" borderId="11" xfId="0" applyFont="1" applyFill="1" applyBorder="1"/>
    <xf numFmtId="0" fontId="12" fillId="8" borderId="11" xfId="0" applyFont="1" applyFill="1" applyBorder="1"/>
    <xf numFmtId="0" fontId="15" fillId="0" borderId="17" xfId="0" applyFont="1" applyBorder="1" applyAlignment="1">
      <alignment horizontal="center" vertical="center"/>
    </xf>
    <xf numFmtId="0" fontId="15" fillId="0" borderId="65" xfId="0" applyFont="1" applyBorder="1" applyAlignment="1">
      <alignment horizontal="center" vertical="center"/>
    </xf>
    <xf numFmtId="0" fontId="15" fillId="0" borderId="53" xfId="0" applyFont="1" applyBorder="1" applyAlignment="1">
      <alignment horizontal="center" vertical="top"/>
    </xf>
    <xf numFmtId="165" fontId="15" fillId="10" borderId="35" xfId="0" applyNumberFormat="1" applyFont="1" applyFill="1" applyBorder="1" applyAlignment="1">
      <alignment horizontal="center" vertical="center" wrapText="1"/>
    </xf>
    <xf numFmtId="0" fontId="15" fillId="0" borderId="53" xfId="0" applyFont="1" applyBorder="1" applyAlignment="1">
      <alignment horizontal="left" vertical="top"/>
    </xf>
    <xf numFmtId="0" fontId="15" fillId="0" borderId="35" xfId="0" applyFont="1" applyBorder="1" applyAlignment="1">
      <alignment horizontal="center" vertical="center"/>
    </xf>
    <xf numFmtId="0" fontId="42" fillId="0" borderId="28" xfId="0" applyFont="1" applyBorder="1" applyAlignment="1">
      <alignment vertical="center" wrapText="1"/>
    </xf>
    <xf numFmtId="0" fontId="42" fillId="0" borderId="15" xfId="0" applyFont="1" applyBorder="1" applyAlignment="1">
      <alignment horizontal="center" vertical="center" wrapText="1"/>
    </xf>
    <xf numFmtId="0" fontId="42" fillId="0" borderId="28" xfId="0" applyFont="1" applyBorder="1" applyAlignment="1">
      <alignment horizontal="center" vertical="center" wrapText="1"/>
    </xf>
    <xf numFmtId="165" fontId="15" fillId="10" borderId="17" xfId="0" applyNumberFormat="1" applyFont="1" applyFill="1" applyBorder="1" applyAlignment="1">
      <alignment horizontal="center" vertical="center" wrapText="1"/>
    </xf>
    <xf numFmtId="0" fontId="15" fillId="0" borderId="31" xfId="0" applyFont="1" applyBorder="1" applyAlignment="1">
      <alignment horizontal="left" vertical="top" wrapText="1"/>
    </xf>
    <xf numFmtId="0" fontId="15" fillId="0" borderId="5" xfId="0" applyFont="1" applyBorder="1" applyAlignment="1">
      <alignment horizontal="center" vertical="center" wrapText="1"/>
    </xf>
    <xf numFmtId="0" fontId="15" fillId="0" borderId="6" xfId="0" applyFont="1" applyBorder="1" applyAlignment="1">
      <alignment horizontal="justify" vertical="center"/>
    </xf>
    <xf numFmtId="0" fontId="15" fillId="0" borderId="37" xfId="0" applyFont="1" applyBorder="1" applyAlignment="1">
      <alignment horizontal="left" vertical="top" wrapText="1"/>
    </xf>
    <xf numFmtId="0" fontId="15" fillId="0" borderId="37" xfId="0" applyFont="1" applyBorder="1" applyAlignment="1">
      <alignment vertical="center" wrapText="1"/>
    </xf>
    <xf numFmtId="0" fontId="15" fillId="0" borderId="0" xfId="0" applyFont="1" applyAlignment="1">
      <alignment horizontal="justify" vertical="center"/>
    </xf>
    <xf numFmtId="0" fontId="15" fillId="0" borderId="49" xfId="0" applyFont="1" applyBorder="1" applyAlignment="1">
      <alignment vertical="top" wrapText="1"/>
    </xf>
    <xf numFmtId="0" fontId="15" fillId="0" borderId="5" xfId="0" applyFont="1" applyBorder="1" applyAlignment="1">
      <alignment horizontal="center" vertical="center"/>
    </xf>
    <xf numFmtId="0" fontId="15" fillId="0" borderId="61" xfId="0" applyFont="1" applyBorder="1" applyAlignment="1">
      <alignment vertical="top" wrapText="1"/>
    </xf>
    <xf numFmtId="0" fontId="15" fillId="0" borderId="61" xfId="0" applyFont="1" applyBorder="1" applyAlignment="1">
      <alignment horizontal="center" vertical="center"/>
    </xf>
    <xf numFmtId="0" fontId="15" fillId="0" borderId="37" xfId="0" applyFont="1" applyBorder="1" applyAlignment="1">
      <alignment vertical="top" wrapText="1"/>
    </xf>
    <xf numFmtId="0" fontId="15" fillId="0" borderId="33" xfId="0" applyFont="1" applyBorder="1" applyAlignment="1">
      <alignment vertical="center" wrapText="1"/>
    </xf>
    <xf numFmtId="0" fontId="15" fillId="0" borderId="58" xfId="0" applyFont="1" applyBorder="1" applyAlignment="1">
      <alignment vertical="center" wrapText="1"/>
    </xf>
    <xf numFmtId="0" fontId="15" fillId="0" borderId="71" xfId="0" applyFont="1" applyBorder="1" applyAlignment="1">
      <alignment vertical="center" wrapText="1"/>
    </xf>
    <xf numFmtId="0" fontId="15" fillId="0" borderId="6" xfId="0" applyFont="1" applyBorder="1" applyAlignment="1">
      <alignment vertical="center" wrapText="1"/>
    </xf>
    <xf numFmtId="0" fontId="15" fillId="0" borderId="33" xfId="0" applyFont="1" applyBorder="1" applyAlignment="1">
      <alignment vertical="top" wrapText="1"/>
    </xf>
    <xf numFmtId="0" fontId="15" fillId="0" borderId="26" xfId="0" applyFont="1" applyBorder="1" applyAlignment="1">
      <alignment horizontal="left" vertical="top" wrapText="1"/>
    </xf>
    <xf numFmtId="0" fontId="15" fillId="0" borderId="38" xfId="0" applyFont="1" applyBorder="1" applyAlignment="1">
      <alignment vertical="center" wrapText="1"/>
    </xf>
    <xf numFmtId="0" fontId="16" fillId="0" borderId="15" xfId="0" applyFont="1" applyBorder="1" applyAlignment="1">
      <alignment vertical="top"/>
    </xf>
    <xf numFmtId="49" fontId="16" fillId="0" borderId="11" xfId="0" applyNumberFormat="1" applyFont="1" applyBorder="1" applyAlignment="1">
      <alignment vertical="top" wrapText="1"/>
    </xf>
    <xf numFmtId="0" fontId="15" fillId="0" borderId="69" xfId="0" applyFont="1" applyBorder="1" applyAlignment="1">
      <alignment wrapText="1"/>
    </xf>
    <xf numFmtId="0" fontId="15" fillId="5" borderId="11" xfId="0" applyFont="1" applyFill="1" applyBorder="1" applyAlignment="1">
      <alignment wrapText="1"/>
    </xf>
    <xf numFmtId="0" fontId="15" fillId="0" borderId="8" xfId="0" applyFont="1" applyBorder="1" applyAlignment="1">
      <alignment wrapText="1"/>
    </xf>
    <xf numFmtId="0" fontId="15" fillId="0" borderId="38" xfId="0" applyFont="1" applyBorder="1" applyAlignment="1">
      <alignment wrapText="1"/>
    </xf>
    <xf numFmtId="0" fontId="15" fillId="0" borderId="35" xfId="0" applyFont="1" applyBorder="1" applyAlignment="1">
      <alignment horizontal="center" vertical="top"/>
    </xf>
    <xf numFmtId="0" fontId="15" fillId="0" borderId="52" xfId="0" applyFont="1" applyBorder="1" applyAlignment="1">
      <alignment vertical="top" wrapText="1"/>
    </xf>
    <xf numFmtId="0" fontId="15" fillId="0" borderId="23" xfId="0" applyFont="1" applyBorder="1" applyAlignment="1">
      <alignment vertical="center" wrapText="1"/>
    </xf>
    <xf numFmtId="0" fontId="15" fillId="0" borderId="73" xfId="0" applyFont="1" applyBorder="1" applyAlignment="1">
      <alignment horizontal="left" vertical="top" wrapText="1"/>
    </xf>
    <xf numFmtId="0" fontId="16" fillId="8" borderId="15" xfId="0" applyFont="1" applyFill="1" applyBorder="1" applyAlignment="1">
      <alignment vertical="top"/>
    </xf>
    <xf numFmtId="0" fontId="35" fillId="8" borderId="11" xfId="0" applyFont="1" applyFill="1" applyBorder="1" applyAlignment="1">
      <alignment vertical="top"/>
    </xf>
    <xf numFmtId="0" fontId="16" fillId="8" borderId="11" xfId="0" applyFont="1" applyFill="1" applyBorder="1" applyAlignment="1">
      <alignment vertical="top"/>
    </xf>
    <xf numFmtId="0" fontId="27" fillId="8" borderId="11" xfId="0" applyFont="1" applyFill="1" applyBorder="1" applyAlignment="1">
      <alignment vertical="top"/>
    </xf>
    <xf numFmtId="0" fontId="16" fillId="0" borderId="0" xfId="0" applyFont="1" applyAlignment="1">
      <alignment horizontal="left" vertical="top"/>
    </xf>
    <xf numFmtId="0" fontId="15" fillId="0" borderId="0" xfId="0" applyFont="1" applyAlignment="1">
      <alignment vertical="top" wrapText="1"/>
    </xf>
    <xf numFmtId="0" fontId="16" fillId="7" borderId="15" xfId="0" applyFont="1" applyFill="1" applyBorder="1" applyAlignment="1">
      <alignment vertical="top"/>
    </xf>
    <xf numFmtId="0" fontId="16" fillId="7" borderId="11" xfId="0" applyFont="1" applyFill="1" applyBorder="1" applyAlignment="1">
      <alignment vertical="top" wrapText="1"/>
    </xf>
    <xf numFmtId="0" fontId="16" fillId="0" borderId="11" xfId="0" applyFont="1" applyBorder="1" applyAlignment="1">
      <alignment vertical="top" wrapText="1"/>
    </xf>
    <xf numFmtId="0" fontId="15" fillId="0" borderId="12" xfId="0" applyFont="1" applyBorder="1" applyAlignment="1">
      <alignment vertical="top" wrapText="1"/>
    </xf>
    <xf numFmtId="0" fontId="15" fillId="0" borderId="71" xfId="0" applyFont="1" applyBorder="1" applyAlignment="1">
      <alignment vertical="top" wrapText="1"/>
    </xf>
    <xf numFmtId="0" fontId="16" fillId="0" borderId="21" xfId="0" applyFont="1" applyBorder="1" applyAlignment="1">
      <alignment vertical="top" wrapText="1"/>
    </xf>
    <xf numFmtId="2" fontId="12" fillId="0" borderId="0" xfId="0" applyNumberFormat="1" applyFont="1" applyAlignment="1">
      <alignment horizontal="center"/>
    </xf>
    <xf numFmtId="2" fontId="30" fillId="0" borderId="1" xfId="0" applyNumberFormat="1" applyFont="1" applyBorder="1" applyAlignment="1">
      <alignment horizontal="center" vertical="center" textRotation="90"/>
    </xf>
    <xf numFmtId="2" fontId="30" fillId="0" borderId="45" xfId="0" applyNumberFormat="1" applyFont="1" applyBorder="1" applyAlignment="1">
      <alignment horizontal="center" vertical="center" textRotation="90"/>
    </xf>
    <xf numFmtId="2" fontId="25" fillId="0" borderId="0" xfId="0" applyNumberFormat="1" applyFont="1" applyAlignment="1">
      <alignment vertical="top"/>
    </xf>
    <xf numFmtId="2" fontId="15" fillId="10" borderId="5" xfId="0" applyNumberFormat="1" applyFont="1" applyFill="1" applyBorder="1" applyAlignment="1">
      <alignment horizontal="center" vertical="center" wrapText="1"/>
    </xf>
    <xf numFmtId="0" fontId="15" fillId="10" borderId="7" xfId="0" applyFont="1" applyFill="1" applyBorder="1" applyAlignment="1">
      <alignment horizontal="center" vertical="center" wrapText="1"/>
    </xf>
    <xf numFmtId="0" fontId="30" fillId="5" borderId="17" xfId="0" applyFont="1" applyFill="1" applyBorder="1" applyAlignment="1">
      <alignment horizontal="center" vertical="center" wrapText="1"/>
    </xf>
    <xf numFmtId="0" fontId="27" fillId="0" borderId="40" xfId="0" applyFont="1" applyBorder="1" applyAlignment="1">
      <alignment horizontal="left" vertical="top"/>
    </xf>
    <xf numFmtId="0" fontId="30" fillId="0" borderId="40" xfId="0" applyFont="1" applyBorder="1" applyAlignment="1">
      <alignment horizontal="left" vertical="top"/>
    </xf>
    <xf numFmtId="0" fontId="30" fillId="5" borderId="35" xfId="0" applyFont="1" applyFill="1" applyBorder="1" applyAlignment="1">
      <alignment horizontal="center" vertical="top" wrapText="1"/>
    </xf>
    <xf numFmtId="49" fontId="27" fillId="2" borderId="21" xfId="0" applyNumberFormat="1" applyFont="1" applyFill="1" applyBorder="1" applyAlignment="1">
      <alignment vertical="top"/>
    </xf>
    <xf numFmtId="0" fontId="30" fillId="0" borderId="0" xfId="0" applyFont="1" applyAlignment="1">
      <alignment vertical="top" wrapText="1"/>
    </xf>
    <xf numFmtId="49" fontId="27" fillId="5" borderId="16" xfId="0" applyNumberFormat="1" applyFont="1" applyFill="1" applyBorder="1" applyAlignment="1">
      <alignment horizontal="center" vertical="top" wrapText="1"/>
    </xf>
    <xf numFmtId="49" fontId="27" fillId="5" borderId="44" xfId="0" applyNumberFormat="1" applyFont="1" applyFill="1" applyBorder="1" applyAlignment="1">
      <alignment horizontal="center" vertical="top" wrapText="1"/>
    </xf>
    <xf numFmtId="0" fontId="32" fillId="5" borderId="19" xfId="0" applyFont="1" applyFill="1" applyBorder="1" applyAlignment="1">
      <alignment horizontal="center" vertical="top" wrapText="1"/>
    </xf>
    <xf numFmtId="0" fontId="27" fillId="12" borderId="21" xfId="0" applyFont="1" applyFill="1" applyBorder="1" applyAlignment="1">
      <alignment horizontal="center" vertical="top"/>
    </xf>
    <xf numFmtId="165" fontId="27" fillId="12" borderId="21" xfId="0" applyNumberFormat="1" applyFont="1" applyFill="1" applyBorder="1" applyAlignment="1">
      <alignment horizontal="center" vertical="top"/>
    </xf>
    <xf numFmtId="0" fontId="36" fillId="12" borderId="22" xfId="0" applyFont="1" applyFill="1" applyBorder="1" applyAlignment="1">
      <alignment horizontal="center" vertical="top"/>
    </xf>
    <xf numFmtId="0" fontId="36" fillId="12" borderId="24" xfId="0" applyFont="1" applyFill="1" applyBorder="1" applyAlignment="1">
      <alignment horizontal="center" vertical="top"/>
    </xf>
    <xf numFmtId="0" fontId="15" fillId="5" borderId="14" xfId="0" applyFont="1" applyFill="1" applyBorder="1" applyAlignment="1">
      <alignment horizontal="center" vertical="top" wrapText="1"/>
    </xf>
    <xf numFmtId="165" fontId="15" fillId="0" borderId="2" xfId="0" applyNumberFormat="1" applyFont="1" applyBorder="1" applyAlignment="1">
      <alignment horizontal="center" vertical="top"/>
    </xf>
    <xf numFmtId="165" fontId="15" fillId="0" borderId="30" xfId="0" applyNumberFormat="1" applyFont="1" applyBorder="1" applyAlignment="1">
      <alignment horizontal="center" vertical="top"/>
    </xf>
    <xf numFmtId="165" fontId="15" fillId="10" borderId="59" xfId="0" applyNumberFormat="1" applyFont="1" applyFill="1" applyBorder="1" applyAlignment="1">
      <alignment horizontal="center" vertical="top"/>
    </xf>
    <xf numFmtId="0" fontId="15" fillId="0" borderId="71" xfId="0" applyFont="1" applyBorder="1" applyAlignment="1">
      <alignment horizontal="justify" vertical="center"/>
    </xf>
    <xf numFmtId="165" fontId="16" fillId="11" borderId="4" xfId="0" applyNumberFormat="1" applyFont="1" applyFill="1" applyBorder="1" applyAlignment="1">
      <alignment horizontal="center" vertical="top"/>
    </xf>
    <xf numFmtId="165" fontId="16" fillId="7" borderId="28" xfId="0" applyNumberFormat="1" applyFont="1" applyFill="1" applyBorder="1" applyAlignment="1">
      <alignment horizontal="center" vertical="top"/>
    </xf>
    <xf numFmtId="0" fontId="15" fillId="0" borderId="69" xfId="0" applyFont="1" applyBorder="1" applyAlignment="1">
      <alignment horizontal="justify" vertical="center"/>
    </xf>
    <xf numFmtId="165" fontId="15" fillId="5" borderId="59" xfId="0" applyNumberFormat="1" applyFont="1" applyFill="1" applyBorder="1" applyAlignment="1">
      <alignment horizontal="center" vertical="top"/>
    </xf>
    <xf numFmtId="165" fontId="15" fillId="5" borderId="30" xfId="0" applyNumberFormat="1" applyFont="1" applyFill="1" applyBorder="1" applyAlignment="1">
      <alignment horizontal="center" vertical="top"/>
    </xf>
    <xf numFmtId="165" fontId="16" fillId="8" borderId="21" xfId="7" applyNumberFormat="1" applyFont="1" applyFill="1" applyBorder="1" applyAlignment="1">
      <alignment horizontal="center" vertical="top"/>
    </xf>
    <xf numFmtId="165" fontId="16" fillId="6" borderId="28" xfId="0" applyNumberFormat="1" applyFont="1" applyFill="1" applyBorder="1" applyAlignment="1">
      <alignment horizontal="center" vertical="top"/>
    </xf>
    <xf numFmtId="165" fontId="16" fillId="4" borderId="28" xfId="0" applyNumberFormat="1" applyFont="1" applyFill="1" applyBorder="1" applyAlignment="1">
      <alignment vertical="top" wrapText="1"/>
    </xf>
    <xf numFmtId="165" fontId="15" fillId="0" borderId="2" xfId="0" applyNumberFormat="1" applyFont="1" applyBorder="1" applyAlignment="1">
      <alignment vertical="top" wrapText="1"/>
    </xf>
    <xf numFmtId="165" fontId="15" fillId="0" borderId="30" xfId="0" applyNumberFormat="1" applyFont="1" applyBorder="1" applyAlignment="1">
      <alignment vertical="top" wrapText="1"/>
    </xf>
    <xf numFmtId="165" fontId="15" fillId="0" borderId="30" xfId="33" applyNumberFormat="1" applyFont="1" applyBorder="1" applyAlignment="1">
      <alignment vertical="top" wrapText="1"/>
    </xf>
    <xf numFmtId="165" fontId="15" fillId="0" borderId="3" xfId="0" applyNumberFormat="1" applyFont="1" applyBorder="1" applyAlignment="1">
      <alignment vertical="top" wrapText="1"/>
    </xf>
    <xf numFmtId="165" fontId="15" fillId="0" borderId="4" xfId="0" applyNumberFormat="1" applyFont="1" applyBorder="1" applyAlignment="1">
      <alignment vertical="top" wrapText="1"/>
    </xf>
    <xf numFmtId="165" fontId="16" fillId="9" borderId="28" xfId="0" applyNumberFormat="1" applyFont="1" applyFill="1" applyBorder="1" applyAlignment="1">
      <alignment vertical="top" wrapText="1"/>
    </xf>
    <xf numFmtId="0" fontId="15" fillId="0" borderId="13" xfId="0" applyFont="1" applyBorder="1" applyAlignment="1">
      <alignment horizontal="center" vertical="center"/>
    </xf>
    <xf numFmtId="2" fontId="15" fillId="10" borderId="56" xfId="0" applyNumberFormat="1" applyFont="1" applyFill="1" applyBorder="1" applyAlignment="1">
      <alignment horizontal="center" vertical="center" wrapText="1"/>
    </xf>
    <xf numFmtId="0" fontId="15" fillId="10" borderId="57" xfId="0" applyFont="1" applyFill="1" applyBorder="1" applyAlignment="1">
      <alignment horizontal="center" vertical="center" wrapText="1"/>
    </xf>
    <xf numFmtId="49" fontId="27" fillId="2" borderId="36" xfId="0" applyNumberFormat="1" applyFont="1" applyFill="1" applyBorder="1" applyAlignment="1">
      <alignment horizontal="center" vertical="top"/>
    </xf>
    <xf numFmtId="49" fontId="27" fillId="2" borderId="21" xfId="0" applyNumberFormat="1" applyFont="1" applyFill="1" applyBorder="1" applyAlignment="1">
      <alignment horizontal="center" vertical="top"/>
    </xf>
    <xf numFmtId="0" fontId="12" fillId="0" borderId="0" xfId="7"/>
    <xf numFmtId="2" fontId="47" fillId="9" borderId="12" xfId="7" applyNumberFormat="1" applyFont="1" applyFill="1" applyBorder="1" applyAlignment="1">
      <alignment vertical="top" wrapText="1"/>
    </xf>
    <xf numFmtId="2" fontId="47" fillId="9" borderId="28" xfId="7" applyNumberFormat="1" applyFont="1" applyFill="1" applyBorder="1" applyAlignment="1">
      <alignment vertical="top" wrapText="1"/>
    </xf>
    <xf numFmtId="2" fontId="30" fillId="0" borderId="25" xfId="7" applyNumberFormat="1" applyFont="1" applyBorder="1" applyAlignment="1">
      <alignment vertical="top" wrapText="1"/>
    </xf>
    <xf numFmtId="2" fontId="30" fillId="0" borderId="2" xfId="7" applyNumberFormat="1" applyFont="1" applyBorder="1" applyAlignment="1">
      <alignment vertical="top" wrapText="1"/>
    </xf>
    <xf numFmtId="2" fontId="27" fillId="4" borderId="12" xfId="7" applyNumberFormat="1" applyFont="1" applyFill="1" applyBorder="1" applyAlignment="1">
      <alignment vertical="top" wrapText="1"/>
    </xf>
    <xf numFmtId="2" fontId="27" fillId="4" borderId="28" xfId="7" applyNumberFormat="1" applyFont="1" applyFill="1" applyBorder="1" applyAlignment="1">
      <alignment vertical="top" wrapText="1"/>
    </xf>
    <xf numFmtId="0" fontId="30" fillId="0" borderId="26" xfId="7" applyFont="1" applyBorder="1"/>
    <xf numFmtId="0" fontId="30" fillId="0" borderId="0" xfId="7" applyFont="1"/>
    <xf numFmtId="0" fontId="30" fillId="0" borderId="36" xfId="7" applyFont="1" applyBorder="1"/>
    <xf numFmtId="0" fontId="42" fillId="0" borderId="28" xfId="7" applyFont="1" applyBorder="1" applyAlignment="1">
      <alignment horizontal="center" vertical="center" wrapText="1"/>
    </xf>
    <xf numFmtId="0" fontId="42" fillId="0" borderId="15" xfId="7" applyFont="1" applyBorder="1" applyAlignment="1">
      <alignment horizontal="center" vertical="center" wrapText="1"/>
    </xf>
    <xf numFmtId="0" fontId="28" fillId="0" borderId="11" xfId="7" applyFont="1" applyBorder="1" applyAlignment="1">
      <alignment vertical="center" wrapText="1"/>
    </xf>
    <xf numFmtId="0" fontId="28" fillId="0" borderId="15" xfId="7" applyFont="1" applyBorder="1" applyAlignment="1">
      <alignment vertical="center" wrapText="1"/>
    </xf>
    <xf numFmtId="0" fontId="37" fillId="0" borderId="0" xfId="7" applyFont="1"/>
    <xf numFmtId="0" fontId="48" fillId="0" borderId="0" xfId="7" applyFont="1"/>
    <xf numFmtId="0" fontId="16" fillId="0" borderId="0" xfId="7" applyFont="1" applyAlignment="1">
      <alignment vertical="top"/>
    </xf>
    <xf numFmtId="0" fontId="50" fillId="0" borderId="0" xfId="7" applyFont="1"/>
    <xf numFmtId="165" fontId="15" fillId="0" borderId="0" xfId="7" applyNumberFormat="1" applyFont="1"/>
    <xf numFmtId="49" fontId="30" fillId="0" borderId="40" xfId="7" applyNumberFormat="1" applyFont="1" applyBorder="1" applyAlignment="1">
      <alignment vertical="top"/>
    </xf>
    <xf numFmtId="0" fontId="27" fillId="14" borderId="24" xfId="7" applyFont="1" applyFill="1" applyBorder="1" applyAlignment="1">
      <alignment horizontal="left" vertical="top" wrapText="1"/>
    </xf>
    <xf numFmtId="0" fontId="27" fillId="14" borderId="22" xfId="7" applyFont="1" applyFill="1" applyBorder="1" applyAlignment="1">
      <alignment horizontal="left" vertical="top" wrapText="1"/>
    </xf>
    <xf numFmtId="165" fontId="27" fillId="14" borderId="21" xfId="7" applyNumberFormat="1" applyFont="1" applyFill="1" applyBorder="1" applyAlignment="1">
      <alignment horizontal="center" vertical="top" wrapText="1"/>
    </xf>
    <xf numFmtId="0" fontId="27" fillId="14" borderId="23" xfId="7" applyFont="1" applyFill="1" applyBorder="1" applyAlignment="1">
      <alignment horizontal="center" vertical="top"/>
    </xf>
    <xf numFmtId="49" fontId="27" fillId="14" borderId="21" xfId="7" applyNumberFormat="1" applyFont="1" applyFill="1" applyBorder="1" applyAlignment="1">
      <alignment horizontal="center" vertical="top"/>
    </xf>
    <xf numFmtId="0" fontId="27" fillId="15" borderId="24" xfId="7" applyFont="1" applyFill="1" applyBorder="1" applyAlignment="1">
      <alignment horizontal="left" vertical="top" wrapText="1"/>
    </xf>
    <xf numFmtId="0" fontId="27" fillId="15" borderId="22" xfId="7" applyFont="1" applyFill="1" applyBorder="1" applyAlignment="1">
      <alignment horizontal="left" vertical="top" wrapText="1"/>
    </xf>
    <xf numFmtId="165" fontId="27" fillId="15" borderId="21" xfId="7" applyNumberFormat="1" applyFont="1" applyFill="1" applyBorder="1" applyAlignment="1">
      <alignment horizontal="center" vertical="top" wrapText="1"/>
    </xf>
    <xf numFmtId="0" fontId="27" fillId="15" borderId="23" xfId="7" applyFont="1" applyFill="1" applyBorder="1" applyAlignment="1">
      <alignment horizontal="center" vertical="top"/>
    </xf>
    <xf numFmtId="49" fontId="27" fillId="15" borderId="21" xfId="7" applyNumberFormat="1" applyFont="1" applyFill="1" applyBorder="1" applyAlignment="1">
      <alignment horizontal="center" vertical="top"/>
    </xf>
    <xf numFmtId="0" fontId="27" fillId="7" borderId="24" xfId="7" applyFont="1" applyFill="1" applyBorder="1" applyAlignment="1">
      <alignment horizontal="left" vertical="top" wrapText="1"/>
    </xf>
    <xf numFmtId="0" fontId="27" fillId="7" borderId="22" xfId="7" applyFont="1" applyFill="1" applyBorder="1" applyAlignment="1">
      <alignment horizontal="left" vertical="top" wrapText="1"/>
    </xf>
    <xf numFmtId="165" fontId="27" fillId="7" borderId="21" xfId="7" applyNumberFormat="1" applyFont="1" applyFill="1" applyBorder="1" applyAlignment="1">
      <alignment horizontal="center" vertical="top" wrapText="1"/>
    </xf>
    <xf numFmtId="0" fontId="27" fillId="7" borderId="23" xfId="7" applyFont="1" applyFill="1" applyBorder="1" applyAlignment="1">
      <alignment horizontal="center" vertical="top"/>
    </xf>
    <xf numFmtId="49" fontId="27" fillId="7" borderId="21" xfId="7" applyNumberFormat="1" applyFont="1" applyFill="1" applyBorder="1" applyAlignment="1">
      <alignment horizontal="center" vertical="top"/>
    </xf>
    <xf numFmtId="9" fontId="36" fillId="16" borderId="66" xfId="7" applyNumberFormat="1" applyFont="1" applyFill="1" applyBorder="1" applyAlignment="1">
      <alignment horizontal="center" vertical="top"/>
    </xf>
    <xf numFmtId="9" fontId="36" fillId="16" borderId="65" xfId="7" applyNumberFormat="1" applyFont="1" applyFill="1" applyBorder="1" applyAlignment="1">
      <alignment horizontal="center" vertical="top"/>
    </xf>
    <xf numFmtId="0" fontId="36" fillId="16" borderId="74" xfId="7" applyFont="1" applyFill="1" applyBorder="1" applyAlignment="1">
      <alignment horizontal="center" vertical="center"/>
    </xf>
    <xf numFmtId="0" fontId="36" fillId="16" borderId="69" xfId="7" applyFont="1" applyFill="1" applyBorder="1" applyAlignment="1">
      <alignment horizontal="left" vertical="top"/>
    </xf>
    <xf numFmtId="165" fontId="27" fillId="16" borderId="28" xfId="7" applyNumberFormat="1" applyFont="1" applyFill="1" applyBorder="1" applyAlignment="1">
      <alignment horizontal="center" vertical="top"/>
    </xf>
    <xf numFmtId="0" fontId="27" fillId="16" borderId="15" xfId="7" applyFont="1" applyFill="1" applyBorder="1" applyAlignment="1">
      <alignment horizontal="center" vertical="top"/>
    </xf>
    <xf numFmtId="0" fontId="36" fillId="0" borderId="57" xfId="7" applyFont="1" applyBorder="1" applyAlignment="1">
      <alignment horizontal="center" vertical="top"/>
    </xf>
    <xf numFmtId="0" fontId="36" fillId="5" borderId="56" xfId="7" applyFont="1" applyFill="1" applyBorder="1" applyAlignment="1">
      <alignment horizontal="center" vertical="top"/>
    </xf>
    <xf numFmtId="0" fontId="30" fillId="5" borderId="13" xfId="7" applyFont="1" applyFill="1" applyBorder="1" applyAlignment="1">
      <alignment horizontal="center" vertical="center" wrapText="1"/>
    </xf>
    <xf numFmtId="165" fontId="30" fillId="5" borderId="26" xfId="7" applyNumberFormat="1" applyFont="1" applyFill="1" applyBorder="1" applyAlignment="1">
      <alignment horizontal="center" vertical="top"/>
    </xf>
    <xf numFmtId="165" fontId="30" fillId="5" borderId="9" xfId="7" applyNumberFormat="1" applyFont="1" applyFill="1" applyBorder="1" applyAlignment="1">
      <alignment horizontal="center" vertical="top"/>
    </xf>
    <xf numFmtId="0" fontId="30" fillId="5" borderId="3" xfId="7" applyFont="1" applyFill="1" applyBorder="1" applyAlignment="1">
      <alignment horizontal="center" vertical="top"/>
    </xf>
    <xf numFmtId="0" fontId="30" fillId="5" borderId="17" xfId="7" applyFont="1" applyFill="1" applyBorder="1" applyAlignment="1">
      <alignment horizontal="center" vertical="top"/>
    </xf>
    <xf numFmtId="0" fontId="36" fillId="5" borderId="17" xfId="7" applyFont="1" applyFill="1" applyBorder="1" applyAlignment="1">
      <alignment horizontal="center" vertical="top"/>
    </xf>
    <xf numFmtId="0" fontId="30" fillId="5" borderId="35" xfId="7" applyFont="1" applyFill="1" applyBorder="1" applyAlignment="1">
      <alignment horizontal="center" vertical="center" wrapText="1"/>
    </xf>
    <xf numFmtId="0" fontId="30" fillId="5" borderId="33" xfId="7" applyFont="1" applyFill="1" applyBorder="1" applyAlignment="1">
      <alignment wrapText="1"/>
    </xf>
    <xf numFmtId="165" fontId="30" fillId="5" borderId="60" xfId="7" applyNumberFormat="1" applyFont="1" applyFill="1" applyBorder="1" applyAlignment="1">
      <alignment horizontal="center" vertical="top"/>
    </xf>
    <xf numFmtId="165" fontId="30" fillId="5" borderId="59" xfId="7" applyNumberFormat="1" applyFont="1" applyFill="1" applyBorder="1" applyAlignment="1">
      <alignment horizontal="center" vertical="top"/>
    </xf>
    <xf numFmtId="0" fontId="30" fillId="5" borderId="30" xfId="7" applyFont="1" applyFill="1" applyBorder="1" applyAlignment="1">
      <alignment horizontal="center" vertical="top"/>
    </xf>
    <xf numFmtId="0" fontId="36" fillId="0" borderId="7" xfId="7" applyFont="1" applyBorder="1" applyAlignment="1">
      <alignment horizontal="center" vertical="top"/>
    </xf>
    <xf numFmtId="0" fontId="36" fillId="5" borderId="5" xfId="7" applyFont="1" applyFill="1" applyBorder="1" applyAlignment="1">
      <alignment horizontal="center" vertical="top"/>
    </xf>
    <xf numFmtId="0" fontId="53" fillId="5" borderId="5" xfId="7" applyFont="1" applyFill="1" applyBorder="1" applyAlignment="1">
      <alignment horizontal="center" vertical="top"/>
    </xf>
    <xf numFmtId="0" fontId="30" fillId="5" borderId="49" xfId="7" applyFont="1" applyFill="1" applyBorder="1" applyAlignment="1">
      <alignment horizontal="center" vertical="top" wrapText="1"/>
    </xf>
    <xf numFmtId="0" fontId="30" fillId="5" borderId="6" xfId="7" applyFont="1" applyFill="1" applyBorder="1" applyAlignment="1">
      <alignment horizontal="left" vertical="top" wrapText="1"/>
    </xf>
    <xf numFmtId="165" fontId="30" fillId="5" borderId="25" xfId="7" applyNumberFormat="1" applyFont="1" applyFill="1" applyBorder="1" applyAlignment="1">
      <alignment horizontal="center" vertical="top"/>
    </xf>
    <xf numFmtId="165" fontId="30" fillId="5" borderId="2" xfId="7" applyNumberFormat="1" applyFont="1" applyFill="1" applyBorder="1" applyAlignment="1">
      <alignment horizontal="center" vertical="top"/>
    </xf>
    <xf numFmtId="0" fontId="30" fillId="5" borderId="2" xfId="7" applyFont="1" applyFill="1" applyBorder="1" applyAlignment="1">
      <alignment horizontal="center" vertical="top"/>
    </xf>
    <xf numFmtId="0" fontId="30" fillId="5" borderId="56" xfId="7" applyFont="1" applyFill="1" applyBorder="1" applyAlignment="1">
      <alignment horizontal="center" vertical="top"/>
    </xf>
    <xf numFmtId="0" fontId="30" fillId="5" borderId="36" xfId="7" applyFont="1" applyFill="1" applyBorder="1" applyAlignment="1">
      <alignment wrapText="1"/>
    </xf>
    <xf numFmtId="0" fontId="30" fillId="5" borderId="36" xfId="7" applyFont="1" applyFill="1" applyBorder="1" applyAlignment="1">
      <alignment horizontal="center" vertical="top"/>
    </xf>
    <xf numFmtId="0" fontId="30" fillId="0" borderId="63" xfId="7" applyFont="1" applyBorder="1" applyAlignment="1">
      <alignment horizontal="center" vertical="top"/>
    </xf>
    <xf numFmtId="0" fontId="30" fillId="5" borderId="64" xfId="7" applyFont="1" applyFill="1" applyBorder="1" applyAlignment="1">
      <alignment horizontal="center" vertical="top"/>
    </xf>
    <xf numFmtId="0" fontId="30" fillId="5" borderId="75" xfId="7" applyFont="1" applyFill="1" applyBorder="1" applyAlignment="1">
      <alignment horizontal="center" vertical="center" wrapText="1"/>
    </xf>
    <xf numFmtId="165" fontId="30" fillId="5" borderId="68" xfId="7" applyNumberFormat="1" applyFont="1" applyFill="1" applyBorder="1" applyAlignment="1">
      <alignment horizontal="center" vertical="top"/>
    </xf>
    <xf numFmtId="165" fontId="30" fillId="5" borderId="3" xfId="7" applyNumberFormat="1" applyFont="1" applyFill="1" applyBorder="1" applyAlignment="1">
      <alignment horizontal="center" vertical="top"/>
    </xf>
    <xf numFmtId="0" fontId="36" fillId="5" borderId="9" xfId="7" applyFont="1" applyFill="1" applyBorder="1" applyAlignment="1">
      <alignment vertical="top" wrapText="1"/>
    </xf>
    <xf numFmtId="0" fontId="30" fillId="5" borderId="62" xfId="7" applyFont="1" applyFill="1" applyBorder="1" applyAlignment="1">
      <alignment horizontal="center" vertical="center" wrapText="1"/>
    </xf>
    <xf numFmtId="0" fontId="30" fillId="0" borderId="7" xfId="7" applyFont="1" applyBorder="1" applyAlignment="1">
      <alignment horizontal="center" vertical="top"/>
    </xf>
    <xf numFmtId="0" fontId="30" fillId="5" borderId="5" xfId="7" applyFont="1" applyFill="1" applyBorder="1" applyAlignment="1">
      <alignment horizontal="center" vertical="top"/>
    </xf>
    <xf numFmtId="9" fontId="36" fillId="17" borderId="66" xfId="7" applyNumberFormat="1" applyFont="1" applyFill="1" applyBorder="1" applyAlignment="1">
      <alignment horizontal="center" vertical="top"/>
    </xf>
    <xf numFmtId="9" fontId="36" fillId="17" borderId="65" xfId="7" applyNumberFormat="1" applyFont="1" applyFill="1" applyBorder="1" applyAlignment="1">
      <alignment horizontal="center" vertical="top"/>
    </xf>
    <xf numFmtId="0" fontId="36" fillId="17" borderId="74" xfId="7" applyFont="1" applyFill="1" applyBorder="1" applyAlignment="1">
      <alignment horizontal="center" vertical="center"/>
    </xf>
    <xf numFmtId="0" fontId="36" fillId="17" borderId="69" xfId="7" applyFont="1" applyFill="1" applyBorder="1" applyAlignment="1">
      <alignment horizontal="left" vertical="top"/>
    </xf>
    <xf numFmtId="165" fontId="27" fillId="17" borderId="28" xfId="7" applyNumberFormat="1" applyFont="1" applyFill="1" applyBorder="1" applyAlignment="1">
      <alignment horizontal="center" vertical="top"/>
    </xf>
    <xf numFmtId="0" fontId="27" fillId="17" borderId="15" xfId="7" applyFont="1" applyFill="1" applyBorder="1" applyAlignment="1">
      <alignment horizontal="center" vertical="top"/>
    </xf>
    <xf numFmtId="0" fontId="27" fillId="5" borderId="21" xfId="7" applyFont="1" applyFill="1" applyBorder="1" applyAlignment="1">
      <alignment vertical="top" wrapText="1"/>
    </xf>
    <xf numFmtId="0" fontId="27" fillId="5" borderId="3" xfId="7" applyFont="1" applyFill="1" applyBorder="1" applyAlignment="1">
      <alignment horizontal="center" vertical="top"/>
    </xf>
    <xf numFmtId="0" fontId="27" fillId="5" borderId="30" xfId="7" applyFont="1" applyFill="1" applyBorder="1" applyAlignment="1">
      <alignment horizontal="center" vertical="top"/>
    </xf>
    <xf numFmtId="0" fontId="36" fillId="5" borderId="71" xfId="7" applyFont="1" applyFill="1" applyBorder="1" applyAlignment="1">
      <alignment horizontal="left" vertical="top" wrapText="1"/>
    </xf>
    <xf numFmtId="0" fontId="27" fillId="5" borderId="2" xfId="7" applyFont="1" applyFill="1" applyBorder="1" applyAlignment="1">
      <alignment horizontal="center" vertical="top"/>
    </xf>
    <xf numFmtId="0" fontId="30" fillId="0" borderId="66" xfId="7" applyFont="1" applyBorder="1" applyAlignment="1">
      <alignment horizontal="left" vertical="top"/>
    </xf>
    <xf numFmtId="0" fontId="30" fillId="0" borderId="65" xfId="7" applyFont="1" applyBorder="1" applyAlignment="1">
      <alignment horizontal="left" vertical="top"/>
    </xf>
    <xf numFmtId="0" fontId="30" fillId="0" borderId="65" xfId="7" applyFont="1" applyBorder="1" applyAlignment="1">
      <alignment horizontal="center" vertical="center"/>
    </xf>
    <xf numFmtId="0" fontId="30" fillId="0" borderId="65" xfId="7" applyFont="1" applyBorder="1" applyAlignment="1">
      <alignment horizontal="center" vertical="center" wrapText="1"/>
    </xf>
    <xf numFmtId="0" fontId="30" fillId="0" borderId="65" xfId="7" applyFont="1" applyBorder="1" applyAlignment="1">
      <alignment vertical="center" wrapText="1"/>
    </xf>
    <xf numFmtId="0" fontId="27" fillId="5" borderId="22" xfId="7" applyFont="1" applyFill="1" applyBorder="1" applyAlignment="1">
      <alignment horizontal="left" vertical="top"/>
    </xf>
    <xf numFmtId="49" fontId="27" fillId="7" borderId="28" xfId="7" applyNumberFormat="1" applyFont="1" applyFill="1" applyBorder="1" applyAlignment="1">
      <alignment horizontal="center" vertical="top"/>
    </xf>
    <xf numFmtId="49" fontId="27" fillId="2" borderId="39" xfId="7" applyNumberFormat="1" applyFont="1" applyFill="1" applyBorder="1" applyAlignment="1">
      <alignment horizontal="center" vertical="top"/>
    </xf>
    <xf numFmtId="0" fontId="27" fillId="18" borderId="11" xfId="7" applyFont="1" applyFill="1" applyBorder="1" applyAlignment="1">
      <alignment vertical="top"/>
    </xf>
    <xf numFmtId="0" fontId="27" fillId="18" borderId="15" xfId="7" applyFont="1" applyFill="1" applyBorder="1" applyAlignment="1">
      <alignment vertical="top"/>
    </xf>
    <xf numFmtId="49" fontId="27" fillId="18" borderId="28" xfId="7" applyNumberFormat="1" applyFont="1" applyFill="1" applyBorder="1" applyAlignment="1">
      <alignment horizontal="center" vertical="top"/>
    </xf>
    <xf numFmtId="49" fontId="27" fillId="2" borderId="15" xfId="7" applyNumberFormat="1" applyFont="1" applyFill="1" applyBorder="1" applyAlignment="1">
      <alignment horizontal="center" vertical="top"/>
    </xf>
    <xf numFmtId="0" fontId="15" fillId="0" borderId="66" xfId="7" applyFont="1" applyBorder="1" applyAlignment="1">
      <alignment horizontal="left" vertical="top"/>
    </xf>
    <xf numFmtId="0" fontId="15" fillId="0" borderId="65" xfId="7" applyFont="1" applyBorder="1" applyAlignment="1">
      <alignment horizontal="center" vertical="center"/>
    </xf>
    <xf numFmtId="0" fontId="15" fillId="5" borderId="65" xfId="7" applyFont="1" applyFill="1" applyBorder="1" applyAlignment="1">
      <alignment vertical="center" wrapText="1"/>
    </xf>
    <xf numFmtId="0" fontId="8" fillId="0" borderId="11" xfId="7" applyFont="1" applyBorder="1" applyAlignment="1">
      <alignment horizontal="left" vertical="top"/>
    </xf>
    <xf numFmtId="0" fontId="28" fillId="0" borderId="11" xfId="7" applyFont="1" applyBorder="1" applyAlignment="1">
      <alignment horizontal="left" vertical="top"/>
    </xf>
    <xf numFmtId="0" fontId="29" fillId="0" borderId="11" xfId="7" applyFont="1" applyBorder="1" applyAlignment="1">
      <alignment horizontal="left" vertical="top"/>
    </xf>
    <xf numFmtId="0" fontId="28" fillId="0" borderId="15" xfId="7" applyFont="1" applyBorder="1" applyAlignment="1">
      <alignment vertical="top"/>
    </xf>
    <xf numFmtId="49" fontId="8" fillId="8" borderId="15" xfId="7" applyNumberFormat="1" applyFont="1" applyFill="1" applyBorder="1" applyAlignment="1">
      <alignment horizontal="center" vertical="top" wrapText="1"/>
    </xf>
    <xf numFmtId="0" fontId="27" fillId="2" borderId="43" xfId="7" applyFont="1" applyFill="1" applyBorder="1" applyAlignment="1">
      <alignment horizontal="left" vertical="top"/>
    </xf>
    <xf numFmtId="0" fontId="27" fillId="8" borderId="40" xfId="7" applyFont="1" applyFill="1" applyBorder="1" applyAlignment="1">
      <alignment horizontal="left" vertical="top"/>
    </xf>
    <xf numFmtId="0" fontId="27" fillId="2" borderId="40" xfId="7" applyFont="1" applyFill="1" applyBorder="1" applyAlignment="1">
      <alignment horizontal="left" vertical="top"/>
    </xf>
    <xf numFmtId="0" fontId="32" fillId="8" borderId="40" xfId="7" applyFont="1" applyFill="1" applyBorder="1"/>
    <xf numFmtId="0" fontId="30" fillId="2" borderId="40" xfId="7" applyFont="1" applyFill="1" applyBorder="1" applyAlignment="1">
      <alignment horizontal="left" vertical="top"/>
    </xf>
    <xf numFmtId="0" fontId="27" fillId="8" borderId="0" xfId="7" applyFont="1" applyFill="1" applyAlignment="1">
      <alignment vertical="top"/>
    </xf>
    <xf numFmtId="49" fontId="27" fillId="15" borderId="28" xfId="7" applyNumberFormat="1" applyFont="1" applyFill="1" applyBorder="1" applyAlignment="1">
      <alignment horizontal="center" vertical="top" wrapText="1"/>
    </xf>
    <xf numFmtId="49" fontId="30" fillId="5" borderId="9" xfId="7" applyNumberFormat="1" applyFont="1" applyFill="1" applyBorder="1" applyAlignment="1">
      <alignment vertical="top"/>
    </xf>
    <xf numFmtId="0" fontId="30" fillId="0" borderId="57" xfId="7" applyFont="1" applyBorder="1" applyAlignment="1">
      <alignment horizontal="center" vertical="top"/>
    </xf>
    <xf numFmtId="165" fontId="30" fillId="5" borderId="41" xfId="7" applyNumberFormat="1" applyFont="1" applyFill="1" applyBorder="1" applyAlignment="1">
      <alignment horizontal="center" vertical="top"/>
    </xf>
    <xf numFmtId="165" fontId="30" fillId="5" borderId="30" xfId="7" applyNumberFormat="1" applyFont="1" applyFill="1" applyBorder="1" applyAlignment="1">
      <alignment horizontal="center" vertical="top"/>
    </xf>
    <xf numFmtId="0" fontId="30" fillId="0" borderId="42" xfId="7" applyFont="1" applyBorder="1" applyAlignment="1">
      <alignment horizontal="center" vertical="top"/>
    </xf>
    <xf numFmtId="0" fontId="53" fillId="5" borderId="17" xfId="7" applyFont="1" applyFill="1" applyBorder="1" applyAlignment="1">
      <alignment horizontal="center" vertical="top"/>
    </xf>
    <xf numFmtId="0" fontId="32" fillId="5" borderId="23" xfId="7" applyFont="1" applyFill="1" applyBorder="1" applyAlignment="1">
      <alignment horizontal="center" vertical="top" wrapText="1"/>
    </xf>
    <xf numFmtId="0" fontId="27" fillId="5" borderId="36" xfId="7" applyFont="1" applyFill="1" applyBorder="1" applyAlignment="1">
      <alignment horizontal="center" vertical="top"/>
    </xf>
    <xf numFmtId="49" fontId="27" fillId="5" borderId="0" xfId="7" applyNumberFormat="1" applyFont="1" applyFill="1" applyAlignment="1">
      <alignment vertical="top" wrapText="1"/>
    </xf>
    <xf numFmtId="49" fontId="27" fillId="2" borderId="9" xfId="7" applyNumberFormat="1" applyFont="1" applyFill="1" applyBorder="1" applyAlignment="1">
      <alignment vertical="top"/>
    </xf>
    <xf numFmtId="49" fontId="27" fillId="5" borderId="40" xfId="7" applyNumberFormat="1" applyFont="1" applyFill="1" applyBorder="1" applyAlignment="1">
      <alignment vertical="top" wrapText="1"/>
    </xf>
    <xf numFmtId="49" fontId="27" fillId="2" borderId="29" xfId="7" applyNumberFormat="1" applyFont="1" applyFill="1" applyBorder="1" applyAlignment="1">
      <alignment vertical="top"/>
    </xf>
    <xf numFmtId="0" fontId="30" fillId="0" borderId="66" xfId="7" applyFont="1" applyBorder="1" applyAlignment="1">
      <alignment horizontal="center" vertical="center"/>
    </xf>
    <xf numFmtId="0" fontId="48" fillId="18" borderId="11" xfId="7" applyFont="1" applyFill="1" applyBorder="1" applyAlignment="1">
      <alignment vertical="top"/>
    </xf>
    <xf numFmtId="0" fontId="48" fillId="18" borderId="15" xfId="7" applyFont="1" applyFill="1" applyBorder="1" applyAlignment="1">
      <alignment vertical="top"/>
    </xf>
    <xf numFmtId="49" fontId="27" fillId="18" borderId="39" xfId="7" applyNumberFormat="1" applyFont="1" applyFill="1" applyBorder="1" applyAlignment="1">
      <alignment horizontal="center" vertical="top"/>
    </xf>
    <xf numFmtId="0" fontId="30" fillId="5" borderId="65" xfId="7" applyFont="1" applyFill="1" applyBorder="1" applyAlignment="1">
      <alignment vertical="center" wrapText="1"/>
    </xf>
    <xf numFmtId="0" fontId="27" fillId="0" borderId="11" xfId="7" applyFont="1" applyBorder="1" applyAlignment="1">
      <alignment horizontal="left" vertical="top"/>
    </xf>
    <xf numFmtId="0" fontId="30" fillId="0" borderId="11" xfId="7" applyFont="1" applyBorder="1" applyAlignment="1">
      <alignment horizontal="left" vertical="top"/>
    </xf>
    <xf numFmtId="0" fontId="27" fillId="0" borderId="15" xfId="7" applyFont="1" applyBorder="1" applyAlignment="1">
      <alignment vertical="top"/>
    </xf>
    <xf numFmtId="49" fontId="27" fillId="8" borderId="15" xfId="7" applyNumberFormat="1" applyFont="1" applyFill="1" applyBorder="1" applyAlignment="1">
      <alignment horizontal="center" vertical="top" wrapText="1"/>
    </xf>
    <xf numFmtId="0" fontId="27" fillId="15" borderId="43" xfId="7" applyFont="1" applyFill="1" applyBorder="1" applyAlignment="1">
      <alignment horizontal="left" vertical="top"/>
    </xf>
    <xf numFmtId="0" fontId="27" fillId="15" borderId="40" xfId="7" applyFont="1" applyFill="1" applyBorder="1" applyAlignment="1">
      <alignment horizontal="left" vertical="top"/>
    </xf>
    <xf numFmtId="0" fontId="32" fillId="15" borderId="40" xfId="7" applyFont="1" applyFill="1" applyBorder="1"/>
    <xf numFmtId="0" fontId="53" fillId="15" borderId="40" xfId="7" applyFont="1" applyFill="1" applyBorder="1" applyAlignment="1">
      <alignment horizontal="left" vertical="top"/>
    </xf>
    <xf numFmtId="0" fontId="48" fillId="15" borderId="40" xfId="7" applyFont="1" applyFill="1" applyBorder="1" applyAlignment="1">
      <alignment horizontal="left" vertical="top"/>
    </xf>
    <xf numFmtId="0" fontId="27" fillId="15" borderId="0" xfId="7" applyFont="1" applyFill="1" applyAlignment="1">
      <alignment vertical="top"/>
    </xf>
    <xf numFmtId="0" fontId="16" fillId="15" borderId="24" xfId="7" applyFont="1" applyFill="1" applyBorder="1" applyAlignment="1">
      <alignment horizontal="left" vertical="top" wrapText="1"/>
    </xf>
    <xf numFmtId="0" fontId="16" fillId="15" borderId="22" xfId="7" applyFont="1" applyFill="1" applyBorder="1" applyAlignment="1">
      <alignment horizontal="left" vertical="top" wrapText="1"/>
    </xf>
    <xf numFmtId="165" fontId="16" fillId="15" borderId="21" xfId="7" applyNumberFormat="1" applyFont="1" applyFill="1" applyBorder="1" applyAlignment="1">
      <alignment horizontal="center" vertical="top" wrapText="1"/>
    </xf>
    <xf numFmtId="0" fontId="8" fillId="15" borderId="23" xfId="7" applyFont="1" applyFill="1" applyBorder="1" applyAlignment="1">
      <alignment horizontal="center" vertical="top"/>
    </xf>
    <xf numFmtId="49" fontId="10" fillId="15" borderId="21" xfId="7" applyNumberFormat="1" applyFont="1" applyFill="1" applyBorder="1" applyAlignment="1">
      <alignment horizontal="center" vertical="top"/>
    </xf>
    <xf numFmtId="0" fontId="16" fillId="7" borderId="24" xfId="7" applyFont="1" applyFill="1" applyBorder="1" applyAlignment="1">
      <alignment horizontal="left" vertical="top" wrapText="1"/>
    </xf>
    <xf numFmtId="0" fontId="16" fillId="7" borderId="22" xfId="7" applyFont="1" applyFill="1" applyBorder="1" applyAlignment="1">
      <alignment horizontal="left" vertical="top" wrapText="1"/>
    </xf>
    <xf numFmtId="165" fontId="16" fillId="7" borderId="21" xfId="7" applyNumberFormat="1" applyFont="1" applyFill="1" applyBorder="1" applyAlignment="1">
      <alignment horizontal="center" vertical="top" wrapText="1"/>
    </xf>
    <xf numFmtId="0" fontId="8" fillId="7" borderId="23" xfId="7" applyFont="1" applyFill="1" applyBorder="1" applyAlignment="1">
      <alignment horizontal="center" vertical="top"/>
    </xf>
    <xf numFmtId="49" fontId="10" fillId="7" borderId="21" xfId="7" applyNumberFormat="1" applyFont="1" applyFill="1" applyBorder="1" applyAlignment="1">
      <alignment horizontal="center" vertical="top"/>
    </xf>
    <xf numFmtId="49" fontId="10" fillId="2" borderId="21" xfId="7" applyNumberFormat="1" applyFont="1" applyFill="1" applyBorder="1" applyAlignment="1">
      <alignment horizontal="center" vertical="top"/>
    </xf>
    <xf numFmtId="9" fontId="24" fillId="16" borderId="66" xfId="7" applyNumberFormat="1" applyFont="1" applyFill="1" applyBorder="1" applyAlignment="1">
      <alignment horizontal="center" vertical="top"/>
    </xf>
    <xf numFmtId="9" fontId="24" fillId="16" borderId="65" xfId="7" applyNumberFormat="1" applyFont="1" applyFill="1" applyBorder="1" applyAlignment="1">
      <alignment horizontal="center" vertical="top"/>
    </xf>
    <xf numFmtId="0" fontId="24" fillId="16" borderId="74" xfId="7" applyFont="1" applyFill="1" applyBorder="1" applyAlignment="1">
      <alignment horizontal="center" vertical="center"/>
    </xf>
    <xf numFmtId="0" fontId="24" fillId="16" borderId="69" xfId="7" applyFont="1" applyFill="1" applyBorder="1" applyAlignment="1">
      <alignment horizontal="left" vertical="top"/>
    </xf>
    <xf numFmtId="165" fontId="8" fillId="16" borderId="28" xfId="7" applyNumberFormat="1" applyFont="1" applyFill="1" applyBorder="1" applyAlignment="1">
      <alignment horizontal="center" vertical="top"/>
    </xf>
    <xf numFmtId="0" fontId="8" fillId="16" borderId="15" xfId="7" applyFont="1" applyFill="1" applyBorder="1" applyAlignment="1">
      <alignment horizontal="center" vertical="top"/>
    </xf>
    <xf numFmtId="0" fontId="19" fillId="5" borderId="22" xfId="7" applyFont="1" applyFill="1" applyBorder="1" applyAlignment="1">
      <alignment horizontal="center" vertical="top" wrapText="1"/>
    </xf>
    <xf numFmtId="49" fontId="8" fillId="5" borderId="21" xfId="7" applyNumberFormat="1" applyFont="1" applyFill="1" applyBorder="1" applyAlignment="1">
      <alignment horizontal="center" vertical="top" wrapText="1"/>
    </xf>
    <xf numFmtId="49" fontId="39" fillId="3" borderId="21" xfId="7" applyNumberFormat="1" applyFont="1" applyFill="1" applyBorder="1" applyAlignment="1">
      <alignment horizontal="center" vertical="top"/>
    </xf>
    <xf numFmtId="49" fontId="54" fillId="2" borderId="21" xfId="7" applyNumberFormat="1" applyFont="1" applyFill="1" applyBorder="1" applyAlignment="1">
      <alignment horizontal="center" vertical="top"/>
    </xf>
    <xf numFmtId="0" fontId="9" fillId="0" borderId="63" xfId="7" applyFont="1" applyBorder="1" applyAlignment="1">
      <alignment horizontal="center" vertical="top"/>
    </xf>
    <xf numFmtId="0" fontId="9" fillId="5" borderId="64" xfId="7" applyFont="1" applyFill="1" applyBorder="1" applyAlignment="1">
      <alignment horizontal="center" vertical="top"/>
    </xf>
    <xf numFmtId="0" fontId="9" fillId="5" borderId="75" xfId="7" applyFont="1" applyFill="1" applyBorder="1" applyAlignment="1">
      <alignment horizontal="center" vertical="center" wrapText="1"/>
    </xf>
    <xf numFmtId="0" fontId="9" fillId="5" borderId="67" xfId="7" applyFont="1" applyFill="1" applyBorder="1" applyAlignment="1">
      <alignment horizontal="left" vertical="top" wrapText="1"/>
    </xf>
    <xf numFmtId="165" fontId="9" fillId="5" borderId="3" xfId="7" applyNumberFormat="1" applyFont="1" applyFill="1" applyBorder="1" applyAlignment="1">
      <alignment horizontal="center" vertical="top"/>
    </xf>
    <xf numFmtId="49" fontId="8" fillId="5" borderId="0" xfId="7" applyNumberFormat="1" applyFont="1" applyFill="1" applyAlignment="1">
      <alignment horizontal="center" vertical="top" wrapText="1"/>
    </xf>
    <xf numFmtId="49" fontId="8" fillId="5" borderId="9" xfId="7" applyNumberFormat="1" applyFont="1" applyFill="1" applyBorder="1" applyAlignment="1">
      <alignment horizontal="center" vertical="top" wrapText="1"/>
    </xf>
    <xf numFmtId="49" fontId="39" fillId="3" borderId="9" xfId="7" applyNumberFormat="1" applyFont="1" applyFill="1" applyBorder="1" applyAlignment="1">
      <alignment horizontal="center" vertical="top"/>
    </xf>
    <xf numFmtId="49" fontId="54" fillId="2" borderId="9" xfId="7" applyNumberFormat="1" applyFont="1" applyFill="1" applyBorder="1" applyAlignment="1">
      <alignment horizontal="center" vertical="top"/>
    </xf>
    <xf numFmtId="0" fontId="24" fillId="0" borderId="42" xfId="7" applyFont="1" applyBorder="1" applyAlignment="1">
      <alignment horizontal="center" vertical="top"/>
    </xf>
    <xf numFmtId="0" fontId="24" fillId="5" borderId="17" xfId="7" applyFont="1" applyFill="1" applyBorder="1" applyAlignment="1">
      <alignment horizontal="center" vertical="top"/>
    </xf>
    <xf numFmtId="0" fontId="9" fillId="5" borderId="62" xfId="7" applyFont="1" applyFill="1" applyBorder="1" applyAlignment="1">
      <alignment horizontal="center" vertical="center" wrapText="1"/>
    </xf>
    <xf numFmtId="0" fontId="9" fillId="5" borderId="71" xfId="7" applyFont="1" applyFill="1" applyBorder="1" applyAlignment="1">
      <alignment horizontal="left" vertical="top" wrapText="1"/>
    </xf>
    <xf numFmtId="165" fontId="9" fillId="5" borderId="59" xfId="7" applyNumberFormat="1" applyFont="1" applyFill="1" applyBorder="1" applyAlignment="1">
      <alignment horizontal="center" vertical="top"/>
    </xf>
    <xf numFmtId="0" fontId="9" fillId="5" borderId="17" xfId="7" applyFont="1" applyFill="1" applyBorder="1" applyAlignment="1">
      <alignment horizontal="center" vertical="top"/>
    </xf>
    <xf numFmtId="0" fontId="24" fillId="0" borderId="7" xfId="7" applyFont="1" applyBorder="1" applyAlignment="1">
      <alignment horizontal="center" vertical="top"/>
    </xf>
    <xf numFmtId="0" fontId="24" fillId="5" borderId="5" xfId="7" applyFont="1" applyFill="1" applyBorder="1" applyAlignment="1">
      <alignment horizontal="center" vertical="top"/>
    </xf>
    <xf numFmtId="0" fontId="29" fillId="5" borderId="49" xfId="7" applyFont="1" applyFill="1" applyBorder="1" applyAlignment="1">
      <alignment horizontal="center" vertical="top" wrapText="1"/>
    </xf>
    <xf numFmtId="0" fontId="29" fillId="5" borderId="6" xfId="7" applyFont="1" applyFill="1" applyBorder="1" applyAlignment="1">
      <alignment horizontal="left" vertical="top" wrapText="1"/>
    </xf>
    <xf numFmtId="165" fontId="9" fillId="5" borderId="2" xfId="7" applyNumberFormat="1" applyFont="1" applyFill="1" applyBorder="1" applyAlignment="1">
      <alignment horizontal="center" vertical="top"/>
    </xf>
    <xf numFmtId="49" fontId="8" fillId="5" borderId="40" xfId="7" applyNumberFormat="1" applyFont="1" applyFill="1" applyBorder="1" applyAlignment="1">
      <alignment horizontal="center" vertical="top" wrapText="1"/>
    </xf>
    <xf numFmtId="49" fontId="8" fillId="5" borderId="29" xfId="7" applyNumberFormat="1" applyFont="1" applyFill="1" applyBorder="1" applyAlignment="1">
      <alignment horizontal="center" vertical="top" wrapText="1"/>
    </xf>
    <xf numFmtId="49" fontId="39" fillId="3" borderId="29" xfId="7" applyNumberFormat="1" applyFont="1" applyFill="1" applyBorder="1" applyAlignment="1">
      <alignment horizontal="center" vertical="top"/>
    </xf>
    <xf numFmtId="49" fontId="54" fillId="2" borderId="29" xfId="7" applyNumberFormat="1" applyFont="1" applyFill="1" applyBorder="1" applyAlignment="1">
      <alignment horizontal="center" vertical="top"/>
    </xf>
    <xf numFmtId="0" fontId="19" fillId="5" borderId="21" xfId="7" applyFont="1" applyFill="1" applyBorder="1" applyAlignment="1">
      <alignment horizontal="center" vertical="top" wrapText="1"/>
    </xf>
    <xf numFmtId="0" fontId="19" fillId="5" borderId="23" xfId="7" applyFont="1" applyFill="1" applyBorder="1" applyAlignment="1">
      <alignment horizontal="center" vertical="top" wrapText="1"/>
    </xf>
    <xf numFmtId="0" fontId="16" fillId="5" borderId="3" xfId="7" applyFont="1" applyFill="1" applyBorder="1" applyAlignment="1">
      <alignment horizontal="center" vertical="top"/>
    </xf>
    <xf numFmtId="49" fontId="8" fillId="5" borderId="0" xfId="7" applyNumberFormat="1" applyFont="1" applyFill="1" applyAlignment="1">
      <alignment vertical="top" wrapText="1"/>
    </xf>
    <xf numFmtId="49" fontId="10" fillId="2" borderId="9" xfId="7" applyNumberFormat="1" applyFont="1" applyFill="1" applyBorder="1" applyAlignment="1">
      <alignment vertical="top"/>
    </xf>
    <xf numFmtId="0" fontId="16" fillId="5" borderId="30" xfId="7" applyFont="1" applyFill="1" applyBorder="1" applyAlignment="1">
      <alignment horizontal="center" vertical="top"/>
    </xf>
    <xf numFmtId="0" fontId="29" fillId="5" borderId="62" xfId="7" applyFont="1" applyFill="1" applyBorder="1" applyAlignment="1">
      <alignment horizontal="center" vertical="center" wrapText="1"/>
    </xf>
    <xf numFmtId="0" fontId="16" fillId="5" borderId="2" xfId="7" applyFont="1" applyFill="1" applyBorder="1" applyAlignment="1">
      <alignment horizontal="center" vertical="top"/>
    </xf>
    <xf numFmtId="49" fontId="8" fillId="5" borderId="40" xfId="7" applyNumberFormat="1" applyFont="1" applyFill="1" applyBorder="1" applyAlignment="1">
      <alignment vertical="top" wrapText="1"/>
    </xf>
    <xf numFmtId="49" fontId="10" fillId="2" borderId="29" xfId="7" applyNumberFormat="1" applyFont="1" applyFill="1" applyBorder="1" applyAlignment="1">
      <alignment vertical="top"/>
    </xf>
    <xf numFmtId="0" fontId="30" fillId="0" borderId="65" xfId="7" applyFont="1" applyBorder="1" applyAlignment="1">
      <alignment horizontal="center" vertical="top"/>
    </xf>
    <xf numFmtId="0" fontId="53" fillId="0" borderId="7" xfId="7" applyFont="1" applyBorder="1" applyAlignment="1">
      <alignment horizontal="center" vertical="top"/>
    </xf>
    <xf numFmtId="49" fontId="30" fillId="5" borderId="29" xfId="7" applyNumberFormat="1" applyFont="1" applyFill="1" applyBorder="1" applyAlignment="1">
      <alignment vertical="top"/>
    </xf>
    <xf numFmtId="9" fontId="30" fillId="16" borderId="65" xfId="7" applyNumberFormat="1" applyFont="1" applyFill="1" applyBorder="1" applyAlignment="1">
      <alignment horizontal="center" vertical="top"/>
    </xf>
    <xf numFmtId="0" fontId="53" fillId="0" borderId="42" xfId="7" applyFont="1" applyBorder="1" applyAlignment="1">
      <alignment horizontal="center" vertical="top"/>
    </xf>
    <xf numFmtId="0" fontId="30" fillId="5" borderId="49" xfId="7" applyFont="1" applyFill="1" applyBorder="1" applyAlignment="1">
      <alignment horizontal="center" vertical="center" wrapText="1"/>
    </xf>
    <xf numFmtId="0" fontId="30" fillId="5" borderId="9" xfId="7" applyFont="1" applyFill="1" applyBorder="1" applyAlignment="1">
      <alignment vertical="top" wrapText="1"/>
    </xf>
    <xf numFmtId="0" fontId="27" fillId="5" borderId="11" xfId="7" applyFont="1" applyFill="1" applyBorder="1" applyAlignment="1">
      <alignment horizontal="left" vertical="top"/>
    </xf>
    <xf numFmtId="0" fontId="28" fillId="7" borderId="23" xfId="7" applyFont="1" applyFill="1" applyBorder="1" applyAlignment="1">
      <alignment horizontal="center" vertical="top"/>
    </xf>
    <xf numFmtId="49" fontId="28" fillId="7" borderId="21" xfId="7" applyNumberFormat="1" applyFont="1" applyFill="1" applyBorder="1" applyAlignment="1">
      <alignment horizontal="center" vertical="top"/>
    </xf>
    <xf numFmtId="49" fontId="28" fillId="2" borderId="21" xfId="7" applyNumberFormat="1" applyFont="1" applyFill="1" applyBorder="1" applyAlignment="1">
      <alignment horizontal="center" vertical="top"/>
    </xf>
    <xf numFmtId="9" fontId="55" fillId="16" borderId="66" xfId="7" applyNumberFormat="1" applyFont="1" applyFill="1" applyBorder="1" applyAlignment="1">
      <alignment horizontal="center" vertical="top"/>
    </xf>
    <xf numFmtId="9" fontId="55" fillId="16" borderId="65" xfId="7" applyNumberFormat="1" applyFont="1" applyFill="1" applyBorder="1" applyAlignment="1">
      <alignment horizontal="center" vertical="top"/>
    </xf>
    <xf numFmtId="0" fontId="55" fillId="16" borderId="74" xfId="7" applyFont="1" applyFill="1" applyBorder="1" applyAlignment="1">
      <alignment horizontal="center" vertical="center"/>
    </xf>
    <xf numFmtId="0" fontId="55" fillId="16" borderId="69" xfId="7" applyFont="1" applyFill="1" applyBorder="1" applyAlignment="1">
      <alignment horizontal="left" vertical="top"/>
    </xf>
    <xf numFmtId="165" fontId="28" fillId="16" borderId="28" xfId="7" applyNumberFormat="1" applyFont="1" applyFill="1" applyBorder="1" applyAlignment="1">
      <alignment horizontal="center" vertical="top"/>
    </xf>
    <xf numFmtId="0" fontId="28" fillId="16" borderId="15" xfId="7" applyFont="1" applyFill="1" applyBorder="1" applyAlignment="1">
      <alignment horizontal="center" vertical="top"/>
    </xf>
    <xf numFmtId="0" fontId="56" fillId="5" borderId="22" xfId="7" applyFont="1" applyFill="1" applyBorder="1" applyAlignment="1">
      <alignment horizontal="center" vertical="top" wrapText="1"/>
    </xf>
    <xf numFmtId="0" fontId="29" fillId="0" borderId="63" xfId="7" applyFont="1" applyBorder="1" applyAlignment="1">
      <alignment horizontal="center" vertical="top"/>
    </xf>
    <xf numFmtId="0" fontId="29" fillId="5" borderId="64" xfId="7" applyFont="1" applyFill="1" applyBorder="1" applyAlignment="1">
      <alignment horizontal="center" vertical="top"/>
    </xf>
    <xf numFmtId="0" fontId="29" fillId="5" borderId="75" xfId="7" applyFont="1" applyFill="1" applyBorder="1" applyAlignment="1">
      <alignment horizontal="center" vertical="center" wrapText="1"/>
    </xf>
    <xf numFmtId="165" fontId="29" fillId="5" borderId="68" xfId="7" applyNumberFormat="1" applyFont="1" applyFill="1" applyBorder="1" applyAlignment="1">
      <alignment horizontal="center" vertical="top"/>
    </xf>
    <xf numFmtId="165" fontId="29" fillId="5" borderId="3" xfId="7" applyNumberFormat="1" applyFont="1" applyFill="1" applyBorder="1" applyAlignment="1">
      <alignment horizontal="center" vertical="top"/>
    </xf>
    <xf numFmtId="0" fontId="29" fillId="5" borderId="3" xfId="7" applyFont="1" applyFill="1" applyBorder="1" applyAlignment="1">
      <alignment horizontal="center" vertical="top"/>
    </xf>
    <xf numFmtId="49" fontId="28" fillId="5" borderId="0" xfId="7" applyNumberFormat="1" applyFont="1" applyFill="1" applyAlignment="1">
      <alignment horizontal="center" vertical="top" wrapText="1"/>
    </xf>
    <xf numFmtId="0" fontId="55" fillId="0" borderId="42" xfId="7" applyFont="1" applyBorder="1" applyAlignment="1">
      <alignment horizontal="center" vertical="top"/>
    </xf>
    <xf numFmtId="165" fontId="29" fillId="5" borderId="60" xfId="7" applyNumberFormat="1" applyFont="1" applyFill="1" applyBorder="1" applyAlignment="1">
      <alignment horizontal="center" vertical="top"/>
    </xf>
    <xf numFmtId="165" fontId="29" fillId="5" borderId="59" xfId="7" applyNumberFormat="1" applyFont="1" applyFill="1" applyBorder="1" applyAlignment="1">
      <alignment horizontal="center" vertical="top"/>
    </xf>
    <xf numFmtId="0" fontId="29" fillId="5" borderId="30" xfId="7" applyFont="1" applyFill="1" applyBorder="1" applyAlignment="1">
      <alignment horizontal="center" vertical="top"/>
    </xf>
    <xf numFmtId="0" fontId="55" fillId="0" borderId="34" xfId="7" applyFont="1" applyBorder="1" applyAlignment="1">
      <alignment horizontal="center" vertical="top"/>
    </xf>
    <xf numFmtId="165" fontId="29" fillId="5" borderId="2" xfId="7" applyNumberFormat="1" applyFont="1" applyFill="1" applyBorder="1" applyAlignment="1">
      <alignment horizontal="center" vertical="top"/>
    </xf>
    <xf numFmtId="0" fontId="29" fillId="5" borderId="2" xfId="7" applyFont="1" applyFill="1" applyBorder="1" applyAlignment="1">
      <alignment horizontal="center" vertical="top"/>
    </xf>
    <xf numFmtId="49" fontId="28" fillId="5" borderId="40" xfId="7" applyNumberFormat="1" applyFont="1" applyFill="1" applyBorder="1" applyAlignment="1">
      <alignment horizontal="center" vertical="top" wrapText="1"/>
    </xf>
    <xf numFmtId="9" fontId="55" fillId="17" borderId="66" xfId="7" applyNumberFormat="1" applyFont="1" applyFill="1" applyBorder="1" applyAlignment="1">
      <alignment horizontal="center" vertical="top"/>
    </xf>
    <xf numFmtId="9" fontId="55" fillId="17" borderId="76" xfId="7" applyNumberFormat="1" applyFont="1" applyFill="1" applyBorder="1" applyAlignment="1">
      <alignment horizontal="center" vertical="top"/>
    </xf>
    <xf numFmtId="9" fontId="55" fillId="17" borderId="65" xfId="7" applyNumberFormat="1" applyFont="1" applyFill="1" applyBorder="1" applyAlignment="1">
      <alignment horizontal="center" vertical="top"/>
    </xf>
    <xf numFmtId="0" fontId="55" fillId="17" borderId="74" xfId="7" applyFont="1" applyFill="1" applyBorder="1" applyAlignment="1">
      <alignment horizontal="center" vertical="center"/>
    </xf>
    <xf numFmtId="0" fontId="55" fillId="17" borderId="69" xfId="7" applyFont="1" applyFill="1" applyBorder="1" applyAlignment="1">
      <alignment horizontal="left" vertical="top"/>
    </xf>
    <xf numFmtId="165" fontId="28" fillId="17" borderId="28" xfId="7" applyNumberFormat="1" applyFont="1" applyFill="1" applyBorder="1" applyAlignment="1">
      <alignment horizontal="center" vertical="top"/>
    </xf>
    <xf numFmtId="0" fontId="28" fillId="17" borderId="15" xfId="7" applyFont="1" applyFill="1" applyBorder="1" applyAlignment="1">
      <alignment horizontal="center" vertical="top"/>
    </xf>
    <xf numFmtId="0" fontId="55" fillId="5" borderId="17" xfId="7" applyFont="1" applyFill="1" applyBorder="1" applyAlignment="1">
      <alignment horizontal="center" vertical="top"/>
    </xf>
    <xf numFmtId="0" fontId="58" fillId="0" borderId="7" xfId="7" applyFont="1" applyBorder="1" applyAlignment="1">
      <alignment horizontal="center" vertical="top"/>
    </xf>
    <xf numFmtId="49" fontId="28" fillId="7" borderId="28" xfId="7" applyNumberFormat="1" applyFont="1" applyFill="1" applyBorder="1" applyAlignment="1">
      <alignment horizontal="center" vertical="top"/>
    </xf>
    <xf numFmtId="49" fontId="28" fillId="2" borderId="39" xfId="7" applyNumberFormat="1" applyFont="1" applyFill="1" applyBorder="1" applyAlignment="1">
      <alignment horizontal="center" vertical="top"/>
    </xf>
    <xf numFmtId="49" fontId="28" fillId="18" borderId="28" xfId="7" applyNumberFormat="1" applyFont="1" applyFill="1" applyBorder="1" applyAlignment="1">
      <alignment horizontal="center" vertical="top"/>
    </xf>
    <xf numFmtId="49" fontId="28" fillId="2" borderId="15" xfId="7" applyNumberFormat="1" applyFont="1" applyFill="1" applyBorder="1" applyAlignment="1">
      <alignment horizontal="center" vertical="top"/>
    </xf>
    <xf numFmtId="0" fontId="30" fillId="5" borderId="71" xfId="7" applyFont="1" applyFill="1" applyBorder="1" applyAlignment="1">
      <alignment vertical="top" wrapText="1"/>
    </xf>
    <xf numFmtId="0" fontId="30" fillId="5" borderId="37" xfId="7" applyFont="1" applyFill="1" applyBorder="1" applyAlignment="1">
      <alignment vertical="top" wrapText="1"/>
    </xf>
    <xf numFmtId="0" fontId="26" fillId="0" borderId="65" xfId="7" applyFont="1" applyBorder="1" applyAlignment="1">
      <alignment horizontal="center" vertical="top" wrapText="1"/>
    </xf>
    <xf numFmtId="0" fontId="15" fillId="0" borderId="65" xfId="7" applyFont="1" applyBorder="1" applyAlignment="1">
      <alignment horizontal="left" vertical="top"/>
    </xf>
    <xf numFmtId="0" fontId="53" fillId="2" borderId="40" xfId="7" applyFont="1" applyFill="1" applyBorder="1" applyAlignment="1">
      <alignment horizontal="left" vertical="top"/>
    </xf>
    <xf numFmtId="0" fontId="48" fillId="8" borderId="40" xfId="7" applyFont="1" applyFill="1" applyBorder="1" applyAlignment="1">
      <alignment horizontal="left" vertical="top"/>
    </xf>
    <xf numFmtId="0" fontId="9" fillId="5" borderId="49" xfId="7" applyFont="1" applyFill="1" applyBorder="1" applyAlignment="1">
      <alignment horizontal="center" vertical="top" wrapText="1"/>
    </xf>
    <xf numFmtId="0" fontId="15" fillId="5" borderId="17" xfId="7" applyFont="1" applyFill="1" applyBorder="1" applyAlignment="1">
      <alignment horizontal="center" vertical="top"/>
    </xf>
    <xf numFmtId="0" fontId="15" fillId="5" borderId="5" xfId="7" applyFont="1" applyFill="1" applyBorder="1" applyAlignment="1">
      <alignment horizontal="center" vertical="top"/>
    </xf>
    <xf numFmtId="0" fontId="15" fillId="0" borderId="65" xfId="7" applyFont="1" applyBorder="1" applyAlignment="1">
      <alignment horizontal="center" vertical="top"/>
    </xf>
    <xf numFmtId="0" fontId="15" fillId="0" borderId="65" xfId="7" applyFont="1" applyBorder="1" applyAlignment="1">
      <alignment horizontal="center" vertical="center" wrapText="1"/>
    </xf>
    <xf numFmtId="0" fontId="16" fillId="5" borderId="22" xfId="7" applyFont="1" applyFill="1" applyBorder="1" applyAlignment="1">
      <alignment horizontal="left" vertical="top"/>
    </xf>
    <xf numFmtId="49" fontId="10" fillId="7" borderId="28" xfId="7" applyNumberFormat="1" applyFont="1" applyFill="1" applyBorder="1" applyAlignment="1">
      <alignment horizontal="center" vertical="top"/>
    </xf>
    <xf numFmtId="49" fontId="10" fillId="2" borderId="39" xfId="7" applyNumberFormat="1" applyFont="1" applyFill="1" applyBorder="1" applyAlignment="1">
      <alignment horizontal="center" vertical="top"/>
    </xf>
    <xf numFmtId="0" fontId="49" fillId="18" borderId="11" xfId="7" applyFont="1" applyFill="1" applyBorder="1" applyAlignment="1">
      <alignment vertical="top"/>
    </xf>
    <xf numFmtId="0" fontId="49" fillId="18" borderId="15" xfId="7" applyFont="1" applyFill="1" applyBorder="1" applyAlignment="1">
      <alignment vertical="top"/>
    </xf>
    <xf numFmtId="49" fontId="10" fillId="18" borderId="39" xfId="7" applyNumberFormat="1" applyFont="1" applyFill="1" applyBorder="1" applyAlignment="1">
      <alignment horizontal="center" vertical="top"/>
    </xf>
    <xf numFmtId="0" fontId="55" fillId="0" borderId="7" xfId="7" applyFont="1" applyBorder="1" applyAlignment="1">
      <alignment horizontal="center" vertical="top"/>
    </xf>
    <xf numFmtId="0" fontId="55" fillId="5" borderId="5" xfId="7" applyFont="1" applyFill="1" applyBorder="1" applyAlignment="1">
      <alignment horizontal="center" vertical="top"/>
    </xf>
    <xf numFmtId="0" fontId="56" fillId="5" borderId="23" xfId="7" applyFont="1" applyFill="1" applyBorder="1" applyAlignment="1">
      <alignment horizontal="center" vertical="top" wrapText="1"/>
    </xf>
    <xf numFmtId="49" fontId="28" fillId="5" borderId="0" xfId="7" applyNumberFormat="1" applyFont="1" applyFill="1" applyAlignment="1">
      <alignment vertical="top" wrapText="1"/>
    </xf>
    <xf numFmtId="49" fontId="28" fillId="2" borderId="9" xfId="7" applyNumberFormat="1" applyFont="1" applyFill="1" applyBorder="1" applyAlignment="1">
      <alignment vertical="top"/>
    </xf>
    <xf numFmtId="49" fontId="28" fillId="5" borderId="40" xfId="7" applyNumberFormat="1" applyFont="1" applyFill="1" applyBorder="1" applyAlignment="1">
      <alignment vertical="top" wrapText="1"/>
    </xf>
    <xf numFmtId="49" fontId="28" fillId="2" borderId="29" xfId="7" applyNumberFormat="1" applyFont="1" applyFill="1" applyBorder="1" applyAlignment="1">
      <alignment vertical="top"/>
    </xf>
    <xf numFmtId="0" fontId="34" fillId="0" borderId="65" xfId="7" applyFont="1" applyBorder="1" applyAlignment="1">
      <alignment horizontal="center" vertical="center" wrapText="1"/>
    </xf>
    <xf numFmtId="9" fontId="30" fillId="16" borderId="66" xfId="7" applyNumberFormat="1" applyFont="1" applyFill="1" applyBorder="1" applyAlignment="1">
      <alignment horizontal="center" vertical="top"/>
    </xf>
    <xf numFmtId="0" fontId="30" fillId="16" borderId="74" xfId="7" applyFont="1" applyFill="1" applyBorder="1" applyAlignment="1">
      <alignment horizontal="center" vertical="center"/>
    </xf>
    <xf numFmtId="0" fontId="30" fillId="16" borderId="69" xfId="7" applyFont="1" applyFill="1" applyBorder="1" applyAlignment="1">
      <alignment horizontal="left" vertical="top"/>
    </xf>
    <xf numFmtId="0" fontId="36" fillId="5" borderId="67" xfId="7" applyFont="1" applyFill="1" applyBorder="1" applyAlignment="1">
      <alignment horizontal="left" vertical="top" wrapText="1"/>
    </xf>
    <xf numFmtId="0" fontId="15" fillId="0" borderId="65" xfId="7" applyFont="1" applyBorder="1" applyAlignment="1">
      <alignment vertical="center" wrapText="1"/>
    </xf>
    <xf numFmtId="0" fontId="8" fillId="2" borderId="43" xfId="7" applyFont="1" applyFill="1" applyBorder="1" applyAlignment="1">
      <alignment horizontal="left" vertical="top"/>
    </xf>
    <xf numFmtId="0" fontId="8" fillId="8" borderId="40" xfId="7" applyFont="1" applyFill="1" applyBorder="1" applyAlignment="1">
      <alignment horizontal="left" vertical="top"/>
    </xf>
    <xf numFmtId="0" fontId="8" fillId="2" borderId="40" xfId="7" applyFont="1" applyFill="1" applyBorder="1" applyAlignment="1">
      <alignment horizontal="left" vertical="top"/>
    </xf>
    <xf numFmtId="0" fontId="28" fillId="2" borderId="40" xfId="7" applyFont="1" applyFill="1" applyBorder="1" applyAlignment="1">
      <alignment horizontal="left" vertical="top"/>
    </xf>
    <xf numFmtId="0" fontId="58" fillId="2" borderId="40" xfId="7" applyFont="1" applyFill="1" applyBorder="1" applyAlignment="1">
      <alignment horizontal="left" vertical="top"/>
    </xf>
    <xf numFmtId="0" fontId="59" fillId="8" borderId="40" xfId="7" applyFont="1" applyFill="1" applyBorder="1" applyAlignment="1">
      <alignment horizontal="left" vertical="top"/>
    </xf>
    <xf numFmtId="0" fontId="8" fillId="8" borderId="0" xfId="7" applyFont="1" applyFill="1" applyAlignment="1">
      <alignment vertical="top"/>
    </xf>
    <xf numFmtId="49" fontId="8" fillId="15" borderId="28" xfId="7" applyNumberFormat="1" applyFont="1" applyFill="1" applyBorder="1" applyAlignment="1">
      <alignment horizontal="center" vertical="top" wrapText="1"/>
    </xf>
    <xf numFmtId="9" fontId="36" fillId="16" borderId="45" xfId="7" applyNumberFormat="1" applyFont="1" applyFill="1" applyBorder="1" applyAlignment="1">
      <alignment horizontal="center" vertical="top"/>
    </xf>
    <xf numFmtId="9" fontId="36" fillId="16" borderId="1" xfId="7" applyNumberFormat="1" applyFont="1" applyFill="1" applyBorder="1" applyAlignment="1">
      <alignment horizontal="center" vertical="top"/>
    </xf>
    <xf numFmtId="0" fontId="36" fillId="16" borderId="53" xfId="7" applyFont="1" applyFill="1" applyBorder="1" applyAlignment="1">
      <alignment horizontal="center" vertical="center"/>
    </xf>
    <xf numFmtId="0" fontId="36" fillId="16" borderId="52" xfId="7" applyFont="1" applyFill="1" applyBorder="1" applyAlignment="1">
      <alignment horizontal="left" vertical="top"/>
    </xf>
    <xf numFmtId="165" fontId="27" fillId="16" borderId="4" xfId="7" applyNumberFormat="1" applyFont="1" applyFill="1" applyBorder="1" applyAlignment="1">
      <alignment horizontal="center" vertical="top"/>
    </xf>
    <xf numFmtId="0" fontId="27" fillId="16" borderId="10" xfId="7" applyFont="1" applyFill="1" applyBorder="1" applyAlignment="1">
      <alignment horizontal="center" vertical="top"/>
    </xf>
    <xf numFmtId="0" fontId="30" fillId="0" borderId="34" xfId="7" applyFont="1" applyBorder="1" applyAlignment="1">
      <alignment horizontal="center" vertical="top"/>
    </xf>
    <xf numFmtId="0" fontId="30" fillId="5" borderId="35" xfId="7" applyFont="1" applyFill="1" applyBorder="1" applyAlignment="1">
      <alignment horizontal="center" vertical="top"/>
    </xf>
    <xf numFmtId="0" fontId="30" fillId="5" borderId="61" xfId="7" applyFont="1" applyFill="1" applyBorder="1" applyAlignment="1">
      <alignment horizontal="center" vertical="center" wrapText="1"/>
    </xf>
    <xf numFmtId="0" fontId="30" fillId="5" borderId="37" xfId="7" applyFont="1" applyFill="1" applyBorder="1" applyAlignment="1">
      <alignment horizontal="left" vertical="top" wrapText="1"/>
    </xf>
    <xf numFmtId="0" fontId="30" fillId="0" borderId="65" xfId="7" applyFont="1" applyBorder="1" applyAlignment="1">
      <alignment horizontal="center" vertical="top" wrapText="1"/>
    </xf>
    <xf numFmtId="0" fontId="30" fillId="0" borderId="65" xfId="7" applyFont="1" applyBorder="1" applyAlignment="1">
      <alignment horizontal="center" wrapText="1"/>
    </xf>
    <xf numFmtId="0" fontId="30" fillId="0" borderId="65" xfId="7" applyFont="1" applyBorder="1" applyAlignment="1">
      <alignment horizontal="left" vertical="top" wrapText="1"/>
    </xf>
    <xf numFmtId="0" fontId="30" fillId="0" borderId="66" xfId="7" applyFont="1" applyBorder="1" applyAlignment="1">
      <alignment horizontal="center" vertical="top"/>
    </xf>
    <xf numFmtId="0" fontId="30" fillId="5" borderId="71" xfId="7" applyFont="1" applyFill="1" applyBorder="1" applyAlignment="1">
      <alignment horizontal="left" vertical="center" wrapText="1"/>
    </xf>
    <xf numFmtId="0" fontId="30" fillId="5" borderId="37" xfId="7" applyFont="1" applyFill="1" applyBorder="1" applyAlignment="1">
      <alignment horizontal="left" vertical="center" wrapText="1"/>
    </xf>
    <xf numFmtId="0" fontId="30" fillId="5" borderId="62" xfId="7" applyFont="1" applyFill="1" applyBorder="1" applyAlignment="1">
      <alignment horizontal="center" vertical="top" wrapText="1"/>
    </xf>
    <xf numFmtId="0" fontId="30" fillId="5" borderId="17" xfId="7" applyFont="1" applyFill="1" applyBorder="1" applyAlignment="1">
      <alignment horizontal="left" vertical="top" wrapText="1"/>
    </xf>
    <xf numFmtId="9" fontId="36" fillId="16" borderId="12" xfId="7" applyNumberFormat="1" applyFont="1" applyFill="1" applyBorder="1" applyAlignment="1">
      <alignment horizontal="center" vertical="top"/>
    </xf>
    <xf numFmtId="0" fontId="30" fillId="5" borderId="37" xfId="7" applyFont="1" applyFill="1" applyBorder="1" applyAlignment="1">
      <alignment wrapText="1"/>
    </xf>
    <xf numFmtId="0" fontId="30" fillId="5" borderId="17" xfId="7" applyFont="1" applyFill="1" applyBorder="1" applyAlignment="1">
      <alignment vertical="top"/>
    </xf>
    <xf numFmtId="0" fontId="30" fillId="5" borderId="17" xfId="7" applyFont="1" applyFill="1" applyBorder="1" applyAlignment="1">
      <alignment vertical="center" wrapText="1"/>
    </xf>
    <xf numFmtId="0" fontId="30" fillId="5" borderId="71" xfId="7" applyFont="1" applyFill="1" applyBorder="1" applyAlignment="1">
      <alignment wrapText="1"/>
    </xf>
    <xf numFmtId="0" fontId="30" fillId="5" borderId="34" xfId="7" applyFont="1" applyFill="1" applyBorder="1" applyAlignment="1">
      <alignment horizontal="center" vertical="center"/>
    </xf>
    <xf numFmtId="0" fontId="30" fillId="5" borderId="35" xfId="7" applyFont="1" applyFill="1" applyBorder="1" applyAlignment="1">
      <alignment vertical="top"/>
    </xf>
    <xf numFmtId="0" fontId="30" fillId="5" borderId="7" xfId="7" applyFont="1" applyFill="1" applyBorder="1" applyAlignment="1">
      <alignment horizontal="center" vertical="center"/>
    </xf>
    <xf numFmtId="0" fontId="30" fillId="5" borderId="6" xfId="7" applyFont="1" applyFill="1" applyBorder="1" applyAlignment="1">
      <alignment vertical="top" wrapText="1"/>
    </xf>
    <xf numFmtId="0" fontId="30" fillId="5" borderId="66" xfId="7" applyFont="1" applyFill="1" applyBorder="1" applyAlignment="1">
      <alignment horizontal="center" vertical="center"/>
    </xf>
    <xf numFmtId="0" fontId="30" fillId="5" borderId="65" xfId="7" applyFont="1" applyFill="1" applyBorder="1" applyAlignment="1">
      <alignment horizontal="center" vertical="center"/>
    </xf>
    <xf numFmtId="0" fontId="30" fillId="0" borderId="45" xfId="7" applyFont="1" applyBorder="1" applyAlignment="1">
      <alignment horizontal="center" vertical="center" textRotation="90"/>
    </xf>
    <xf numFmtId="0" fontId="30" fillId="0" borderId="1" xfId="7" applyFont="1" applyBorder="1" applyAlignment="1">
      <alignment horizontal="center" vertical="center" textRotation="90"/>
    </xf>
    <xf numFmtId="0" fontId="14" fillId="0" borderId="0" xfId="7" applyFont="1" applyAlignment="1">
      <alignment vertical="top"/>
    </xf>
    <xf numFmtId="0" fontId="14" fillId="0" borderId="0" xfId="7" applyFont="1" applyAlignment="1">
      <alignment horizontal="center" vertical="center"/>
    </xf>
    <xf numFmtId="0" fontId="14" fillId="0" borderId="22" xfId="7" applyFont="1" applyBorder="1" applyAlignment="1">
      <alignment horizontal="center" vertical="center"/>
    </xf>
    <xf numFmtId="0" fontId="7" fillId="0" borderId="0" xfId="7" applyFont="1" applyAlignment="1">
      <alignment vertical="top"/>
    </xf>
    <xf numFmtId="0" fontId="35" fillId="0" borderId="0" xfId="7" applyFont="1" applyAlignment="1">
      <alignment horizontal="right" vertical="top" wrapText="1"/>
    </xf>
    <xf numFmtId="0" fontId="14" fillId="0" borderId="0" xfId="7" applyFont="1" applyAlignment="1">
      <alignment horizontal="right" vertical="top" wrapText="1"/>
    </xf>
    <xf numFmtId="0" fontId="62" fillId="0" borderId="0" xfId="7" applyFont="1"/>
    <xf numFmtId="165" fontId="27" fillId="16" borderId="21" xfId="7" applyNumberFormat="1" applyFont="1" applyFill="1" applyBorder="1" applyAlignment="1">
      <alignment horizontal="center" vertical="top"/>
    </xf>
    <xf numFmtId="0" fontId="32" fillId="0" borderId="0" xfId="0" applyFont="1"/>
    <xf numFmtId="2" fontId="33" fillId="9" borderId="12" xfId="0" applyNumberFormat="1" applyFont="1" applyFill="1" applyBorder="1" applyAlignment="1">
      <alignment vertical="top" wrapText="1"/>
    </xf>
    <xf numFmtId="2" fontId="33" fillId="9" borderId="28" xfId="0" applyNumberFormat="1" applyFont="1" applyFill="1" applyBorder="1" applyAlignment="1">
      <alignment vertical="top" wrapText="1"/>
    </xf>
    <xf numFmtId="2" fontId="32" fillId="0" borderId="25" xfId="0" applyNumberFormat="1" applyFont="1" applyBorder="1" applyAlignment="1">
      <alignment vertical="top" wrapText="1"/>
    </xf>
    <xf numFmtId="2" fontId="32" fillId="0" borderId="2" xfId="0" applyNumberFormat="1" applyFont="1" applyBorder="1" applyAlignment="1">
      <alignment vertical="top" wrapText="1"/>
    </xf>
    <xf numFmtId="0" fontId="30" fillId="0" borderId="0" xfId="0" applyFont="1" applyAlignment="1">
      <alignment vertical="top"/>
    </xf>
    <xf numFmtId="2" fontId="33" fillId="4" borderId="12" xfId="0" applyNumberFormat="1" applyFont="1" applyFill="1" applyBorder="1" applyAlignment="1">
      <alignment vertical="top" wrapText="1"/>
    </xf>
    <xf numFmtId="2" fontId="33" fillId="4" borderId="28" xfId="0" applyNumberFormat="1" applyFont="1" applyFill="1" applyBorder="1" applyAlignment="1">
      <alignment vertical="top" wrapText="1"/>
    </xf>
    <xf numFmtId="2" fontId="32" fillId="0" borderId="4" xfId="0" applyNumberFormat="1" applyFont="1" applyBorder="1" applyAlignment="1">
      <alignment horizontal="center" vertical="top" wrapText="1"/>
    </xf>
    <xf numFmtId="2" fontId="32" fillId="0" borderId="10" xfId="0" applyNumberFormat="1" applyFont="1" applyBorder="1" applyAlignment="1">
      <alignment horizontal="center" vertical="top" wrapText="1"/>
    </xf>
    <xf numFmtId="0" fontId="36" fillId="0" borderId="0" xfId="0" applyFont="1" applyAlignment="1">
      <alignment vertical="top"/>
    </xf>
    <xf numFmtId="2" fontId="32" fillId="0" borderId="3" xfId="0" applyNumberFormat="1" applyFont="1" applyBorder="1" applyAlignment="1">
      <alignment horizontal="center" vertical="top" wrapText="1"/>
    </xf>
    <xf numFmtId="2" fontId="32" fillId="0" borderId="47" xfId="0" applyNumberFormat="1" applyFont="1" applyBorder="1" applyAlignment="1">
      <alignment horizontal="center" vertical="top" wrapText="1"/>
    </xf>
    <xf numFmtId="0" fontId="10" fillId="0" borderId="0" xfId="0" applyFont="1" applyAlignment="1">
      <alignment horizontal="right" vertical="top" wrapText="1"/>
    </xf>
    <xf numFmtId="0" fontId="27" fillId="0" borderId="0" xfId="0" applyFont="1" applyAlignment="1">
      <alignment horizontal="right" vertical="top" wrapText="1"/>
    </xf>
    <xf numFmtId="0" fontId="30" fillId="0" borderId="26" xfId="0" applyFont="1" applyBorder="1"/>
    <xf numFmtId="0" fontId="30" fillId="0" borderId="0" xfId="0" applyFont="1"/>
    <xf numFmtId="0" fontId="30" fillId="0" borderId="36" xfId="0" applyFont="1" applyBorder="1"/>
    <xf numFmtId="165" fontId="30" fillId="0" borderId="0" xfId="0" applyNumberFormat="1" applyFont="1" applyAlignment="1">
      <alignment vertical="top"/>
    </xf>
    <xf numFmtId="2" fontId="33" fillId="4" borderId="28" xfId="0" applyNumberFormat="1" applyFont="1" applyFill="1" applyBorder="1" applyAlignment="1">
      <alignment horizontal="center" vertical="top" wrapText="1"/>
    </xf>
    <xf numFmtId="0" fontId="16" fillId="0" borderId="28" xfId="0" applyFont="1" applyBorder="1" applyAlignment="1">
      <alignment horizontal="center" vertical="center" wrapText="1"/>
    </xf>
    <xf numFmtId="0" fontId="16" fillId="0" borderId="15" xfId="0" applyFont="1" applyBorder="1" applyAlignment="1">
      <alignment horizontal="center" vertical="center" wrapText="1"/>
    </xf>
    <xf numFmtId="0" fontId="27" fillId="0" borderId="11" xfId="0" applyFont="1" applyBorder="1" applyAlignment="1">
      <alignment vertical="center" wrapText="1"/>
    </xf>
    <xf numFmtId="0" fontId="27" fillId="0" borderId="15" xfId="0" applyFont="1" applyBorder="1" applyAlignment="1">
      <alignment vertical="center" wrapText="1"/>
    </xf>
    <xf numFmtId="49" fontId="27" fillId="0" borderId="0" xfId="0" applyNumberFormat="1" applyFont="1" applyAlignment="1">
      <alignment vertical="top" wrapText="1"/>
    </xf>
    <xf numFmtId="0" fontId="36" fillId="0" borderId="0" xfId="0" applyFont="1" applyAlignment="1">
      <alignment horizontal="center" vertical="top"/>
    </xf>
    <xf numFmtId="49" fontId="30" fillId="0" borderId="0" xfId="0" applyNumberFormat="1" applyFont="1" applyAlignment="1">
      <alignment vertical="top"/>
    </xf>
    <xf numFmtId="49" fontId="30" fillId="0" borderId="40" xfId="0" applyNumberFormat="1" applyFont="1" applyBorder="1" applyAlignment="1">
      <alignment vertical="top"/>
    </xf>
    <xf numFmtId="9" fontId="36" fillId="0" borderId="45" xfId="0" applyNumberFormat="1" applyFont="1" applyBorder="1" applyAlignment="1">
      <alignment horizontal="center" vertical="top"/>
    </xf>
    <xf numFmtId="9" fontId="36" fillId="5" borderId="1" xfId="0" applyNumberFormat="1" applyFont="1" applyFill="1" applyBorder="1" applyAlignment="1">
      <alignment horizontal="center" vertical="top"/>
    </xf>
    <xf numFmtId="0" fontId="36" fillId="5" borderId="53" xfId="0" applyFont="1" applyFill="1" applyBorder="1" applyAlignment="1">
      <alignment horizontal="center" vertical="center"/>
    </xf>
    <xf numFmtId="0" fontId="36" fillId="5" borderId="52" xfId="0" applyFont="1" applyFill="1" applyBorder="1" applyAlignment="1">
      <alignment horizontal="left" vertical="top" wrapText="1"/>
    </xf>
    <xf numFmtId="165" fontId="27" fillId="5" borderId="4" xfId="0" applyNumberFormat="1" applyFont="1" applyFill="1" applyBorder="1" applyAlignment="1">
      <alignment horizontal="center" vertical="top"/>
    </xf>
    <xf numFmtId="0" fontId="27" fillId="5" borderId="10" xfId="0" applyFont="1" applyFill="1" applyBorder="1" applyAlignment="1">
      <alignment horizontal="center" vertical="top"/>
    </xf>
    <xf numFmtId="0" fontId="36" fillId="0" borderId="7" xfId="0" applyFont="1" applyBorder="1" applyAlignment="1">
      <alignment horizontal="center" vertical="top"/>
    </xf>
    <xf numFmtId="0" fontId="36" fillId="5" borderId="5" xfId="0" applyFont="1" applyFill="1" applyBorder="1" applyAlignment="1">
      <alignment horizontal="center" vertical="top"/>
    </xf>
    <xf numFmtId="0" fontId="30" fillId="5" borderId="49" xfId="0" applyFont="1" applyFill="1" applyBorder="1" applyAlignment="1">
      <alignment horizontal="center" vertical="top" wrapText="1"/>
    </xf>
    <xf numFmtId="0" fontId="30" fillId="5" borderId="6" xfId="0" applyFont="1" applyFill="1" applyBorder="1" applyAlignment="1">
      <alignment horizontal="left" vertical="top" wrapText="1"/>
    </xf>
    <xf numFmtId="165" fontId="30" fillId="5" borderId="25" xfId="0" applyNumberFormat="1" applyFont="1" applyFill="1" applyBorder="1" applyAlignment="1">
      <alignment horizontal="center" vertical="top"/>
    </xf>
    <xf numFmtId="165" fontId="30" fillId="5" borderId="2" xfId="0" applyNumberFormat="1" applyFont="1" applyFill="1" applyBorder="1" applyAlignment="1">
      <alignment horizontal="center" vertical="top"/>
    </xf>
    <xf numFmtId="0" fontId="30" fillId="5" borderId="2" xfId="0" applyFont="1" applyFill="1" applyBorder="1" applyAlignment="1">
      <alignment horizontal="center" vertical="top"/>
    </xf>
    <xf numFmtId="165" fontId="30" fillId="0" borderId="42" xfId="0" applyNumberFormat="1" applyFont="1" applyBorder="1" applyAlignment="1">
      <alignment horizontal="center" vertical="top"/>
    </xf>
    <xf numFmtId="165" fontId="30" fillId="5" borderId="17" xfId="0" applyNumberFormat="1" applyFont="1" applyFill="1" applyBorder="1" applyAlignment="1">
      <alignment horizontal="center" vertical="top"/>
    </xf>
    <xf numFmtId="0" fontId="30" fillId="5" borderId="20" xfId="0" applyFont="1" applyFill="1" applyBorder="1" applyAlignment="1">
      <alignment horizontal="center" vertical="center"/>
    </xf>
    <xf numFmtId="0" fontId="30" fillId="5" borderId="18" xfId="0" applyFont="1" applyFill="1" applyBorder="1" applyAlignment="1">
      <alignment vertical="top" wrapText="1"/>
    </xf>
    <xf numFmtId="165" fontId="30" fillId="0" borderId="7" xfId="0" applyNumberFormat="1" applyFont="1" applyBorder="1" applyAlignment="1">
      <alignment horizontal="center" vertical="top"/>
    </xf>
    <xf numFmtId="165" fontId="30" fillId="5" borderId="5" xfId="0" applyNumberFormat="1" applyFont="1" applyFill="1" applyBorder="1" applyAlignment="1">
      <alignment horizontal="center" vertical="top"/>
    </xf>
    <xf numFmtId="0" fontId="30" fillId="5" borderId="5" xfId="0" applyFont="1" applyFill="1" applyBorder="1" applyAlignment="1">
      <alignment horizontal="center" vertical="top" wrapText="1"/>
    </xf>
    <xf numFmtId="0" fontId="30" fillId="5" borderId="6" xfId="0" applyFont="1" applyFill="1" applyBorder="1" applyAlignment="1">
      <alignment vertical="top" wrapText="1"/>
    </xf>
    <xf numFmtId="0" fontId="30" fillId="0" borderId="7" xfId="0" applyFont="1" applyBorder="1" applyAlignment="1">
      <alignment horizontal="center" vertical="top"/>
    </xf>
    <xf numFmtId="9" fontId="30" fillId="5" borderId="1" xfId="0" applyNumberFormat="1" applyFont="1" applyFill="1" applyBorder="1" applyAlignment="1">
      <alignment horizontal="center" vertical="top"/>
    </xf>
    <xf numFmtId="0" fontId="27" fillId="5" borderId="21" xfId="0" applyFont="1" applyFill="1" applyBorder="1" applyAlignment="1">
      <alignment vertical="top" wrapText="1"/>
    </xf>
    <xf numFmtId="0" fontId="62" fillId="0" borderId="0" xfId="0" applyFont="1"/>
    <xf numFmtId="0" fontId="27" fillId="19" borderId="12" xfId="0" applyFont="1" applyFill="1" applyBorder="1" applyAlignment="1">
      <alignment vertical="top" wrapText="1"/>
    </xf>
    <xf numFmtId="49" fontId="27" fillId="7" borderId="15" xfId="0" applyNumberFormat="1" applyFont="1" applyFill="1" applyBorder="1" applyAlignment="1">
      <alignment horizontal="center" vertical="top"/>
    </xf>
    <xf numFmtId="49" fontId="30" fillId="5" borderId="51" xfId="0" applyNumberFormat="1" applyFont="1" applyFill="1" applyBorder="1" applyAlignment="1">
      <alignment horizontal="center" vertical="top"/>
    </xf>
    <xf numFmtId="0" fontId="30" fillId="5" borderId="51" xfId="0" applyFont="1" applyFill="1" applyBorder="1" applyAlignment="1">
      <alignment horizontal="center" vertical="top" wrapText="1"/>
    </xf>
    <xf numFmtId="0" fontId="30" fillId="0" borderId="6" xfId="0" applyFont="1" applyBorder="1" applyAlignment="1">
      <alignment horizontal="left" vertical="top" wrapText="1"/>
    </xf>
    <xf numFmtId="49" fontId="30" fillId="0" borderId="57" xfId="0" applyNumberFormat="1" applyFont="1" applyBorder="1" applyAlignment="1">
      <alignment horizontal="center" vertical="top"/>
    </xf>
    <xf numFmtId="49" fontId="30" fillId="5" borderId="56" xfId="0" applyNumberFormat="1" applyFont="1" applyFill="1" applyBorder="1" applyAlignment="1">
      <alignment horizontal="center" vertical="top"/>
    </xf>
    <xf numFmtId="0" fontId="30" fillId="5" borderId="56" xfId="0" applyFont="1" applyFill="1" applyBorder="1" applyAlignment="1">
      <alignment horizontal="center" vertical="top" wrapText="1"/>
    </xf>
    <xf numFmtId="0" fontId="30" fillId="0" borderId="57" xfId="0" applyFont="1" applyBorder="1" applyAlignment="1">
      <alignment horizontal="center" vertical="top"/>
    </xf>
    <xf numFmtId="0" fontId="30" fillId="5" borderId="56" xfId="0" applyFont="1" applyFill="1" applyBorder="1" applyAlignment="1">
      <alignment horizontal="center" vertical="top"/>
    </xf>
    <xf numFmtId="0" fontId="30" fillId="5" borderId="51" xfId="0" applyFont="1" applyFill="1" applyBorder="1" applyAlignment="1">
      <alignment horizontal="center" vertical="center"/>
    </xf>
    <xf numFmtId="0" fontId="30" fillId="0" borderId="42" xfId="0" applyFont="1" applyBorder="1" applyAlignment="1">
      <alignment horizontal="center" vertical="top"/>
    </xf>
    <xf numFmtId="0" fontId="30" fillId="5" borderId="17" xfId="0" applyFont="1" applyFill="1" applyBorder="1" applyAlignment="1">
      <alignment horizontal="center" vertical="top"/>
    </xf>
    <xf numFmtId="49" fontId="30" fillId="5" borderId="17" xfId="0" applyNumberFormat="1" applyFont="1" applyFill="1" applyBorder="1" applyAlignment="1">
      <alignment horizontal="center" vertical="top"/>
    </xf>
    <xf numFmtId="165" fontId="30" fillId="10" borderId="58" xfId="0" applyNumberFormat="1" applyFont="1" applyFill="1" applyBorder="1" applyAlignment="1">
      <alignment horizontal="left" vertical="center" wrapText="1"/>
    </xf>
    <xf numFmtId="165" fontId="30" fillId="5" borderId="26" xfId="0" applyNumberFormat="1" applyFont="1" applyFill="1" applyBorder="1" applyAlignment="1">
      <alignment horizontal="center" vertical="top"/>
    </xf>
    <xf numFmtId="165" fontId="30" fillId="5" borderId="9" xfId="0" applyNumberFormat="1" applyFont="1" applyFill="1" applyBorder="1" applyAlignment="1">
      <alignment horizontal="center" vertical="top"/>
    </xf>
    <xf numFmtId="0" fontId="30" fillId="5" borderId="0" xfId="0" applyFont="1" applyFill="1" applyAlignment="1">
      <alignment horizontal="center" vertical="top"/>
    </xf>
    <xf numFmtId="0" fontId="30" fillId="0" borderId="34" xfId="0" applyFont="1" applyBorder="1" applyAlignment="1">
      <alignment horizontal="center" vertical="top"/>
    </xf>
    <xf numFmtId="0" fontId="30" fillId="5" borderId="35" xfId="0" applyFont="1" applyFill="1" applyBorder="1" applyAlignment="1">
      <alignment horizontal="center" vertical="center"/>
    </xf>
    <xf numFmtId="165" fontId="30" fillId="5" borderId="41" xfId="0" applyNumberFormat="1" applyFont="1" applyFill="1" applyBorder="1" applyAlignment="1">
      <alignment horizontal="center" vertical="top"/>
    </xf>
    <xf numFmtId="165" fontId="30" fillId="5" borderId="30" xfId="0" applyNumberFormat="1" applyFont="1" applyFill="1" applyBorder="1" applyAlignment="1">
      <alignment horizontal="center" vertical="top"/>
    </xf>
    <xf numFmtId="0" fontId="30" fillId="5" borderId="30" xfId="0" applyFont="1" applyFill="1" applyBorder="1" applyAlignment="1">
      <alignment horizontal="center" vertical="top"/>
    </xf>
    <xf numFmtId="165" fontId="30" fillId="10" borderId="31" xfId="0" applyNumberFormat="1" applyFont="1" applyFill="1" applyBorder="1" applyAlignment="1">
      <alignment horizontal="left" vertical="center" wrapText="1"/>
    </xf>
    <xf numFmtId="0" fontId="36" fillId="5" borderId="1" xfId="0" applyFont="1" applyFill="1" applyBorder="1" applyAlignment="1">
      <alignment horizontal="center" vertical="center"/>
    </xf>
    <xf numFmtId="0" fontId="36" fillId="5" borderId="32" xfId="0" applyFont="1" applyFill="1" applyBorder="1" applyAlignment="1">
      <alignment horizontal="left" vertical="top"/>
    </xf>
    <xf numFmtId="0" fontId="30" fillId="5" borderId="36" xfId="0" applyFont="1" applyFill="1" applyBorder="1" applyAlignment="1">
      <alignment horizontal="left" vertical="top" wrapText="1"/>
    </xf>
    <xf numFmtId="165" fontId="30" fillId="0" borderId="33" xfId="0" applyNumberFormat="1" applyFont="1" applyBorder="1" applyAlignment="1">
      <alignment horizontal="left" vertical="center" wrapText="1"/>
    </xf>
    <xf numFmtId="0" fontId="30" fillId="5" borderId="33" xfId="0" applyFont="1" applyFill="1" applyBorder="1" applyAlignment="1">
      <alignment horizontal="center" vertical="top"/>
    </xf>
    <xf numFmtId="165" fontId="30" fillId="10" borderId="33" xfId="0" applyNumberFormat="1" applyFont="1" applyFill="1" applyBorder="1" applyAlignment="1">
      <alignment horizontal="left" vertical="center" wrapText="1"/>
    </xf>
    <xf numFmtId="0" fontId="30" fillId="0" borderId="14" xfId="0" applyFont="1" applyBorder="1" applyAlignment="1">
      <alignment horizontal="left" vertical="top"/>
    </xf>
    <xf numFmtId="0" fontId="30" fillId="0" borderId="51" xfId="0" applyFont="1" applyBorder="1" applyAlignment="1">
      <alignment horizontal="left" vertical="top"/>
    </xf>
    <xf numFmtId="0" fontId="30" fillId="0" borderId="51" xfId="0" applyFont="1" applyBorder="1" applyAlignment="1">
      <alignment horizontal="center" vertical="center" wrapText="1"/>
    </xf>
    <xf numFmtId="0" fontId="30" fillId="0" borderId="51" xfId="0" applyFont="1" applyBorder="1" applyAlignment="1">
      <alignment vertical="center" wrapText="1"/>
    </xf>
    <xf numFmtId="0" fontId="27" fillId="5" borderId="22" xfId="0" applyFont="1" applyFill="1" applyBorder="1" applyAlignment="1">
      <alignment horizontal="left" vertical="top"/>
    </xf>
    <xf numFmtId="49" fontId="27" fillId="7" borderId="28" xfId="0" applyNumberFormat="1" applyFont="1" applyFill="1" applyBorder="1" applyAlignment="1">
      <alignment horizontal="center" vertical="top"/>
    </xf>
    <xf numFmtId="0" fontId="27" fillId="5" borderId="12" xfId="0" applyFont="1" applyFill="1" applyBorder="1" applyAlignment="1">
      <alignment vertical="top" wrapText="1"/>
    </xf>
    <xf numFmtId="0" fontId="62" fillId="0" borderId="0" xfId="0" applyFont="1" applyAlignment="1">
      <alignment horizontal="center" vertical="center"/>
    </xf>
    <xf numFmtId="0" fontId="15" fillId="0" borderId="54" xfId="0" applyFont="1" applyBorder="1" applyAlignment="1">
      <alignment horizontal="left" vertical="top"/>
    </xf>
    <xf numFmtId="0" fontId="15" fillId="0" borderId="50" xfId="0" applyFont="1" applyBorder="1" applyAlignment="1">
      <alignment horizontal="left" vertical="top"/>
    </xf>
    <xf numFmtId="0" fontId="15" fillId="0" borderId="50" xfId="0" applyFont="1" applyBorder="1" applyAlignment="1">
      <alignment horizontal="center" vertical="center" wrapText="1"/>
    </xf>
    <xf numFmtId="0" fontId="30" fillId="0" borderId="50" xfId="0" applyFont="1" applyBorder="1" applyAlignment="1">
      <alignment vertical="center" wrapText="1"/>
    </xf>
    <xf numFmtId="49" fontId="27" fillId="8" borderId="39" xfId="0" applyNumberFormat="1" applyFont="1" applyFill="1" applyBorder="1" applyAlignment="1">
      <alignment horizontal="center" vertical="top" wrapText="1"/>
    </xf>
    <xf numFmtId="0" fontId="8" fillId="2" borderId="43" xfId="0" applyFont="1" applyFill="1" applyBorder="1" applyAlignment="1">
      <alignment horizontal="left" vertical="top"/>
    </xf>
    <xf numFmtId="0" fontId="8" fillId="8" borderId="40" xfId="0" applyFont="1" applyFill="1" applyBorder="1" applyAlignment="1">
      <alignment horizontal="left" vertical="top"/>
    </xf>
    <xf numFmtId="0" fontId="8" fillId="2" borderId="40" xfId="0" applyFont="1" applyFill="1" applyBorder="1" applyAlignment="1">
      <alignment horizontal="left" vertical="top"/>
    </xf>
    <xf numFmtId="0" fontId="28" fillId="2" borderId="40" xfId="0" applyFont="1" applyFill="1" applyBorder="1" applyAlignment="1">
      <alignment horizontal="left" vertical="top"/>
    </xf>
    <xf numFmtId="0" fontId="29" fillId="2" borderId="40" xfId="0" applyFont="1" applyFill="1" applyBorder="1" applyAlignment="1">
      <alignment horizontal="left" vertical="top"/>
    </xf>
    <xf numFmtId="0" fontId="28" fillId="8" borderId="40" xfId="0" applyFont="1" applyFill="1" applyBorder="1" applyAlignment="1">
      <alignment horizontal="left" vertical="top"/>
    </xf>
    <xf numFmtId="0" fontId="28" fillId="8" borderId="0" xfId="0" applyFont="1" applyFill="1" applyAlignment="1">
      <alignment vertical="top"/>
    </xf>
    <xf numFmtId="0" fontId="13" fillId="0" borderId="0" xfId="0" applyFont="1" applyAlignment="1">
      <alignment vertical="top" wrapText="1"/>
    </xf>
    <xf numFmtId="2" fontId="27" fillId="4" borderId="28" xfId="0" applyNumberFormat="1" applyFont="1" applyFill="1" applyBorder="1" applyAlignment="1">
      <alignment vertical="top" wrapText="1"/>
    </xf>
    <xf numFmtId="2" fontId="30" fillId="0" borderId="30" xfId="0" applyNumberFormat="1" applyFont="1" applyBorder="1" applyAlignment="1">
      <alignment horizontal="center" vertical="top" wrapText="1"/>
    </xf>
    <xf numFmtId="2" fontId="30" fillId="0" borderId="38" xfId="0" applyNumberFormat="1" applyFont="1" applyBorder="1" applyAlignment="1">
      <alignment horizontal="center" vertical="top" wrapText="1"/>
    </xf>
    <xf numFmtId="2" fontId="30" fillId="0" borderId="2" xfId="0" applyNumberFormat="1" applyFont="1" applyBorder="1" applyAlignment="1">
      <alignment horizontal="center" vertical="top" wrapText="1"/>
    </xf>
    <xf numFmtId="2" fontId="30" fillId="0" borderId="8" xfId="0" applyNumberFormat="1" applyFont="1" applyBorder="1" applyAlignment="1">
      <alignment horizontal="center" vertical="top" wrapText="1"/>
    </xf>
    <xf numFmtId="2" fontId="27" fillId="4" borderId="28" xfId="0" applyNumberFormat="1" applyFont="1" applyFill="1" applyBorder="1" applyAlignment="1">
      <alignment horizontal="center" vertical="top" wrapText="1"/>
    </xf>
    <xf numFmtId="0" fontId="30" fillId="0" borderId="14" xfId="0" applyFont="1" applyBorder="1" applyAlignment="1">
      <alignment horizontal="center" vertical="top"/>
    </xf>
    <xf numFmtId="0" fontId="30" fillId="0" borderId="51" xfId="0" applyFont="1" applyBorder="1" applyAlignment="1">
      <alignment horizontal="center" vertical="top"/>
    </xf>
    <xf numFmtId="0" fontId="27" fillId="7" borderId="12" xfId="0" applyFont="1" applyFill="1" applyBorder="1" applyAlignment="1">
      <alignment horizontal="left" vertical="top" wrapText="1"/>
    </xf>
    <xf numFmtId="0" fontId="27" fillId="7" borderId="11" xfId="0" applyFont="1" applyFill="1" applyBorder="1" applyAlignment="1">
      <alignment horizontal="left" vertical="top" wrapText="1"/>
    </xf>
    <xf numFmtId="0" fontId="15" fillId="0" borderId="51" xfId="0" applyFont="1" applyBorder="1" applyAlignment="1">
      <alignment horizontal="center" vertical="top"/>
    </xf>
    <xf numFmtId="0" fontId="30" fillId="0" borderId="65" xfId="0" applyFont="1" applyBorder="1" applyAlignment="1">
      <alignment vertical="center" wrapText="1"/>
    </xf>
    <xf numFmtId="165" fontId="30" fillId="5" borderId="28" xfId="0" applyNumberFormat="1" applyFont="1" applyFill="1" applyBorder="1" applyAlignment="1">
      <alignment horizontal="center" vertical="top"/>
    </xf>
    <xf numFmtId="0" fontId="30" fillId="5" borderId="53" xfId="0" applyFont="1" applyFill="1" applyBorder="1" applyAlignment="1">
      <alignment horizontal="center" vertical="center"/>
    </xf>
    <xf numFmtId="0" fontId="30" fillId="5" borderId="52" xfId="0" applyFont="1" applyFill="1" applyBorder="1" applyAlignment="1">
      <alignment horizontal="left" vertical="top" wrapText="1"/>
    </xf>
    <xf numFmtId="49" fontId="27" fillId="7" borderId="29" xfId="0" applyNumberFormat="1" applyFont="1" applyFill="1" applyBorder="1" applyAlignment="1">
      <alignment horizontal="center" vertical="top"/>
    </xf>
    <xf numFmtId="0" fontId="14" fillId="8" borderId="0" xfId="0" applyFont="1" applyFill="1"/>
    <xf numFmtId="165" fontId="0" fillId="0" borderId="0" xfId="0" applyNumberFormat="1"/>
    <xf numFmtId="49" fontId="30" fillId="0" borderId="0" xfId="7" applyNumberFormat="1" applyFont="1" applyAlignment="1">
      <alignment vertical="top"/>
    </xf>
    <xf numFmtId="165" fontId="30" fillId="0" borderId="30" xfId="7" applyNumberFormat="1" applyFont="1" applyBorder="1" applyAlignment="1">
      <alignment horizontal="center" vertical="top"/>
    </xf>
    <xf numFmtId="165" fontId="30" fillId="0" borderId="2" xfId="7" applyNumberFormat="1" applyFont="1" applyBorder="1" applyAlignment="1">
      <alignment horizontal="center" vertical="top"/>
    </xf>
    <xf numFmtId="0" fontId="30" fillId="0" borderId="35" xfId="7" applyFont="1" applyBorder="1" applyAlignment="1">
      <alignment horizontal="center" vertical="center"/>
    </xf>
    <xf numFmtId="2" fontId="9" fillId="0" borderId="0" xfId="0" applyNumberFormat="1" applyFont="1" applyAlignment="1">
      <alignment horizontal="left" vertical="top" wrapText="1"/>
    </xf>
    <xf numFmtId="49" fontId="30" fillId="5" borderId="22" xfId="0" applyNumberFormat="1" applyFont="1" applyFill="1" applyBorder="1" applyAlignment="1">
      <alignment horizontal="center" vertical="top"/>
    </xf>
    <xf numFmtId="165" fontId="27" fillId="5" borderId="21" xfId="0" applyNumberFormat="1" applyFont="1" applyFill="1" applyBorder="1" applyAlignment="1">
      <alignment horizontal="center" vertical="top"/>
    </xf>
    <xf numFmtId="165" fontId="30" fillId="10" borderId="22" xfId="0" applyNumberFormat="1" applyFont="1" applyFill="1" applyBorder="1" applyAlignment="1">
      <alignment horizontal="left" vertical="center" wrapText="1"/>
    </xf>
    <xf numFmtId="49" fontId="30" fillId="0" borderId="24" xfId="0" applyNumberFormat="1" applyFont="1" applyBorder="1" applyAlignment="1">
      <alignment horizontal="center" vertical="top"/>
    </xf>
    <xf numFmtId="49" fontId="27" fillId="5" borderId="48" xfId="0" applyNumberFormat="1" applyFont="1" applyFill="1" applyBorder="1" applyAlignment="1">
      <alignment vertical="top" wrapText="1"/>
    </xf>
    <xf numFmtId="0" fontId="45" fillId="0" borderId="0" xfId="0" applyFont="1"/>
    <xf numFmtId="0" fontId="32" fillId="5" borderId="13" xfId="0" applyFont="1" applyFill="1" applyBorder="1" applyAlignment="1">
      <alignment vertical="top" wrapText="1"/>
    </xf>
    <xf numFmtId="0" fontId="32" fillId="5" borderId="44" xfId="0" applyFont="1" applyFill="1" applyBorder="1" applyAlignment="1">
      <alignment horizontal="center" vertical="top" wrapText="1"/>
    </xf>
    <xf numFmtId="0" fontId="27" fillId="5" borderId="47" xfId="0" applyFont="1" applyFill="1" applyBorder="1" applyAlignment="1">
      <alignment horizontal="center" vertical="top"/>
    </xf>
    <xf numFmtId="165" fontId="27" fillId="5" borderId="3" xfId="0" applyNumberFormat="1" applyFont="1" applyFill="1" applyBorder="1" applyAlignment="1">
      <alignment horizontal="center" vertical="top"/>
    </xf>
    <xf numFmtId="165" fontId="30" fillId="10" borderId="67" xfId="0" applyNumberFormat="1" applyFont="1" applyFill="1" applyBorder="1" applyAlignment="1">
      <alignment horizontal="left" vertical="center" wrapText="1"/>
    </xf>
    <xf numFmtId="49" fontId="30" fillId="0" borderId="25" xfId="0" applyNumberFormat="1" applyFont="1" applyBorder="1" applyAlignment="1">
      <alignment horizontal="center" vertical="top"/>
    </xf>
    <xf numFmtId="49" fontId="30" fillId="5" borderId="49" xfId="0" applyNumberFormat="1" applyFont="1" applyFill="1" applyBorder="1" applyAlignment="1">
      <alignment horizontal="center" vertical="top"/>
    </xf>
    <xf numFmtId="0" fontId="12" fillId="0" borderId="0" xfId="0" applyFont="1" applyAlignment="1">
      <alignment horizontal="right"/>
    </xf>
    <xf numFmtId="165" fontId="36" fillId="0" borderId="0" xfId="0" applyNumberFormat="1" applyFont="1" applyAlignment="1">
      <alignment vertical="top"/>
    </xf>
    <xf numFmtId="0" fontId="12" fillId="0" borderId="0" xfId="0" applyFont="1" applyAlignment="1">
      <alignment horizontal="center"/>
    </xf>
    <xf numFmtId="0" fontId="12" fillId="0" borderId="0" xfId="0" applyFont="1" applyAlignment="1">
      <alignment horizontal="right" vertical="top"/>
    </xf>
    <xf numFmtId="0" fontId="0" fillId="0" borderId="0" xfId="0" applyAlignment="1">
      <alignment vertical="top"/>
    </xf>
    <xf numFmtId="0" fontId="62" fillId="0" borderId="0" xfId="0" applyFont="1" applyAlignment="1">
      <alignment vertical="top"/>
    </xf>
    <xf numFmtId="165" fontId="27" fillId="0" borderId="2" xfId="7" applyNumberFormat="1" applyFont="1" applyBorder="1" applyAlignment="1">
      <alignment horizontal="center" vertical="top"/>
    </xf>
    <xf numFmtId="0" fontId="30" fillId="5" borderId="31" xfId="7" applyFont="1" applyFill="1" applyBorder="1" applyAlignment="1">
      <alignment horizontal="left" vertical="top" wrapText="1"/>
    </xf>
    <xf numFmtId="0" fontId="30" fillId="5" borderId="5" xfId="7" applyFont="1" applyFill="1" applyBorder="1" applyAlignment="1">
      <alignment horizontal="center" vertical="top" wrapText="1"/>
    </xf>
    <xf numFmtId="9" fontId="30" fillId="0" borderId="77" xfId="7" applyNumberFormat="1" applyFont="1" applyBorder="1" applyAlignment="1">
      <alignment horizontal="center" vertical="top"/>
    </xf>
    <xf numFmtId="9" fontId="30" fillId="0" borderId="5" xfId="7" applyNumberFormat="1" applyFont="1" applyBorder="1" applyAlignment="1">
      <alignment horizontal="center" vertical="top"/>
    </xf>
    <xf numFmtId="1" fontId="30" fillId="0" borderId="7" xfId="7" applyNumberFormat="1" applyFont="1" applyBorder="1" applyAlignment="1">
      <alignment horizontal="center" vertical="top"/>
    </xf>
    <xf numFmtId="165" fontId="27" fillId="0" borderId="30" xfId="7" applyNumberFormat="1" applyFont="1" applyBorder="1" applyAlignment="1">
      <alignment horizontal="center" vertical="top"/>
    </xf>
    <xf numFmtId="0" fontId="30" fillId="0" borderId="33" xfId="7" applyFont="1" applyBorder="1" applyAlignment="1">
      <alignment horizontal="left" vertical="top"/>
    </xf>
    <xf numFmtId="9" fontId="30" fillId="0" borderId="38" xfId="7" applyNumberFormat="1" applyFont="1" applyBorder="1" applyAlignment="1">
      <alignment horizontal="center" vertical="top"/>
    </xf>
    <xf numFmtId="9" fontId="30" fillId="0" borderId="35" xfId="7" applyNumberFormat="1" applyFont="1" applyBorder="1" applyAlignment="1">
      <alignment horizontal="center" vertical="top"/>
    </xf>
    <xf numFmtId="1" fontId="30" fillId="0" borderId="60" xfId="7" applyNumberFormat="1" applyFont="1" applyBorder="1" applyAlignment="1">
      <alignment horizontal="center" vertical="top"/>
    </xf>
    <xf numFmtId="9" fontId="30" fillId="0" borderId="41" xfId="7" applyNumberFormat="1" applyFont="1" applyBorder="1" applyAlignment="1">
      <alignment horizontal="center" vertical="top"/>
    </xf>
    <xf numFmtId="165" fontId="30" fillId="0" borderId="21" xfId="7" applyNumberFormat="1" applyFont="1" applyBorder="1" applyAlignment="1">
      <alignment horizontal="center" vertical="top"/>
    </xf>
    <xf numFmtId="0" fontId="12" fillId="8" borderId="40" xfId="7" applyFill="1" applyBorder="1"/>
    <xf numFmtId="2" fontId="30" fillId="5" borderId="59" xfId="7" applyNumberFormat="1" applyFont="1" applyFill="1" applyBorder="1" applyAlignment="1">
      <alignment horizontal="center" vertical="top"/>
    </xf>
    <xf numFmtId="0" fontId="30" fillId="0" borderId="33" xfId="0" applyFont="1" applyBorder="1" applyAlignment="1">
      <alignment horizontal="left" vertical="top" wrapText="1"/>
    </xf>
    <xf numFmtId="0" fontId="30" fillId="0" borderId="32" xfId="0" applyFont="1" applyBorder="1" applyAlignment="1">
      <alignment horizontal="left" vertical="top" wrapText="1"/>
    </xf>
    <xf numFmtId="0" fontId="13" fillId="0" borderId="0" xfId="0" applyFont="1"/>
    <xf numFmtId="0" fontId="13" fillId="0" borderId="0" xfId="0" applyFont="1" applyAlignment="1">
      <alignment vertical="top"/>
    </xf>
    <xf numFmtId="49" fontId="14" fillId="8" borderId="28" xfId="0" applyNumberFormat="1" applyFont="1" applyFill="1" applyBorder="1" applyAlignment="1">
      <alignment horizontal="center" vertical="top" wrapText="1"/>
    </xf>
    <xf numFmtId="0" fontId="14" fillId="8" borderId="11" xfId="0" applyFont="1" applyFill="1" applyBorder="1" applyAlignment="1">
      <alignment vertical="top"/>
    </xf>
    <xf numFmtId="0" fontId="13" fillId="2" borderId="11" xfId="0" applyFont="1" applyFill="1" applyBorder="1" applyAlignment="1">
      <alignment horizontal="left" vertical="top"/>
    </xf>
    <xf numFmtId="0" fontId="67" fillId="8" borderId="11" xfId="0" applyFont="1" applyFill="1" applyBorder="1"/>
    <xf numFmtId="0" fontId="14" fillId="2" borderId="12" xfId="0" applyFont="1" applyFill="1" applyBorder="1" applyAlignment="1">
      <alignment horizontal="left" vertical="top"/>
    </xf>
    <xf numFmtId="49" fontId="14" fillId="8" borderId="36" xfId="0" applyNumberFormat="1" applyFont="1" applyFill="1" applyBorder="1" applyAlignment="1">
      <alignment horizontal="center" vertical="top" wrapText="1"/>
    </xf>
    <xf numFmtId="0" fontId="14" fillId="0" borderId="36" xfId="0" applyFont="1" applyBorder="1" applyAlignment="1">
      <alignment vertical="top"/>
    </xf>
    <xf numFmtId="0" fontId="14" fillId="0" borderId="0" xfId="0" applyFont="1" applyAlignment="1">
      <alignment horizontal="left" vertical="top"/>
    </xf>
    <xf numFmtId="0" fontId="13" fillId="0" borderId="0" xfId="0" applyFont="1" applyAlignment="1">
      <alignment horizontal="left" vertical="top"/>
    </xf>
    <xf numFmtId="49" fontId="14" fillId="2" borderId="15" xfId="0" applyNumberFormat="1" applyFont="1" applyFill="1" applyBorder="1" applyAlignment="1">
      <alignment horizontal="center" vertical="top"/>
    </xf>
    <xf numFmtId="49" fontId="14" fillId="7" borderId="28" xfId="0" applyNumberFormat="1" applyFont="1" applyFill="1" applyBorder="1" applyAlignment="1">
      <alignment horizontal="center" vertical="top"/>
    </xf>
    <xf numFmtId="0" fontId="14" fillId="7" borderId="11" xfId="0" applyFont="1" applyFill="1" applyBorder="1" applyAlignment="1">
      <alignment vertical="center"/>
    </xf>
    <xf numFmtId="49" fontId="14" fillId="7" borderId="11" xfId="0" applyNumberFormat="1" applyFont="1" applyFill="1" applyBorder="1" applyAlignment="1">
      <alignment vertical="top" wrapText="1"/>
    </xf>
    <xf numFmtId="0" fontId="67" fillId="7" borderId="11" xfId="0" applyFont="1" applyFill="1" applyBorder="1" applyAlignment="1">
      <alignment vertical="top" wrapText="1"/>
    </xf>
    <xf numFmtId="49" fontId="14" fillId="2" borderId="39" xfId="0" applyNumberFormat="1" applyFont="1" applyFill="1" applyBorder="1" applyAlignment="1">
      <alignment horizontal="center" vertical="top"/>
    </xf>
    <xf numFmtId="0" fontId="67" fillId="0" borderId="40" xfId="0" applyFont="1" applyBorder="1" applyAlignment="1">
      <alignment vertical="top" wrapText="1"/>
    </xf>
    <xf numFmtId="49" fontId="14" fillId="5" borderId="29" xfId="0" applyNumberFormat="1" applyFont="1" applyFill="1" applyBorder="1" applyAlignment="1">
      <alignment horizontal="center" vertical="top" wrapText="1"/>
    </xf>
    <xf numFmtId="0" fontId="13" fillId="0" borderId="2" xfId="0" applyFont="1" applyBorder="1" applyAlignment="1">
      <alignment horizontal="center" vertical="top"/>
    </xf>
    <xf numFmtId="165" fontId="13" fillId="0" borderId="2" xfId="0" applyNumberFormat="1" applyFont="1" applyBorder="1" applyAlignment="1">
      <alignment horizontal="center" vertical="top"/>
    </xf>
    <xf numFmtId="165" fontId="13" fillId="10" borderId="2" xfId="0" applyNumberFormat="1" applyFont="1" applyFill="1" applyBorder="1" applyAlignment="1">
      <alignment horizontal="center" vertical="top"/>
    </xf>
    <xf numFmtId="165" fontId="13" fillId="0" borderId="25" xfId="0" applyNumberFormat="1" applyFont="1" applyBorder="1" applyAlignment="1">
      <alignment horizontal="center" vertical="top"/>
    </xf>
    <xf numFmtId="165" fontId="13" fillId="10" borderId="5" xfId="0" applyNumberFormat="1" applyFont="1" applyFill="1" applyBorder="1" applyAlignment="1">
      <alignment horizontal="center" vertical="center" wrapText="1"/>
    </xf>
    <xf numFmtId="49" fontId="14" fillId="5" borderId="9" xfId="0" applyNumberFormat="1" applyFont="1" applyFill="1" applyBorder="1" applyAlignment="1">
      <alignment horizontal="center" vertical="top" wrapText="1"/>
    </xf>
    <xf numFmtId="0" fontId="13" fillId="0" borderId="59" xfId="0" applyFont="1" applyBorder="1" applyAlignment="1">
      <alignment horizontal="center" vertical="top"/>
    </xf>
    <xf numFmtId="165" fontId="13" fillId="0" borderId="59" xfId="0" applyNumberFormat="1" applyFont="1" applyBorder="1" applyAlignment="1">
      <alignment horizontal="center" vertical="top"/>
    </xf>
    <xf numFmtId="165" fontId="13" fillId="10" borderId="59" xfId="0" applyNumberFormat="1" applyFont="1" applyFill="1" applyBorder="1" applyAlignment="1">
      <alignment horizontal="center" vertical="top"/>
    </xf>
    <xf numFmtId="165" fontId="13" fillId="0" borderId="60" xfId="0" applyNumberFormat="1" applyFont="1" applyBorder="1" applyAlignment="1">
      <alignment horizontal="center" vertical="top"/>
    </xf>
    <xf numFmtId="0" fontId="13" fillId="5" borderId="37" xfId="0" applyFont="1" applyFill="1" applyBorder="1" applyAlignment="1">
      <alignment vertical="center" wrapText="1"/>
    </xf>
    <xf numFmtId="165" fontId="13" fillId="10" borderId="17" xfId="0" applyNumberFormat="1" applyFont="1" applyFill="1" applyBorder="1" applyAlignment="1">
      <alignment horizontal="center" vertical="center" wrapText="1"/>
    </xf>
    <xf numFmtId="0" fontId="13" fillId="0" borderId="30" xfId="0" applyFont="1" applyBorder="1" applyAlignment="1">
      <alignment horizontal="center" vertical="top"/>
    </xf>
    <xf numFmtId="0" fontId="67" fillId="5" borderId="21" xfId="0" applyFont="1" applyFill="1" applyBorder="1" applyAlignment="1">
      <alignment horizontal="center" vertical="top" wrapText="1"/>
    </xf>
    <xf numFmtId="0" fontId="14" fillId="11" borderId="22" xfId="0" applyFont="1" applyFill="1" applyBorder="1" applyAlignment="1">
      <alignment horizontal="center" vertical="top"/>
    </xf>
    <xf numFmtId="165" fontId="14" fillId="11" borderId="4" xfId="0" applyNumberFormat="1" applyFont="1" applyFill="1" applyBorder="1" applyAlignment="1">
      <alignment horizontal="center" vertical="top"/>
    </xf>
    <xf numFmtId="0" fontId="13" fillId="0" borderId="53" xfId="0" applyFont="1" applyBorder="1" applyAlignment="1">
      <alignment horizontal="left" vertical="top"/>
    </xf>
    <xf numFmtId="0" fontId="69" fillId="5" borderId="30" xfId="0" applyFont="1" applyFill="1" applyBorder="1" applyAlignment="1">
      <alignment horizontal="center" vertical="top"/>
    </xf>
    <xf numFmtId="165" fontId="69" fillId="5" borderId="3" xfId="0" applyNumberFormat="1" applyFont="1" applyFill="1" applyBorder="1" applyAlignment="1">
      <alignment horizontal="center" vertical="top"/>
    </xf>
    <xf numFmtId="165" fontId="69" fillId="5" borderId="47" xfId="0" applyNumberFormat="1" applyFont="1" applyFill="1" applyBorder="1" applyAlignment="1">
      <alignment horizontal="center" vertical="top"/>
    </xf>
    <xf numFmtId="0" fontId="69" fillId="5" borderId="55" xfId="0" applyFont="1" applyFill="1" applyBorder="1" applyAlignment="1">
      <alignment vertical="top" wrapText="1"/>
    </xf>
    <xf numFmtId="165" fontId="69" fillId="5" borderId="50" xfId="0" applyNumberFormat="1" applyFont="1" applyFill="1" applyBorder="1" applyAlignment="1">
      <alignment horizontal="center" vertical="top" wrapText="1"/>
    </xf>
    <xf numFmtId="0" fontId="69" fillId="5" borderId="37" xfId="0" applyFont="1" applyFill="1" applyBorder="1" applyAlignment="1">
      <alignment vertical="top" wrapText="1"/>
    </xf>
    <xf numFmtId="165" fontId="69" fillId="5" borderId="35" xfId="0" applyNumberFormat="1" applyFont="1" applyFill="1" applyBorder="1" applyAlignment="1">
      <alignment horizontal="center" vertical="top" wrapText="1"/>
    </xf>
    <xf numFmtId="0" fontId="69" fillId="5" borderId="30" xfId="0" applyFont="1" applyFill="1" applyBorder="1" applyAlignment="1">
      <alignment vertical="center" wrapText="1"/>
    </xf>
    <xf numFmtId="0" fontId="69" fillId="5" borderId="3" xfId="0" applyFont="1" applyFill="1" applyBorder="1" applyAlignment="1">
      <alignment horizontal="center" vertical="top"/>
    </xf>
    <xf numFmtId="0" fontId="67" fillId="7" borderId="15" xfId="0" applyFont="1" applyFill="1" applyBorder="1" applyAlignment="1">
      <alignment horizontal="center" vertical="top" wrapText="1"/>
    </xf>
    <xf numFmtId="0" fontId="67" fillId="7" borderId="11" xfId="0" applyFont="1" applyFill="1" applyBorder="1" applyAlignment="1">
      <alignment horizontal="center" vertical="top" wrapText="1"/>
    </xf>
    <xf numFmtId="0" fontId="14" fillId="7" borderId="28" xfId="0" applyFont="1" applyFill="1" applyBorder="1" applyAlignment="1">
      <alignment horizontal="center" vertical="top"/>
    </xf>
    <xf numFmtId="165" fontId="14" fillId="7" borderId="28" xfId="0" applyNumberFormat="1" applyFont="1" applyFill="1" applyBorder="1" applyAlignment="1">
      <alignment horizontal="center" vertical="top"/>
    </xf>
    <xf numFmtId="0" fontId="13" fillId="7" borderId="23" xfId="0" applyFont="1" applyFill="1" applyBorder="1" applyAlignment="1">
      <alignment horizontal="left" vertical="top"/>
    </xf>
    <xf numFmtId="0" fontId="13" fillId="7" borderId="22" xfId="0" applyFont="1" applyFill="1" applyBorder="1" applyAlignment="1">
      <alignment horizontal="left" vertical="top"/>
    </xf>
    <xf numFmtId="9" fontId="13" fillId="7" borderId="22" xfId="0" applyNumberFormat="1" applyFont="1" applyFill="1" applyBorder="1" applyAlignment="1">
      <alignment horizontal="center" vertical="top"/>
    </xf>
    <xf numFmtId="9" fontId="13" fillId="7" borderId="24" xfId="0" applyNumberFormat="1" applyFont="1" applyFill="1" applyBorder="1" applyAlignment="1">
      <alignment horizontal="center" vertical="top"/>
    </xf>
    <xf numFmtId="0" fontId="14" fillId="7" borderId="39" xfId="0" applyFont="1" applyFill="1" applyBorder="1" applyAlignment="1">
      <alignment vertical="top"/>
    </xf>
    <xf numFmtId="49" fontId="14" fillId="7" borderId="40" xfId="0" applyNumberFormat="1" applyFont="1" applyFill="1" applyBorder="1" applyAlignment="1">
      <alignment vertical="top" wrapText="1"/>
    </xf>
    <xf numFmtId="0" fontId="72" fillId="7" borderId="40" xfId="0" applyFont="1" applyFill="1" applyBorder="1" applyAlignment="1">
      <alignment vertical="top" wrapText="1"/>
    </xf>
    <xf numFmtId="0" fontId="72" fillId="7" borderId="43" xfId="0" applyFont="1" applyFill="1" applyBorder="1" applyAlignment="1">
      <alignment vertical="top" wrapText="1"/>
    </xf>
    <xf numFmtId="49" fontId="14" fillId="0" borderId="11" xfId="0" applyNumberFormat="1" applyFont="1" applyBorder="1" applyAlignment="1">
      <alignment vertical="top" wrapText="1"/>
    </xf>
    <xf numFmtId="0" fontId="72" fillId="0" borderId="11" xfId="0" applyFont="1" applyBorder="1" applyAlignment="1">
      <alignment vertical="top" wrapText="1"/>
    </xf>
    <xf numFmtId="0" fontId="13" fillId="0" borderId="65" xfId="0" applyFont="1" applyBorder="1" applyAlignment="1">
      <alignment horizontal="justify" vertical="center"/>
    </xf>
    <xf numFmtId="0" fontId="13" fillId="5" borderId="2" xfId="0" applyFont="1" applyFill="1" applyBorder="1" applyAlignment="1">
      <alignment horizontal="center" vertical="top"/>
    </xf>
    <xf numFmtId="165" fontId="13" fillId="5" borderId="2" xfId="0" applyNumberFormat="1" applyFont="1" applyFill="1" applyBorder="1" applyAlignment="1">
      <alignment horizontal="center" vertical="top"/>
    </xf>
    <xf numFmtId="0" fontId="13" fillId="5" borderId="30" xfId="0" applyFont="1" applyFill="1" applyBorder="1" applyAlignment="1">
      <alignment horizontal="center" vertical="top"/>
    </xf>
    <xf numFmtId="165" fontId="13" fillId="5" borderId="30" xfId="0" applyNumberFormat="1" applyFont="1" applyFill="1" applyBorder="1" applyAlignment="1">
      <alignment horizontal="center" vertical="top"/>
    </xf>
    <xf numFmtId="0" fontId="14" fillId="5" borderId="33" xfId="0" applyFont="1" applyFill="1" applyBorder="1" applyAlignment="1">
      <alignment horizontal="center" vertical="top"/>
    </xf>
    <xf numFmtId="165" fontId="14" fillId="5" borderId="30" xfId="0" applyNumberFormat="1" applyFont="1" applyFill="1" applyBorder="1" applyAlignment="1">
      <alignment horizontal="center" vertical="top"/>
    </xf>
    <xf numFmtId="0" fontId="13" fillId="0" borderId="35" xfId="0" applyFont="1" applyBorder="1" applyAlignment="1">
      <alignment horizontal="center" vertical="center" wrapText="1"/>
    </xf>
    <xf numFmtId="0" fontId="13" fillId="5" borderId="0" xfId="0" applyFont="1" applyFill="1" applyAlignment="1">
      <alignment horizontal="center" vertical="top"/>
    </xf>
    <xf numFmtId="2" fontId="13" fillId="0" borderId="9" xfId="0" applyNumberFormat="1" applyFont="1" applyBorder="1" applyAlignment="1">
      <alignment horizontal="center" vertical="top"/>
    </xf>
    <xf numFmtId="165" fontId="13" fillId="0" borderId="9" xfId="0" applyNumberFormat="1" applyFont="1" applyBorder="1" applyAlignment="1">
      <alignment horizontal="center" vertical="top"/>
    </xf>
    <xf numFmtId="165" fontId="13" fillId="0" borderId="30" xfId="0" applyNumberFormat="1" applyFont="1" applyBorder="1" applyAlignment="1">
      <alignment horizontal="center" vertical="top"/>
    </xf>
    <xf numFmtId="0" fontId="13" fillId="5" borderId="47" xfId="0" applyFont="1" applyFill="1" applyBorder="1" applyAlignment="1">
      <alignment horizontal="center" vertical="top"/>
    </xf>
    <xf numFmtId="2" fontId="13" fillId="0" borderId="3" xfId="0" applyNumberFormat="1" applyFont="1" applyBorder="1" applyAlignment="1">
      <alignment horizontal="center" vertical="top"/>
    </xf>
    <xf numFmtId="165" fontId="13" fillId="0" borderId="3" xfId="0" applyNumberFormat="1" applyFont="1" applyBorder="1" applyAlignment="1">
      <alignment horizontal="center" vertical="top"/>
    </xf>
    <xf numFmtId="0" fontId="13" fillId="0" borderId="35" xfId="0" applyFont="1" applyBorder="1" applyAlignment="1">
      <alignment horizontal="center" vertical="top"/>
    </xf>
    <xf numFmtId="0" fontId="13" fillId="5" borderId="62" xfId="36" applyFont="1" applyFill="1" applyBorder="1" applyAlignment="1">
      <alignment vertical="top" wrapText="1"/>
    </xf>
    <xf numFmtId="0" fontId="30" fillId="5" borderId="17" xfId="36" applyFont="1" applyFill="1" applyBorder="1" applyAlignment="1">
      <alignment horizontal="center" vertical="top" wrapText="1"/>
    </xf>
    <xf numFmtId="165" fontId="13" fillId="0" borderId="4" xfId="0" applyNumberFormat="1" applyFont="1" applyBorder="1" applyAlignment="1">
      <alignment horizontal="center" vertical="top"/>
    </xf>
    <xf numFmtId="0" fontId="13" fillId="0" borderId="35" xfId="0" applyFont="1" applyBorder="1" applyAlignment="1">
      <alignment horizontal="left" vertical="top" wrapText="1"/>
    </xf>
    <xf numFmtId="0" fontId="13" fillId="0" borderId="34" xfId="0" applyFont="1" applyBorder="1" applyAlignment="1">
      <alignment horizontal="left" vertical="top" wrapText="1"/>
    </xf>
    <xf numFmtId="0" fontId="14" fillId="11" borderId="10" xfId="0" applyFont="1" applyFill="1" applyBorder="1" applyAlignment="1">
      <alignment horizontal="center" vertical="top"/>
    </xf>
    <xf numFmtId="165" fontId="14" fillId="11" borderId="21" xfId="0" applyNumberFormat="1" applyFont="1" applyFill="1" applyBorder="1" applyAlignment="1">
      <alignment horizontal="center" vertical="top"/>
    </xf>
    <xf numFmtId="0" fontId="13" fillId="0" borderId="1" xfId="0" applyFont="1" applyBorder="1" applyAlignment="1">
      <alignment horizontal="center" vertical="top"/>
    </xf>
    <xf numFmtId="0" fontId="13" fillId="0" borderId="1" xfId="0" applyFont="1" applyBorder="1" applyAlignment="1">
      <alignment horizontal="center" vertical="center"/>
    </xf>
    <xf numFmtId="49" fontId="14" fillId="5" borderId="16" xfId="0" applyNumberFormat="1" applyFont="1" applyFill="1" applyBorder="1" applyAlignment="1">
      <alignment horizontal="center" vertical="top" wrapText="1"/>
    </xf>
    <xf numFmtId="165" fontId="13" fillId="10" borderId="35" xfId="0" applyNumberFormat="1" applyFont="1" applyFill="1" applyBorder="1" applyAlignment="1">
      <alignment horizontal="center" vertical="center" wrapText="1"/>
    </xf>
    <xf numFmtId="49" fontId="14" fillId="5" borderId="44" xfId="0" applyNumberFormat="1" applyFont="1" applyFill="1" applyBorder="1" applyAlignment="1">
      <alignment horizontal="center" vertical="top" wrapText="1"/>
    </xf>
    <xf numFmtId="165" fontId="13" fillId="10" borderId="30" xfId="0" applyNumberFormat="1" applyFont="1" applyFill="1" applyBorder="1" applyAlignment="1">
      <alignment horizontal="center" vertical="top"/>
    </xf>
    <xf numFmtId="165" fontId="13" fillId="0" borderId="41" xfId="0" applyNumberFormat="1" applyFont="1" applyBorder="1" applyAlignment="1">
      <alignment horizontal="center" vertical="top"/>
    </xf>
    <xf numFmtId="2" fontId="13" fillId="0" borderId="30" xfId="0" applyNumberFormat="1" applyFont="1" applyBorder="1" applyAlignment="1">
      <alignment horizontal="center" vertical="top"/>
    </xf>
    <xf numFmtId="0" fontId="67" fillId="5" borderId="19" xfId="0" applyFont="1" applyFill="1" applyBorder="1" applyAlignment="1">
      <alignment horizontal="center" vertical="top" wrapText="1"/>
    </xf>
    <xf numFmtId="0" fontId="13" fillId="5" borderId="21" xfId="0" applyFont="1" applyFill="1" applyBorder="1" applyAlignment="1">
      <alignment vertical="top" wrapText="1"/>
    </xf>
    <xf numFmtId="0" fontId="13" fillId="0" borderId="32" xfId="0" applyFont="1" applyBorder="1" applyAlignment="1">
      <alignment horizontal="left" vertical="top"/>
    </xf>
    <xf numFmtId="9" fontId="13" fillId="0" borderId="1" xfId="0" applyNumberFormat="1" applyFont="1" applyBorder="1" applyAlignment="1">
      <alignment horizontal="center" vertical="top"/>
    </xf>
    <xf numFmtId="9" fontId="13" fillId="0" borderId="45" xfId="0" applyNumberFormat="1" applyFont="1" applyBorder="1" applyAlignment="1">
      <alignment horizontal="center" vertical="top"/>
    </xf>
    <xf numFmtId="49" fontId="14" fillId="3" borderId="28" xfId="0" applyNumberFormat="1" applyFont="1" applyFill="1" applyBorder="1" applyAlignment="1">
      <alignment horizontal="center" vertical="top"/>
    </xf>
    <xf numFmtId="0" fontId="14" fillId="0" borderId="15" xfId="0" applyFont="1" applyBorder="1"/>
    <xf numFmtId="0" fontId="72" fillId="5" borderId="65" xfId="0" applyFont="1" applyFill="1" applyBorder="1" applyAlignment="1">
      <alignment vertical="top" wrapText="1"/>
    </xf>
    <xf numFmtId="0" fontId="67" fillId="5" borderId="66" xfId="0" applyFont="1" applyFill="1" applyBorder="1" applyAlignment="1">
      <alignment horizontal="center" vertical="top" wrapText="1"/>
    </xf>
    <xf numFmtId="0" fontId="13" fillId="0" borderId="40" xfId="0" applyFont="1" applyBorder="1" applyAlignment="1">
      <alignment horizontal="left" vertical="top" wrapText="1"/>
    </xf>
    <xf numFmtId="165" fontId="13" fillId="0" borderId="5" xfId="0" applyNumberFormat="1" applyFont="1" applyBorder="1" applyAlignment="1">
      <alignment horizontal="center" vertical="center" wrapText="1"/>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32" xfId="0" applyFont="1" applyBorder="1" applyAlignment="1">
      <alignment horizontal="left" vertical="top" wrapText="1"/>
    </xf>
    <xf numFmtId="0" fontId="13" fillId="0" borderId="1" xfId="0" applyFont="1" applyBorder="1" applyAlignment="1">
      <alignment horizontal="left" vertical="top"/>
    </xf>
    <xf numFmtId="0" fontId="14" fillId="7" borderId="15" xfId="0" applyFont="1" applyFill="1" applyBorder="1" applyAlignment="1">
      <alignment vertical="center"/>
    </xf>
    <xf numFmtId="0" fontId="13" fillId="0" borderId="49" xfId="0" applyFont="1" applyBorder="1" applyAlignment="1">
      <alignment horizontal="left" vertical="top" wrapText="1"/>
    </xf>
    <xf numFmtId="165" fontId="13" fillId="10" borderId="1" xfId="0" applyNumberFormat="1" applyFont="1" applyFill="1" applyBorder="1" applyAlignment="1">
      <alignment horizontal="center" vertical="center" wrapText="1"/>
    </xf>
    <xf numFmtId="0" fontId="13" fillId="0" borderId="5" xfId="0" applyFont="1" applyBorder="1" applyAlignment="1">
      <alignment horizontal="center" vertical="top" wrapText="1"/>
    </xf>
    <xf numFmtId="0" fontId="13" fillId="0" borderId="21" xfId="0" applyFont="1" applyBorder="1" applyAlignment="1">
      <alignment vertical="top" wrapText="1"/>
    </xf>
    <xf numFmtId="0" fontId="14" fillId="7" borderId="21" xfId="0" applyFont="1" applyFill="1" applyBorder="1" applyAlignment="1">
      <alignment horizontal="center" vertical="top"/>
    </xf>
    <xf numFmtId="165" fontId="14" fillId="7" borderId="21" xfId="0" applyNumberFormat="1" applyFont="1" applyFill="1" applyBorder="1" applyAlignment="1">
      <alignment horizontal="center" vertical="top"/>
    </xf>
    <xf numFmtId="0" fontId="14" fillId="7" borderId="15" xfId="0" applyFont="1" applyFill="1" applyBorder="1" applyAlignment="1">
      <alignment vertical="top"/>
    </xf>
    <xf numFmtId="165" fontId="13" fillId="10" borderId="65" xfId="0" applyNumberFormat="1" applyFont="1" applyFill="1" applyBorder="1" applyAlignment="1">
      <alignment horizontal="center" vertical="center" wrapText="1"/>
    </xf>
    <xf numFmtId="165" fontId="72" fillId="7" borderId="11" xfId="0" applyNumberFormat="1" applyFont="1" applyFill="1" applyBorder="1" applyAlignment="1">
      <alignment horizontal="left" vertical="top" wrapText="1"/>
    </xf>
    <xf numFmtId="165" fontId="72" fillId="7" borderId="28" xfId="0" applyNumberFormat="1" applyFont="1" applyFill="1" applyBorder="1" applyAlignment="1">
      <alignment horizontal="left" vertical="top" wrapText="1"/>
    </xf>
    <xf numFmtId="165" fontId="72" fillId="7" borderId="28" xfId="0" applyNumberFormat="1" applyFont="1" applyFill="1" applyBorder="1" applyAlignment="1">
      <alignment horizontal="center" vertical="top" wrapText="1"/>
    </xf>
    <xf numFmtId="0" fontId="72" fillId="7" borderId="11" xfId="0" applyFont="1" applyFill="1" applyBorder="1" applyAlignment="1">
      <alignment horizontal="left" vertical="top" wrapText="1"/>
    </xf>
    <xf numFmtId="0" fontId="72" fillId="7" borderId="12" xfId="0" applyFont="1" applyFill="1" applyBorder="1" applyAlignment="1">
      <alignment horizontal="left" vertical="top" wrapText="1"/>
    </xf>
    <xf numFmtId="49" fontId="14" fillId="2" borderId="28" xfId="0" applyNumberFormat="1" applyFont="1" applyFill="1" applyBorder="1" applyAlignment="1">
      <alignment horizontal="center" vertical="top" wrapText="1"/>
    </xf>
    <xf numFmtId="165" fontId="14" fillId="8" borderId="28" xfId="7" applyNumberFormat="1" applyFont="1" applyFill="1" applyBorder="1" applyAlignment="1">
      <alignment horizontal="center" vertical="top"/>
    </xf>
    <xf numFmtId="49" fontId="14" fillId="8" borderId="15" xfId="7" applyNumberFormat="1" applyFont="1" applyFill="1" applyBorder="1" applyAlignment="1">
      <alignment vertical="top"/>
    </xf>
    <xf numFmtId="49" fontId="14" fillId="8" borderId="11" xfId="7" applyNumberFormat="1" applyFont="1" applyFill="1" applyBorder="1" applyAlignment="1">
      <alignment vertical="top"/>
    </xf>
    <xf numFmtId="49" fontId="14" fillId="8" borderId="12" xfId="7" applyNumberFormat="1" applyFont="1" applyFill="1" applyBorder="1" applyAlignment="1">
      <alignment vertical="top"/>
    </xf>
    <xf numFmtId="0" fontId="13" fillId="0" borderId="56" xfId="0" applyFont="1" applyBorder="1" applyAlignment="1">
      <alignment horizontal="center" vertical="center"/>
    </xf>
    <xf numFmtId="49" fontId="14" fillId="7" borderId="23" xfId="0" applyNumberFormat="1" applyFont="1" applyFill="1" applyBorder="1" applyAlignment="1">
      <alignment horizontal="center" vertical="top"/>
    </xf>
    <xf numFmtId="0" fontId="14" fillId="7" borderId="11" xfId="0" applyFont="1" applyFill="1" applyBorder="1" applyAlignment="1">
      <alignment vertical="top" wrapText="1"/>
    </xf>
    <xf numFmtId="0" fontId="13" fillId="7" borderId="11" xfId="0" applyFont="1" applyFill="1" applyBorder="1" applyAlignment="1">
      <alignment vertical="top" wrapText="1"/>
    </xf>
    <xf numFmtId="0" fontId="14" fillId="7" borderId="12" xfId="0" applyFont="1" applyFill="1" applyBorder="1" applyAlignment="1">
      <alignment vertical="top" wrapText="1"/>
    </xf>
    <xf numFmtId="0" fontId="14" fillId="5" borderId="65" xfId="0" applyFont="1" applyFill="1" applyBorder="1" applyAlignment="1">
      <alignment vertical="top" wrapText="1"/>
    </xf>
    <xf numFmtId="0" fontId="13" fillId="0" borderId="6" xfId="0" applyFont="1" applyBorder="1" applyAlignment="1">
      <alignment horizontal="left" vertical="top" wrapText="1"/>
    </xf>
    <xf numFmtId="0" fontId="13" fillId="5" borderId="5" xfId="0" applyFont="1" applyFill="1" applyBorder="1" applyAlignment="1">
      <alignment horizontal="center" vertical="center" wrapText="1"/>
    </xf>
    <xf numFmtId="0" fontId="13" fillId="5" borderId="5" xfId="0" applyFont="1" applyFill="1" applyBorder="1" applyAlignment="1">
      <alignment horizontal="center" vertical="top"/>
    </xf>
    <xf numFmtId="0" fontId="13" fillId="5" borderId="7" xfId="0" applyFont="1" applyFill="1" applyBorder="1" applyAlignment="1">
      <alignment horizontal="center" vertical="top"/>
    </xf>
    <xf numFmtId="0" fontId="14" fillId="20" borderId="10" xfId="0" applyFont="1" applyFill="1" applyBorder="1" applyAlignment="1">
      <alignment horizontal="center" vertical="top"/>
    </xf>
    <xf numFmtId="165" fontId="14" fillId="20" borderId="4" xfId="0" applyNumberFormat="1" applyFont="1" applyFill="1" applyBorder="1" applyAlignment="1">
      <alignment horizontal="center" vertical="top"/>
    </xf>
    <xf numFmtId="0" fontId="74" fillId="0" borderId="52" xfId="0" applyFont="1" applyBorder="1" applyAlignment="1">
      <alignment horizontal="left" vertical="top"/>
    </xf>
    <xf numFmtId="9" fontId="74" fillId="0" borderId="1" xfId="0" applyNumberFormat="1" applyFont="1" applyBorder="1" applyAlignment="1">
      <alignment horizontal="center" vertical="top"/>
    </xf>
    <xf numFmtId="9" fontId="74" fillId="0" borderId="45" xfId="0" applyNumberFormat="1" applyFont="1" applyBorder="1" applyAlignment="1">
      <alignment horizontal="center" vertical="top"/>
    </xf>
    <xf numFmtId="49" fontId="14" fillId="2" borderId="9" xfId="0" applyNumberFormat="1" applyFont="1" applyFill="1" applyBorder="1" applyAlignment="1">
      <alignment vertical="top"/>
    </xf>
    <xf numFmtId="49" fontId="14" fillId="3" borderId="9" xfId="0" applyNumberFormat="1" applyFont="1" applyFill="1" applyBorder="1" applyAlignment="1">
      <alignment vertical="top"/>
    </xf>
    <xf numFmtId="49" fontId="14" fillId="5" borderId="46" xfId="0" applyNumberFormat="1" applyFont="1" applyFill="1" applyBorder="1" applyAlignment="1">
      <alignment vertical="top" wrapText="1"/>
    </xf>
    <xf numFmtId="0" fontId="67" fillId="5" borderId="44" xfId="0" applyFont="1" applyFill="1" applyBorder="1" applyAlignment="1">
      <alignment horizontal="center" vertical="top" wrapText="1"/>
    </xf>
    <xf numFmtId="165" fontId="13" fillId="0" borderId="2" xfId="0" applyNumberFormat="1" applyFont="1" applyBorder="1" applyAlignment="1">
      <alignment horizontal="center" vertical="center"/>
    </xf>
    <xf numFmtId="0" fontId="13" fillId="0" borderId="5" xfId="0" applyFont="1" applyBorder="1" applyAlignment="1">
      <alignment horizontal="center" vertical="center"/>
    </xf>
    <xf numFmtId="49" fontId="14" fillId="2" borderId="21" xfId="0" applyNumberFormat="1" applyFont="1" applyFill="1" applyBorder="1" applyAlignment="1">
      <alignment vertical="top"/>
    </xf>
    <xf numFmtId="49" fontId="14" fillId="3" borderId="21" xfId="0" applyNumberFormat="1" applyFont="1" applyFill="1" applyBorder="1" applyAlignment="1">
      <alignment vertical="top"/>
    </xf>
    <xf numFmtId="49" fontId="14" fillId="5" borderId="18" xfId="0" applyNumberFormat="1" applyFont="1" applyFill="1" applyBorder="1" applyAlignment="1">
      <alignment vertical="top" wrapText="1"/>
    </xf>
    <xf numFmtId="165" fontId="13" fillId="20" borderId="4" xfId="0" applyNumberFormat="1" applyFont="1" applyFill="1" applyBorder="1" applyAlignment="1">
      <alignment horizontal="center" vertical="top"/>
    </xf>
    <xf numFmtId="0" fontId="13" fillId="0" borderId="52" xfId="0" applyFont="1" applyBorder="1" applyAlignment="1">
      <alignment horizontal="left" vertical="top"/>
    </xf>
    <xf numFmtId="0" fontId="13" fillId="0" borderId="53" xfId="0" applyFont="1" applyBorder="1" applyAlignment="1">
      <alignment horizontal="center" vertical="center"/>
    </xf>
    <xf numFmtId="49" fontId="14" fillId="2" borderId="29" xfId="0" applyNumberFormat="1" applyFont="1" applyFill="1" applyBorder="1" applyAlignment="1">
      <alignment vertical="top"/>
    </xf>
    <xf numFmtId="49" fontId="14" fillId="3" borderId="29" xfId="0" applyNumberFormat="1" applyFont="1" applyFill="1" applyBorder="1" applyAlignment="1">
      <alignment vertical="top"/>
    </xf>
    <xf numFmtId="49" fontId="14" fillId="5" borderId="55" xfId="0" applyNumberFormat="1" applyFont="1" applyFill="1" applyBorder="1" applyAlignment="1">
      <alignment vertical="top" wrapText="1"/>
    </xf>
    <xf numFmtId="0" fontId="67" fillId="5" borderId="16" xfId="0" applyFont="1" applyFill="1" applyBorder="1" applyAlignment="1">
      <alignment horizontal="center" vertical="top" wrapText="1"/>
    </xf>
    <xf numFmtId="0" fontId="13" fillId="0" borderId="5" xfId="0" applyFont="1" applyBorder="1" applyAlignment="1">
      <alignment horizontal="center" vertical="top"/>
    </xf>
    <xf numFmtId="0" fontId="14" fillId="5" borderId="5" xfId="0" applyFont="1" applyFill="1" applyBorder="1" applyAlignment="1">
      <alignment vertical="top" wrapText="1"/>
    </xf>
    <xf numFmtId="0" fontId="13" fillId="5" borderId="5" xfId="0" applyFont="1" applyFill="1" applyBorder="1" applyAlignment="1">
      <alignment horizontal="center" vertical="top" wrapText="1"/>
    </xf>
    <xf numFmtId="0" fontId="14" fillId="5" borderId="7" xfId="0" applyFont="1" applyFill="1" applyBorder="1" applyAlignment="1">
      <alignment vertical="top" wrapText="1"/>
    </xf>
    <xf numFmtId="0" fontId="13" fillId="0" borderId="1" xfId="0" applyFont="1" applyBorder="1" applyAlignment="1">
      <alignment horizontal="center" vertical="top" wrapText="1"/>
    </xf>
    <xf numFmtId="0" fontId="14" fillId="5" borderId="1" xfId="0" applyFont="1" applyFill="1" applyBorder="1" applyAlignment="1">
      <alignment vertical="top" wrapText="1"/>
    </xf>
    <xf numFmtId="0" fontId="13" fillId="5" borderId="45" xfId="0" applyFont="1" applyFill="1" applyBorder="1" applyAlignment="1">
      <alignment horizontal="center" vertical="top" wrapText="1"/>
    </xf>
    <xf numFmtId="0" fontId="13" fillId="0" borderId="35" xfId="0" applyFont="1" applyBorder="1" applyAlignment="1">
      <alignment horizontal="center" vertical="center"/>
    </xf>
    <xf numFmtId="0" fontId="13" fillId="0" borderId="34" xfId="0" applyFont="1" applyBorder="1" applyAlignment="1">
      <alignment horizontal="center" vertical="center" wrapText="1"/>
    </xf>
    <xf numFmtId="0" fontId="13" fillId="0" borderId="35" xfId="0" applyFont="1" applyBorder="1" applyAlignment="1">
      <alignment horizontal="left" vertical="top"/>
    </xf>
    <xf numFmtId="0" fontId="67" fillId="5" borderId="20" xfId="0" applyFont="1" applyFill="1" applyBorder="1" applyAlignment="1">
      <alignment vertical="top" wrapText="1"/>
    </xf>
    <xf numFmtId="0" fontId="13" fillId="0" borderId="6" xfId="0" applyFont="1" applyBorder="1" applyAlignment="1">
      <alignment horizontal="left" vertical="top"/>
    </xf>
    <xf numFmtId="165" fontId="13" fillId="10" borderId="52" xfId="0" applyNumberFormat="1" applyFont="1" applyFill="1" applyBorder="1" applyAlignment="1">
      <alignment vertical="top" wrapText="1"/>
    </xf>
    <xf numFmtId="0" fontId="13" fillId="0" borderId="46" xfId="0" applyFont="1" applyBorder="1" applyAlignment="1">
      <alignment vertical="top" wrapText="1"/>
    </xf>
    <xf numFmtId="0" fontId="13" fillId="0" borderId="69" xfId="0" applyFont="1" applyBorder="1" applyAlignment="1">
      <alignment vertical="top" wrapText="1"/>
    </xf>
    <xf numFmtId="0" fontId="13" fillId="0" borderId="65" xfId="0" applyFont="1" applyBorder="1" applyAlignment="1">
      <alignment horizontal="center" vertical="center" wrapText="1"/>
    </xf>
    <xf numFmtId="165" fontId="13" fillId="10" borderId="69" xfId="0" applyNumberFormat="1" applyFont="1" applyFill="1" applyBorder="1" applyAlignment="1">
      <alignment vertical="top" wrapText="1"/>
    </xf>
    <xf numFmtId="0" fontId="13" fillId="0" borderId="17" xfId="0" applyFont="1" applyBorder="1" applyAlignment="1">
      <alignment horizontal="left" vertical="top"/>
    </xf>
    <xf numFmtId="0" fontId="13" fillId="0" borderId="17" xfId="0" applyFont="1" applyBorder="1" applyAlignment="1">
      <alignment horizontal="center" vertical="center"/>
    </xf>
    <xf numFmtId="0" fontId="13" fillId="0" borderId="17" xfId="0" applyFont="1" applyBorder="1" applyAlignment="1">
      <alignment horizontal="center" vertical="center" wrapText="1"/>
    </xf>
    <xf numFmtId="0" fontId="13" fillId="0" borderId="42" xfId="0" applyFont="1" applyBorder="1" applyAlignment="1">
      <alignment horizontal="center" vertical="center" wrapText="1"/>
    </xf>
    <xf numFmtId="0" fontId="13" fillId="5" borderId="9" xfId="0" applyFont="1" applyFill="1" applyBorder="1" applyAlignment="1">
      <alignment vertical="top" wrapText="1"/>
    </xf>
    <xf numFmtId="0" fontId="13" fillId="5" borderId="29" xfId="0" applyFont="1" applyFill="1" applyBorder="1" applyAlignment="1">
      <alignment vertical="top" wrapText="1"/>
    </xf>
    <xf numFmtId="165" fontId="13" fillId="10" borderId="69" xfId="0" applyNumberFormat="1" applyFont="1" applyFill="1" applyBorder="1" applyAlignment="1">
      <alignment horizontal="left" vertical="top" wrapText="1"/>
    </xf>
    <xf numFmtId="0" fontId="13" fillId="5" borderId="28" xfId="0" applyFont="1" applyFill="1" applyBorder="1" applyAlignment="1">
      <alignment vertical="top" wrapText="1"/>
    </xf>
    <xf numFmtId="49" fontId="13" fillId="0" borderId="2" xfId="0" applyNumberFormat="1" applyFont="1" applyBorder="1" applyAlignment="1">
      <alignment vertical="top"/>
    </xf>
    <xf numFmtId="165" fontId="13" fillId="0" borderId="8" xfId="0" applyNumberFormat="1" applyFont="1" applyBorder="1" applyAlignment="1">
      <alignment horizontal="center" vertical="top"/>
    </xf>
    <xf numFmtId="165" fontId="13" fillId="10" borderId="71" xfId="0" applyNumberFormat="1" applyFont="1" applyFill="1" applyBorder="1" applyAlignment="1">
      <alignment horizontal="left" vertical="top" wrapText="1"/>
    </xf>
    <xf numFmtId="0" fontId="69" fillId="5" borderId="28" xfId="0" applyFont="1" applyFill="1" applyBorder="1" applyAlignment="1">
      <alignment vertical="top" wrapText="1"/>
    </xf>
    <xf numFmtId="0" fontId="13" fillId="0" borderId="6" xfId="0" applyFont="1" applyBorder="1" applyAlignment="1">
      <alignment horizontal="left" vertical="center" wrapText="1"/>
    </xf>
    <xf numFmtId="165" fontId="13" fillId="0" borderId="70" xfId="0" applyNumberFormat="1" applyFont="1" applyBorder="1" applyAlignment="1">
      <alignment horizontal="center" vertical="top"/>
    </xf>
    <xf numFmtId="0" fontId="13" fillId="0" borderId="37" xfId="0" applyFont="1" applyBorder="1" applyAlignment="1">
      <alignment horizontal="left" vertical="center" wrapText="1"/>
    </xf>
    <xf numFmtId="165" fontId="13" fillId="0" borderId="35" xfId="0" applyNumberFormat="1" applyFont="1" applyBorder="1" applyAlignment="1">
      <alignment horizontal="center" vertical="center" wrapText="1"/>
    </xf>
    <xf numFmtId="2" fontId="13" fillId="0" borderId="59" xfId="0" applyNumberFormat="1" applyFont="1" applyBorder="1" applyAlignment="1">
      <alignment horizontal="center" vertical="top"/>
    </xf>
    <xf numFmtId="0" fontId="67" fillId="0" borderId="33" xfId="0" applyFont="1" applyBorder="1"/>
    <xf numFmtId="165" fontId="13" fillId="0" borderId="38" xfId="0" applyNumberFormat="1" applyFont="1" applyBorder="1" applyAlignment="1">
      <alignment horizontal="center" vertical="top"/>
    </xf>
    <xf numFmtId="0" fontId="14" fillId="5" borderId="30" xfId="0" applyFont="1" applyFill="1" applyBorder="1" applyAlignment="1">
      <alignment horizontal="center" vertical="top"/>
    </xf>
    <xf numFmtId="165" fontId="13" fillId="5" borderId="59" xfId="0" applyNumberFormat="1" applyFont="1" applyFill="1" applyBorder="1" applyAlignment="1">
      <alignment horizontal="center" vertical="top"/>
    </xf>
    <xf numFmtId="165" fontId="13" fillId="5" borderId="58" xfId="0" applyNumberFormat="1" applyFont="1" applyFill="1" applyBorder="1" applyAlignment="1">
      <alignment horizontal="center" vertical="top"/>
    </xf>
    <xf numFmtId="49" fontId="14" fillId="8" borderId="21" xfId="0" applyNumberFormat="1" applyFont="1" applyFill="1" applyBorder="1" applyAlignment="1">
      <alignment horizontal="center" vertical="top"/>
    </xf>
    <xf numFmtId="49" fontId="14" fillId="0" borderId="21" xfId="0" applyNumberFormat="1" applyFont="1" applyBorder="1" applyAlignment="1">
      <alignment horizontal="center" vertical="top"/>
    </xf>
    <xf numFmtId="49" fontId="14" fillId="0" borderId="18" xfId="0" applyNumberFormat="1" applyFont="1" applyBorder="1" applyAlignment="1">
      <alignment horizontal="center" vertical="top" wrapText="1"/>
    </xf>
    <xf numFmtId="0" fontId="14" fillId="20" borderId="22" xfId="0" applyFont="1" applyFill="1" applyBorder="1" applyAlignment="1">
      <alignment horizontal="center" vertical="top"/>
    </xf>
    <xf numFmtId="165" fontId="14" fillId="20" borderId="21" xfId="0" applyNumberFormat="1" applyFont="1" applyFill="1" applyBorder="1" applyAlignment="1">
      <alignment horizontal="center" vertical="top"/>
    </xf>
    <xf numFmtId="165" fontId="14" fillId="20" borderId="23" xfId="0" applyNumberFormat="1" applyFont="1" applyFill="1" applyBorder="1" applyAlignment="1">
      <alignment horizontal="center" vertical="top"/>
    </xf>
    <xf numFmtId="0" fontId="13" fillId="0" borderId="52" xfId="0" applyFont="1" applyBorder="1" applyAlignment="1">
      <alignment horizontal="left" vertical="center" wrapText="1"/>
    </xf>
    <xf numFmtId="165" fontId="13" fillId="0" borderId="1" xfId="0" applyNumberFormat="1" applyFont="1" applyBorder="1" applyAlignment="1">
      <alignment horizontal="center" vertical="center" wrapText="1"/>
    </xf>
    <xf numFmtId="0" fontId="69" fillId="0" borderId="2" xfId="0" applyFont="1" applyBorder="1" applyAlignment="1">
      <alignment horizontal="left" vertical="center" wrapText="1"/>
    </xf>
    <xf numFmtId="165" fontId="69" fillId="0" borderId="49" xfId="0" applyNumberFormat="1" applyFont="1" applyBorder="1" applyAlignment="1">
      <alignment horizontal="center" vertical="center" wrapText="1"/>
    </xf>
    <xf numFmtId="0" fontId="69" fillId="0" borderId="4" xfId="0" applyFont="1" applyBorder="1" applyAlignment="1">
      <alignment horizontal="left" vertical="center" wrapText="1"/>
    </xf>
    <xf numFmtId="165" fontId="69" fillId="0" borderId="53" xfId="0" applyNumberFormat="1" applyFont="1" applyBorder="1" applyAlignment="1">
      <alignment horizontal="center" vertical="center" wrapText="1"/>
    </xf>
    <xf numFmtId="49" fontId="69" fillId="0" borderId="28" xfId="0" applyNumberFormat="1" applyFont="1" applyBorder="1" applyAlignment="1">
      <alignment horizontal="center" vertical="top"/>
    </xf>
    <xf numFmtId="0" fontId="69" fillId="0" borderId="28" xfId="0" applyFont="1" applyBorder="1" applyAlignment="1">
      <alignment horizontal="center" vertical="center"/>
    </xf>
    <xf numFmtId="165" fontId="69" fillId="0" borderId="28" xfId="0" applyNumberFormat="1" applyFont="1" applyBorder="1" applyAlignment="1">
      <alignment horizontal="center" vertical="top"/>
    </xf>
    <xf numFmtId="165" fontId="69" fillId="0" borderId="11" xfId="0" applyNumberFormat="1" applyFont="1" applyBorder="1" applyAlignment="1">
      <alignment horizontal="center" vertical="top"/>
    </xf>
    <xf numFmtId="0" fontId="69" fillId="0" borderId="28" xfId="0" applyFont="1" applyBorder="1" applyAlignment="1">
      <alignment horizontal="left" vertical="center" wrapText="1"/>
    </xf>
    <xf numFmtId="165" fontId="69" fillId="0" borderId="74" xfId="0" applyNumberFormat="1" applyFont="1" applyBorder="1" applyAlignment="1">
      <alignment horizontal="center" vertical="center" wrapText="1"/>
    </xf>
    <xf numFmtId="0" fontId="69" fillId="5" borderId="9" xfId="0" applyFont="1" applyFill="1" applyBorder="1" applyAlignment="1">
      <alignment horizontal="left" vertical="top" wrapText="1"/>
    </xf>
    <xf numFmtId="0" fontId="69" fillId="0" borderId="9" xfId="0" applyFont="1" applyBorder="1" applyAlignment="1">
      <alignment horizontal="center" vertical="center"/>
    </xf>
    <xf numFmtId="165" fontId="69" fillId="0" borderId="59" xfId="0" applyNumberFormat="1" applyFont="1" applyBorder="1" applyAlignment="1">
      <alignment horizontal="center" vertical="top"/>
    </xf>
    <xf numFmtId="165" fontId="69" fillId="0" borderId="70" xfId="0" applyNumberFormat="1" applyFont="1" applyBorder="1" applyAlignment="1">
      <alignment horizontal="center" vertical="top"/>
    </xf>
    <xf numFmtId="165" fontId="69" fillId="0" borderId="62" xfId="0" applyNumberFormat="1" applyFont="1" applyBorder="1" applyAlignment="1">
      <alignment horizontal="center" vertical="center" wrapText="1"/>
    </xf>
    <xf numFmtId="0" fontId="69" fillId="0" borderId="28" xfId="0" applyFont="1" applyBorder="1" applyAlignment="1">
      <alignment vertical="top" wrapText="1"/>
    </xf>
    <xf numFmtId="49" fontId="14" fillId="2" borderId="28" xfId="0" applyNumberFormat="1" applyFont="1" applyFill="1" applyBorder="1" applyAlignment="1">
      <alignment horizontal="center" vertical="top"/>
    </xf>
    <xf numFmtId="49" fontId="14" fillId="2" borderId="55" xfId="0" applyNumberFormat="1" applyFont="1" applyFill="1" applyBorder="1" applyAlignment="1">
      <alignment horizontal="center" vertical="top" wrapText="1"/>
    </xf>
    <xf numFmtId="165" fontId="14" fillId="8" borderId="21" xfId="7" applyNumberFormat="1" applyFont="1" applyFill="1" applyBorder="1" applyAlignment="1">
      <alignment horizontal="center" vertical="top"/>
    </xf>
    <xf numFmtId="49" fontId="14" fillId="8" borderId="22" xfId="7" applyNumberFormat="1" applyFont="1" applyFill="1" applyBorder="1" applyAlignment="1">
      <alignment vertical="top"/>
    </xf>
    <xf numFmtId="49" fontId="14" fillId="8" borderId="24" xfId="7" applyNumberFormat="1" applyFont="1" applyFill="1" applyBorder="1" applyAlignment="1">
      <alignment vertical="top"/>
    </xf>
    <xf numFmtId="49" fontId="14" fillId="8" borderId="40" xfId="7" applyNumberFormat="1" applyFont="1" applyFill="1" applyBorder="1" applyAlignment="1">
      <alignment horizontal="right" vertical="top"/>
    </xf>
    <xf numFmtId="49" fontId="14" fillId="8" borderId="43" xfId="7" applyNumberFormat="1" applyFont="1" applyFill="1" applyBorder="1" applyAlignment="1">
      <alignment horizontal="right" vertical="top"/>
    </xf>
    <xf numFmtId="165" fontId="14" fillId="8" borderId="9" xfId="7" applyNumberFormat="1" applyFont="1" applyFill="1" applyBorder="1" applyAlignment="1">
      <alignment horizontal="center" vertical="top"/>
    </xf>
    <xf numFmtId="49" fontId="14" fillId="8" borderId="0" xfId="7" applyNumberFormat="1" applyFont="1" applyFill="1" applyAlignment="1">
      <alignment vertical="top"/>
    </xf>
    <xf numFmtId="49" fontId="14" fillId="8" borderId="26" xfId="7" applyNumberFormat="1" applyFont="1" applyFill="1" applyBorder="1" applyAlignment="1">
      <alignment vertical="top"/>
    </xf>
    <xf numFmtId="49" fontId="14" fillId="0" borderId="11" xfId="7" applyNumberFormat="1" applyFont="1" applyBorder="1" applyAlignment="1">
      <alignment horizontal="right" vertical="top"/>
    </xf>
    <xf numFmtId="165" fontId="14" fillId="0" borderId="11" xfId="7" applyNumberFormat="1" applyFont="1" applyBorder="1" applyAlignment="1">
      <alignment horizontal="center" vertical="top"/>
    </xf>
    <xf numFmtId="165" fontId="14" fillId="0" borderId="12" xfId="7" applyNumberFormat="1" applyFont="1" applyBorder="1" applyAlignment="1">
      <alignment horizontal="center" vertical="top"/>
    </xf>
    <xf numFmtId="0" fontId="13" fillId="5" borderId="15" xfId="7" applyFont="1" applyFill="1" applyBorder="1" applyAlignment="1">
      <alignment horizontal="left" vertical="top" wrapText="1"/>
    </xf>
    <xf numFmtId="49" fontId="13" fillId="0" borderId="69" xfId="7" applyNumberFormat="1" applyFont="1" applyBorder="1" applyAlignment="1">
      <alignment vertical="top" wrapText="1"/>
    </xf>
    <xf numFmtId="49" fontId="13" fillId="0" borderId="65" xfId="7" applyNumberFormat="1" applyFont="1" applyBorder="1" applyAlignment="1">
      <alignment horizontal="center" vertical="top"/>
    </xf>
    <xf numFmtId="49" fontId="14" fillId="0" borderId="65" xfId="7" applyNumberFormat="1" applyFont="1" applyBorder="1" applyAlignment="1">
      <alignment vertical="top"/>
    </xf>
    <xf numFmtId="49" fontId="14" fillId="0" borderId="66" xfId="7" applyNumberFormat="1" applyFont="1" applyBorder="1" applyAlignment="1">
      <alignment vertical="top"/>
    </xf>
    <xf numFmtId="49" fontId="74" fillId="0" borderId="15" xfId="7" applyNumberFormat="1" applyFont="1" applyBorder="1" applyAlignment="1">
      <alignment vertical="top"/>
    </xf>
    <xf numFmtId="0" fontId="13" fillId="5" borderId="50" xfId="0" applyFont="1" applyFill="1" applyBorder="1" applyAlignment="1">
      <alignment vertical="center" wrapText="1"/>
    </xf>
    <xf numFmtId="49" fontId="14" fillId="5" borderId="19" xfId="0" applyNumberFormat="1" applyFont="1" applyFill="1" applyBorder="1" applyAlignment="1">
      <alignment horizontal="center" vertical="top" wrapText="1"/>
    </xf>
    <xf numFmtId="0" fontId="13" fillId="5" borderId="18" xfId="0" applyFont="1" applyFill="1" applyBorder="1" applyAlignment="1">
      <alignment horizontal="left" vertical="center" wrapText="1"/>
    </xf>
    <xf numFmtId="49" fontId="69" fillId="0" borderId="26" xfId="0" applyNumberFormat="1" applyFont="1" applyBorder="1" applyAlignment="1">
      <alignment vertical="top"/>
    </xf>
    <xf numFmtId="49" fontId="69" fillId="0" borderId="9" xfId="0" applyNumberFormat="1" applyFont="1" applyBorder="1" applyAlignment="1">
      <alignment vertical="top"/>
    </xf>
    <xf numFmtId="0" fontId="21" fillId="5" borderId="2" xfId="0" applyFont="1" applyFill="1" applyBorder="1" applyAlignment="1">
      <alignment horizontal="center" vertical="top"/>
    </xf>
    <xf numFmtId="0" fontId="69" fillId="5" borderId="59" xfId="0" applyFont="1" applyFill="1" applyBorder="1" applyAlignment="1">
      <alignment horizontal="center" vertical="top"/>
    </xf>
    <xf numFmtId="165" fontId="69" fillId="5" borderId="41" xfId="0" applyNumberFormat="1" applyFont="1" applyFill="1" applyBorder="1" applyAlignment="1">
      <alignment horizontal="center" vertical="top"/>
    </xf>
    <xf numFmtId="165" fontId="69" fillId="5" borderId="30" xfId="0" applyNumberFormat="1" applyFont="1" applyFill="1" applyBorder="1" applyAlignment="1">
      <alignment horizontal="center" vertical="top"/>
    </xf>
    <xf numFmtId="165" fontId="69" fillId="5" borderId="64" xfId="0" applyNumberFormat="1" applyFont="1" applyFill="1" applyBorder="1" applyAlignment="1">
      <alignment horizontal="center" vertical="center" wrapText="1"/>
    </xf>
    <xf numFmtId="0" fontId="69" fillId="5" borderId="3" xfId="0" applyFont="1" applyFill="1" applyBorder="1" applyAlignment="1">
      <alignment vertical="center" wrapText="1"/>
    </xf>
    <xf numFmtId="165" fontId="69" fillId="5" borderId="35" xfId="0" applyNumberFormat="1" applyFont="1" applyFill="1" applyBorder="1" applyAlignment="1">
      <alignment horizontal="center" vertical="center" wrapText="1"/>
    </xf>
    <xf numFmtId="0" fontId="69" fillId="5" borderId="30" xfId="0" applyFont="1" applyFill="1" applyBorder="1" applyAlignment="1">
      <alignment vertical="top" wrapText="1"/>
    </xf>
    <xf numFmtId="165" fontId="69" fillId="5" borderId="62" xfId="0" applyNumberFormat="1" applyFont="1" applyFill="1" applyBorder="1" applyAlignment="1">
      <alignment horizontal="center" vertical="center" wrapText="1"/>
    </xf>
    <xf numFmtId="0" fontId="69" fillId="5" borderId="35" xfId="0" applyFont="1" applyFill="1" applyBorder="1" applyAlignment="1">
      <alignment horizontal="center" vertical="center" wrapText="1"/>
    </xf>
    <xf numFmtId="0" fontId="69" fillId="5" borderId="30" xfId="0" applyFont="1" applyFill="1" applyBorder="1" applyAlignment="1">
      <alignment horizontal="left" vertical="center" wrapText="1"/>
    </xf>
    <xf numFmtId="0" fontId="13" fillId="0" borderId="15" xfId="0" applyFont="1" applyBorder="1" applyAlignment="1">
      <alignment vertical="top" wrapText="1"/>
    </xf>
    <xf numFmtId="0" fontId="13" fillId="0" borderId="31" xfId="0" applyFont="1" applyBorder="1" applyAlignment="1">
      <alignment horizontal="left" vertical="center" wrapText="1"/>
    </xf>
    <xf numFmtId="0" fontId="13" fillId="0" borderId="19" xfId="0" applyFont="1" applyBorder="1" applyAlignment="1">
      <alignment vertical="center" wrapText="1"/>
    </xf>
    <xf numFmtId="165" fontId="13" fillId="0" borderId="51" xfId="0" applyNumberFormat="1" applyFont="1" applyBorder="1" applyAlignment="1">
      <alignment horizontal="center" vertical="center" wrapText="1"/>
    </xf>
    <xf numFmtId="2" fontId="13" fillId="0" borderId="21" xfId="0" applyNumberFormat="1" applyFont="1" applyBorder="1" applyAlignment="1">
      <alignment horizontal="center" vertical="top"/>
    </xf>
    <xf numFmtId="165" fontId="13" fillId="0" borderId="21" xfId="0" applyNumberFormat="1" applyFont="1" applyBorder="1" applyAlignment="1">
      <alignment horizontal="center" vertical="top"/>
    </xf>
    <xf numFmtId="165" fontId="13" fillId="0" borderId="24" xfId="0" applyNumberFormat="1" applyFont="1" applyBorder="1" applyAlignment="1">
      <alignment horizontal="center" vertical="top"/>
    </xf>
    <xf numFmtId="165" fontId="13" fillId="0" borderId="56" xfId="0" applyNumberFormat="1" applyFont="1" applyBorder="1" applyAlignment="1">
      <alignment horizontal="center" vertical="center" wrapText="1"/>
    </xf>
    <xf numFmtId="0" fontId="13" fillId="0" borderId="23" xfId="0" applyFont="1" applyBorder="1" applyAlignment="1">
      <alignment horizontal="left" vertical="top" wrapText="1"/>
    </xf>
    <xf numFmtId="0" fontId="13" fillId="0" borderId="51" xfId="0" applyFont="1" applyBorder="1" applyAlignment="1">
      <alignment horizontal="left" vertical="top"/>
    </xf>
    <xf numFmtId="9" fontId="13" fillId="0" borderId="51" xfId="0" applyNumberFormat="1" applyFont="1" applyBorder="1" applyAlignment="1">
      <alignment horizontal="center" vertical="top"/>
    </xf>
    <xf numFmtId="9" fontId="13" fillId="0" borderId="14" xfId="0" applyNumberFormat="1" applyFont="1" applyBorder="1" applyAlignment="1">
      <alignment horizontal="center" vertical="top"/>
    </xf>
    <xf numFmtId="165" fontId="13" fillId="5" borderId="25" xfId="0" applyNumberFormat="1" applyFont="1" applyFill="1" applyBorder="1" applyAlignment="1">
      <alignment horizontal="center" vertical="top"/>
    </xf>
    <xf numFmtId="165" fontId="13" fillId="5" borderId="41" xfId="0" applyNumberFormat="1" applyFont="1" applyFill="1" applyBorder="1" applyAlignment="1">
      <alignment horizontal="center" vertical="top"/>
    </xf>
    <xf numFmtId="0" fontId="13" fillId="5" borderId="3" xfId="0" applyFont="1" applyFill="1" applyBorder="1" applyAlignment="1">
      <alignment horizontal="center" vertical="top"/>
    </xf>
    <xf numFmtId="165" fontId="13" fillId="5" borderId="68" xfId="0" applyNumberFormat="1" applyFont="1" applyFill="1" applyBorder="1" applyAlignment="1">
      <alignment horizontal="center" vertical="top"/>
    </xf>
    <xf numFmtId="165" fontId="13" fillId="5" borderId="3" xfId="0" applyNumberFormat="1" applyFont="1" applyFill="1" applyBorder="1" applyAlignment="1">
      <alignment horizontal="center" vertical="top"/>
    </xf>
    <xf numFmtId="0" fontId="14" fillId="20" borderId="15" xfId="0" applyFont="1" applyFill="1" applyBorder="1" applyAlignment="1">
      <alignment horizontal="center" vertical="top"/>
    </xf>
    <xf numFmtId="165" fontId="14" fillId="20" borderId="28" xfId="0" applyNumberFormat="1" applyFont="1" applyFill="1" applyBorder="1" applyAlignment="1">
      <alignment horizontal="center" vertical="top"/>
    </xf>
    <xf numFmtId="165" fontId="13" fillId="5" borderId="20" xfId="0" applyNumberFormat="1" applyFont="1" applyFill="1" applyBorder="1" applyAlignment="1">
      <alignment horizontal="center" vertical="center" wrapText="1"/>
    </xf>
    <xf numFmtId="0" fontId="13" fillId="5" borderId="1" xfId="0" applyFont="1" applyFill="1" applyBorder="1" applyAlignment="1">
      <alignment horizontal="center" vertical="center" wrapText="1"/>
    </xf>
    <xf numFmtId="0" fontId="13" fillId="5" borderId="45" xfId="0" applyFont="1" applyFill="1" applyBorder="1" applyAlignment="1">
      <alignment horizontal="center" vertical="center" wrapText="1"/>
    </xf>
    <xf numFmtId="0" fontId="13" fillId="5" borderId="52" xfId="0" applyFont="1" applyFill="1" applyBorder="1" applyAlignment="1">
      <alignment vertical="top" wrapText="1"/>
    </xf>
    <xf numFmtId="0" fontId="13" fillId="5" borderId="53" xfId="0" applyFont="1" applyFill="1" applyBorder="1" applyAlignment="1">
      <alignment horizontal="center" vertical="center" wrapText="1"/>
    </xf>
    <xf numFmtId="0" fontId="13" fillId="5" borderId="1" xfId="0" applyFont="1" applyFill="1" applyBorder="1" applyAlignment="1">
      <alignment horizontal="center" vertical="top"/>
    </xf>
    <xf numFmtId="0" fontId="13" fillId="5" borderId="6" xfId="0" applyFont="1" applyFill="1" applyBorder="1" applyAlignment="1">
      <alignment vertical="center" wrapText="1"/>
    </xf>
    <xf numFmtId="165" fontId="13" fillId="5" borderId="5" xfId="0" applyNumberFormat="1" applyFont="1" applyFill="1" applyBorder="1" applyAlignment="1">
      <alignment vertical="center" wrapText="1"/>
    </xf>
    <xf numFmtId="0" fontId="13" fillId="5" borderId="7" xfId="0" applyFont="1" applyFill="1" applyBorder="1" applyAlignment="1">
      <alignment horizontal="center" vertical="center" wrapText="1"/>
    </xf>
    <xf numFmtId="0" fontId="13" fillId="5" borderId="37" xfId="0" applyFont="1" applyFill="1" applyBorder="1" applyAlignment="1">
      <alignment vertical="top" wrapText="1"/>
    </xf>
    <xf numFmtId="0" fontId="13" fillId="5" borderId="61" xfId="0" applyFont="1" applyFill="1" applyBorder="1" applyAlignment="1">
      <alignment horizontal="center" vertical="center" wrapText="1"/>
    </xf>
    <xf numFmtId="0" fontId="13" fillId="5" borderId="64" xfId="0" applyFont="1" applyFill="1" applyBorder="1" applyAlignment="1">
      <alignment horizontal="center" vertical="top"/>
    </xf>
    <xf numFmtId="0" fontId="13" fillId="5" borderId="63" xfId="0" applyFont="1" applyFill="1" applyBorder="1" applyAlignment="1">
      <alignment horizontal="center" vertical="top" wrapText="1"/>
    </xf>
    <xf numFmtId="0" fontId="13" fillId="5" borderId="64" xfId="0" applyFont="1" applyFill="1" applyBorder="1" applyAlignment="1">
      <alignment horizontal="center" vertical="center"/>
    </xf>
    <xf numFmtId="0" fontId="14" fillId="5" borderId="29" xfId="0" applyFont="1" applyFill="1" applyBorder="1" applyAlignment="1">
      <alignment vertical="top" wrapText="1"/>
    </xf>
    <xf numFmtId="0" fontId="13" fillId="5" borderId="5" xfId="0" applyFont="1" applyFill="1" applyBorder="1" applyAlignment="1">
      <alignment horizontal="left" vertical="top" wrapText="1"/>
    </xf>
    <xf numFmtId="0" fontId="14" fillId="5" borderId="9" xfId="0" applyFont="1" applyFill="1" applyBorder="1" applyAlignment="1">
      <alignment vertical="top" wrapText="1"/>
    </xf>
    <xf numFmtId="0" fontId="14" fillId="0" borderId="35" xfId="0" applyFont="1" applyBorder="1" applyAlignment="1">
      <alignment horizontal="left" vertical="top"/>
    </xf>
    <xf numFmtId="0" fontId="13" fillId="10" borderId="35" xfId="0" applyFont="1" applyFill="1" applyBorder="1" applyAlignment="1">
      <alignment horizontal="center" vertical="center" wrapText="1"/>
    </xf>
    <xf numFmtId="0" fontId="14" fillId="5" borderId="21" xfId="0" applyFont="1" applyFill="1" applyBorder="1" applyAlignment="1">
      <alignment vertical="top" wrapText="1"/>
    </xf>
    <xf numFmtId="0" fontId="13" fillId="0" borderId="1" xfId="0" applyFont="1" applyBorder="1" applyAlignment="1">
      <alignment horizontal="left" vertical="top" wrapText="1"/>
    </xf>
    <xf numFmtId="0" fontId="14" fillId="0" borderId="1" xfId="0" applyFont="1" applyBorder="1" applyAlignment="1">
      <alignment horizontal="left" vertical="top"/>
    </xf>
    <xf numFmtId="0" fontId="14" fillId="0" borderId="45" xfId="0" applyFont="1" applyBorder="1" applyAlignment="1">
      <alignment horizontal="left" vertical="top"/>
    </xf>
    <xf numFmtId="49" fontId="13" fillId="0" borderId="58" xfId="0" applyNumberFormat="1" applyFont="1" applyBorder="1" applyAlignment="1">
      <alignment vertical="top"/>
    </xf>
    <xf numFmtId="0" fontId="13" fillId="5" borderId="61" xfId="0" applyFont="1" applyFill="1" applyBorder="1" applyAlignment="1">
      <alignment horizontal="left" vertical="top" wrapText="1"/>
    </xf>
    <xf numFmtId="165" fontId="14" fillId="0" borderId="30" xfId="0" applyNumberFormat="1" applyFont="1" applyBorder="1" applyAlignment="1">
      <alignment horizontal="center" vertical="top"/>
    </xf>
    <xf numFmtId="165" fontId="14" fillId="10" borderId="30" xfId="0" applyNumberFormat="1" applyFont="1" applyFill="1" applyBorder="1" applyAlignment="1">
      <alignment horizontal="center" vertical="top"/>
    </xf>
    <xf numFmtId="165" fontId="14" fillId="0" borderId="41" xfId="0" applyNumberFormat="1" applyFont="1" applyBorder="1" applyAlignment="1">
      <alignment horizontal="center" vertical="top"/>
    </xf>
    <xf numFmtId="49" fontId="14" fillId="5" borderId="16" xfId="0" applyNumberFormat="1" applyFont="1" applyFill="1" applyBorder="1" applyAlignment="1">
      <alignment vertical="top" wrapText="1"/>
    </xf>
    <xf numFmtId="49" fontId="14" fillId="5" borderId="44" xfId="0" applyNumberFormat="1" applyFont="1" applyFill="1" applyBorder="1" applyAlignment="1">
      <alignment vertical="top" wrapText="1"/>
    </xf>
    <xf numFmtId="49" fontId="14" fillId="5" borderId="19" xfId="0" applyNumberFormat="1" applyFont="1" applyFill="1" applyBorder="1" applyAlignment="1">
      <alignment vertical="top" wrapText="1"/>
    </xf>
    <xf numFmtId="0" fontId="13" fillId="0" borderId="45" xfId="0" applyFont="1" applyBorder="1" applyAlignment="1">
      <alignment horizontal="center" wrapText="1"/>
    </xf>
    <xf numFmtId="0" fontId="13" fillId="0" borderId="31" xfId="0" applyFont="1" applyBorder="1" applyAlignment="1">
      <alignment horizontal="center" vertical="top"/>
    </xf>
    <xf numFmtId="165" fontId="13" fillId="0" borderId="2" xfId="0" applyNumberFormat="1" applyFont="1" applyBorder="1" applyAlignment="1">
      <alignment horizontal="center"/>
    </xf>
    <xf numFmtId="165" fontId="14" fillId="10" borderId="52" xfId="0" applyNumberFormat="1" applyFont="1" applyFill="1" applyBorder="1" applyAlignment="1">
      <alignment horizontal="left" vertical="center" wrapText="1"/>
    </xf>
    <xf numFmtId="165" fontId="13" fillId="10" borderId="53" xfId="0" applyNumberFormat="1" applyFont="1" applyFill="1" applyBorder="1" applyAlignment="1">
      <alignment horizontal="center" wrapText="1"/>
    </xf>
    <xf numFmtId="0" fontId="13" fillId="0" borderId="1" xfId="0" applyFont="1" applyBorder="1" applyAlignment="1">
      <alignment horizontal="center" wrapText="1"/>
    </xf>
    <xf numFmtId="165" fontId="13" fillId="10" borderId="31" xfId="0" applyNumberFormat="1" applyFont="1" applyFill="1" applyBorder="1" applyAlignment="1">
      <alignment horizontal="left" vertical="center" wrapText="1"/>
    </xf>
    <xf numFmtId="165" fontId="13" fillId="10" borderId="33" xfId="0" applyNumberFormat="1" applyFont="1" applyFill="1" applyBorder="1" applyAlignment="1">
      <alignment horizontal="left" vertical="center" wrapText="1"/>
    </xf>
    <xf numFmtId="0" fontId="67" fillId="0" borderId="33" xfId="0" applyFont="1" applyBorder="1" applyAlignment="1">
      <alignment vertical="center" wrapText="1"/>
    </xf>
    <xf numFmtId="0" fontId="13" fillId="0" borderId="47" xfId="0" applyFont="1" applyBorder="1" applyAlignment="1">
      <alignment horizontal="center" vertical="top"/>
    </xf>
    <xf numFmtId="165" fontId="13" fillId="10" borderId="3" xfId="0" applyNumberFormat="1" applyFont="1" applyFill="1" applyBorder="1" applyAlignment="1">
      <alignment horizontal="center" vertical="top"/>
    </xf>
    <xf numFmtId="165" fontId="13" fillId="0" borderId="68" xfId="0" applyNumberFormat="1" applyFont="1" applyBorder="1" applyAlignment="1">
      <alignment horizontal="center" vertical="top"/>
    </xf>
    <xf numFmtId="49" fontId="14" fillId="5" borderId="74" xfId="0" applyNumberFormat="1" applyFont="1" applyFill="1" applyBorder="1" applyAlignment="1">
      <alignment horizontal="center" vertical="top" wrapText="1"/>
    </xf>
    <xf numFmtId="49" fontId="14" fillId="5" borderId="76" xfId="0" applyNumberFormat="1" applyFont="1" applyFill="1" applyBorder="1" applyAlignment="1">
      <alignment horizontal="center" vertical="top" wrapText="1"/>
    </xf>
    <xf numFmtId="49" fontId="13" fillId="0" borderId="28" xfId="0" applyNumberFormat="1" applyFont="1" applyBorder="1" applyAlignment="1">
      <alignment horizontal="center" vertical="top"/>
    </xf>
    <xf numFmtId="49" fontId="13" fillId="0" borderId="15" xfId="0" applyNumberFormat="1" applyFont="1" applyBorder="1" applyAlignment="1">
      <alignment vertical="top"/>
    </xf>
    <xf numFmtId="0" fontId="14" fillId="0" borderId="65" xfId="0" applyFont="1" applyBorder="1" applyAlignment="1">
      <alignment horizontal="center" vertical="top"/>
    </xf>
    <xf numFmtId="165" fontId="14" fillId="0" borderId="65" xfId="0" applyNumberFormat="1" applyFont="1" applyBorder="1" applyAlignment="1">
      <alignment horizontal="center" vertical="top"/>
    </xf>
    <xf numFmtId="165" fontId="14" fillId="0" borderId="76" xfId="0" applyNumberFormat="1" applyFont="1" applyBorder="1" applyAlignment="1">
      <alignment horizontal="center" vertical="top"/>
    </xf>
    <xf numFmtId="0" fontId="13" fillId="0" borderId="28" xfId="0" applyFont="1" applyBorder="1" applyAlignment="1">
      <alignment vertical="center" wrapText="1"/>
    </xf>
    <xf numFmtId="0" fontId="13" fillId="5" borderId="28" xfId="0" applyFont="1" applyFill="1" applyBorder="1" applyAlignment="1">
      <alignment horizontal="left" vertical="top" wrapText="1"/>
    </xf>
    <xf numFmtId="49" fontId="14" fillId="2" borderId="15" xfId="0" applyNumberFormat="1" applyFont="1" applyFill="1" applyBorder="1" applyAlignment="1">
      <alignment vertical="top"/>
    </xf>
    <xf numFmtId="49" fontId="14" fillId="3" borderId="28" xfId="0" applyNumberFormat="1" applyFont="1" applyFill="1" applyBorder="1" applyAlignment="1">
      <alignment vertical="top"/>
    </xf>
    <xf numFmtId="49" fontId="14" fillId="5" borderId="74" xfId="0" applyNumberFormat="1" applyFont="1" applyFill="1" applyBorder="1" applyAlignment="1">
      <alignment vertical="top" wrapText="1"/>
    </xf>
    <xf numFmtId="49" fontId="14" fillId="5" borderId="66" xfId="0" applyNumberFormat="1" applyFont="1" applyFill="1" applyBorder="1" applyAlignment="1">
      <alignment horizontal="center" vertical="top" wrapText="1"/>
    </xf>
    <xf numFmtId="49" fontId="13" fillId="0" borderId="28" xfId="0" applyNumberFormat="1" applyFont="1" applyBorder="1" applyAlignment="1">
      <alignment vertical="top"/>
    </xf>
    <xf numFmtId="49" fontId="14" fillId="2" borderId="36" xfId="0" applyNumberFormat="1" applyFont="1" applyFill="1" applyBorder="1" applyAlignment="1">
      <alignment vertical="top"/>
    </xf>
    <xf numFmtId="49" fontId="14" fillId="5" borderId="13" xfId="0" applyNumberFormat="1" applyFont="1" applyFill="1" applyBorder="1" applyAlignment="1">
      <alignment vertical="top" wrapText="1"/>
    </xf>
    <xf numFmtId="49" fontId="13" fillId="0" borderId="69" xfId="0" applyNumberFormat="1" applyFont="1" applyBorder="1" applyAlignment="1">
      <alignment horizontal="center" vertical="top"/>
    </xf>
    <xf numFmtId="0" fontId="13" fillId="5" borderId="28" xfId="0" applyFont="1" applyFill="1" applyBorder="1" applyAlignment="1">
      <alignment vertical="center" wrapText="1"/>
    </xf>
    <xf numFmtId="165" fontId="13" fillId="5" borderId="74" xfId="0" applyNumberFormat="1" applyFont="1" applyFill="1" applyBorder="1" applyAlignment="1">
      <alignment horizontal="center" vertical="center" wrapText="1"/>
    </xf>
    <xf numFmtId="0" fontId="13" fillId="5" borderId="65" xfId="0" applyFont="1" applyFill="1" applyBorder="1" applyAlignment="1">
      <alignment horizontal="center" vertical="center" wrapText="1"/>
    </xf>
    <xf numFmtId="49" fontId="14" fillId="5" borderId="69" xfId="0" applyNumberFormat="1" applyFont="1" applyFill="1" applyBorder="1" applyAlignment="1">
      <alignment horizontal="center" vertical="top" wrapText="1"/>
    </xf>
    <xf numFmtId="0" fontId="14" fillId="7" borderId="69" xfId="0" applyFont="1" applyFill="1" applyBorder="1" applyAlignment="1">
      <alignment horizontal="left" vertical="top"/>
    </xf>
    <xf numFmtId="49" fontId="14" fillId="8" borderId="23" xfId="7" applyNumberFormat="1" applyFont="1" applyFill="1" applyBorder="1" applyAlignment="1">
      <alignment vertical="top"/>
    </xf>
    <xf numFmtId="165" fontId="14" fillId="6" borderId="21" xfId="7" applyNumberFormat="1" applyFont="1" applyFill="1" applyBorder="1" applyAlignment="1">
      <alignment horizontal="center" vertical="top"/>
    </xf>
    <xf numFmtId="49" fontId="14" fillId="6" borderId="23" xfId="7" applyNumberFormat="1" applyFont="1" applyFill="1" applyBorder="1" applyAlignment="1">
      <alignment vertical="top"/>
    </xf>
    <xf numFmtId="49" fontId="14" fillId="6" borderId="22" xfId="7" applyNumberFormat="1" applyFont="1" applyFill="1" applyBorder="1" applyAlignment="1">
      <alignment vertical="top"/>
    </xf>
    <xf numFmtId="49" fontId="14" fillId="6" borderId="24" xfId="7" applyNumberFormat="1" applyFont="1" applyFill="1" applyBorder="1" applyAlignment="1">
      <alignment vertical="top"/>
    </xf>
    <xf numFmtId="2" fontId="14" fillId="6" borderId="28" xfId="0" applyNumberFormat="1" applyFont="1" applyFill="1" applyBorder="1" applyAlignment="1">
      <alignment horizontal="center" vertical="top"/>
    </xf>
    <xf numFmtId="2" fontId="27" fillId="4" borderId="15" xfId="0" applyNumberFormat="1" applyFont="1" applyFill="1" applyBorder="1" applyAlignment="1">
      <alignment horizontal="center" vertical="top" wrapText="1"/>
    </xf>
    <xf numFmtId="2" fontId="27" fillId="4" borderId="29" xfId="0" applyNumberFormat="1" applyFont="1" applyFill="1" applyBorder="1" applyAlignment="1">
      <alignment horizontal="center" vertical="top" wrapText="1"/>
    </xf>
    <xf numFmtId="0" fontId="30" fillId="0" borderId="30" xfId="33" applyFont="1" applyBorder="1" applyAlignment="1">
      <alignment horizontal="center" vertical="top" wrapText="1"/>
    </xf>
    <xf numFmtId="165" fontId="30" fillId="0" borderId="38" xfId="33" applyNumberFormat="1" applyFont="1" applyBorder="1" applyAlignment="1">
      <alignment horizontal="center" vertical="top" wrapText="1"/>
    </xf>
    <xf numFmtId="165" fontId="30" fillId="0" borderId="30" xfId="33" applyNumberFormat="1" applyFont="1" applyBorder="1" applyAlignment="1">
      <alignment horizontal="center" vertical="top" wrapText="1"/>
    </xf>
    <xf numFmtId="2" fontId="30" fillId="0" borderId="3" xfId="0" applyNumberFormat="1" applyFont="1" applyBorder="1" applyAlignment="1">
      <alignment horizontal="center" vertical="top" wrapText="1"/>
    </xf>
    <xf numFmtId="2" fontId="30" fillId="0" borderId="47" xfId="0" applyNumberFormat="1" applyFont="1" applyBorder="1" applyAlignment="1">
      <alignment horizontal="center" vertical="top" wrapText="1"/>
    </xf>
    <xf numFmtId="2" fontId="30" fillId="0" borderId="4" xfId="0" applyNumberFormat="1" applyFont="1" applyBorder="1" applyAlignment="1">
      <alignment horizontal="center" vertical="top" wrapText="1"/>
    </xf>
    <xf numFmtId="2" fontId="30" fillId="0" borderId="10" xfId="0" applyNumberFormat="1" applyFont="1" applyBorder="1" applyAlignment="1">
      <alignment horizontal="center" vertical="top" wrapText="1"/>
    </xf>
    <xf numFmtId="2" fontId="27" fillId="4" borderId="24" xfId="0" applyNumberFormat="1" applyFont="1" applyFill="1" applyBorder="1" applyAlignment="1">
      <alignment vertical="top" wrapText="1"/>
    </xf>
    <xf numFmtId="2" fontId="13" fillId="5" borderId="30" xfId="0" applyNumberFormat="1" applyFont="1" applyFill="1" applyBorder="1" applyAlignment="1">
      <alignment horizontal="center" vertical="top"/>
    </xf>
    <xf numFmtId="165" fontId="13" fillId="5" borderId="2" xfId="0" applyNumberFormat="1" applyFont="1" applyFill="1" applyBorder="1" applyAlignment="1">
      <alignment horizontal="center" vertical="center"/>
    </xf>
    <xf numFmtId="49" fontId="27" fillId="5" borderId="50" xfId="0" applyNumberFormat="1" applyFont="1" applyFill="1" applyBorder="1" applyAlignment="1">
      <alignment vertical="top" wrapText="1"/>
    </xf>
    <xf numFmtId="49" fontId="27" fillId="5" borderId="51" xfId="0" applyNumberFormat="1" applyFont="1" applyFill="1" applyBorder="1" applyAlignment="1">
      <alignment vertical="top" wrapText="1"/>
    </xf>
    <xf numFmtId="16" fontId="30" fillId="5" borderId="51" xfId="0" applyNumberFormat="1" applyFont="1" applyFill="1" applyBorder="1" applyAlignment="1">
      <alignment horizontal="center" vertical="top"/>
    </xf>
    <xf numFmtId="0" fontId="30" fillId="5" borderId="51" xfId="0" applyFont="1" applyFill="1" applyBorder="1" applyAlignment="1">
      <alignment horizontal="center" vertical="top"/>
    </xf>
    <xf numFmtId="165" fontId="43" fillId="5" borderId="59" xfId="7" applyNumberFormat="1" applyFont="1" applyFill="1" applyBorder="1" applyAlignment="1">
      <alignment horizontal="center" vertical="top"/>
    </xf>
    <xf numFmtId="49" fontId="27" fillId="18" borderId="15" xfId="7" applyNumberFormat="1" applyFont="1" applyFill="1" applyBorder="1" applyAlignment="1">
      <alignment horizontal="center" vertical="top"/>
    </xf>
    <xf numFmtId="0" fontId="9" fillId="0" borderId="0" xfId="0" applyFont="1" applyAlignment="1">
      <alignment horizontal="center" vertical="center"/>
    </xf>
    <xf numFmtId="0" fontId="9" fillId="5" borderId="0" xfId="0" applyFont="1" applyFill="1" applyAlignment="1">
      <alignment horizontal="center" vertical="center" wrapText="1"/>
    </xf>
    <xf numFmtId="165" fontId="79" fillId="0" borderId="0" xfId="7" applyNumberFormat="1" applyFont="1"/>
    <xf numFmtId="165" fontId="13" fillId="0" borderId="25" xfId="0" applyNumberFormat="1" applyFont="1" applyBorder="1" applyAlignment="1">
      <alignment horizontal="center" vertical="center"/>
    </xf>
    <xf numFmtId="165" fontId="14" fillId="10" borderId="58" xfId="0" applyNumberFormat="1" applyFont="1" applyFill="1" applyBorder="1" applyAlignment="1">
      <alignment horizontal="left" vertical="center" wrapText="1"/>
    </xf>
    <xf numFmtId="165" fontId="14" fillId="10" borderId="32" xfId="0" applyNumberFormat="1" applyFont="1" applyFill="1" applyBorder="1" applyAlignment="1">
      <alignment horizontal="left" vertical="center" wrapText="1"/>
    </xf>
    <xf numFmtId="49" fontId="15" fillId="0" borderId="40" xfId="0" applyNumberFormat="1" applyFont="1" applyBorder="1" applyAlignment="1">
      <alignment vertical="top"/>
    </xf>
    <xf numFmtId="165" fontId="12" fillId="0" borderId="0" xfId="0" applyNumberFormat="1" applyFont="1"/>
    <xf numFmtId="2" fontId="12" fillId="0" borderId="0" xfId="0" applyNumberFormat="1" applyFont="1"/>
    <xf numFmtId="0" fontId="81" fillId="0" borderId="15" xfId="0" applyFont="1" applyBorder="1" applyAlignment="1">
      <alignment horizontal="center" vertical="center" wrapText="1"/>
    </xf>
    <xf numFmtId="0" fontId="81" fillId="0" borderId="28" xfId="0" applyFont="1" applyBorder="1" applyAlignment="1">
      <alignment horizontal="center" vertical="center" wrapText="1"/>
    </xf>
    <xf numFmtId="0" fontId="34" fillId="0" borderId="0" xfId="0" applyFont="1" applyAlignment="1">
      <alignment vertical="top"/>
    </xf>
    <xf numFmtId="0" fontId="63" fillId="0" borderId="0" xfId="7" applyFont="1" applyAlignment="1">
      <alignment horizontal="center"/>
    </xf>
    <xf numFmtId="165" fontId="16" fillId="0" borderId="0" xfId="7" applyNumberFormat="1" applyFont="1"/>
    <xf numFmtId="0" fontId="30" fillId="0" borderId="30" xfId="33" applyFont="1" applyBorder="1" applyAlignment="1">
      <alignment vertical="top" wrapText="1"/>
    </xf>
    <xf numFmtId="0" fontId="16" fillId="7" borderId="0" xfId="0" applyFont="1" applyFill="1"/>
    <xf numFmtId="0" fontId="15" fillId="5" borderId="0" xfId="0" applyFont="1" applyFill="1" applyAlignment="1">
      <alignment horizontal="left" vertical="top" wrapText="1"/>
    </xf>
    <xf numFmtId="0" fontId="15" fillId="0" borderId="61" xfId="0" applyFont="1" applyBorder="1" applyAlignment="1">
      <alignment horizontal="left" vertical="top" wrapText="1"/>
    </xf>
    <xf numFmtId="0" fontId="15" fillId="0" borderId="61" xfId="0" applyFont="1" applyBorder="1" applyAlignment="1">
      <alignment vertical="center" wrapText="1"/>
    </xf>
    <xf numFmtId="0" fontId="15" fillId="0" borderId="11" xfId="0" applyFont="1" applyBorder="1" applyAlignment="1">
      <alignment wrapText="1"/>
    </xf>
    <xf numFmtId="0" fontId="12" fillId="0" borderId="22" xfId="0" applyFont="1" applyBorder="1" applyAlignment="1">
      <alignment horizontal="left" vertical="top" wrapText="1"/>
    </xf>
    <xf numFmtId="0" fontId="15" fillId="5" borderId="31" xfId="0" applyFont="1" applyFill="1" applyBorder="1" applyAlignment="1">
      <alignment horizontal="left" vertical="top" wrapText="1"/>
    </xf>
    <xf numFmtId="0" fontId="15" fillId="0" borderId="65" xfId="0" applyFont="1" applyBorder="1" applyAlignment="1">
      <alignment vertical="top"/>
    </xf>
    <xf numFmtId="165" fontId="26" fillId="10" borderId="17" xfId="0" applyNumberFormat="1" applyFont="1" applyFill="1" applyBorder="1" applyAlignment="1">
      <alignment horizontal="center" vertical="center" wrapText="1"/>
    </xf>
    <xf numFmtId="0" fontId="15" fillId="0" borderId="17" xfId="0" applyFont="1" applyBorder="1" applyAlignment="1">
      <alignment vertical="top"/>
    </xf>
    <xf numFmtId="0" fontId="15" fillId="0" borderId="5" xfId="0" applyFont="1" applyBorder="1" applyAlignment="1">
      <alignment vertical="top"/>
    </xf>
    <xf numFmtId="0" fontId="12" fillId="0" borderId="1" xfId="0" applyFont="1" applyBorder="1"/>
    <xf numFmtId="165" fontId="13" fillId="5" borderId="9" xfId="0" applyNumberFormat="1" applyFont="1" applyFill="1" applyBorder="1" applyAlignment="1">
      <alignment horizontal="center" vertical="top"/>
    </xf>
    <xf numFmtId="165" fontId="13" fillId="10" borderId="9" xfId="0" applyNumberFormat="1" applyFont="1" applyFill="1" applyBorder="1" applyAlignment="1">
      <alignment horizontal="center" vertical="top"/>
    </xf>
    <xf numFmtId="165" fontId="13" fillId="0" borderId="26" xfId="0" applyNumberFormat="1" applyFont="1" applyBorder="1" applyAlignment="1">
      <alignment horizontal="center" vertical="top"/>
    </xf>
    <xf numFmtId="165" fontId="62" fillId="0" borderId="0" xfId="0" applyNumberFormat="1" applyFont="1"/>
    <xf numFmtId="2" fontId="62" fillId="0" borderId="0" xfId="0" applyNumberFormat="1" applyFont="1"/>
    <xf numFmtId="165" fontId="62" fillId="5" borderId="0" xfId="0" applyNumberFormat="1" applyFont="1" applyFill="1"/>
    <xf numFmtId="2" fontId="62" fillId="5" borderId="0" xfId="0" applyNumberFormat="1" applyFont="1" applyFill="1"/>
    <xf numFmtId="0" fontId="14" fillId="7" borderId="40" xfId="0" applyFont="1" applyFill="1" applyBorder="1"/>
    <xf numFmtId="49" fontId="13" fillId="0" borderId="39" xfId="0" applyNumberFormat="1" applyFont="1" applyBorder="1" applyAlignment="1">
      <alignment vertical="top"/>
    </xf>
    <xf numFmtId="165" fontId="30" fillId="10" borderId="52" xfId="0" applyNumberFormat="1" applyFont="1" applyFill="1" applyBorder="1" applyAlignment="1">
      <alignment horizontal="left" vertical="center" wrapText="1"/>
    </xf>
    <xf numFmtId="49" fontId="30" fillId="0" borderId="14" xfId="0" applyNumberFormat="1" applyFont="1" applyBorder="1" applyAlignment="1">
      <alignment horizontal="center" vertical="top"/>
    </xf>
    <xf numFmtId="49" fontId="10" fillId="2" borderId="28" xfId="7" applyNumberFormat="1" applyFont="1" applyFill="1" applyBorder="1" applyAlignment="1">
      <alignment horizontal="center" vertical="top"/>
    </xf>
    <xf numFmtId="0" fontId="8" fillId="7" borderId="15" xfId="7" applyFont="1" applyFill="1" applyBorder="1" applyAlignment="1">
      <alignment horizontal="center" vertical="top"/>
    </xf>
    <xf numFmtId="165" fontId="16" fillId="7" borderId="28" xfId="7" applyNumberFormat="1" applyFont="1" applyFill="1" applyBorder="1" applyAlignment="1">
      <alignment horizontal="center" vertical="top" wrapText="1"/>
    </xf>
    <xf numFmtId="0" fontId="16" fillId="7" borderId="11" xfId="7" applyFont="1" applyFill="1" applyBorder="1" applyAlignment="1">
      <alignment horizontal="left" vertical="top" wrapText="1"/>
    </xf>
    <xf numFmtId="0" fontId="16" fillId="7" borderId="12" xfId="7" applyFont="1" applyFill="1" applyBorder="1" applyAlignment="1">
      <alignment horizontal="left" vertical="top" wrapText="1"/>
    </xf>
    <xf numFmtId="0" fontId="27" fillId="8" borderId="40" xfId="7" applyFont="1" applyFill="1" applyBorder="1" applyAlignment="1">
      <alignment vertical="top"/>
    </xf>
    <xf numFmtId="49" fontId="23" fillId="2" borderId="55" xfId="0" applyNumberFormat="1" applyFont="1" applyFill="1" applyBorder="1" applyAlignment="1">
      <alignment horizontal="center" vertical="top" wrapText="1"/>
    </xf>
    <xf numFmtId="2" fontId="16" fillId="6" borderId="28" xfId="0" applyNumberFormat="1" applyFont="1" applyFill="1" applyBorder="1" applyAlignment="1">
      <alignment horizontal="center" vertical="top"/>
    </xf>
    <xf numFmtId="49" fontId="15" fillId="0" borderId="0" xfId="0" applyNumberFormat="1" applyFont="1" applyAlignment="1">
      <alignment vertical="top"/>
    </xf>
    <xf numFmtId="2" fontId="15" fillId="0" borderId="0" xfId="0" applyNumberFormat="1" applyFont="1" applyAlignment="1">
      <alignment horizontal="center" vertical="top"/>
    </xf>
    <xf numFmtId="49" fontId="15" fillId="0" borderId="0" xfId="0" applyNumberFormat="1" applyFont="1" applyAlignment="1">
      <alignment horizontal="right" vertical="top"/>
    </xf>
    <xf numFmtId="2" fontId="64" fillId="4" borderId="28" xfId="0" applyNumberFormat="1" applyFont="1" applyFill="1" applyBorder="1" applyAlignment="1">
      <alignment horizontal="center" vertical="top" wrapText="1"/>
    </xf>
    <xf numFmtId="2" fontId="65" fillId="0" borderId="2" xfId="0" applyNumberFormat="1" applyFont="1" applyBorder="1" applyAlignment="1">
      <alignment horizontal="center" vertical="top" wrapText="1"/>
    </xf>
    <xf numFmtId="2" fontId="65" fillId="0" borderId="8" xfId="0" applyNumberFormat="1" applyFont="1" applyBorder="1" applyAlignment="1">
      <alignment horizontal="center" vertical="top" wrapText="1"/>
    </xf>
    <xf numFmtId="2" fontId="65" fillId="0" borderId="30" xfId="0" applyNumberFormat="1" applyFont="1" applyBorder="1" applyAlignment="1">
      <alignment horizontal="center" vertical="top" wrapText="1"/>
    </xf>
    <xf numFmtId="2" fontId="65" fillId="0" borderId="38" xfId="0" applyNumberFormat="1" applyFont="1" applyBorder="1" applyAlignment="1">
      <alignment horizontal="center" vertical="top" wrapText="1"/>
    </xf>
    <xf numFmtId="0" fontId="26" fillId="0" borderId="30" xfId="33" applyFont="1" applyBorder="1" applyAlignment="1">
      <alignment horizontal="center" vertical="top" wrapText="1"/>
    </xf>
    <xf numFmtId="0" fontId="26" fillId="0" borderId="38" xfId="33" applyFont="1" applyBorder="1" applyAlignment="1">
      <alignment horizontal="center" vertical="top" wrapText="1"/>
    </xf>
    <xf numFmtId="2" fontId="65" fillId="0" borderId="3" xfId="0" applyNumberFormat="1" applyFont="1" applyBorder="1" applyAlignment="1">
      <alignment horizontal="center" vertical="top" wrapText="1"/>
    </xf>
    <xf numFmtId="2" fontId="65" fillId="0" borderId="47" xfId="0" applyNumberFormat="1" applyFont="1" applyBorder="1" applyAlignment="1">
      <alignment horizontal="center" vertical="top" wrapText="1"/>
    </xf>
    <xf numFmtId="2" fontId="65" fillId="0" borderId="4" xfId="0" applyNumberFormat="1" applyFont="1" applyBorder="1" applyAlignment="1">
      <alignment horizontal="center" vertical="top" wrapText="1"/>
    </xf>
    <xf numFmtId="2" fontId="65" fillId="0" borderId="10" xfId="0" applyNumberFormat="1" applyFont="1" applyBorder="1" applyAlignment="1">
      <alignment horizontal="center" vertical="top" wrapText="1"/>
    </xf>
    <xf numFmtId="49" fontId="10" fillId="2" borderId="15" xfId="7" applyNumberFormat="1" applyFont="1" applyFill="1" applyBorder="1" applyAlignment="1">
      <alignment horizontal="center" vertical="top"/>
    </xf>
    <xf numFmtId="0" fontId="16" fillId="5" borderId="11" xfId="7" applyFont="1" applyFill="1" applyBorder="1" applyAlignment="1">
      <alignment horizontal="left" vertical="top"/>
    </xf>
    <xf numFmtId="0" fontId="29" fillId="16" borderId="69" xfId="7" applyFont="1" applyFill="1" applyBorder="1" applyAlignment="1">
      <alignment horizontal="left" vertical="top"/>
    </xf>
    <xf numFmtId="165" fontId="28" fillId="7" borderId="21" xfId="7" applyNumberFormat="1" applyFont="1" applyFill="1" applyBorder="1" applyAlignment="1">
      <alignment horizontal="center" vertical="top" wrapText="1"/>
    </xf>
    <xf numFmtId="0" fontId="28" fillId="7" borderId="22" xfId="7" applyFont="1" applyFill="1" applyBorder="1" applyAlignment="1">
      <alignment horizontal="left" vertical="top" wrapText="1"/>
    </xf>
    <xf numFmtId="0" fontId="28" fillId="18" borderId="11" xfId="7" applyFont="1" applyFill="1" applyBorder="1" applyAlignment="1">
      <alignment vertical="top"/>
    </xf>
    <xf numFmtId="0" fontId="28" fillId="5" borderId="22" xfId="7" applyFont="1" applyFill="1" applyBorder="1" applyAlignment="1">
      <alignment horizontal="left" vertical="top"/>
    </xf>
    <xf numFmtId="0" fontId="29" fillId="5" borderId="65" xfId="7" applyFont="1" applyFill="1" applyBorder="1" applyAlignment="1">
      <alignment vertical="center" wrapText="1"/>
    </xf>
    <xf numFmtId="0" fontId="28" fillId="5" borderId="2" xfId="7" applyFont="1" applyFill="1" applyBorder="1" applyAlignment="1">
      <alignment horizontal="center" vertical="top"/>
    </xf>
    <xf numFmtId="0" fontId="30" fillId="16" borderId="15" xfId="7" applyFont="1" applyFill="1" applyBorder="1" applyAlignment="1">
      <alignment horizontal="left" vertical="top"/>
    </xf>
    <xf numFmtId="0" fontId="30" fillId="0" borderId="38" xfId="7" applyFont="1" applyBorder="1" applyAlignment="1">
      <alignment horizontal="left" vertical="top"/>
    </xf>
    <xf numFmtId="0" fontId="30" fillId="0" borderId="22" xfId="7" applyFont="1" applyBorder="1" applyAlignment="1">
      <alignment horizontal="left" vertical="top"/>
    </xf>
    <xf numFmtId="2" fontId="15" fillId="0" borderId="0" xfId="7" applyNumberFormat="1" applyFont="1"/>
    <xf numFmtId="0" fontId="65" fillId="0" borderId="0" xfId="7" applyFont="1"/>
    <xf numFmtId="0" fontId="16" fillId="0" borderId="15" xfId="0" applyFont="1" applyBorder="1" applyAlignment="1">
      <alignment vertical="center" wrapText="1"/>
    </xf>
    <xf numFmtId="0" fontId="16" fillId="0" borderId="11" xfId="0" applyFont="1" applyBorder="1" applyAlignment="1">
      <alignment vertical="center" wrapText="1"/>
    </xf>
    <xf numFmtId="0" fontId="12" fillId="0" borderId="11" xfId="0" applyFont="1" applyBorder="1"/>
    <xf numFmtId="0" fontId="81" fillId="0" borderId="28" xfId="0" applyFont="1" applyBorder="1" applyAlignment="1">
      <alignment vertical="center" wrapText="1"/>
    </xf>
    <xf numFmtId="0" fontId="15" fillId="5" borderId="51" xfId="0" applyFont="1" applyFill="1" applyBorder="1" applyAlignment="1">
      <alignment horizontal="center" vertical="center" wrapText="1"/>
    </xf>
    <xf numFmtId="0" fontId="15" fillId="5" borderId="14" xfId="0" applyFont="1" applyFill="1" applyBorder="1" applyAlignment="1">
      <alignment horizontal="center" vertical="center" wrapText="1"/>
    </xf>
    <xf numFmtId="0" fontId="15" fillId="5" borderId="35" xfId="0" applyFont="1" applyFill="1" applyBorder="1" applyAlignment="1">
      <alignment horizontal="center" vertical="top" wrapText="1"/>
    </xf>
    <xf numFmtId="165" fontId="16" fillId="7" borderId="21" xfId="0" applyNumberFormat="1" applyFont="1" applyFill="1" applyBorder="1" applyAlignment="1">
      <alignment horizontal="center" vertical="top" wrapText="1"/>
    </xf>
    <xf numFmtId="0" fontId="16" fillId="7" borderId="22" xfId="0" applyFont="1" applyFill="1" applyBorder="1" applyAlignment="1">
      <alignment horizontal="left" vertical="top" wrapText="1"/>
    </xf>
    <xf numFmtId="0" fontId="16" fillId="7" borderId="24" xfId="0" applyFont="1" applyFill="1" applyBorder="1" applyAlignment="1">
      <alignment horizontal="left" vertical="top" wrapText="1"/>
    </xf>
    <xf numFmtId="49" fontId="23" fillId="2" borderId="15" xfId="0" applyNumberFormat="1" applyFont="1" applyFill="1" applyBorder="1" applyAlignment="1">
      <alignment horizontal="center" vertical="top"/>
    </xf>
    <xf numFmtId="0" fontId="26" fillId="0" borderId="50" xfId="0" applyFont="1" applyBorder="1" applyAlignment="1">
      <alignment horizontal="center" vertical="center" wrapText="1"/>
    </xf>
    <xf numFmtId="49" fontId="16" fillId="5" borderId="40" xfId="0" applyNumberFormat="1" applyFont="1" applyFill="1" applyBorder="1" applyAlignment="1">
      <alignment vertical="top" wrapText="1"/>
    </xf>
    <xf numFmtId="49" fontId="16" fillId="5" borderId="29" xfId="0" applyNumberFormat="1" applyFont="1" applyFill="1" applyBorder="1" applyAlignment="1">
      <alignment horizontal="center" vertical="top" wrapText="1"/>
    </xf>
    <xf numFmtId="0" fontId="15" fillId="0" borderId="2" xfId="0" applyFont="1" applyBorder="1" applyAlignment="1">
      <alignment horizontal="center" vertical="top"/>
    </xf>
    <xf numFmtId="0" fontId="15" fillId="5" borderId="5" xfId="0" applyFont="1" applyFill="1" applyBorder="1" applyAlignment="1">
      <alignment horizontal="center" vertical="center" wrapText="1"/>
    </xf>
    <xf numFmtId="49" fontId="16" fillId="5" borderId="0" xfId="0" applyNumberFormat="1" applyFont="1" applyFill="1" applyAlignment="1">
      <alignment vertical="top" wrapText="1"/>
    </xf>
    <xf numFmtId="49" fontId="16" fillId="5" borderId="9" xfId="0" applyNumberFormat="1" applyFont="1" applyFill="1" applyBorder="1" applyAlignment="1">
      <alignment horizontal="center" vertical="top" wrapText="1"/>
    </xf>
    <xf numFmtId="0" fontId="15" fillId="0" borderId="30" xfId="0" applyFont="1" applyBorder="1" applyAlignment="1">
      <alignment horizontal="center" vertical="top"/>
    </xf>
    <xf numFmtId="0" fontId="15" fillId="0" borderId="58" xfId="0" applyFont="1" applyBorder="1" applyAlignment="1">
      <alignment horizontal="center" vertical="top"/>
    </xf>
    <xf numFmtId="49" fontId="16" fillId="5" borderId="22" xfId="0" applyNumberFormat="1" applyFont="1" applyFill="1" applyBorder="1" applyAlignment="1">
      <alignment vertical="top" wrapText="1"/>
    </xf>
    <xf numFmtId="49" fontId="16" fillId="5" borderId="21" xfId="0" applyNumberFormat="1" applyFont="1" applyFill="1" applyBorder="1" applyAlignment="1">
      <alignment horizontal="center" vertical="top" wrapText="1"/>
    </xf>
    <xf numFmtId="0" fontId="16" fillId="11" borderId="10" xfId="0" applyFont="1" applyFill="1" applyBorder="1" applyAlignment="1">
      <alignment horizontal="center" vertical="top"/>
    </xf>
    <xf numFmtId="49" fontId="16" fillId="3" borderId="28" xfId="0" applyNumberFormat="1" applyFont="1" applyFill="1" applyBorder="1" applyAlignment="1">
      <alignment horizontal="center" vertical="top"/>
    </xf>
    <xf numFmtId="0" fontId="12" fillId="7" borderId="15" xfId="0" applyFont="1" applyFill="1" applyBorder="1" applyAlignment="1">
      <alignment horizontal="center" vertical="top" wrapText="1"/>
    </xf>
    <xf numFmtId="0" fontId="12" fillId="7" borderId="11" xfId="0" applyFont="1" applyFill="1" applyBorder="1" applyAlignment="1">
      <alignment horizontal="center" vertical="top" wrapText="1"/>
    </xf>
    <xf numFmtId="0" fontId="16" fillId="7" borderId="28" xfId="0" applyFont="1" applyFill="1" applyBorder="1" applyAlignment="1">
      <alignment horizontal="center" vertical="top"/>
    </xf>
    <xf numFmtId="0" fontId="15" fillId="7" borderId="15" xfId="0" applyFont="1" applyFill="1" applyBorder="1" applyAlignment="1">
      <alignment horizontal="left" vertical="top"/>
    </xf>
    <xf numFmtId="0" fontId="15" fillId="7" borderId="11" xfId="0" applyFont="1" applyFill="1" applyBorder="1" applyAlignment="1">
      <alignment horizontal="left" vertical="top"/>
    </xf>
    <xf numFmtId="9" fontId="15" fillId="7" borderId="11" xfId="0" applyNumberFormat="1" applyFont="1" applyFill="1" applyBorder="1" applyAlignment="1">
      <alignment horizontal="center" vertical="top"/>
    </xf>
    <xf numFmtId="9" fontId="15" fillId="7" borderId="12" xfId="0" applyNumberFormat="1" applyFont="1" applyFill="1" applyBorder="1" applyAlignment="1">
      <alignment horizontal="center" vertical="top"/>
    </xf>
    <xf numFmtId="0" fontId="35" fillId="7" borderId="11" xfId="0" applyFont="1" applyFill="1" applyBorder="1" applyAlignment="1">
      <alignment vertical="top" wrapText="1"/>
    </xf>
    <xf numFmtId="0" fontId="35" fillId="7" borderId="12" xfId="0" applyFont="1" applyFill="1" applyBorder="1" applyAlignment="1">
      <alignment vertical="top" wrapText="1"/>
    </xf>
    <xf numFmtId="49" fontId="23" fillId="2" borderId="39" xfId="0" applyNumberFormat="1" applyFont="1" applyFill="1" applyBorder="1" applyAlignment="1">
      <alignment horizontal="center" vertical="top"/>
    </xf>
    <xf numFmtId="0" fontId="35" fillId="0" borderId="11" xfId="0" applyFont="1" applyBorder="1" applyAlignment="1">
      <alignment vertical="top" wrapText="1"/>
    </xf>
    <xf numFmtId="0" fontId="35" fillId="0" borderId="12" xfId="0" applyFont="1" applyBorder="1" applyAlignment="1">
      <alignment vertical="top" wrapText="1"/>
    </xf>
    <xf numFmtId="0" fontId="15" fillId="0" borderId="7" xfId="0" applyFont="1" applyBorder="1" applyAlignment="1">
      <alignment horizontal="center" vertical="center"/>
    </xf>
    <xf numFmtId="0" fontId="12" fillId="5" borderId="21" xfId="0" applyFont="1" applyFill="1" applyBorder="1" applyAlignment="1">
      <alignment horizontal="center" vertical="top" wrapText="1"/>
    </xf>
    <xf numFmtId="0" fontId="16" fillId="11" borderId="32" xfId="0" applyFont="1" applyFill="1" applyBorder="1" applyAlignment="1">
      <alignment horizontal="center" vertical="top"/>
    </xf>
    <xf numFmtId="165" fontId="16" fillId="7" borderId="21" xfId="0" applyNumberFormat="1" applyFont="1" applyFill="1" applyBorder="1" applyAlignment="1">
      <alignment horizontal="center" vertical="top"/>
    </xf>
    <xf numFmtId="49" fontId="16" fillId="8" borderId="22" xfId="7" applyNumberFormat="1" applyFont="1" applyFill="1" applyBorder="1" applyAlignment="1">
      <alignment vertical="top"/>
    </xf>
    <xf numFmtId="49" fontId="16" fillId="8" borderId="24" xfId="7" applyNumberFormat="1" applyFont="1" applyFill="1" applyBorder="1" applyAlignment="1">
      <alignment vertical="top"/>
    </xf>
    <xf numFmtId="0" fontId="15" fillId="0" borderId="0" xfId="0" applyFont="1" applyAlignment="1">
      <alignment horizontal="center" vertical="top"/>
    </xf>
    <xf numFmtId="49" fontId="14" fillId="0" borderId="0" xfId="0" applyNumberFormat="1" applyFont="1" applyAlignment="1">
      <alignment vertical="top" wrapText="1"/>
    </xf>
    <xf numFmtId="165" fontId="34" fillId="0" borderId="0" xfId="0" applyNumberFormat="1" applyFont="1" applyAlignment="1">
      <alignment vertical="top"/>
    </xf>
    <xf numFmtId="0" fontId="27" fillId="5" borderId="0" xfId="0" applyFont="1" applyFill="1" applyAlignment="1">
      <alignment horizontal="left" vertical="top"/>
    </xf>
    <xf numFmtId="0" fontId="30" fillId="0" borderId="13" xfId="0" applyFont="1" applyBorder="1" applyAlignment="1">
      <alignment horizontal="center" vertical="center" wrapText="1"/>
    </xf>
    <xf numFmtId="0" fontId="30" fillId="0" borderId="56" xfId="0" applyFont="1" applyBorder="1" applyAlignment="1">
      <alignment horizontal="center" vertical="top"/>
    </xf>
    <xf numFmtId="0" fontId="30" fillId="5" borderId="61" xfId="0" applyFont="1" applyFill="1" applyBorder="1" applyAlignment="1">
      <alignment horizontal="center" vertical="top" wrapText="1"/>
    </xf>
    <xf numFmtId="0" fontId="30" fillId="5" borderId="1" xfId="0" applyFont="1" applyFill="1" applyBorder="1" applyAlignment="1">
      <alignment horizontal="center" vertical="top"/>
    </xf>
    <xf numFmtId="0" fontId="30" fillId="0" borderId="45" xfId="0" applyFont="1" applyBorder="1" applyAlignment="1">
      <alignment horizontal="center" vertical="top"/>
    </xf>
    <xf numFmtId="0" fontId="30" fillId="0" borderId="5" xfId="0" applyFont="1" applyBorder="1" applyAlignment="1">
      <alignment horizontal="center" vertical="center" wrapText="1"/>
    </xf>
    <xf numFmtId="0" fontId="27" fillId="7" borderId="15" xfId="0" applyFont="1" applyFill="1" applyBorder="1" applyAlignment="1">
      <alignment horizontal="left" vertical="top" wrapText="1"/>
    </xf>
    <xf numFmtId="0" fontId="13" fillId="0" borderId="0" xfId="7" applyFont="1" applyAlignment="1">
      <alignment horizontal="left" vertical="top" wrapText="1"/>
    </xf>
    <xf numFmtId="49" fontId="27" fillId="2" borderId="21" xfId="7" applyNumberFormat="1" applyFont="1" applyFill="1" applyBorder="1" applyAlignment="1">
      <alignment horizontal="center" vertical="top"/>
    </xf>
    <xf numFmtId="49" fontId="27" fillId="5" borderId="40" xfId="7" applyNumberFormat="1" applyFont="1" applyFill="1" applyBorder="1" applyAlignment="1">
      <alignment horizontal="center" vertical="top" wrapText="1"/>
    </xf>
    <xf numFmtId="49" fontId="27" fillId="5" borderId="0" xfId="7" applyNumberFormat="1" applyFont="1" applyFill="1" applyAlignment="1">
      <alignment horizontal="center" vertical="top" wrapText="1"/>
    </xf>
    <xf numFmtId="0" fontId="32" fillId="5" borderId="22" xfId="7" applyFont="1" applyFill="1" applyBorder="1" applyAlignment="1">
      <alignment horizontal="center" vertical="top" wrapText="1"/>
    </xf>
    <xf numFmtId="0" fontId="27" fillId="8" borderId="11" xfId="0" applyFont="1" applyFill="1" applyBorder="1" applyAlignment="1">
      <alignment horizontal="left" vertical="top"/>
    </xf>
    <xf numFmtId="0" fontId="27" fillId="2" borderId="11" xfId="0" applyFont="1" applyFill="1" applyBorder="1" applyAlignment="1">
      <alignment horizontal="left" vertical="top"/>
    </xf>
    <xf numFmtId="0" fontId="27" fillId="2" borderId="12" xfId="0" applyFont="1" applyFill="1" applyBorder="1" applyAlignment="1">
      <alignment horizontal="left" vertical="top"/>
    </xf>
    <xf numFmtId="0" fontId="27" fillId="0" borderId="43" xfId="0" applyFont="1" applyBorder="1" applyAlignment="1">
      <alignment horizontal="left" vertical="top"/>
    </xf>
    <xf numFmtId="0" fontId="27" fillId="0" borderId="23" xfId="0" applyFont="1" applyBorder="1" applyAlignment="1">
      <alignment vertical="top"/>
    </xf>
    <xf numFmtId="0" fontId="27" fillId="0" borderId="22" xfId="0" applyFont="1" applyBorder="1" applyAlignment="1">
      <alignment horizontal="left" vertical="top"/>
    </xf>
    <xf numFmtId="0" fontId="30" fillId="0" borderId="22" xfId="0" applyFont="1" applyBorder="1" applyAlignment="1">
      <alignment horizontal="left" vertical="top"/>
    </xf>
    <xf numFmtId="0" fontId="27" fillId="0" borderId="24" xfId="0" applyFont="1" applyBorder="1" applyAlignment="1">
      <alignment horizontal="left" vertical="top"/>
    </xf>
    <xf numFmtId="49" fontId="27" fillId="7" borderId="11" xfId="0" applyNumberFormat="1" applyFont="1" applyFill="1" applyBorder="1" applyAlignment="1">
      <alignment vertical="top" wrapText="1"/>
    </xf>
    <xf numFmtId="0" fontId="30" fillId="7" borderId="11" xfId="0" applyFont="1" applyFill="1" applyBorder="1" applyAlignment="1">
      <alignment vertical="top" wrapText="1"/>
    </xf>
    <xf numFmtId="0" fontId="30" fillId="0" borderId="2" xfId="0" applyFont="1" applyBorder="1" applyAlignment="1">
      <alignment horizontal="center" vertical="top"/>
    </xf>
    <xf numFmtId="165" fontId="30" fillId="0" borderId="2" xfId="0" applyNumberFormat="1" applyFont="1" applyBorder="1" applyAlignment="1">
      <alignment horizontal="center" vertical="top"/>
    </xf>
    <xf numFmtId="165" fontId="30" fillId="10" borderId="2" xfId="0" applyNumberFormat="1" applyFont="1" applyFill="1" applyBorder="1" applyAlignment="1">
      <alignment horizontal="center" vertical="top"/>
    </xf>
    <xf numFmtId="165" fontId="30" fillId="0" borderId="25" xfId="0" applyNumberFormat="1" applyFont="1" applyBorder="1" applyAlignment="1">
      <alignment horizontal="center" vertical="top"/>
    </xf>
    <xf numFmtId="165" fontId="30" fillId="10" borderId="17" xfId="0" applyNumberFormat="1" applyFont="1" applyFill="1" applyBorder="1" applyAlignment="1">
      <alignment horizontal="center" vertical="center" wrapText="1"/>
    </xf>
    <xf numFmtId="49" fontId="30" fillId="5" borderId="17" xfId="0" applyNumberFormat="1" applyFont="1" applyFill="1" applyBorder="1" applyAlignment="1">
      <alignment horizontal="center" vertical="center" wrapText="1"/>
    </xf>
    <xf numFmtId="49" fontId="30" fillId="5" borderId="42" xfId="0" applyNumberFormat="1" applyFont="1" applyFill="1" applyBorder="1" applyAlignment="1">
      <alignment horizontal="center" vertical="center" wrapText="1"/>
    </xf>
    <xf numFmtId="0" fontId="27" fillId="11" borderId="22" xfId="0" applyFont="1" applyFill="1" applyBorder="1" applyAlignment="1">
      <alignment horizontal="center" vertical="top"/>
    </xf>
    <xf numFmtId="165" fontId="27" fillId="11" borderId="21" xfId="0" applyNumberFormat="1" applyFont="1" applyFill="1" applyBorder="1" applyAlignment="1">
      <alignment horizontal="center" vertical="top"/>
    </xf>
    <xf numFmtId="0" fontId="30" fillId="0" borderId="52" xfId="0" applyFont="1" applyBorder="1" applyAlignment="1">
      <alignment horizontal="left" vertical="top"/>
    </xf>
    <xf numFmtId="0" fontId="30" fillId="0" borderId="53" xfId="0" applyFont="1" applyBorder="1" applyAlignment="1">
      <alignment horizontal="left" vertical="top"/>
    </xf>
    <xf numFmtId="9" fontId="30" fillId="0" borderId="1" xfId="0" applyNumberFormat="1" applyFont="1" applyBorder="1" applyAlignment="1">
      <alignment horizontal="center" vertical="top"/>
    </xf>
    <xf numFmtId="165" fontId="30" fillId="10" borderId="5" xfId="0" applyNumberFormat="1" applyFont="1" applyFill="1" applyBorder="1" applyAlignment="1">
      <alignment horizontal="center" vertical="center" wrapText="1"/>
    </xf>
    <xf numFmtId="0" fontId="30" fillId="0" borderId="49" xfId="0" applyFont="1" applyBorder="1" applyAlignment="1">
      <alignment vertical="center" wrapText="1"/>
    </xf>
    <xf numFmtId="49" fontId="30" fillId="5" borderId="5" xfId="0" applyNumberFormat="1" applyFont="1" applyFill="1" applyBorder="1" applyAlignment="1">
      <alignment horizontal="center" vertical="center" wrapText="1"/>
    </xf>
    <xf numFmtId="49" fontId="30" fillId="5" borderId="7" xfId="0" applyNumberFormat="1" applyFont="1" applyFill="1" applyBorder="1" applyAlignment="1">
      <alignment horizontal="center" vertical="center" wrapText="1"/>
    </xf>
    <xf numFmtId="0" fontId="30" fillId="0" borderId="30" xfId="0" applyFont="1" applyBorder="1" applyAlignment="1">
      <alignment horizontal="center" vertical="top"/>
    </xf>
    <xf numFmtId="165" fontId="30" fillId="0" borderId="60" xfId="0" applyNumberFormat="1" applyFont="1" applyBorder="1" applyAlignment="1">
      <alignment horizontal="center" vertical="top"/>
    </xf>
    <xf numFmtId="0" fontId="30" fillId="0" borderId="61" xfId="0" applyFont="1" applyBorder="1" applyAlignment="1">
      <alignment wrapText="1"/>
    </xf>
    <xf numFmtId="165" fontId="30" fillId="10" borderId="35" xfId="0" applyNumberFormat="1" applyFont="1" applyFill="1" applyBorder="1" applyAlignment="1">
      <alignment horizontal="center" vertical="center" wrapText="1"/>
    </xf>
    <xf numFmtId="49" fontId="30" fillId="5" borderId="35" xfId="0" applyNumberFormat="1" applyFont="1" applyFill="1" applyBorder="1" applyAlignment="1">
      <alignment horizontal="center" vertical="center" wrapText="1"/>
    </xf>
    <xf numFmtId="49" fontId="30" fillId="5" borderId="34" xfId="0" applyNumberFormat="1" applyFont="1" applyFill="1" applyBorder="1" applyAlignment="1">
      <alignment horizontal="center" vertical="center" wrapText="1"/>
    </xf>
    <xf numFmtId="0" fontId="30" fillId="5" borderId="6" xfId="0" applyFont="1" applyFill="1" applyBorder="1" applyAlignment="1">
      <alignment vertical="center" wrapText="1"/>
    </xf>
    <xf numFmtId="165" fontId="30" fillId="5" borderId="5" xfId="0" applyNumberFormat="1" applyFont="1" applyFill="1" applyBorder="1" applyAlignment="1">
      <alignment horizontal="center" vertical="center" wrapText="1"/>
    </xf>
    <xf numFmtId="0" fontId="30" fillId="5" borderId="58" xfId="0" applyFont="1" applyFill="1" applyBorder="1" applyAlignment="1">
      <alignment vertical="center" wrapText="1"/>
    </xf>
    <xf numFmtId="0" fontId="30" fillId="0" borderId="17" xfId="0" applyFont="1" applyBorder="1" applyAlignment="1">
      <alignment horizontal="center" vertical="center" wrapText="1"/>
    </xf>
    <xf numFmtId="9" fontId="30" fillId="5" borderId="37" xfId="0" applyNumberFormat="1" applyFont="1" applyFill="1" applyBorder="1" applyAlignment="1">
      <alignment vertical="center" wrapText="1"/>
    </xf>
    <xf numFmtId="165" fontId="30" fillId="5" borderId="35" xfId="0" applyNumberFormat="1" applyFont="1" applyFill="1" applyBorder="1" applyAlignment="1">
      <alignment horizontal="center" vertical="center" wrapText="1"/>
    </xf>
    <xf numFmtId="9" fontId="30" fillId="5" borderId="46" xfId="0" applyNumberFormat="1" applyFont="1" applyFill="1" applyBorder="1" applyAlignment="1">
      <alignment vertical="center" wrapText="1"/>
    </xf>
    <xf numFmtId="0" fontId="30" fillId="5" borderId="37" xfId="0" applyFont="1" applyFill="1" applyBorder="1" applyAlignment="1">
      <alignment wrapText="1"/>
    </xf>
    <xf numFmtId="165" fontId="30" fillId="0" borderId="30" xfId="0" applyNumberFormat="1" applyFont="1" applyBorder="1" applyAlignment="1">
      <alignment horizontal="center" vertical="top"/>
    </xf>
    <xf numFmtId="165" fontId="30" fillId="10" borderId="30" xfId="0" applyNumberFormat="1" applyFont="1" applyFill="1" applyBorder="1" applyAlignment="1">
      <alignment horizontal="center" vertical="top"/>
    </xf>
    <xf numFmtId="165" fontId="30" fillId="0" borderId="41" xfId="0" applyNumberFormat="1" applyFont="1" applyBorder="1" applyAlignment="1">
      <alignment horizontal="center" vertical="top"/>
    </xf>
    <xf numFmtId="49" fontId="30" fillId="5" borderId="37" xfId="0" applyNumberFormat="1" applyFont="1" applyFill="1" applyBorder="1" applyAlignment="1">
      <alignment vertical="top" wrapText="1"/>
    </xf>
    <xf numFmtId="0" fontId="30" fillId="0" borderId="4" xfId="0" applyFont="1" applyBorder="1" applyAlignment="1">
      <alignment horizontal="center" vertical="top"/>
    </xf>
    <xf numFmtId="165" fontId="30" fillId="0" borderId="4" xfId="0" applyNumberFormat="1" applyFont="1" applyBorder="1" applyAlignment="1">
      <alignment horizontal="center" vertical="top"/>
    </xf>
    <xf numFmtId="165" fontId="30" fillId="10" borderId="4" xfId="0" applyNumberFormat="1" applyFont="1" applyFill="1" applyBorder="1" applyAlignment="1">
      <alignment horizontal="center" vertical="top"/>
    </xf>
    <xf numFmtId="165" fontId="30" fillId="0" borderId="27" xfId="0" applyNumberFormat="1" applyFont="1" applyBorder="1" applyAlignment="1">
      <alignment horizontal="center" vertical="top"/>
    </xf>
    <xf numFmtId="9" fontId="30" fillId="0" borderId="65" xfId="0" applyNumberFormat="1" applyFont="1" applyBorder="1" applyAlignment="1">
      <alignment horizontal="center" vertical="top"/>
    </xf>
    <xf numFmtId="9" fontId="30" fillId="0" borderId="66" xfId="0" applyNumberFormat="1" applyFont="1" applyBorder="1" applyAlignment="1">
      <alignment horizontal="center" vertical="top"/>
    </xf>
    <xf numFmtId="0" fontId="30" fillId="5" borderId="71" xfId="0" applyFont="1" applyFill="1" applyBorder="1" applyAlignment="1">
      <alignment vertical="top" wrapText="1"/>
    </xf>
    <xf numFmtId="165" fontId="30" fillId="5" borderId="17" xfId="0" applyNumberFormat="1" applyFont="1" applyFill="1" applyBorder="1" applyAlignment="1">
      <alignment horizontal="center" vertical="center" wrapText="1"/>
    </xf>
    <xf numFmtId="9" fontId="30" fillId="5" borderId="37" xfId="0" applyNumberFormat="1" applyFont="1" applyFill="1" applyBorder="1" applyAlignment="1">
      <alignment horizontal="left" vertical="top" wrapText="1"/>
    </xf>
    <xf numFmtId="0" fontId="30" fillId="5" borderId="37" xfId="0" applyFont="1" applyFill="1" applyBorder="1" applyAlignment="1">
      <alignment vertical="top" wrapText="1"/>
    </xf>
    <xf numFmtId="165" fontId="30" fillId="5" borderId="56" xfId="0" applyNumberFormat="1" applyFont="1" applyFill="1" applyBorder="1" applyAlignment="1">
      <alignment horizontal="center" vertical="center" wrapText="1"/>
    </xf>
    <xf numFmtId="0" fontId="30" fillId="5" borderId="62" xfId="0" applyFont="1" applyFill="1" applyBorder="1" applyAlignment="1">
      <alignment vertical="top" wrapText="1"/>
    </xf>
    <xf numFmtId="0" fontId="27" fillId="11" borderId="10" xfId="0" applyFont="1" applyFill="1" applyBorder="1" applyAlignment="1">
      <alignment horizontal="center" vertical="top"/>
    </xf>
    <xf numFmtId="165" fontId="27" fillId="11" borderId="4" xfId="0" applyNumberFormat="1" applyFont="1" applyFill="1" applyBorder="1" applyAlignment="1">
      <alignment horizontal="center" vertical="top"/>
    </xf>
    <xf numFmtId="0" fontId="30" fillId="5" borderId="35" xfId="0" applyFont="1" applyFill="1" applyBorder="1" applyAlignment="1">
      <alignment wrapText="1"/>
    </xf>
    <xf numFmtId="0" fontId="30" fillId="5" borderId="35" xfId="0" applyFont="1" applyFill="1" applyBorder="1" applyAlignment="1">
      <alignment vertical="top" wrapText="1"/>
    </xf>
    <xf numFmtId="49" fontId="30" fillId="5" borderId="55" xfId="9" applyNumberFormat="1" applyFont="1" applyFill="1" applyBorder="1" applyAlignment="1">
      <alignment horizontal="left" vertical="top" wrapText="1"/>
    </xf>
    <xf numFmtId="165" fontId="30" fillId="5" borderId="33" xfId="0" applyNumberFormat="1" applyFont="1" applyFill="1" applyBorder="1" applyAlignment="1">
      <alignment horizontal="left" vertical="top" wrapText="1"/>
    </xf>
    <xf numFmtId="0" fontId="30" fillId="5" borderId="37" xfId="0" applyFont="1" applyFill="1" applyBorder="1" applyAlignment="1">
      <alignment vertical="center" wrapText="1"/>
    </xf>
    <xf numFmtId="0" fontId="30" fillId="0" borderId="30" xfId="0" applyFont="1" applyBorder="1" applyAlignment="1">
      <alignment vertical="top"/>
    </xf>
    <xf numFmtId="165" fontId="30" fillId="0" borderId="30" xfId="0" applyNumberFormat="1" applyFont="1" applyBorder="1" applyAlignment="1">
      <alignment vertical="top"/>
    </xf>
    <xf numFmtId="165" fontId="30" fillId="10" borderId="30" xfId="0" applyNumberFormat="1" applyFont="1" applyFill="1" applyBorder="1" applyAlignment="1">
      <alignment vertical="top"/>
    </xf>
    <xf numFmtId="0" fontId="30" fillId="0" borderId="59" xfId="0" applyFont="1" applyBorder="1" applyAlignment="1">
      <alignment vertical="top"/>
    </xf>
    <xf numFmtId="165" fontId="30" fillId="0" borderId="59" xfId="0" applyNumberFormat="1" applyFont="1" applyBorder="1" applyAlignment="1">
      <alignment vertical="top"/>
    </xf>
    <xf numFmtId="165" fontId="30" fillId="10" borderId="59" xfId="0" applyNumberFormat="1" applyFont="1" applyFill="1" applyBorder="1" applyAlignment="1">
      <alignment vertical="top"/>
    </xf>
    <xf numFmtId="0" fontId="30" fillId="5" borderId="71" xfId="0" applyFont="1" applyFill="1" applyBorder="1" applyAlignment="1">
      <alignment horizontal="left" vertical="top" wrapText="1"/>
    </xf>
    <xf numFmtId="49" fontId="30" fillId="5" borderId="37" xfId="0" applyNumberFormat="1" applyFont="1" applyFill="1" applyBorder="1" applyAlignment="1">
      <alignment horizontal="left" vertical="top" wrapText="1"/>
    </xf>
    <xf numFmtId="49" fontId="30" fillId="0" borderId="21" xfId="0" applyNumberFormat="1" applyFont="1" applyBorder="1" applyAlignment="1">
      <alignment vertical="top"/>
    </xf>
    <xf numFmtId="49" fontId="30" fillId="0" borderId="4" xfId="0" applyNumberFormat="1" applyFont="1" applyBorder="1" applyAlignment="1">
      <alignment vertical="top"/>
    </xf>
    <xf numFmtId="9" fontId="30" fillId="0" borderId="51" xfId="0" applyNumberFormat="1" applyFont="1" applyBorder="1" applyAlignment="1">
      <alignment horizontal="center" vertical="top"/>
    </xf>
    <xf numFmtId="9" fontId="30" fillId="0" borderId="14" xfId="0" applyNumberFormat="1" applyFont="1" applyBorder="1" applyAlignment="1">
      <alignment horizontal="center" vertical="top"/>
    </xf>
    <xf numFmtId="165" fontId="30" fillId="5" borderId="38" xfId="0" applyNumberFormat="1" applyFont="1" applyFill="1" applyBorder="1" applyAlignment="1">
      <alignment horizontal="left" vertical="center" wrapText="1"/>
    </xf>
    <xf numFmtId="0" fontId="30" fillId="5" borderId="42" xfId="0" applyFont="1" applyFill="1" applyBorder="1" applyAlignment="1">
      <alignment horizontal="center" vertical="center" wrapText="1"/>
    </xf>
    <xf numFmtId="0" fontId="30" fillId="5" borderId="62" xfId="0" applyFont="1" applyFill="1" applyBorder="1" applyAlignment="1">
      <alignment horizontal="left" vertical="top" wrapText="1"/>
    </xf>
    <xf numFmtId="49" fontId="27" fillId="3" borderId="21" xfId="0" applyNumberFormat="1" applyFont="1" applyFill="1" applyBorder="1" applyAlignment="1">
      <alignment vertical="top"/>
    </xf>
    <xf numFmtId="49" fontId="27" fillId="5" borderId="21" xfId="0" applyNumberFormat="1" applyFont="1" applyFill="1" applyBorder="1" applyAlignment="1">
      <alignment vertical="top" wrapText="1"/>
    </xf>
    <xf numFmtId="49" fontId="26" fillId="0" borderId="21" xfId="0" applyNumberFormat="1" applyFont="1" applyBorder="1" applyAlignment="1">
      <alignment vertical="top"/>
    </xf>
    <xf numFmtId="0" fontId="30" fillId="0" borderId="35" xfId="0" applyFont="1" applyBorder="1" applyAlignment="1">
      <alignment horizontal="left" vertical="top" wrapText="1"/>
    </xf>
    <xf numFmtId="0" fontId="30" fillId="0" borderId="37" xfId="0" applyFont="1" applyBorder="1" applyAlignment="1">
      <alignment horizontal="left" vertical="top" wrapText="1"/>
    </xf>
    <xf numFmtId="49" fontId="27" fillId="2" borderId="23" xfId="0" applyNumberFormat="1" applyFont="1" applyFill="1" applyBorder="1" applyAlignment="1">
      <alignment horizontal="center" vertical="top"/>
    </xf>
    <xf numFmtId="0" fontId="27" fillId="7" borderId="21" xfId="0" applyFont="1" applyFill="1" applyBorder="1" applyAlignment="1">
      <alignment horizontal="center" vertical="top"/>
    </xf>
    <xf numFmtId="165" fontId="27" fillId="7" borderId="21" xfId="0" applyNumberFormat="1" applyFont="1" applyFill="1" applyBorder="1" applyAlignment="1">
      <alignment horizontal="center" vertical="top"/>
    </xf>
    <xf numFmtId="0" fontId="30" fillId="7" borderId="23" xfId="0" applyFont="1" applyFill="1" applyBorder="1" applyAlignment="1">
      <alignment horizontal="left" vertical="top"/>
    </xf>
    <xf numFmtId="0" fontId="30" fillId="7" borderId="22" xfId="0" applyFont="1" applyFill="1" applyBorder="1" applyAlignment="1">
      <alignment horizontal="left" vertical="top"/>
    </xf>
    <xf numFmtId="9" fontId="30" fillId="7" borderId="22" xfId="0" applyNumberFormat="1" applyFont="1" applyFill="1" applyBorder="1" applyAlignment="1">
      <alignment horizontal="center" vertical="top"/>
    </xf>
    <xf numFmtId="9" fontId="30" fillId="7" borderId="24" xfId="0" applyNumberFormat="1" applyFont="1" applyFill="1" applyBorder="1" applyAlignment="1">
      <alignment horizontal="center" vertical="top"/>
    </xf>
    <xf numFmtId="49" fontId="27" fillId="3" borderId="28" xfId="0" applyNumberFormat="1" applyFont="1" applyFill="1" applyBorder="1" applyAlignment="1">
      <alignment horizontal="center" vertical="top"/>
    </xf>
    <xf numFmtId="0" fontId="27" fillId="0" borderId="15" xfId="0" applyFont="1" applyBorder="1" applyAlignment="1">
      <alignment vertical="top"/>
    </xf>
    <xf numFmtId="49" fontId="27" fillId="0" borderId="11" xfId="0" applyNumberFormat="1" applyFont="1" applyBorder="1" applyAlignment="1">
      <alignment vertical="top" wrapText="1"/>
    </xf>
    <xf numFmtId="0" fontId="30" fillId="0" borderId="15" xfId="0" applyFont="1" applyBorder="1" applyAlignment="1">
      <alignment wrapText="1"/>
    </xf>
    <xf numFmtId="0" fontId="30" fillId="0" borderId="65" xfId="0" applyFont="1" applyBorder="1" applyAlignment="1">
      <alignment horizontal="center" vertical="center"/>
    </xf>
    <xf numFmtId="0" fontId="30" fillId="0" borderId="35" xfId="0" applyFont="1" applyBorder="1" applyAlignment="1">
      <alignment horizontal="center" vertical="center" wrapText="1"/>
    </xf>
    <xf numFmtId="0" fontId="30" fillId="5" borderId="7" xfId="0" applyFont="1" applyFill="1" applyBorder="1" applyAlignment="1">
      <alignment horizontal="center" vertical="top"/>
    </xf>
    <xf numFmtId="0" fontId="30" fillId="5" borderId="34" xfId="0" applyFont="1" applyFill="1" applyBorder="1" applyAlignment="1">
      <alignment horizontal="center" vertical="top"/>
    </xf>
    <xf numFmtId="0" fontId="30" fillId="0" borderId="71" xfId="0" applyFont="1" applyBorder="1" applyAlignment="1">
      <alignment horizontal="left" vertical="top" wrapText="1"/>
    </xf>
    <xf numFmtId="0" fontId="27" fillId="11" borderId="32" xfId="0" applyFont="1" applyFill="1" applyBorder="1" applyAlignment="1">
      <alignment horizontal="center" vertical="top"/>
    </xf>
    <xf numFmtId="0" fontId="30" fillId="0" borderId="1" xfId="0" applyFont="1" applyBorder="1" applyAlignment="1">
      <alignment horizontal="center" vertical="center" wrapText="1"/>
    </xf>
    <xf numFmtId="0" fontId="30" fillId="5" borderId="7" xfId="0" applyFont="1" applyFill="1" applyBorder="1" applyAlignment="1">
      <alignment horizontal="center" vertical="center" wrapText="1"/>
    </xf>
    <xf numFmtId="0" fontId="30" fillId="0" borderId="53" xfId="0" applyFont="1" applyBorder="1" applyAlignment="1">
      <alignment horizontal="center" vertical="top"/>
    </xf>
    <xf numFmtId="49" fontId="30" fillId="5" borderId="6" xfId="0" applyNumberFormat="1" applyFont="1" applyFill="1" applyBorder="1" applyAlignment="1">
      <alignment vertical="top"/>
    </xf>
    <xf numFmtId="0" fontId="30" fillId="5" borderId="37" xfId="0" applyFont="1" applyFill="1" applyBorder="1"/>
    <xf numFmtId="0" fontId="30" fillId="5" borderId="35" xfId="0" applyFont="1" applyFill="1" applyBorder="1" applyAlignment="1">
      <alignment horizontal="left" vertical="top" wrapText="1"/>
    </xf>
    <xf numFmtId="49" fontId="30" fillId="5" borderId="6" xfId="0" applyNumberFormat="1" applyFont="1" applyFill="1" applyBorder="1" applyAlignment="1">
      <alignment horizontal="left" vertical="top"/>
    </xf>
    <xf numFmtId="0" fontId="30" fillId="5" borderId="37" xfId="0" applyFont="1" applyFill="1" applyBorder="1" applyAlignment="1">
      <alignment horizontal="left"/>
    </xf>
    <xf numFmtId="0" fontId="27" fillId="7" borderId="28" xfId="0" applyFont="1" applyFill="1" applyBorder="1" applyAlignment="1">
      <alignment horizontal="center" vertical="top"/>
    </xf>
    <xf numFmtId="165" fontId="27" fillId="7" borderId="28" xfId="0" applyNumberFormat="1" applyFont="1" applyFill="1" applyBorder="1" applyAlignment="1">
      <alignment horizontal="center" vertical="top"/>
    </xf>
    <xf numFmtId="0" fontId="27" fillId="7" borderId="15" xfId="0" applyFont="1" applyFill="1" applyBorder="1"/>
    <xf numFmtId="0" fontId="27" fillId="0" borderId="15" xfId="0" applyFont="1" applyBorder="1"/>
    <xf numFmtId="0" fontId="30" fillId="5" borderId="34" xfId="0" applyFont="1" applyFill="1" applyBorder="1" applyAlignment="1">
      <alignment horizontal="center" vertical="center" wrapText="1"/>
    </xf>
    <xf numFmtId="165" fontId="30" fillId="10" borderId="37" xfId="0" applyNumberFormat="1" applyFont="1" applyFill="1" applyBorder="1" applyAlignment="1">
      <alignment horizontal="left" vertical="top" wrapText="1"/>
    </xf>
    <xf numFmtId="0" fontId="30" fillId="0" borderId="34" xfId="0" applyFont="1" applyBorder="1" applyAlignment="1">
      <alignment horizontal="left" vertical="top" wrapText="1"/>
    </xf>
    <xf numFmtId="0" fontId="14" fillId="0" borderId="0" xfId="0" applyFont="1" applyAlignment="1">
      <alignment horizontal="center" vertical="center"/>
    </xf>
    <xf numFmtId="0" fontId="27" fillId="5" borderId="15" xfId="7" applyFont="1" applyFill="1" applyBorder="1" applyAlignment="1">
      <alignment horizontal="center" vertical="top"/>
    </xf>
    <xf numFmtId="165" fontId="27" fillId="5" borderId="28" xfId="7" applyNumberFormat="1" applyFont="1" applyFill="1" applyBorder="1" applyAlignment="1">
      <alignment horizontal="center" vertical="top"/>
    </xf>
    <xf numFmtId="0" fontId="27" fillId="15" borderId="11" xfId="7" applyFont="1" applyFill="1" applyBorder="1" applyAlignment="1">
      <alignment vertical="top"/>
    </xf>
    <xf numFmtId="0" fontId="48" fillId="15" borderId="11" xfId="7" applyFont="1" applyFill="1" applyBorder="1" applyAlignment="1">
      <alignment horizontal="left" vertical="top"/>
    </xf>
    <xf numFmtId="0" fontId="27" fillId="15" borderId="11" xfId="7" applyFont="1" applyFill="1" applyBorder="1" applyAlignment="1">
      <alignment horizontal="left" vertical="top"/>
    </xf>
    <xf numFmtId="0" fontId="53" fillId="15" borderId="11" xfId="7" applyFont="1" applyFill="1" applyBorder="1" applyAlignment="1">
      <alignment horizontal="left" vertical="top"/>
    </xf>
    <xf numFmtId="0" fontId="32" fillId="15" borderId="11" xfId="7" applyFont="1" applyFill="1" applyBorder="1"/>
    <xf numFmtId="0" fontId="27" fillId="15" borderId="12" xfId="7" applyFont="1" applyFill="1" applyBorder="1" applyAlignment="1">
      <alignment horizontal="left" vertical="top"/>
    </xf>
    <xf numFmtId="2" fontId="30" fillId="0" borderId="70" xfId="0" applyNumberFormat="1" applyFont="1" applyBorder="1" applyAlignment="1">
      <alignment horizontal="center" vertical="top" wrapText="1"/>
    </xf>
    <xf numFmtId="2" fontId="30" fillId="0" borderId="59" xfId="0" applyNumberFormat="1" applyFont="1" applyBorder="1" applyAlignment="1">
      <alignment horizontal="center" vertical="top" wrapText="1"/>
    </xf>
    <xf numFmtId="0" fontId="15" fillId="0" borderId="69" xfId="0" applyFont="1" applyBorder="1" applyAlignment="1">
      <alignment vertical="center" wrapText="1"/>
    </xf>
    <xf numFmtId="0" fontId="15" fillId="0" borderId="58" xfId="0" applyFont="1" applyBorder="1" applyAlignment="1">
      <alignment horizontal="justify" vertical="center"/>
    </xf>
    <xf numFmtId="0" fontId="16" fillId="7" borderId="11" xfId="0" applyFont="1" applyFill="1" applyBorder="1" applyAlignment="1">
      <alignment vertical="top"/>
    </xf>
    <xf numFmtId="0" fontId="69" fillId="5" borderId="25" xfId="0" applyFont="1" applyFill="1" applyBorder="1" applyAlignment="1">
      <alignment vertical="center" wrapText="1"/>
    </xf>
    <xf numFmtId="49" fontId="69" fillId="5" borderId="26" xfId="0" applyNumberFormat="1" applyFont="1" applyFill="1" applyBorder="1" applyAlignment="1">
      <alignment vertical="top"/>
    </xf>
    <xf numFmtId="0" fontId="69" fillId="5" borderId="61" xfId="0" applyFont="1" applyFill="1" applyBorder="1" applyAlignment="1">
      <alignment vertical="center" wrapText="1"/>
    </xf>
    <xf numFmtId="0" fontId="69" fillId="5" borderId="41" xfId="0" applyFont="1" applyFill="1" applyBorder="1" applyAlignment="1">
      <alignment vertical="center" wrapText="1"/>
    </xf>
    <xf numFmtId="0" fontId="69" fillId="5" borderId="75" xfId="0" applyFont="1" applyFill="1" applyBorder="1" applyAlignment="1">
      <alignment vertical="center" wrapText="1"/>
    </xf>
    <xf numFmtId="165" fontId="70" fillId="5" borderId="9" xfId="0" applyNumberFormat="1" applyFont="1" applyFill="1" applyBorder="1" applyAlignment="1">
      <alignment horizontal="center" vertical="top"/>
    </xf>
    <xf numFmtId="165" fontId="70" fillId="5" borderId="36" xfId="0" applyNumberFormat="1" applyFont="1" applyFill="1" applyBorder="1" applyAlignment="1">
      <alignment horizontal="center" vertical="top"/>
    </xf>
    <xf numFmtId="0" fontId="15" fillId="7" borderId="76" xfId="0" applyFont="1" applyFill="1" applyBorder="1" applyAlignment="1">
      <alignment horizontal="center" vertical="top"/>
    </xf>
    <xf numFmtId="0" fontId="15" fillId="7" borderId="66" xfId="0" applyFont="1" applyFill="1" applyBorder="1" applyAlignment="1">
      <alignment horizontal="center" vertical="top" wrapText="1"/>
    </xf>
    <xf numFmtId="0" fontId="15" fillId="8" borderId="76" xfId="0" applyFont="1" applyFill="1" applyBorder="1" applyAlignment="1">
      <alignment horizontal="left" vertical="top" wrapText="1"/>
    </xf>
    <xf numFmtId="0" fontId="15" fillId="8" borderId="76" xfId="0" applyFont="1" applyFill="1" applyBorder="1" applyAlignment="1">
      <alignment horizontal="center" vertical="top"/>
    </xf>
    <xf numFmtId="0" fontId="15" fillId="2" borderId="76" xfId="0" applyFont="1" applyFill="1" applyBorder="1" applyAlignment="1">
      <alignment horizontal="center" vertical="top"/>
    </xf>
    <xf numFmtId="0" fontId="15" fillId="2" borderId="66" xfId="0" applyFont="1" applyFill="1" applyBorder="1" applyAlignment="1">
      <alignment horizontal="center" vertical="top"/>
    </xf>
    <xf numFmtId="0" fontId="15" fillId="7" borderId="76" xfId="0" applyFont="1" applyFill="1" applyBorder="1" applyAlignment="1">
      <alignment vertical="top"/>
    </xf>
    <xf numFmtId="0" fontId="16" fillId="7" borderId="40" xfId="0" applyFont="1" applyFill="1" applyBorder="1" applyAlignment="1">
      <alignment horizontal="left" vertical="top"/>
    </xf>
    <xf numFmtId="0" fontId="15" fillId="7" borderId="65" xfId="0" applyFont="1" applyFill="1" applyBorder="1" applyAlignment="1">
      <alignment horizontal="left" vertical="top" wrapText="1"/>
    </xf>
    <xf numFmtId="0" fontId="15" fillId="7" borderId="65" xfId="0" applyFont="1" applyFill="1" applyBorder="1" applyAlignment="1">
      <alignment horizontal="left" vertical="top"/>
    </xf>
    <xf numFmtId="0" fontId="15" fillId="7" borderId="65" xfId="0" applyFont="1" applyFill="1" applyBorder="1" applyAlignment="1">
      <alignment horizontal="center" vertical="top"/>
    </xf>
    <xf numFmtId="0" fontId="16" fillId="7" borderId="15" xfId="0" applyFont="1" applyFill="1" applyBorder="1" applyAlignment="1">
      <alignment horizontal="left" vertical="top" wrapText="1"/>
    </xf>
    <xf numFmtId="0" fontId="16" fillId="7" borderId="11" xfId="0" applyFont="1" applyFill="1" applyBorder="1" applyAlignment="1">
      <alignment horizontal="left" vertical="top" wrapText="1"/>
    </xf>
    <xf numFmtId="0" fontId="16" fillId="7" borderId="12" xfId="0" applyFont="1" applyFill="1" applyBorder="1" applyAlignment="1">
      <alignment horizontal="left" vertical="top" wrapText="1"/>
    </xf>
    <xf numFmtId="0" fontId="15" fillId="19" borderId="76" xfId="0" applyFont="1" applyFill="1" applyBorder="1" applyAlignment="1">
      <alignment vertical="top" wrapText="1"/>
    </xf>
    <xf numFmtId="0" fontId="15" fillId="19" borderId="76" xfId="0" applyFont="1" applyFill="1" applyBorder="1" applyAlignment="1">
      <alignment horizontal="center" vertical="top"/>
    </xf>
    <xf numFmtId="0" fontId="15" fillId="19" borderId="66" xfId="0" applyFont="1" applyFill="1" applyBorder="1" applyAlignment="1">
      <alignment horizontal="center" vertical="top"/>
    </xf>
    <xf numFmtId="0" fontId="16" fillId="7" borderId="12" xfId="0" applyFont="1" applyFill="1" applyBorder="1" applyAlignment="1">
      <alignment vertical="top"/>
    </xf>
    <xf numFmtId="0" fontId="15" fillId="0" borderId="6" xfId="0" applyFont="1" applyBorder="1" applyAlignment="1">
      <alignment horizontal="left" vertical="top" wrapText="1"/>
    </xf>
    <xf numFmtId="1" fontId="15" fillId="0" borderId="19" xfId="0" applyNumberFormat="1" applyFont="1" applyBorder="1" applyAlignment="1">
      <alignment horizontal="center" vertical="top"/>
    </xf>
    <xf numFmtId="1" fontId="15" fillId="0" borderId="14" xfId="0" applyNumberFormat="1" applyFont="1" applyBorder="1" applyAlignment="1">
      <alignment horizontal="center" vertical="top"/>
    </xf>
    <xf numFmtId="0" fontId="16" fillId="7" borderId="76" xfId="0" applyFont="1" applyFill="1" applyBorder="1" applyAlignment="1">
      <alignment vertical="top"/>
    </xf>
    <xf numFmtId="0" fontId="16" fillId="7" borderId="66" xfId="0" applyFont="1" applyFill="1" applyBorder="1" applyAlignment="1">
      <alignment vertical="top"/>
    </xf>
    <xf numFmtId="165" fontId="15" fillId="0" borderId="51" xfId="0" applyNumberFormat="1" applyFont="1" applyBorder="1" applyAlignment="1">
      <alignment horizontal="left" vertical="top"/>
    </xf>
    <xf numFmtId="165" fontId="15" fillId="0" borderId="14" xfId="0" applyNumberFormat="1" applyFont="1" applyBorder="1" applyAlignment="1">
      <alignment horizontal="left" vertical="top"/>
    </xf>
    <xf numFmtId="2" fontId="13" fillId="5" borderId="59" xfId="0" applyNumberFormat="1" applyFont="1" applyFill="1" applyBorder="1" applyAlignment="1">
      <alignment horizontal="center" vertical="top"/>
    </xf>
    <xf numFmtId="165" fontId="14" fillId="0" borderId="59" xfId="0" applyNumberFormat="1" applyFont="1" applyBorder="1" applyAlignment="1">
      <alignment horizontal="center" vertical="top"/>
    </xf>
    <xf numFmtId="165" fontId="14" fillId="10" borderId="59" xfId="0" applyNumberFormat="1" applyFont="1" applyFill="1" applyBorder="1" applyAlignment="1">
      <alignment horizontal="center" vertical="top"/>
    </xf>
    <xf numFmtId="0" fontId="8" fillId="5" borderId="2" xfId="7" applyFont="1" applyFill="1" applyBorder="1" applyAlignment="1">
      <alignment horizontal="center" vertical="top"/>
    </xf>
    <xf numFmtId="0" fontId="8" fillId="5" borderId="30" xfId="7" applyFont="1" applyFill="1" applyBorder="1" applyAlignment="1">
      <alignment horizontal="center" vertical="top"/>
    </xf>
    <xf numFmtId="0" fontId="8" fillId="5" borderId="3" xfId="7" applyFont="1" applyFill="1" applyBorder="1" applyAlignment="1">
      <alignment horizontal="center" vertical="top"/>
    </xf>
    <xf numFmtId="0" fontId="15" fillId="0" borderId="38" xfId="0" applyFont="1" applyBorder="1" applyAlignment="1">
      <alignment horizontal="center" vertical="top"/>
    </xf>
    <xf numFmtId="2" fontId="15" fillId="0" borderId="30" xfId="0" applyNumberFormat="1" applyFont="1" applyBorder="1" applyAlignment="1">
      <alignment horizontal="center" vertical="top"/>
    </xf>
    <xf numFmtId="165" fontId="15" fillId="10" borderId="30" xfId="0" applyNumberFormat="1" applyFont="1" applyFill="1" applyBorder="1" applyAlignment="1">
      <alignment horizontal="center" vertical="top"/>
    </xf>
    <xf numFmtId="165" fontId="15" fillId="10" borderId="2" xfId="0" applyNumberFormat="1" applyFont="1" applyFill="1" applyBorder="1" applyAlignment="1">
      <alignment horizontal="center" vertical="top"/>
    </xf>
    <xf numFmtId="49" fontId="52" fillId="3" borderId="9" xfId="7" applyNumberFormat="1" applyFont="1" applyFill="1" applyBorder="1" applyAlignment="1">
      <alignment horizontal="center" vertical="top"/>
    </xf>
    <xf numFmtId="49" fontId="27" fillId="5" borderId="29" xfId="7" applyNumberFormat="1" applyFont="1" applyFill="1" applyBorder="1" applyAlignment="1">
      <alignment horizontal="center" vertical="top" wrapText="1"/>
    </xf>
    <xf numFmtId="49" fontId="27" fillId="5" borderId="9" xfId="7" applyNumberFormat="1" applyFont="1" applyFill="1" applyBorder="1" applyAlignment="1">
      <alignment horizontal="center" vertical="top" wrapText="1"/>
    </xf>
    <xf numFmtId="0" fontId="32" fillId="5" borderId="21" xfId="7" applyFont="1" applyFill="1" applyBorder="1" applyAlignment="1">
      <alignment horizontal="center" vertical="top" wrapText="1"/>
    </xf>
    <xf numFmtId="49" fontId="30" fillId="5" borderId="21" xfId="7" applyNumberFormat="1" applyFont="1" applyFill="1" applyBorder="1" applyAlignment="1">
      <alignment horizontal="center" vertical="top"/>
    </xf>
    <xf numFmtId="0" fontId="30" fillId="5" borderId="9" xfId="7" applyFont="1" applyFill="1" applyBorder="1" applyAlignment="1">
      <alignment horizontal="left" vertical="top" wrapText="1"/>
    </xf>
    <xf numFmtId="0" fontId="30" fillId="5" borderId="21" xfId="7" applyFont="1" applyFill="1" applyBorder="1" applyAlignment="1">
      <alignment horizontal="left" vertical="top" wrapText="1"/>
    </xf>
    <xf numFmtId="49" fontId="52" fillId="2" borderId="29" xfId="7" applyNumberFormat="1" applyFont="1" applyFill="1" applyBorder="1" applyAlignment="1">
      <alignment horizontal="center" vertical="top"/>
    </xf>
    <xf numFmtId="49" fontId="52" fillId="2" borderId="9" xfId="7" applyNumberFormat="1" applyFont="1" applyFill="1" applyBorder="1" applyAlignment="1">
      <alignment horizontal="center" vertical="top"/>
    </xf>
    <xf numFmtId="49" fontId="52" fillId="2" borderId="21" xfId="7" applyNumberFormat="1" applyFont="1" applyFill="1" applyBorder="1" applyAlignment="1">
      <alignment horizontal="center" vertical="top"/>
    </xf>
    <xf numFmtId="49" fontId="52" fillId="3" borderId="29" xfId="7" applyNumberFormat="1" applyFont="1" applyFill="1" applyBorder="1" applyAlignment="1">
      <alignment horizontal="center" vertical="top"/>
    </xf>
    <xf numFmtId="49" fontId="52" fillId="3" borderId="21" xfId="7" applyNumberFormat="1" applyFont="1" applyFill="1" applyBorder="1" applyAlignment="1">
      <alignment horizontal="center" vertical="top"/>
    </xf>
    <xf numFmtId="49" fontId="28" fillId="5" borderId="29" xfId="7" applyNumberFormat="1" applyFont="1" applyFill="1" applyBorder="1" applyAlignment="1">
      <alignment horizontal="center" vertical="top" wrapText="1"/>
    </xf>
    <xf numFmtId="49" fontId="28" fillId="5" borderId="9" xfId="7" applyNumberFormat="1" applyFont="1" applyFill="1" applyBorder="1" applyAlignment="1">
      <alignment horizontal="center" vertical="top" wrapText="1"/>
    </xf>
    <xf numFmtId="0" fontId="56" fillId="5" borderId="21" xfId="7" applyFont="1" applyFill="1" applyBorder="1" applyAlignment="1">
      <alignment horizontal="center" vertical="top" wrapText="1"/>
    </xf>
    <xf numFmtId="0" fontId="29" fillId="5" borderId="67" xfId="7" applyFont="1" applyFill="1" applyBorder="1" applyAlignment="1">
      <alignment horizontal="left" vertical="top" wrapText="1"/>
    </xf>
    <xf numFmtId="0" fontId="29" fillId="5" borderId="71" xfId="7" applyFont="1" applyFill="1" applyBorder="1" applyAlignment="1">
      <alignment horizontal="left" vertical="top" wrapText="1"/>
    </xf>
    <xf numFmtId="0" fontId="30" fillId="5" borderId="67" xfId="7" applyFont="1" applyFill="1" applyBorder="1" applyAlignment="1">
      <alignment horizontal="left" vertical="top" wrapText="1"/>
    </xf>
    <xf numFmtId="0" fontId="30" fillId="5" borderId="71" xfId="7" applyFont="1" applyFill="1" applyBorder="1" applyAlignment="1">
      <alignment horizontal="left" vertical="top" wrapText="1"/>
    </xf>
    <xf numFmtId="0" fontId="30" fillId="5" borderId="17" xfId="7" applyFont="1" applyFill="1" applyBorder="1" applyAlignment="1">
      <alignment horizontal="center" vertical="center"/>
    </xf>
    <xf numFmtId="0" fontId="36" fillId="0" borderId="42" xfId="7" applyFont="1" applyBorder="1" applyAlignment="1">
      <alignment horizontal="center" vertical="top"/>
    </xf>
    <xf numFmtId="49" fontId="27" fillId="5" borderId="21" xfId="7" applyNumberFormat="1" applyFont="1" applyFill="1" applyBorder="1" applyAlignment="1">
      <alignment horizontal="center" vertical="top" wrapText="1"/>
    </xf>
    <xf numFmtId="0" fontId="30" fillId="5" borderId="46" xfId="7" applyFont="1" applyFill="1" applyBorder="1" applyAlignment="1">
      <alignment horizontal="left" vertical="top" wrapText="1"/>
    </xf>
    <xf numFmtId="0" fontId="16" fillId="5" borderId="12" xfId="0" applyFont="1" applyFill="1" applyBorder="1" applyAlignment="1">
      <alignment vertical="top" wrapText="1"/>
    </xf>
    <xf numFmtId="0" fontId="16" fillId="5" borderId="22" xfId="0" applyFont="1" applyFill="1" applyBorder="1" applyAlignment="1">
      <alignment horizontal="left" vertical="top"/>
    </xf>
    <xf numFmtId="0" fontId="15" fillId="0" borderId="51" xfId="0" applyFont="1" applyBorder="1" applyAlignment="1">
      <alignment vertical="center" wrapText="1"/>
    </xf>
    <xf numFmtId="0" fontId="15" fillId="0" borderId="51" xfId="0" applyFont="1" applyBorder="1" applyAlignment="1">
      <alignment horizontal="left" vertical="top"/>
    </xf>
    <xf numFmtId="0" fontId="15" fillId="0" borderId="14" xfId="0" applyFont="1" applyBorder="1" applyAlignment="1">
      <alignment horizontal="left" vertical="top"/>
    </xf>
    <xf numFmtId="0" fontId="15" fillId="5" borderId="40" xfId="0" applyFont="1" applyFill="1" applyBorder="1" applyAlignment="1">
      <alignment vertical="top" wrapText="1"/>
    </xf>
    <xf numFmtId="0" fontId="31" fillId="5" borderId="5" xfId="0" applyFont="1" applyFill="1" applyBorder="1" applyAlignment="1">
      <alignment horizontal="center" vertical="top"/>
    </xf>
    <xf numFmtId="0" fontId="15" fillId="0" borderId="7" xfId="0" applyFont="1" applyBorder="1" applyAlignment="1">
      <alignment horizontal="center" vertical="top"/>
    </xf>
    <xf numFmtId="0" fontId="31" fillId="5" borderId="35" xfId="0" applyFont="1" applyFill="1" applyBorder="1" applyAlignment="1">
      <alignment horizontal="center" vertical="top"/>
    </xf>
    <xf numFmtId="0" fontId="15" fillId="0" borderId="34" xfId="0" applyFont="1" applyBorder="1" applyAlignment="1">
      <alignment horizontal="center" vertical="top"/>
    </xf>
    <xf numFmtId="0" fontId="31" fillId="5" borderId="52" xfId="0" applyFont="1" applyFill="1" applyBorder="1" applyAlignment="1">
      <alignment horizontal="left" vertical="top"/>
    </xf>
    <xf numFmtId="0" fontId="31" fillId="5" borderId="53" xfId="0" applyFont="1" applyFill="1" applyBorder="1" applyAlignment="1">
      <alignment horizontal="center" vertical="center"/>
    </xf>
    <xf numFmtId="9" fontId="31" fillId="5" borderId="1" xfId="0" applyNumberFormat="1" applyFont="1" applyFill="1" applyBorder="1" applyAlignment="1">
      <alignment horizontal="center" vertical="top"/>
    </xf>
    <xf numFmtId="9" fontId="31" fillId="0" borderId="45" xfId="0" applyNumberFormat="1" applyFont="1" applyBorder="1" applyAlignment="1">
      <alignment horizontal="center" vertical="top"/>
    </xf>
    <xf numFmtId="0" fontId="15" fillId="5" borderId="5" xfId="0" applyFont="1" applyFill="1" applyBorder="1" applyAlignment="1">
      <alignment horizontal="center" vertical="top"/>
    </xf>
    <xf numFmtId="0" fontId="31" fillId="5" borderId="17" xfId="0" applyFont="1" applyFill="1" applyBorder="1" applyAlignment="1">
      <alignment horizontal="center" vertical="top"/>
    </xf>
    <xf numFmtId="0" fontId="15" fillId="5" borderId="35" xfId="0" applyFont="1" applyFill="1" applyBorder="1" applyAlignment="1">
      <alignment horizontal="center" vertical="top"/>
    </xf>
    <xf numFmtId="0" fontId="82" fillId="0" borderId="0" xfId="7" applyFont="1" applyAlignment="1">
      <alignment horizontal="center"/>
    </xf>
    <xf numFmtId="0" fontId="12" fillId="0" borderId="11" xfId="7" applyBorder="1"/>
    <xf numFmtId="165" fontId="12" fillId="0" borderId="0" xfId="7" applyNumberFormat="1"/>
    <xf numFmtId="49" fontId="8" fillId="8" borderId="15" xfId="0" applyNumberFormat="1" applyFont="1" applyFill="1" applyBorder="1" applyAlignment="1">
      <alignment horizontal="center" vertical="top" wrapText="1"/>
    </xf>
    <xf numFmtId="49" fontId="23" fillId="7" borderId="15" xfId="0" applyNumberFormat="1" applyFont="1" applyFill="1" applyBorder="1" applyAlignment="1">
      <alignment horizontal="center" vertical="top"/>
    </xf>
    <xf numFmtId="49" fontId="16" fillId="5" borderId="55" xfId="0" applyNumberFormat="1" applyFont="1" applyFill="1" applyBorder="1" applyAlignment="1">
      <alignment vertical="top" wrapText="1"/>
    </xf>
    <xf numFmtId="49" fontId="16" fillId="5" borderId="46" xfId="0" applyNumberFormat="1" applyFont="1" applyFill="1" applyBorder="1" applyAlignment="1">
      <alignment vertical="top" wrapText="1"/>
    </xf>
    <xf numFmtId="49" fontId="16" fillId="5" borderId="18" xfId="0" applyNumberFormat="1" applyFont="1" applyFill="1" applyBorder="1" applyAlignment="1">
      <alignment vertical="top" wrapText="1"/>
    </xf>
    <xf numFmtId="49" fontId="16" fillId="5" borderId="16" xfId="0" applyNumberFormat="1" applyFont="1" applyFill="1" applyBorder="1" applyAlignment="1">
      <alignment horizontal="center" vertical="top" wrapText="1"/>
    </xf>
    <xf numFmtId="49" fontId="16" fillId="5" borderId="44" xfId="0" applyNumberFormat="1" applyFont="1" applyFill="1" applyBorder="1" applyAlignment="1">
      <alignment horizontal="center" vertical="top" wrapText="1"/>
    </xf>
    <xf numFmtId="0" fontId="12" fillId="5" borderId="19" xfId="0" applyFont="1" applyFill="1" applyBorder="1" applyAlignment="1">
      <alignment horizontal="center" vertical="top" wrapText="1"/>
    </xf>
    <xf numFmtId="0" fontId="26" fillId="0" borderId="36" xfId="7" applyFont="1" applyBorder="1"/>
    <xf numFmtId="49" fontId="34" fillId="5" borderId="29" xfId="0" applyNumberFormat="1" applyFont="1" applyFill="1" applyBorder="1" applyAlignment="1">
      <alignment vertical="top"/>
    </xf>
    <xf numFmtId="49" fontId="34" fillId="5" borderId="9" xfId="0" applyNumberFormat="1" applyFont="1" applyFill="1" applyBorder="1" applyAlignment="1">
      <alignment vertical="top"/>
    </xf>
    <xf numFmtId="49" fontId="34" fillId="5" borderId="21" xfId="0" applyNumberFormat="1" applyFont="1" applyFill="1" applyBorder="1" applyAlignment="1">
      <alignment vertical="top"/>
    </xf>
    <xf numFmtId="0" fontId="26" fillId="0" borderId="0" xfId="7" applyFont="1"/>
    <xf numFmtId="49" fontId="15" fillId="5" borderId="36" xfId="0" applyNumberFormat="1" applyFont="1" applyFill="1" applyBorder="1" applyAlignment="1">
      <alignment vertical="top"/>
    </xf>
    <xf numFmtId="49" fontId="15" fillId="5" borderId="23" xfId="0" applyNumberFormat="1" applyFont="1" applyFill="1" applyBorder="1" applyAlignment="1">
      <alignment vertical="top"/>
    </xf>
    <xf numFmtId="0" fontId="15" fillId="5" borderId="6" xfId="0" applyFont="1" applyFill="1" applyBorder="1" applyAlignment="1">
      <alignment horizontal="center" vertical="top"/>
    </xf>
    <xf numFmtId="0" fontId="15" fillId="5" borderId="37" xfId="0" applyFont="1" applyFill="1" applyBorder="1" applyAlignment="1">
      <alignment horizontal="center" vertical="top"/>
    </xf>
    <xf numFmtId="0" fontId="15" fillId="5" borderId="46" xfId="0" applyFont="1" applyFill="1" applyBorder="1" applyAlignment="1">
      <alignment vertical="top"/>
    </xf>
    <xf numFmtId="0" fontId="15" fillId="13" borderId="69" xfId="0" applyFont="1" applyFill="1" applyBorder="1" applyAlignment="1">
      <alignment horizontal="center" vertical="top"/>
    </xf>
    <xf numFmtId="0" fontId="15" fillId="5" borderId="52" xfId="0" applyFont="1" applyFill="1" applyBorder="1" applyAlignment="1">
      <alignment horizontal="center" vertical="top"/>
    </xf>
    <xf numFmtId="0" fontId="15" fillId="24" borderId="69" xfId="0" applyFont="1" applyFill="1" applyBorder="1" applyAlignment="1">
      <alignment horizontal="center" vertical="top"/>
    </xf>
    <xf numFmtId="0" fontId="15" fillId="24" borderId="51" xfId="0" applyFont="1" applyFill="1" applyBorder="1" applyAlignment="1">
      <alignment horizontal="center" vertical="top"/>
    </xf>
    <xf numFmtId="0" fontId="16" fillId="7" borderId="23" xfId="0" applyFont="1" applyFill="1" applyBorder="1" applyAlignment="1">
      <alignment horizontal="center" vertical="top"/>
    </xf>
    <xf numFmtId="0" fontId="16" fillId="24" borderId="0" xfId="0" applyFont="1" applyFill="1" applyAlignment="1">
      <alignment horizontal="center" vertical="top"/>
    </xf>
    <xf numFmtId="0" fontId="26" fillId="0" borderId="26" xfId="7" applyFont="1" applyBorder="1"/>
    <xf numFmtId="2" fontId="15" fillId="5" borderId="35" xfId="0" applyNumberFormat="1" applyFont="1" applyFill="1" applyBorder="1" applyAlignment="1">
      <alignment horizontal="center" vertical="top"/>
    </xf>
    <xf numFmtId="2" fontId="15" fillId="5" borderId="56" xfId="0" applyNumberFormat="1" applyFont="1" applyFill="1" applyBorder="1" applyAlignment="1">
      <alignment vertical="top"/>
    </xf>
    <xf numFmtId="2" fontId="15" fillId="5" borderId="1" xfId="0" applyNumberFormat="1" applyFont="1" applyFill="1" applyBorder="1" applyAlignment="1">
      <alignment horizontal="center" vertical="top"/>
    </xf>
    <xf numFmtId="2" fontId="15" fillId="5" borderId="5" xfId="0" applyNumberFormat="1" applyFont="1" applyFill="1" applyBorder="1" applyAlignment="1">
      <alignment horizontal="center" vertical="top"/>
    </xf>
    <xf numFmtId="2" fontId="16" fillId="24" borderId="9" xfId="0" applyNumberFormat="1" applyFont="1" applyFill="1" applyBorder="1" applyAlignment="1">
      <alignment horizontal="center" vertical="top"/>
    </xf>
    <xf numFmtId="2" fontId="16" fillId="7" borderId="21" xfId="0" applyNumberFormat="1" applyFont="1" applyFill="1" applyBorder="1" applyAlignment="1">
      <alignment horizontal="center" vertical="top" wrapText="1"/>
    </xf>
    <xf numFmtId="2" fontId="16" fillId="22" borderId="21" xfId="0" applyNumberFormat="1" applyFont="1" applyFill="1" applyBorder="1" applyAlignment="1">
      <alignment horizontal="center" vertical="top"/>
    </xf>
    <xf numFmtId="2" fontId="16" fillId="5" borderId="21" xfId="0" applyNumberFormat="1" applyFont="1" applyFill="1" applyBorder="1" applyAlignment="1">
      <alignment horizontal="center" vertical="top"/>
    </xf>
    <xf numFmtId="2" fontId="16" fillId="23" borderId="21" xfId="0" applyNumberFormat="1" applyFont="1" applyFill="1" applyBorder="1" applyAlignment="1">
      <alignment horizontal="center" vertical="top"/>
    </xf>
    <xf numFmtId="2" fontId="64" fillId="4" borderId="28" xfId="7" applyNumberFormat="1" applyFont="1" applyFill="1" applyBorder="1" applyAlignment="1">
      <alignment horizontal="center" vertical="top" wrapText="1"/>
    </xf>
    <xf numFmtId="2" fontId="65" fillId="0" borderId="2" xfId="7" applyNumberFormat="1" applyFont="1" applyBorder="1" applyAlignment="1">
      <alignment horizontal="center" vertical="top" wrapText="1"/>
    </xf>
    <xf numFmtId="2" fontId="65" fillId="0" borderId="30" xfId="7" applyNumberFormat="1" applyFont="1" applyBorder="1" applyAlignment="1">
      <alignment horizontal="center" vertical="top" wrapText="1"/>
    </xf>
    <xf numFmtId="2" fontId="65" fillId="0" borderId="3" xfId="7" applyNumberFormat="1" applyFont="1" applyBorder="1" applyAlignment="1">
      <alignment horizontal="center" vertical="top" wrapText="1"/>
    </xf>
    <xf numFmtId="2" fontId="65" fillId="0" borderId="4" xfId="7" applyNumberFormat="1" applyFont="1" applyBorder="1" applyAlignment="1">
      <alignment horizontal="center" vertical="top" wrapText="1"/>
    </xf>
    <xf numFmtId="2" fontId="64" fillId="4" borderId="28" xfId="7" applyNumberFormat="1" applyFont="1" applyFill="1" applyBorder="1" applyAlignment="1">
      <alignment vertical="top" wrapText="1"/>
    </xf>
    <xf numFmtId="2" fontId="65" fillId="0" borderId="2" xfId="7" applyNumberFormat="1" applyFont="1" applyBorder="1" applyAlignment="1">
      <alignment vertical="top" wrapText="1"/>
    </xf>
    <xf numFmtId="2" fontId="35" fillId="9" borderId="28" xfId="7" applyNumberFormat="1" applyFont="1" applyFill="1" applyBorder="1" applyAlignment="1">
      <alignment vertical="top" wrapText="1"/>
    </xf>
    <xf numFmtId="2" fontId="15" fillId="13" borderId="65" xfId="0" applyNumberFormat="1" applyFont="1" applyFill="1" applyBorder="1" applyAlignment="1">
      <alignment horizontal="center" vertical="top"/>
    </xf>
    <xf numFmtId="165" fontId="15" fillId="5" borderId="35" xfId="0" applyNumberFormat="1" applyFont="1" applyFill="1" applyBorder="1" applyAlignment="1">
      <alignment horizontal="center" vertical="top"/>
    </xf>
    <xf numFmtId="165" fontId="15" fillId="5" borderId="1" xfId="0" applyNumberFormat="1" applyFont="1" applyFill="1" applyBorder="1" applyAlignment="1">
      <alignment horizontal="center" vertical="top"/>
    </xf>
    <xf numFmtId="2" fontId="15" fillId="24" borderId="65" xfId="0" applyNumberFormat="1" applyFont="1" applyFill="1" applyBorder="1" applyAlignment="1">
      <alignment horizontal="center" vertical="top"/>
    </xf>
    <xf numFmtId="2" fontId="15" fillId="24" borderId="51" xfId="0" applyNumberFormat="1" applyFont="1" applyFill="1" applyBorder="1" applyAlignment="1">
      <alignment horizontal="center" vertical="top"/>
    </xf>
    <xf numFmtId="2" fontId="16" fillId="24" borderId="28" xfId="0" applyNumberFormat="1" applyFont="1" applyFill="1" applyBorder="1" applyAlignment="1">
      <alignment horizontal="center" vertical="top"/>
    </xf>
    <xf numFmtId="2" fontId="65" fillId="0" borderId="38" xfId="7" applyNumberFormat="1" applyFont="1" applyBorder="1" applyAlignment="1">
      <alignment horizontal="center" vertical="top" wrapText="1"/>
    </xf>
    <xf numFmtId="2" fontId="65" fillId="0" borderId="47" xfId="7" applyNumberFormat="1" applyFont="1" applyBorder="1" applyAlignment="1">
      <alignment horizontal="center" vertical="top" wrapText="1"/>
    </xf>
    <xf numFmtId="2" fontId="65" fillId="0" borderId="32" xfId="7" applyNumberFormat="1" applyFont="1" applyBorder="1" applyAlignment="1">
      <alignment horizontal="center" vertical="top" wrapText="1"/>
    </xf>
    <xf numFmtId="2" fontId="64" fillId="4" borderId="15" xfId="7" applyNumberFormat="1" applyFont="1" applyFill="1" applyBorder="1" applyAlignment="1">
      <alignment vertical="top" wrapText="1"/>
    </xf>
    <xf numFmtId="2" fontId="65" fillId="0" borderId="31" xfId="7" applyNumberFormat="1" applyFont="1" applyBorder="1" applyAlignment="1">
      <alignment vertical="top" wrapText="1"/>
    </xf>
    <xf numFmtId="2" fontId="35" fillId="9" borderId="15" xfId="7" applyNumberFormat="1" applyFont="1" applyFill="1" applyBorder="1" applyAlignment="1">
      <alignment vertical="top" wrapText="1"/>
    </xf>
    <xf numFmtId="2" fontId="15" fillId="5" borderId="7" xfId="0" applyNumberFormat="1" applyFont="1" applyFill="1" applyBorder="1" applyAlignment="1">
      <alignment horizontal="center" vertical="top"/>
    </xf>
    <xf numFmtId="2" fontId="15" fillId="5" borderId="34" xfId="0" applyNumberFormat="1" applyFont="1" applyFill="1" applyBorder="1" applyAlignment="1">
      <alignment horizontal="center" vertical="top"/>
    </xf>
    <xf numFmtId="2" fontId="15" fillId="5" borderId="57" xfId="0" applyNumberFormat="1" applyFont="1" applyFill="1" applyBorder="1" applyAlignment="1">
      <alignment vertical="top"/>
    </xf>
    <xf numFmtId="2" fontId="15" fillId="5" borderId="44" xfId="0" applyNumberFormat="1" applyFont="1" applyFill="1" applyBorder="1" applyAlignment="1">
      <alignment vertical="top"/>
    </xf>
    <xf numFmtId="165" fontId="15" fillId="5" borderId="34" xfId="0" applyNumberFormat="1" applyFont="1" applyFill="1" applyBorder="1" applyAlignment="1">
      <alignment horizontal="center" vertical="top"/>
    </xf>
    <xf numFmtId="165" fontId="15" fillId="5" borderId="45" xfId="0" applyNumberFormat="1" applyFont="1" applyFill="1" applyBorder="1" applyAlignment="1">
      <alignment horizontal="center" vertical="top"/>
    </xf>
    <xf numFmtId="2" fontId="15" fillId="24" borderId="66" xfId="0" applyNumberFormat="1" applyFont="1" applyFill="1" applyBorder="1" applyAlignment="1">
      <alignment horizontal="center" vertical="top"/>
    </xf>
    <xf numFmtId="2" fontId="15" fillId="5" borderId="45" xfId="0" applyNumberFormat="1" applyFont="1" applyFill="1" applyBorder="1" applyAlignment="1">
      <alignment horizontal="center" vertical="top"/>
    </xf>
    <xf numFmtId="2" fontId="15" fillId="24" borderId="14" xfId="0" applyNumberFormat="1" applyFont="1" applyFill="1" applyBorder="1" applyAlignment="1">
      <alignment horizontal="center" vertical="top"/>
    </xf>
    <xf numFmtId="0" fontId="9" fillId="0" borderId="65" xfId="0" applyFont="1" applyBorder="1" applyAlignment="1">
      <alignment vertical="center" wrapText="1"/>
    </xf>
    <xf numFmtId="0" fontId="15" fillId="5" borderId="6" xfId="0" applyFont="1" applyFill="1" applyBorder="1" applyAlignment="1">
      <alignment vertical="top"/>
    </xf>
    <xf numFmtId="0" fontId="15" fillId="5" borderId="37" xfId="0" applyFont="1" applyFill="1" applyBorder="1" applyAlignment="1">
      <alignment vertical="top" wrapText="1"/>
    </xf>
    <xf numFmtId="0" fontId="15" fillId="5" borderId="18" xfId="0" applyFont="1" applyFill="1" applyBorder="1" applyAlignment="1">
      <alignment vertical="top" wrapText="1"/>
    </xf>
    <xf numFmtId="0" fontId="15" fillId="5" borderId="37" xfId="0" applyFont="1" applyFill="1" applyBorder="1" applyAlignment="1">
      <alignment vertical="top"/>
    </xf>
    <xf numFmtId="0" fontId="15" fillId="5" borderId="18" xfId="0" applyFont="1" applyFill="1" applyBorder="1" applyAlignment="1">
      <alignment vertical="top"/>
    </xf>
    <xf numFmtId="0" fontId="15" fillId="5" borderId="61" xfId="0" applyFont="1" applyFill="1" applyBorder="1" applyAlignment="1">
      <alignment horizontal="left" vertical="top" wrapText="1"/>
    </xf>
    <xf numFmtId="0" fontId="15" fillId="5" borderId="69" xfId="0" applyFont="1" applyFill="1" applyBorder="1" applyAlignment="1">
      <alignment horizontal="left" vertical="top"/>
    </xf>
    <xf numFmtId="0" fontId="15" fillId="5" borderId="6" xfId="0" applyFont="1" applyFill="1" applyBorder="1" applyAlignment="1">
      <alignment vertical="top" wrapText="1"/>
    </xf>
    <xf numFmtId="0" fontId="15" fillId="5" borderId="67" xfId="0" applyFont="1" applyFill="1" applyBorder="1" applyAlignment="1">
      <alignment vertical="top" wrapText="1"/>
    </xf>
    <xf numFmtId="0" fontId="15" fillId="22" borderId="22" xfId="0" applyFont="1" applyFill="1" applyBorder="1" applyAlignment="1">
      <alignment horizontal="center" vertical="top"/>
    </xf>
    <xf numFmtId="0" fontId="15" fillId="5" borderId="22" xfId="0" applyFont="1" applyFill="1" applyBorder="1" applyAlignment="1">
      <alignment horizontal="center" vertical="top"/>
    </xf>
    <xf numFmtId="0" fontId="15" fillId="23" borderId="22" xfId="0" applyFont="1" applyFill="1" applyBorder="1" applyAlignment="1">
      <alignment horizontal="center" vertical="top"/>
    </xf>
    <xf numFmtId="0" fontId="9" fillId="0" borderId="65" xfId="0" applyFont="1" applyBorder="1" applyAlignment="1">
      <alignment horizontal="center" vertical="center" wrapText="1"/>
    </xf>
    <xf numFmtId="0" fontId="15" fillId="5" borderId="5" xfId="0" applyFont="1" applyFill="1" applyBorder="1" applyAlignment="1">
      <alignment horizontal="center" vertical="top" wrapText="1"/>
    </xf>
    <xf numFmtId="0" fontId="15" fillId="5" borderId="35" xfId="0" applyFont="1" applyFill="1" applyBorder="1" applyAlignment="1">
      <alignment vertical="top" wrapText="1"/>
    </xf>
    <xf numFmtId="0" fontId="15" fillId="5" borderId="51" xfId="0" applyFont="1" applyFill="1" applyBorder="1" applyAlignment="1">
      <alignment vertical="top" wrapText="1"/>
    </xf>
    <xf numFmtId="0" fontId="15" fillId="5" borderId="61" xfId="0" applyFont="1" applyFill="1" applyBorder="1" applyAlignment="1">
      <alignment horizontal="center" vertical="top" wrapText="1"/>
    </xf>
    <xf numFmtId="0" fontId="15" fillId="5" borderId="65" xfId="0" applyFont="1" applyFill="1" applyBorder="1" applyAlignment="1">
      <alignment horizontal="center" vertical="top"/>
    </xf>
    <xf numFmtId="0" fontId="15" fillId="5" borderId="56" xfId="0" applyFont="1" applyFill="1" applyBorder="1" applyAlignment="1">
      <alignment horizontal="center" vertical="top" wrapText="1"/>
    </xf>
    <xf numFmtId="0" fontId="9" fillId="0" borderId="65" xfId="0" applyFont="1" applyBorder="1" applyAlignment="1">
      <alignment horizontal="left" vertical="top"/>
    </xf>
    <xf numFmtId="0" fontId="15" fillId="5" borderId="35" xfId="0" applyFont="1" applyFill="1" applyBorder="1" applyAlignment="1">
      <alignment vertical="top"/>
    </xf>
    <xf numFmtId="0" fontId="15" fillId="5" borderId="51" xfId="0" applyFont="1" applyFill="1" applyBorder="1" applyAlignment="1">
      <alignment vertical="top"/>
    </xf>
    <xf numFmtId="0" fontId="15" fillId="5" borderId="56" xfId="0" applyFont="1" applyFill="1" applyBorder="1" applyAlignment="1">
      <alignment horizontal="center" vertical="top"/>
    </xf>
    <xf numFmtId="0" fontId="9" fillId="0" borderId="66" xfId="0" applyFont="1" applyBorder="1" applyAlignment="1">
      <alignment horizontal="left" vertical="top"/>
    </xf>
    <xf numFmtId="0" fontId="15" fillId="0" borderId="34" xfId="0" applyFont="1" applyBorder="1" applyAlignment="1">
      <alignment vertical="top"/>
    </xf>
    <xf numFmtId="0" fontId="15" fillId="0" borderId="14" xfId="0" applyFont="1" applyBorder="1" applyAlignment="1">
      <alignment vertical="top"/>
    </xf>
    <xf numFmtId="0" fontId="15" fillId="5" borderId="66" xfId="0" applyFont="1" applyFill="1" applyBorder="1" applyAlignment="1">
      <alignment horizontal="center" vertical="top" wrapText="1"/>
    </xf>
    <xf numFmtId="0" fontId="27" fillId="0" borderId="22" xfId="0" applyFont="1" applyBorder="1" applyAlignment="1">
      <alignment horizontal="center" vertical="center"/>
    </xf>
    <xf numFmtId="0" fontId="27" fillId="0" borderId="0" xfId="0" applyFont="1" applyAlignment="1">
      <alignment vertical="top"/>
    </xf>
    <xf numFmtId="0" fontId="27" fillId="8" borderId="0" xfId="0" applyFont="1" applyFill="1" applyAlignment="1">
      <alignment vertical="top"/>
    </xf>
    <xf numFmtId="0" fontId="30" fillId="2" borderId="40" xfId="0" applyFont="1" applyFill="1" applyBorder="1" applyAlignment="1">
      <alignment horizontal="left" vertical="top"/>
    </xf>
    <xf numFmtId="0" fontId="30" fillId="8" borderId="40" xfId="0" applyFont="1" applyFill="1" applyBorder="1"/>
    <xf numFmtId="0" fontId="27" fillId="2" borderId="43" xfId="0" applyFont="1" applyFill="1" applyBorder="1" applyAlignment="1">
      <alignment horizontal="left" vertical="top"/>
    </xf>
    <xf numFmtId="0" fontId="27" fillId="20" borderId="10" xfId="0" applyFont="1" applyFill="1" applyBorder="1" applyAlignment="1">
      <alignment horizontal="center" vertical="top"/>
    </xf>
    <xf numFmtId="165" fontId="27" fillId="20" borderId="4" xfId="0" applyNumberFormat="1" applyFont="1" applyFill="1" applyBorder="1" applyAlignment="1">
      <alignment horizontal="center" vertical="top"/>
    </xf>
    <xf numFmtId="0" fontId="30" fillId="5" borderId="59" xfId="0" applyFont="1" applyFill="1" applyBorder="1" applyAlignment="1">
      <alignment horizontal="center" vertical="top"/>
    </xf>
    <xf numFmtId="0" fontId="30" fillId="5" borderId="61" xfId="0" applyFont="1" applyFill="1" applyBorder="1" applyAlignment="1">
      <alignment horizontal="center" vertical="center" wrapText="1"/>
    </xf>
    <xf numFmtId="0" fontId="36" fillId="5" borderId="35" xfId="0" applyFont="1" applyFill="1" applyBorder="1" applyAlignment="1">
      <alignment horizontal="center" vertical="top"/>
    </xf>
    <xf numFmtId="165" fontId="30" fillId="5" borderId="3" xfId="0" applyNumberFormat="1" applyFont="1" applyFill="1" applyBorder="1" applyAlignment="1">
      <alignment horizontal="center" vertical="top"/>
    </xf>
    <xf numFmtId="165" fontId="30" fillId="5" borderId="68" xfId="0" applyNumberFormat="1" applyFont="1" applyFill="1" applyBorder="1" applyAlignment="1">
      <alignment horizontal="center" vertical="top"/>
    </xf>
    <xf numFmtId="0" fontId="30" fillId="5" borderId="75" xfId="0" applyFont="1" applyFill="1" applyBorder="1" applyAlignment="1">
      <alignment horizontal="center" vertical="center" wrapText="1"/>
    </xf>
    <xf numFmtId="0" fontId="30" fillId="5" borderId="64" xfId="0" applyFont="1" applyFill="1" applyBorder="1" applyAlignment="1">
      <alignment horizontal="center" vertical="top"/>
    </xf>
    <xf numFmtId="0" fontId="27" fillId="5" borderId="11" xfId="0" applyFont="1" applyFill="1" applyBorder="1" applyAlignment="1">
      <alignment vertical="top"/>
    </xf>
    <xf numFmtId="0" fontId="30" fillId="5" borderId="61" xfId="0" applyFont="1" applyFill="1" applyBorder="1" applyAlignment="1">
      <alignment horizontal="center" vertical="center"/>
    </xf>
    <xf numFmtId="0" fontId="30" fillId="5" borderId="23" xfId="0" applyFont="1" applyFill="1" applyBorder="1" applyAlignment="1">
      <alignment horizontal="left" vertical="top" wrapText="1"/>
    </xf>
    <xf numFmtId="0" fontId="30" fillId="5" borderId="51" xfId="0" applyFont="1" applyFill="1" applyBorder="1" applyAlignment="1">
      <alignment horizontal="center" vertical="center" wrapText="1"/>
    </xf>
    <xf numFmtId="49" fontId="27" fillId="2" borderId="28" xfId="0" applyNumberFormat="1" applyFont="1" applyFill="1" applyBorder="1" applyAlignment="1">
      <alignment horizontal="center" vertical="top"/>
    </xf>
    <xf numFmtId="0" fontId="30" fillId="0" borderId="79" xfId="0" applyFont="1" applyBorder="1" applyAlignment="1">
      <alignment vertical="center" wrapText="1"/>
    </xf>
    <xf numFmtId="0" fontId="30" fillId="5" borderId="53" xfId="0" applyFont="1" applyFill="1" applyBorder="1" applyAlignment="1">
      <alignment horizontal="center" vertical="top"/>
    </xf>
    <xf numFmtId="165" fontId="30" fillId="0" borderId="51" xfId="0" applyNumberFormat="1" applyFont="1" applyBorder="1" applyAlignment="1">
      <alignment horizontal="left" vertical="top"/>
    </xf>
    <xf numFmtId="165" fontId="30" fillId="0" borderId="14" xfId="0" applyNumberFormat="1" applyFont="1" applyBorder="1" applyAlignment="1">
      <alignment horizontal="left" vertical="top"/>
    </xf>
    <xf numFmtId="0" fontId="30" fillId="0" borderId="31" xfId="0" applyFont="1" applyBorder="1" applyAlignment="1">
      <alignment vertical="center" wrapText="1"/>
    </xf>
    <xf numFmtId="0" fontId="30" fillId="0" borderId="33" xfId="0" applyFont="1" applyBorder="1" applyAlignment="1">
      <alignment vertical="center" wrapText="1"/>
    </xf>
    <xf numFmtId="49" fontId="27" fillId="2" borderId="9" xfId="0" applyNumberFormat="1" applyFont="1" applyFill="1" applyBorder="1" applyAlignment="1">
      <alignment vertical="top"/>
    </xf>
    <xf numFmtId="165" fontId="30" fillId="5" borderId="12" xfId="0" applyNumberFormat="1" applyFont="1" applyFill="1" applyBorder="1" applyAlignment="1">
      <alignment horizontal="center" vertical="top"/>
    </xf>
    <xf numFmtId="0" fontId="30" fillId="5" borderId="31" xfId="0" applyFont="1" applyFill="1" applyBorder="1" applyAlignment="1">
      <alignment vertical="top" wrapText="1"/>
    </xf>
    <xf numFmtId="0" fontId="30" fillId="5" borderId="77" xfId="0" applyFont="1" applyFill="1" applyBorder="1" applyAlignment="1">
      <alignment horizontal="center" vertical="center"/>
    </xf>
    <xf numFmtId="0" fontId="30" fillId="0" borderId="77" xfId="0" applyFont="1" applyBorder="1" applyAlignment="1">
      <alignment horizontal="center" vertical="top"/>
    </xf>
    <xf numFmtId="0" fontId="30" fillId="0" borderId="5" xfId="0" applyFont="1" applyBorder="1" applyAlignment="1">
      <alignment horizontal="center" vertical="top"/>
    </xf>
    <xf numFmtId="0" fontId="30" fillId="5" borderId="28" xfId="0" applyFont="1" applyFill="1" applyBorder="1" applyAlignment="1">
      <alignment horizontal="center" vertical="top"/>
    </xf>
    <xf numFmtId="165" fontId="30" fillId="5" borderId="21" xfId="0" applyNumberFormat="1" applyFont="1" applyFill="1" applyBorder="1" applyAlignment="1">
      <alignment horizontal="center" vertical="top"/>
    </xf>
    <xf numFmtId="165" fontId="30" fillId="5" borderId="24" xfId="0" applyNumberFormat="1" applyFont="1" applyFill="1" applyBorder="1" applyAlignment="1">
      <alignment horizontal="center" vertical="top"/>
    </xf>
    <xf numFmtId="0" fontId="30" fillId="5" borderId="33" xfId="0" applyFont="1" applyFill="1" applyBorder="1" applyAlignment="1">
      <alignment vertical="top" wrapText="1"/>
    </xf>
    <xf numFmtId="0" fontId="30" fillId="5" borderId="72" xfId="0" applyFont="1" applyFill="1" applyBorder="1" applyAlignment="1">
      <alignment horizontal="center" vertical="center"/>
    </xf>
    <xf numFmtId="0" fontId="30" fillId="0" borderId="72" xfId="0" applyFont="1" applyBorder="1" applyAlignment="1">
      <alignment horizontal="center" vertical="top"/>
    </xf>
    <xf numFmtId="0" fontId="30" fillId="0" borderId="35" xfId="0" applyFont="1" applyBorder="1" applyAlignment="1">
      <alignment horizontal="center" vertical="top"/>
    </xf>
    <xf numFmtId="0" fontId="27" fillId="5" borderId="22" xfId="0" applyFont="1" applyFill="1" applyBorder="1" applyAlignment="1">
      <alignment horizontal="center" vertical="top"/>
    </xf>
    <xf numFmtId="165" fontId="27" fillId="20" borderId="21" xfId="0" applyNumberFormat="1" applyFont="1" applyFill="1" applyBorder="1" applyAlignment="1">
      <alignment horizontal="center" vertical="top"/>
    </xf>
    <xf numFmtId="0" fontId="30" fillId="0" borderId="23" xfId="0" applyFont="1" applyBorder="1"/>
    <xf numFmtId="0" fontId="30" fillId="0" borderId="22" xfId="0" applyFont="1" applyBorder="1"/>
    <xf numFmtId="0" fontId="30" fillId="0" borderId="19" xfId="0" applyFont="1" applyBorder="1" applyAlignment="1">
      <alignment horizontal="center" vertical="top"/>
    </xf>
    <xf numFmtId="0" fontId="30" fillId="0" borderId="36" xfId="0" applyFont="1" applyBorder="1" applyAlignment="1">
      <alignment vertical="center" wrapText="1"/>
    </xf>
    <xf numFmtId="0" fontId="30" fillId="5" borderId="56" xfId="0" applyFont="1" applyFill="1" applyBorder="1" applyAlignment="1">
      <alignment horizontal="center" vertical="center" wrapText="1"/>
    </xf>
    <xf numFmtId="0" fontId="27" fillId="7" borderId="15" xfId="0" applyFont="1" applyFill="1" applyBorder="1" applyAlignment="1">
      <alignment horizontal="center" vertical="top"/>
    </xf>
    <xf numFmtId="165" fontId="27" fillId="7" borderId="28" xfId="0" applyNumberFormat="1" applyFont="1" applyFill="1" applyBorder="1" applyAlignment="1">
      <alignment horizontal="center" vertical="top" wrapText="1"/>
    </xf>
    <xf numFmtId="165" fontId="30" fillId="5" borderId="8" xfId="0" applyNumberFormat="1" applyFont="1" applyFill="1" applyBorder="1" applyAlignment="1">
      <alignment horizontal="center" vertical="top"/>
    </xf>
    <xf numFmtId="165" fontId="30" fillId="5" borderId="38" xfId="0" applyNumberFormat="1" applyFont="1" applyFill="1" applyBorder="1" applyAlignment="1">
      <alignment horizontal="center" vertical="top"/>
    </xf>
    <xf numFmtId="165" fontId="30" fillId="5" borderId="47" xfId="0" applyNumberFormat="1" applyFont="1" applyFill="1" applyBorder="1" applyAlignment="1">
      <alignment horizontal="center" vertical="top"/>
    </xf>
    <xf numFmtId="0" fontId="30" fillId="5" borderId="9" xfId="0" applyFont="1" applyFill="1" applyBorder="1" applyAlignment="1">
      <alignment horizontal="center" vertical="top"/>
    </xf>
    <xf numFmtId="0" fontId="27" fillId="5" borderId="4" xfId="0" applyFont="1" applyFill="1" applyBorder="1" applyAlignment="1">
      <alignment horizontal="center" vertical="top"/>
    </xf>
    <xf numFmtId="165" fontId="27" fillId="20" borderId="10" xfId="0" applyNumberFormat="1" applyFont="1" applyFill="1" applyBorder="1" applyAlignment="1">
      <alignment horizontal="center" vertical="top"/>
    </xf>
    <xf numFmtId="0" fontId="30" fillId="5" borderId="1" xfId="0" applyFont="1" applyFill="1" applyBorder="1" applyAlignment="1">
      <alignment horizontal="center" vertical="center"/>
    </xf>
    <xf numFmtId="0" fontId="28" fillId="0" borderId="15" xfId="0" applyFont="1" applyBorder="1" applyAlignment="1">
      <alignment vertical="center" wrapText="1"/>
    </xf>
    <xf numFmtId="0" fontId="28" fillId="0" borderId="11" xfId="0" applyFont="1" applyBorder="1" applyAlignment="1">
      <alignment vertical="center" wrapText="1"/>
    </xf>
    <xf numFmtId="0" fontId="29" fillId="0" borderId="11" xfId="0" applyFont="1" applyBorder="1"/>
    <xf numFmtId="2" fontId="28" fillId="4" borderId="28" xfId="0" applyNumberFormat="1" applyFont="1" applyFill="1" applyBorder="1" applyAlignment="1">
      <alignment horizontal="center" vertical="top" wrapText="1"/>
    </xf>
    <xf numFmtId="2" fontId="29" fillId="0" borderId="8" xfId="0" applyNumberFormat="1" applyFont="1" applyBorder="1" applyAlignment="1">
      <alignment horizontal="center" vertical="top" wrapText="1"/>
    </xf>
    <xf numFmtId="2" fontId="29" fillId="0" borderId="2" xfId="0" applyNumberFormat="1" applyFont="1" applyBorder="1" applyAlignment="1">
      <alignment horizontal="center" vertical="top" wrapText="1"/>
    </xf>
    <xf numFmtId="2" fontId="29" fillId="0" borderId="30" xfId="0" applyNumberFormat="1" applyFont="1" applyBorder="1" applyAlignment="1">
      <alignment horizontal="center" vertical="top" wrapText="1"/>
    </xf>
    <xf numFmtId="2" fontId="29" fillId="0" borderId="38" xfId="0" applyNumberFormat="1" applyFont="1" applyBorder="1" applyAlignment="1">
      <alignment horizontal="center" vertical="top" wrapText="1"/>
    </xf>
    <xf numFmtId="2" fontId="29" fillId="0" borderId="30" xfId="0" applyNumberFormat="1" applyFont="1" applyBorder="1" applyAlignment="1">
      <alignment vertical="top" wrapText="1"/>
    </xf>
    <xf numFmtId="2" fontId="29" fillId="0" borderId="38" xfId="0" applyNumberFormat="1" applyFont="1" applyBorder="1" applyAlignment="1">
      <alignment vertical="top" wrapText="1"/>
    </xf>
    <xf numFmtId="0" fontId="26" fillId="0" borderId="50" xfId="0" applyFont="1" applyBorder="1" applyAlignment="1">
      <alignment horizontal="left" vertical="top"/>
    </xf>
    <xf numFmtId="0" fontId="26" fillId="0" borderId="54" xfId="0" applyFont="1" applyBorder="1" applyAlignment="1">
      <alignment horizontal="left" vertical="top"/>
    </xf>
    <xf numFmtId="0" fontId="16" fillId="7" borderId="12" xfId="0" applyFont="1" applyFill="1" applyBorder="1" applyAlignment="1">
      <alignment vertical="top" wrapText="1"/>
    </xf>
    <xf numFmtId="0" fontId="15" fillId="5" borderId="2" xfId="0" applyFont="1" applyFill="1" applyBorder="1" applyAlignment="1">
      <alignment horizontal="center" vertical="top"/>
    </xf>
    <xf numFmtId="165" fontId="15" fillId="5" borderId="2" xfId="0" applyNumberFormat="1" applyFont="1" applyFill="1" applyBorder="1" applyAlignment="1">
      <alignment horizontal="center" vertical="top"/>
    </xf>
    <xf numFmtId="165" fontId="15" fillId="5" borderId="25" xfId="0" applyNumberFormat="1" applyFont="1" applyFill="1" applyBorder="1" applyAlignment="1">
      <alignment horizontal="center" vertical="top"/>
    </xf>
    <xf numFmtId="165" fontId="15" fillId="5" borderId="9" xfId="0" applyNumberFormat="1" applyFont="1" applyFill="1" applyBorder="1" applyAlignment="1">
      <alignment horizontal="center" vertical="top"/>
    </xf>
    <xf numFmtId="165" fontId="15" fillId="5" borderId="26" xfId="0" applyNumberFormat="1" applyFont="1" applyFill="1" applyBorder="1" applyAlignment="1">
      <alignment horizontal="center" vertical="top"/>
    </xf>
    <xf numFmtId="0" fontId="16" fillId="5" borderId="10" xfId="0" applyFont="1" applyFill="1" applyBorder="1" applyAlignment="1">
      <alignment horizontal="center" vertical="top"/>
    </xf>
    <xf numFmtId="165" fontId="16" fillId="5" borderId="4" xfId="0" applyNumberFormat="1" applyFont="1" applyFill="1" applyBorder="1" applyAlignment="1">
      <alignment horizontal="center" vertical="top"/>
    </xf>
    <xf numFmtId="0" fontId="15" fillId="5" borderId="0" xfId="0" applyFont="1" applyFill="1" applyAlignment="1">
      <alignment horizontal="center" vertical="top"/>
    </xf>
    <xf numFmtId="0" fontId="31" fillId="5" borderId="52" xfId="0" applyFont="1" applyFill="1" applyBorder="1" applyAlignment="1">
      <alignment horizontal="left" vertical="top" wrapText="1"/>
    </xf>
    <xf numFmtId="9" fontId="15" fillId="5" borderId="1" xfId="0" applyNumberFormat="1" applyFont="1" applyFill="1" applyBorder="1" applyAlignment="1">
      <alignment horizontal="center" vertical="top"/>
    </xf>
    <xf numFmtId="9" fontId="15" fillId="0" borderId="45" xfId="0" applyNumberFormat="1" applyFont="1" applyBorder="1" applyAlignment="1">
      <alignment horizontal="center" vertical="top"/>
    </xf>
    <xf numFmtId="0" fontId="16" fillId="7" borderId="0" xfId="0" applyFont="1" applyFill="1" applyAlignment="1">
      <alignment vertical="top"/>
    </xf>
    <xf numFmtId="0" fontId="15" fillId="0" borderId="49" xfId="0" applyFont="1" applyBorder="1" applyAlignment="1">
      <alignment horizontal="center" vertical="top"/>
    </xf>
    <xf numFmtId="49" fontId="15" fillId="0" borderId="58" xfId="0" applyNumberFormat="1" applyFont="1" applyBorder="1" applyAlignment="1">
      <alignment horizontal="justify" vertical="center" wrapText="1" shrinkToFit="1"/>
    </xf>
    <xf numFmtId="49" fontId="15" fillId="10" borderId="33" xfId="0" applyNumberFormat="1" applyFont="1" applyFill="1" applyBorder="1" applyAlignment="1">
      <alignment horizontal="left" vertical="top" wrapText="1" shrinkToFit="1"/>
    </xf>
    <xf numFmtId="49" fontId="15" fillId="0" borderId="33" xfId="0" applyNumberFormat="1" applyFont="1" applyBorder="1" applyAlignment="1">
      <alignment horizontal="left" vertical="top" wrapText="1" shrinkToFit="1"/>
    </xf>
    <xf numFmtId="49" fontId="15" fillId="0" borderId="73" xfId="0" applyNumberFormat="1" applyFont="1" applyBorder="1" applyAlignment="1">
      <alignment horizontal="left" vertical="top" wrapText="1" shrinkToFit="1"/>
    </xf>
    <xf numFmtId="0" fontId="15" fillId="0" borderId="52" xfId="0" applyFont="1" applyBorder="1" applyAlignment="1">
      <alignment horizontal="left" vertical="top" wrapText="1"/>
    </xf>
    <xf numFmtId="0" fontId="15" fillId="0" borderId="52" xfId="0" applyFont="1" applyBorder="1" applyAlignment="1">
      <alignment horizontal="justify" vertical="center"/>
    </xf>
    <xf numFmtId="49" fontId="15" fillId="0" borderId="31" xfId="0" applyNumberFormat="1" applyFont="1" applyBorder="1" applyAlignment="1">
      <alignment horizontal="left" wrapText="1" shrinkToFit="1"/>
    </xf>
    <xf numFmtId="49" fontId="15" fillId="0" borderId="36" xfId="0" applyNumberFormat="1" applyFont="1" applyBorder="1" applyAlignment="1">
      <alignment vertical="top" wrapText="1" shrinkToFit="1"/>
    </xf>
    <xf numFmtId="49" fontId="15" fillId="0" borderId="32" xfId="0" applyNumberFormat="1" applyFont="1" applyBorder="1" applyAlignment="1">
      <alignment horizontal="left" vertical="top" wrapText="1" shrinkToFit="1"/>
    </xf>
    <xf numFmtId="165" fontId="15" fillId="10" borderId="5" xfId="0" applyNumberFormat="1" applyFont="1" applyFill="1" applyBorder="1" applyAlignment="1">
      <alignment horizontal="center" vertical="center" wrapText="1"/>
    </xf>
    <xf numFmtId="0" fontId="83" fillId="0" borderId="35" xfId="0" applyFont="1" applyBorder="1" applyAlignment="1">
      <alignment horizontal="center" vertical="center" wrapText="1"/>
    </xf>
    <xf numFmtId="0" fontId="15" fillId="0" borderId="64" xfId="0" applyFont="1" applyBorder="1" applyAlignment="1">
      <alignment horizontal="left" vertical="center"/>
    </xf>
    <xf numFmtId="165" fontId="15" fillId="10" borderId="1" xfId="0" applyNumberFormat="1" applyFont="1" applyFill="1" applyBorder="1" applyAlignment="1">
      <alignment horizontal="center" vertical="center" wrapText="1"/>
    </xf>
    <xf numFmtId="0" fontId="15" fillId="0" borderId="56" xfId="0" applyFont="1" applyBorder="1" applyAlignment="1">
      <alignment horizontal="center" vertical="top" wrapText="1"/>
    </xf>
    <xf numFmtId="0" fontId="15" fillId="0" borderId="1" xfId="0" applyFont="1" applyBorder="1" applyAlignment="1">
      <alignment horizontal="left" vertical="top"/>
    </xf>
    <xf numFmtId="0" fontId="15" fillId="0" borderId="17" xfId="0" applyFont="1" applyBorder="1" applyAlignment="1">
      <alignment horizontal="center" vertical="top"/>
    </xf>
    <xf numFmtId="0" fontId="15" fillId="0" borderId="5" xfId="0" applyFont="1" applyBorder="1" applyAlignment="1">
      <alignment horizontal="center" vertical="top" wrapText="1"/>
    </xf>
    <xf numFmtId="9" fontId="15" fillId="0" borderId="64" xfId="0" applyNumberFormat="1" applyFont="1" applyBorder="1" applyAlignment="1">
      <alignment horizontal="center" vertical="center"/>
    </xf>
    <xf numFmtId="9" fontId="15" fillId="0" borderId="1" xfId="0" applyNumberFormat="1" applyFont="1" applyBorder="1" applyAlignment="1">
      <alignment horizontal="center" vertical="top"/>
    </xf>
    <xf numFmtId="0" fontId="15" fillId="0" borderId="5" xfId="0" applyFont="1" applyBorder="1" applyAlignment="1">
      <alignment horizontal="left" vertical="top" wrapText="1"/>
    </xf>
    <xf numFmtId="0" fontId="15" fillId="0" borderId="56" xfId="0" applyFont="1" applyBorder="1" applyAlignment="1">
      <alignment horizontal="left" vertical="top"/>
    </xf>
    <xf numFmtId="0" fontId="15" fillId="0" borderId="7" xfId="0" applyFont="1" applyBorder="1" applyAlignment="1">
      <alignment horizontal="center" vertical="top" wrapText="1"/>
    </xf>
    <xf numFmtId="0" fontId="15" fillId="0" borderId="34" xfId="0" applyFont="1" applyBorder="1" applyAlignment="1">
      <alignment horizontal="center" vertical="top" wrapText="1"/>
    </xf>
    <xf numFmtId="0" fontId="15" fillId="0" borderId="42" xfId="0" applyFont="1" applyBorder="1" applyAlignment="1">
      <alignment horizontal="center" vertical="center" wrapText="1"/>
    </xf>
    <xf numFmtId="9" fontId="15" fillId="0" borderId="63" xfId="0" applyNumberFormat="1" applyFont="1" applyBorder="1" applyAlignment="1">
      <alignment horizontal="center" vertical="center"/>
    </xf>
    <xf numFmtId="0" fontId="15" fillId="0" borderId="7" xfId="0" applyFont="1" applyBorder="1" applyAlignment="1">
      <alignment horizontal="left" vertical="top" wrapText="1"/>
    </xf>
    <xf numFmtId="0" fontId="15" fillId="0" borderId="34" xfId="0" applyFont="1" applyBorder="1" applyAlignment="1">
      <alignment horizontal="left" vertical="top" wrapText="1"/>
    </xf>
    <xf numFmtId="0" fontId="15" fillId="0" borderId="57" xfId="0" applyFont="1" applyBorder="1" applyAlignment="1">
      <alignment horizontal="left" vertical="top" wrapText="1"/>
    </xf>
    <xf numFmtId="0" fontId="15" fillId="5" borderId="9" xfId="0" applyFont="1" applyFill="1" applyBorder="1" applyAlignment="1">
      <alignment vertical="top" wrapText="1"/>
    </xf>
    <xf numFmtId="0" fontId="15" fillId="5" borderId="51" xfId="0" applyFont="1" applyFill="1" applyBorder="1" applyAlignment="1">
      <alignment horizontal="center" vertical="top" wrapText="1"/>
    </xf>
    <xf numFmtId="0" fontId="15" fillId="5" borderId="51" xfId="0" applyFont="1" applyFill="1" applyBorder="1" applyAlignment="1">
      <alignment horizontal="center" vertical="top"/>
    </xf>
    <xf numFmtId="0" fontId="15" fillId="0" borderId="14" xfId="0" applyFont="1" applyBorder="1" applyAlignment="1">
      <alignment horizontal="center" vertical="top"/>
    </xf>
    <xf numFmtId="49" fontId="23" fillId="2" borderId="31" xfId="0" applyNumberFormat="1" applyFont="1" applyFill="1" applyBorder="1" applyAlignment="1">
      <alignment horizontal="center" vertical="top"/>
    </xf>
    <xf numFmtId="49" fontId="23" fillId="2" borderId="36" xfId="0" applyNumberFormat="1" applyFont="1" applyFill="1" applyBorder="1" applyAlignment="1">
      <alignment horizontal="center" vertical="top"/>
    </xf>
    <xf numFmtId="49" fontId="16" fillId="3" borderId="2" xfId="0" applyNumberFormat="1" applyFont="1" applyFill="1" applyBorder="1" applyAlignment="1">
      <alignment horizontal="center" vertical="top"/>
    </xf>
    <xf numFmtId="49" fontId="16" fillId="5" borderId="48" xfId="0" applyNumberFormat="1" applyFont="1" applyFill="1" applyBorder="1" applyAlignment="1">
      <alignment horizontal="center" vertical="top" wrapText="1"/>
    </xf>
    <xf numFmtId="49" fontId="15" fillId="5" borderId="39" xfId="0" applyNumberFormat="1" applyFont="1" applyFill="1" applyBorder="1" applyAlignment="1">
      <alignment horizontal="center" vertical="top"/>
    </xf>
    <xf numFmtId="0" fontId="15" fillId="5" borderId="29" xfId="0" applyFont="1" applyFill="1" applyBorder="1" applyAlignment="1">
      <alignment vertical="top" wrapText="1"/>
    </xf>
    <xf numFmtId="49" fontId="23" fillId="2" borderId="21" xfId="0" applyNumberFormat="1" applyFont="1" applyFill="1" applyBorder="1" applyAlignment="1">
      <alignment horizontal="center" vertical="top"/>
    </xf>
    <xf numFmtId="49" fontId="23" fillId="7" borderId="21" xfId="0" applyNumberFormat="1" applyFont="1" applyFill="1" applyBorder="1" applyAlignment="1">
      <alignment horizontal="center" vertical="top"/>
    </xf>
    <xf numFmtId="49" fontId="14" fillId="2" borderId="31" xfId="0" applyNumberFormat="1" applyFont="1" applyFill="1" applyBorder="1" applyAlignment="1">
      <alignment horizontal="center" vertical="top"/>
    </xf>
    <xf numFmtId="49" fontId="14" fillId="2" borderId="36" xfId="0" applyNumberFormat="1" applyFont="1" applyFill="1" applyBorder="1" applyAlignment="1">
      <alignment horizontal="center" vertical="top"/>
    </xf>
    <xf numFmtId="49" fontId="14" fillId="3" borderId="2" xfId="0" applyNumberFormat="1" applyFont="1" applyFill="1" applyBorder="1" applyAlignment="1">
      <alignment horizontal="center" vertical="top"/>
    </xf>
    <xf numFmtId="49" fontId="14" fillId="3" borderId="9" xfId="0" applyNumberFormat="1" applyFont="1" applyFill="1" applyBorder="1" applyAlignment="1">
      <alignment horizontal="center" vertical="top"/>
    </xf>
    <xf numFmtId="49" fontId="69" fillId="0" borderId="9" xfId="0" applyNumberFormat="1" applyFont="1" applyBorder="1" applyAlignment="1">
      <alignment horizontal="center" vertical="top"/>
    </xf>
    <xf numFmtId="49" fontId="14" fillId="2" borderId="29" xfId="0" applyNumberFormat="1" applyFont="1" applyFill="1" applyBorder="1" applyAlignment="1">
      <alignment horizontal="center" vertical="top"/>
    </xf>
    <xf numFmtId="49" fontId="14" fillId="2" borderId="21" xfId="0" applyNumberFormat="1" applyFont="1" applyFill="1" applyBorder="1" applyAlignment="1">
      <alignment horizontal="center" vertical="top"/>
    </xf>
    <xf numFmtId="49" fontId="14" fillId="3" borderId="29" xfId="0" applyNumberFormat="1" applyFont="1" applyFill="1" applyBorder="1" applyAlignment="1">
      <alignment horizontal="center" vertical="top"/>
    </xf>
    <xf numFmtId="49" fontId="14" fillId="3" borderId="21" xfId="0" applyNumberFormat="1" applyFont="1" applyFill="1" applyBorder="1" applyAlignment="1">
      <alignment horizontal="center" vertical="top"/>
    </xf>
    <xf numFmtId="0" fontId="14" fillId="5" borderId="29" xfId="0" applyFont="1" applyFill="1" applyBorder="1" applyAlignment="1">
      <alignment horizontal="left" vertical="top" wrapText="1"/>
    </xf>
    <xf numFmtId="0" fontId="14" fillId="5" borderId="9" xfId="0" applyFont="1" applyFill="1" applyBorder="1" applyAlignment="1">
      <alignment horizontal="left" vertical="top" wrapText="1"/>
    </xf>
    <xf numFmtId="49" fontId="14" fillId="5" borderId="48" xfId="0" applyNumberFormat="1" applyFont="1" applyFill="1" applyBorder="1" applyAlignment="1">
      <alignment horizontal="center" vertical="top" wrapText="1"/>
    </xf>
    <xf numFmtId="0" fontId="67" fillId="5" borderId="20" xfId="0" applyFont="1" applyFill="1" applyBorder="1" applyAlignment="1">
      <alignment horizontal="center" vertical="top" wrapText="1"/>
    </xf>
    <xf numFmtId="49" fontId="13" fillId="0" borderId="29" xfId="0" applyNumberFormat="1" applyFont="1" applyBorder="1" applyAlignment="1">
      <alignment horizontal="center" vertical="top"/>
    </xf>
    <xf numFmtId="49" fontId="14" fillId="5" borderId="13" xfId="0" applyNumberFormat="1" applyFont="1" applyFill="1" applyBorder="1" applyAlignment="1">
      <alignment horizontal="center" vertical="top" wrapText="1"/>
    </xf>
    <xf numFmtId="49" fontId="13" fillId="0" borderId="9" xfId="0" applyNumberFormat="1" applyFont="1" applyBorder="1" applyAlignment="1">
      <alignment horizontal="center" vertical="top"/>
    </xf>
    <xf numFmtId="0" fontId="14" fillId="5" borderId="21" xfId="0" applyFont="1" applyFill="1" applyBorder="1" applyAlignment="1">
      <alignment horizontal="left" vertical="top" wrapText="1"/>
    </xf>
    <xf numFmtId="0" fontId="14" fillId="7" borderId="15" xfId="0" applyFont="1" applyFill="1" applyBorder="1" applyAlignment="1">
      <alignment horizontal="center" vertical="top" wrapText="1"/>
    </xf>
    <xf numFmtId="0" fontId="14" fillId="8" borderId="11" xfId="0" applyFont="1" applyFill="1" applyBorder="1" applyAlignment="1">
      <alignment horizontal="left" vertical="top"/>
    </xf>
    <xf numFmtId="0" fontId="13" fillId="5" borderId="29" xfId="0" applyFont="1" applyFill="1" applyBorder="1" applyAlignment="1">
      <alignment horizontal="left" vertical="top" wrapText="1"/>
    </xf>
    <xf numFmtId="49" fontId="14" fillId="5" borderId="55" xfId="0" applyNumberFormat="1" applyFont="1" applyFill="1" applyBorder="1" applyAlignment="1">
      <alignment horizontal="center" vertical="top" wrapText="1"/>
    </xf>
    <xf numFmtId="165" fontId="13" fillId="5" borderId="5" xfId="0" applyNumberFormat="1" applyFont="1" applyFill="1" applyBorder="1" applyAlignment="1">
      <alignment horizontal="center" vertical="center" wrapText="1"/>
    </xf>
    <xf numFmtId="165" fontId="13" fillId="5" borderId="35" xfId="0" applyNumberFormat="1" applyFont="1" applyFill="1" applyBorder="1" applyAlignment="1">
      <alignment horizontal="center" vertical="center" wrapText="1"/>
    </xf>
    <xf numFmtId="0" fontId="13" fillId="5" borderId="17" xfId="0" applyFont="1" applyFill="1" applyBorder="1" applyAlignment="1">
      <alignment horizontal="center" vertical="center" wrapText="1"/>
    </xf>
    <xf numFmtId="0" fontId="13" fillId="5" borderId="63" xfId="0" applyFont="1" applyFill="1" applyBorder="1" applyAlignment="1">
      <alignment horizontal="center" vertical="center" wrapText="1"/>
    </xf>
    <xf numFmtId="0" fontId="13" fillId="7" borderId="11" xfId="0" applyFont="1" applyFill="1" applyBorder="1" applyAlignment="1">
      <alignment horizontal="center" vertical="top"/>
    </xf>
    <xf numFmtId="0" fontId="13" fillId="7" borderId="12" xfId="0" applyFont="1" applyFill="1" applyBorder="1" applyAlignment="1">
      <alignment horizontal="center" vertical="top"/>
    </xf>
    <xf numFmtId="0" fontId="74" fillId="7" borderId="23" xfId="0" applyFont="1" applyFill="1" applyBorder="1" applyAlignment="1">
      <alignment horizontal="center" vertical="top"/>
    </xf>
    <xf numFmtId="0" fontId="74" fillId="7" borderId="22" xfId="0" applyFont="1" applyFill="1" applyBorder="1" applyAlignment="1">
      <alignment horizontal="center" vertical="top"/>
    </xf>
    <xf numFmtId="0" fontId="74" fillId="7" borderId="24" xfId="0" applyFont="1" applyFill="1" applyBorder="1" applyAlignment="1">
      <alignment horizontal="center" vertical="top"/>
    </xf>
    <xf numFmtId="49" fontId="14" fillId="7" borderId="21" xfId="0" applyNumberFormat="1" applyFont="1" applyFill="1" applyBorder="1" applyAlignment="1">
      <alignment horizontal="center" vertical="top"/>
    </xf>
    <xf numFmtId="49" fontId="14" fillId="2" borderId="39" xfId="0" applyNumberFormat="1" applyFont="1" applyFill="1" applyBorder="1" applyAlignment="1">
      <alignment horizontal="center" vertical="top" wrapText="1"/>
    </xf>
    <xf numFmtId="165" fontId="13" fillId="5" borderId="56" xfId="0" applyNumberFormat="1" applyFont="1" applyFill="1" applyBorder="1" applyAlignment="1">
      <alignment horizontal="center" vertical="center" wrapText="1"/>
    </xf>
    <xf numFmtId="165" fontId="13" fillId="5" borderId="17" xfId="0" applyNumberFormat="1" applyFont="1" applyFill="1" applyBorder="1" applyAlignment="1">
      <alignment horizontal="center" vertical="center" wrapText="1"/>
    </xf>
    <xf numFmtId="0" fontId="13" fillId="5" borderId="56" xfId="0" applyFont="1" applyFill="1" applyBorder="1" applyAlignment="1">
      <alignment horizontal="center" vertical="center" wrapText="1"/>
    </xf>
    <xf numFmtId="0" fontId="13" fillId="5" borderId="57" xfId="0" applyFont="1" applyFill="1" applyBorder="1" applyAlignment="1">
      <alignment horizontal="center" vertical="center" wrapText="1"/>
    </xf>
    <xf numFmtId="49" fontId="14" fillId="2" borderId="23" xfId="0" applyNumberFormat="1" applyFont="1" applyFill="1" applyBorder="1" applyAlignment="1">
      <alignment horizontal="center" vertical="top"/>
    </xf>
    <xf numFmtId="0" fontId="13" fillId="0" borderId="22" xfId="0" applyFont="1" applyBorder="1" applyAlignment="1">
      <alignment horizontal="center" vertical="top"/>
    </xf>
    <xf numFmtId="0" fontId="14" fillId="7" borderId="11" xfId="0" applyFont="1" applyFill="1" applyBorder="1" applyAlignment="1">
      <alignment horizontal="center" vertical="top"/>
    </xf>
    <xf numFmtId="0" fontId="15" fillId="5" borderId="21" xfId="0" applyFont="1" applyFill="1" applyBorder="1" applyAlignment="1">
      <alignment vertical="top" wrapText="1"/>
    </xf>
    <xf numFmtId="0" fontId="15" fillId="0" borderId="18" xfId="0" applyFont="1" applyBorder="1" applyAlignment="1">
      <alignment vertical="center" wrapText="1"/>
    </xf>
    <xf numFmtId="49" fontId="23" fillId="2" borderId="29" xfId="0" applyNumberFormat="1" applyFont="1" applyFill="1" applyBorder="1" applyAlignment="1">
      <alignment vertical="top"/>
    </xf>
    <xf numFmtId="49" fontId="23" fillId="2" borderId="9" xfId="0" applyNumberFormat="1" applyFont="1" applyFill="1" applyBorder="1" applyAlignment="1">
      <alignment vertical="top"/>
    </xf>
    <xf numFmtId="49" fontId="23" fillId="2" borderId="21" xfId="0" applyNumberFormat="1" applyFont="1" applyFill="1" applyBorder="1" applyAlignment="1">
      <alignment vertical="top"/>
    </xf>
    <xf numFmtId="49" fontId="16" fillId="3" borderId="29" xfId="0" applyNumberFormat="1" applyFont="1" applyFill="1" applyBorder="1" applyAlignment="1">
      <alignment vertical="top"/>
    </xf>
    <xf numFmtId="49" fontId="16" fillId="3" borderId="9" xfId="0" applyNumberFormat="1" applyFont="1" applyFill="1" applyBorder="1" applyAlignment="1">
      <alignment vertical="top"/>
    </xf>
    <xf numFmtId="49" fontId="16" fillId="3" borderId="21" xfId="0" applyNumberFormat="1" applyFont="1" applyFill="1" applyBorder="1" applyAlignment="1">
      <alignment vertical="top"/>
    </xf>
    <xf numFmtId="0" fontId="15" fillId="0" borderId="51" xfId="0" applyFont="1" applyBorder="1" applyAlignment="1">
      <alignment horizontal="center" vertical="center" wrapText="1"/>
    </xf>
    <xf numFmtId="0" fontId="15" fillId="6" borderId="15" xfId="0" applyFont="1" applyFill="1" applyBorder="1" applyAlignment="1">
      <alignment horizontal="center" vertical="top"/>
    </xf>
    <xf numFmtId="0" fontId="15" fillId="6" borderId="11" xfId="0" applyFont="1" applyFill="1" applyBorder="1" applyAlignment="1">
      <alignment horizontal="center" vertical="top"/>
    </xf>
    <xf numFmtId="0" fontId="27" fillId="5" borderId="11" xfId="0" applyFont="1" applyFill="1" applyBorder="1" applyAlignment="1">
      <alignment horizontal="left" vertical="top"/>
    </xf>
    <xf numFmtId="0" fontId="27" fillId="19" borderId="15" xfId="0" applyFont="1" applyFill="1" applyBorder="1" applyAlignment="1">
      <alignment horizontal="left" vertical="top"/>
    </xf>
    <xf numFmtId="0" fontId="15" fillId="5" borderId="29" xfId="0" applyFont="1" applyFill="1" applyBorder="1" applyAlignment="1">
      <alignment horizontal="left" vertical="top" wrapText="1"/>
    </xf>
    <xf numFmtId="0" fontId="16" fillId="5" borderId="15" xfId="0" applyFont="1" applyFill="1" applyBorder="1" applyAlignment="1">
      <alignment horizontal="left" vertical="top"/>
    </xf>
    <xf numFmtId="0" fontId="16" fillId="5" borderId="11" xfId="0" applyFont="1" applyFill="1" applyBorder="1" applyAlignment="1">
      <alignment horizontal="left" vertical="top"/>
    </xf>
    <xf numFmtId="0" fontId="27" fillId="0" borderId="0" xfId="0" applyFont="1" applyAlignment="1">
      <alignment horizontal="center" vertical="center"/>
    </xf>
    <xf numFmtId="0" fontId="15" fillId="5" borderId="17" xfId="0" applyFont="1" applyFill="1" applyBorder="1" applyAlignment="1">
      <alignment horizontal="center" vertical="top"/>
    </xf>
    <xf numFmtId="0" fontId="15" fillId="5" borderId="64" xfId="0" applyFont="1" applyFill="1" applyBorder="1" applyAlignment="1">
      <alignment horizontal="center" vertical="top" wrapText="1"/>
    </xf>
    <xf numFmtId="49" fontId="23" fillId="7" borderId="29" xfId="0" applyNumberFormat="1" applyFont="1" applyFill="1" applyBorder="1" applyAlignment="1">
      <alignment horizontal="center" vertical="top"/>
    </xf>
    <xf numFmtId="0" fontId="30" fillId="5" borderId="19" xfId="0" applyFont="1" applyFill="1" applyBorder="1" applyAlignment="1">
      <alignment horizontal="center" vertical="top" wrapText="1"/>
    </xf>
    <xf numFmtId="49" fontId="73" fillId="2" borderId="15" xfId="0" applyNumberFormat="1" applyFont="1" applyFill="1" applyBorder="1" applyAlignment="1">
      <alignment horizontal="center" vertical="top"/>
    </xf>
    <xf numFmtId="49" fontId="73" fillId="7" borderId="28" xfId="0" applyNumberFormat="1" applyFont="1" applyFill="1" applyBorder="1" applyAlignment="1">
      <alignment horizontal="center" vertical="top"/>
    </xf>
    <xf numFmtId="49" fontId="73" fillId="7" borderId="11" xfId="0" applyNumberFormat="1" applyFont="1" applyFill="1" applyBorder="1" applyAlignment="1">
      <alignment vertical="top" wrapText="1"/>
    </xf>
    <xf numFmtId="49" fontId="73" fillId="2" borderId="39" xfId="0" applyNumberFormat="1" applyFont="1" applyFill="1" applyBorder="1" applyAlignment="1">
      <alignment horizontal="center" vertical="top"/>
    </xf>
    <xf numFmtId="49" fontId="73" fillId="7" borderId="9" xfId="0" applyNumberFormat="1" applyFont="1" applyFill="1" applyBorder="1" applyAlignment="1">
      <alignment horizontal="center" vertical="top"/>
    </xf>
    <xf numFmtId="0" fontId="73" fillId="0" borderId="39" xfId="0" applyFont="1" applyBorder="1" applyAlignment="1">
      <alignment vertical="center"/>
    </xf>
    <xf numFmtId="49" fontId="73" fillId="0" borderId="40" xfId="0" applyNumberFormat="1" applyFont="1" applyBorder="1" applyAlignment="1">
      <alignment vertical="top" wrapText="1"/>
    </xf>
    <xf numFmtId="0" fontId="74" fillId="5" borderId="37" xfId="0" applyFont="1" applyFill="1" applyBorder="1" applyAlignment="1">
      <alignment vertical="center" wrapText="1"/>
    </xf>
    <xf numFmtId="49" fontId="39" fillId="5" borderId="29" xfId="0" applyNumberFormat="1" applyFont="1" applyFill="1" applyBorder="1" applyAlignment="1">
      <alignment horizontal="center" vertical="top" wrapText="1"/>
    </xf>
    <xf numFmtId="49" fontId="70" fillId="5" borderId="26" xfId="0" applyNumberFormat="1" applyFont="1" applyFill="1" applyBorder="1" applyAlignment="1">
      <alignment vertical="top"/>
    </xf>
    <xf numFmtId="49" fontId="39" fillId="5" borderId="9" xfId="0" applyNumberFormat="1" applyFont="1" applyFill="1" applyBorder="1" applyAlignment="1">
      <alignment horizontal="center" vertical="top" wrapText="1"/>
    </xf>
    <xf numFmtId="49" fontId="54" fillId="2" borderId="9" xfId="0" applyNumberFormat="1" applyFont="1" applyFill="1" applyBorder="1" applyAlignment="1">
      <alignment horizontal="center" vertical="top"/>
    </xf>
    <xf numFmtId="49" fontId="39" fillId="3" borderId="9" xfId="0" applyNumberFormat="1" applyFont="1" applyFill="1" applyBorder="1" applyAlignment="1">
      <alignment horizontal="center" vertical="top"/>
    </xf>
    <xf numFmtId="49" fontId="39" fillId="5" borderId="21" xfId="0" applyNumberFormat="1" applyFont="1" applyFill="1" applyBorder="1" applyAlignment="1">
      <alignment horizontal="center" vertical="top" wrapText="1"/>
    </xf>
    <xf numFmtId="49" fontId="22" fillId="5" borderId="21" xfId="0" applyNumberFormat="1" applyFont="1" applyFill="1" applyBorder="1" applyAlignment="1">
      <alignment horizontal="center" vertical="top"/>
    </xf>
    <xf numFmtId="0" fontId="70" fillId="5" borderId="9" xfId="0" applyFont="1" applyFill="1" applyBorder="1" applyAlignment="1">
      <alignment horizontal="center" vertical="top"/>
    </xf>
    <xf numFmtId="2" fontId="70" fillId="5" borderId="9" xfId="0" applyNumberFormat="1" applyFont="1" applyFill="1" applyBorder="1" applyAlignment="1">
      <alignment horizontal="center" vertical="top"/>
    </xf>
    <xf numFmtId="0" fontId="85" fillId="7" borderId="40" xfId="0" applyFont="1" applyFill="1" applyBorder="1" applyAlignment="1">
      <alignment vertical="top" wrapText="1"/>
    </xf>
    <xf numFmtId="0" fontId="85" fillId="7" borderId="43" xfId="0" applyFont="1" applyFill="1" applyBorder="1" applyAlignment="1">
      <alignment vertical="top" wrapText="1"/>
    </xf>
    <xf numFmtId="49" fontId="54" fillId="2" borderId="39" xfId="0" applyNumberFormat="1" applyFont="1" applyFill="1" applyBorder="1" applyAlignment="1">
      <alignment horizontal="center" vertical="top"/>
    </xf>
    <xf numFmtId="49" fontId="73" fillId="3" borderId="29" xfId="0" applyNumberFormat="1" applyFont="1" applyFill="1" applyBorder="1" applyAlignment="1">
      <alignment horizontal="center" vertical="top"/>
    </xf>
    <xf numFmtId="0" fontId="73" fillId="0" borderId="15" xfId="0" applyFont="1" applyBorder="1" applyAlignment="1">
      <alignment vertical="top"/>
    </xf>
    <xf numFmtId="49" fontId="73" fillId="0" borderId="11" xfId="0" applyNumberFormat="1" applyFont="1" applyBorder="1" applyAlignment="1">
      <alignment vertical="top" wrapText="1"/>
    </xf>
    <xf numFmtId="0" fontId="85" fillId="0" borderId="11" xfId="0" applyFont="1" applyBorder="1" applyAlignment="1">
      <alignment vertical="top" wrapText="1"/>
    </xf>
    <xf numFmtId="165" fontId="74" fillId="5" borderId="38" xfId="0" applyNumberFormat="1" applyFont="1" applyFill="1" applyBorder="1" applyAlignment="1">
      <alignment horizontal="center" vertical="top"/>
    </xf>
    <xf numFmtId="165" fontId="73" fillId="5" borderId="41" xfId="0" applyNumberFormat="1" applyFont="1" applyFill="1" applyBorder="1" applyAlignment="1">
      <alignment horizontal="center" vertical="top"/>
    </xf>
    <xf numFmtId="0" fontId="74" fillId="0" borderId="35" xfId="0" applyFont="1" applyBorder="1" applyAlignment="1">
      <alignment horizontal="center" vertical="center" wrapText="1"/>
    </xf>
    <xf numFmtId="165" fontId="74" fillId="0" borderId="9" xfId="0" applyNumberFormat="1" applyFont="1" applyBorder="1" applyAlignment="1">
      <alignment horizontal="center" vertical="top"/>
    </xf>
    <xf numFmtId="165" fontId="74" fillId="0" borderId="30" xfId="0" applyNumberFormat="1" applyFont="1" applyBorder="1" applyAlignment="1">
      <alignment horizontal="center" vertical="top"/>
    </xf>
    <xf numFmtId="165" fontId="74" fillId="0" borderId="3" xfId="0" applyNumberFormat="1" applyFont="1" applyBorder="1" applyAlignment="1">
      <alignment horizontal="center" vertical="top"/>
    </xf>
    <xf numFmtId="165" fontId="74" fillId="0" borderId="4" xfId="0" applyNumberFormat="1" applyFont="1" applyBorder="1" applyAlignment="1">
      <alignment horizontal="center" vertical="top"/>
    </xf>
    <xf numFmtId="0" fontId="74" fillId="0" borderId="52" xfId="0" applyFont="1" applyBorder="1" applyAlignment="1">
      <alignment vertical="center" wrapText="1"/>
    </xf>
    <xf numFmtId="0" fontId="74" fillId="0" borderId="1" xfId="0" applyFont="1" applyBorder="1" applyAlignment="1">
      <alignment horizontal="center" vertical="center" wrapText="1"/>
    </xf>
    <xf numFmtId="0" fontId="74" fillId="0" borderId="1" xfId="0" applyFont="1" applyBorder="1" applyAlignment="1">
      <alignment horizontal="center" vertical="top"/>
    </xf>
    <xf numFmtId="0" fontId="74" fillId="0" borderId="1" xfId="0" applyFont="1" applyBorder="1" applyAlignment="1">
      <alignment horizontal="center" vertical="center"/>
    </xf>
    <xf numFmtId="0" fontId="74" fillId="0" borderId="45" xfId="0" applyFont="1" applyBorder="1" applyAlignment="1">
      <alignment horizontal="center" vertical="center" wrapText="1"/>
    </xf>
    <xf numFmtId="0" fontId="74" fillId="0" borderId="32" xfId="0" applyFont="1" applyBorder="1" applyAlignment="1">
      <alignment horizontal="left" vertical="top"/>
    </xf>
    <xf numFmtId="49" fontId="73" fillId="3" borderId="28" xfId="0" applyNumberFormat="1" applyFont="1" applyFill="1" applyBorder="1" applyAlignment="1">
      <alignment horizontal="center" vertical="top"/>
    </xf>
    <xf numFmtId="0" fontId="74" fillId="0" borderId="7" xfId="0" applyFont="1" applyBorder="1" applyAlignment="1">
      <alignment horizontal="center" vertical="center" wrapText="1"/>
    </xf>
    <xf numFmtId="49" fontId="73" fillId="7" borderId="12" xfId="0" applyNumberFormat="1" applyFont="1" applyFill="1" applyBorder="1" applyAlignment="1">
      <alignment vertical="top" wrapText="1"/>
    </xf>
    <xf numFmtId="0" fontId="73" fillId="0" borderId="11" xfId="0" applyFont="1" applyBorder="1" applyAlignment="1">
      <alignment vertical="top"/>
    </xf>
    <xf numFmtId="0" fontId="73" fillId="0" borderId="11" xfId="0" applyFont="1" applyBorder="1" applyAlignment="1">
      <alignment vertical="top" wrapText="1"/>
    </xf>
    <xf numFmtId="0" fontId="74" fillId="0" borderId="11" xfId="0" applyFont="1" applyBorder="1" applyAlignment="1">
      <alignment vertical="top" wrapText="1"/>
    </xf>
    <xf numFmtId="0" fontId="74" fillId="0" borderId="5" xfId="0" applyFont="1" applyBorder="1" applyAlignment="1">
      <alignment horizontal="center" vertical="center"/>
    </xf>
    <xf numFmtId="49" fontId="73" fillId="2" borderId="21" xfId="0" applyNumberFormat="1" applyFont="1" applyFill="1" applyBorder="1" applyAlignment="1">
      <alignment vertical="top"/>
    </xf>
    <xf numFmtId="0" fontId="73" fillId="0" borderId="39" xfId="0" applyFont="1" applyBorder="1" applyAlignment="1">
      <alignment vertical="top"/>
    </xf>
    <xf numFmtId="0" fontId="73" fillId="0" borderId="40" xfId="0" applyFont="1" applyBorder="1" applyAlignment="1">
      <alignment vertical="top" wrapText="1"/>
    </xf>
    <xf numFmtId="0" fontId="73" fillId="0" borderId="23" xfId="0" applyFont="1" applyBorder="1" applyAlignment="1">
      <alignment vertical="top"/>
    </xf>
    <xf numFmtId="0" fontId="73" fillId="0" borderId="22" xfId="0" applyFont="1" applyBorder="1" applyAlignment="1">
      <alignment vertical="top" wrapText="1"/>
    </xf>
    <xf numFmtId="0" fontId="74" fillId="0" borderId="34" xfId="0" applyFont="1" applyBorder="1" applyAlignment="1">
      <alignment horizontal="center" vertical="center" wrapText="1"/>
    </xf>
    <xf numFmtId="49" fontId="86" fillId="2" borderId="36" xfId="0" applyNumberFormat="1" applyFont="1" applyFill="1" applyBorder="1" applyAlignment="1">
      <alignment horizontal="center" vertical="top"/>
    </xf>
    <xf numFmtId="49" fontId="39" fillId="5" borderId="44" xfId="0" applyNumberFormat="1" applyFont="1" applyFill="1" applyBorder="1" applyAlignment="1">
      <alignment horizontal="center" vertical="top" wrapText="1"/>
    </xf>
    <xf numFmtId="49" fontId="54" fillId="2" borderId="28" xfId="0" applyNumberFormat="1" applyFont="1" applyFill="1" applyBorder="1" applyAlignment="1">
      <alignment horizontal="center" vertical="top"/>
    </xf>
    <xf numFmtId="49" fontId="39" fillId="3" borderId="28" xfId="0" applyNumberFormat="1" applyFont="1" applyFill="1" applyBorder="1" applyAlignment="1">
      <alignment horizontal="center" vertical="top"/>
    </xf>
    <xf numFmtId="49" fontId="39" fillId="5" borderId="69" xfId="0" applyNumberFormat="1" applyFont="1" applyFill="1" applyBorder="1" applyAlignment="1">
      <alignment horizontal="center" vertical="top" wrapText="1"/>
    </xf>
    <xf numFmtId="49" fontId="39" fillId="5" borderId="66" xfId="0" applyNumberFormat="1" applyFont="1" applyFill="1" applyBorder="1" applyAlignment="1">
      <alignment horizontal="center" vertical="top" wrapText="1"/>
    </xf>
    <xf numFmtId="49" fontId="39" fillId="5" borderId="54" xfId="0" applyNumberFormat="1" applyFont="1" applyFill="1" applyBorder="1" applyAlignment="1">
      <alignment horizontal="center" vertical="top" wrapText="1"/>
    </xf>
    <xf numFmtId="49" fontId="84" fillId="0" borderId="16" xfId="0" applyNumberFormat="1" applyFont="1" applyBorder="1" applyAlignment="1">
      <alignment horizontal="center" vertical="top" wrapText="1"/>
    </xf>
    <xf numFmtId="49" fontId="84" fillId="0" borderId="19" xfId="0" applyNumberFormat="1" applyFont="1" applyBorder="1" applyAlignment="1">
      <alignment horizontal="center" vertical="top" wrapText="1"/>
    </xf>
    <xf numFmtId="49" fontId="54" fillId="8" borderId="9" xfId="0" applyNumberFormat="1" applyFont="1" applyFill="1" applyBorder="1" applyAlignment="1">
      <alignment horizontal="center" vertical="top"/>
    </xf>
    <xf numFmtId="49" fontId="39" fillId="0" borderId="9" xfId="0" applyNumberFormat="1" applyFont="1" applyBorder="1" applyAlignment="1">
      <alignment horizontal="center" vertical="top"/>
    </xf>
    <xf numFmtId="49" fontId="39" fillId="0" borderId="46" xfId="0" applyNumberFormat="1" applyFont="1" applyBorder="1" applyAlignment="1">
      <alignment horizontal="center" vertical="top" wrapText="1"/>
    </xf>
    <xf numFmtId="49" fontId="39" fillId="0" borderId="44" xfId="0" applyNumberFormat="1" applyFont="1" applyBorder="1" applyAlignment="1">
      <alignment horizontal="center" vertical="top" wrapText="1"/>
    </xf>
    <xf numFmtId="49" fontId="54" fillId="8" borderId="29" xfId="0" applyNumberFormat="1" applyFont="1" applyFill="1" applyBorder="1" applyAlignment="1">
      <alignment horizontal="center" vertical="top"/>
    </xf>
    <xf numFmtId="49" fontId="39" fillId="0" borderId="29" xfId="0" applyNumberFormat="1" applyFont="1" applyBorder="1" applyAlignment="1">
      <alignment horizontal="center" vertical="top"/>
    </xf>
    <xf numFmtId="49" fontId="39" fillId="0" borderId="55" xfId="0" applyNumberFormat="1" applyFont="1" applyBorder="1" applyAlignment="1">
      <alignment horizontal="center" vertical="top" wrapText="1"/>
    </xf>
    <xf numFmtId="49" fontId="39" fillId="0" borderId="16" xfId="0" applyNumberFormat="1" applyFont="1" applyBorder="1" applyAlignment="1">
      <alignment horizontal="center" vertical="top" wrapText="1"/>
    </xf>
    <xf numFmtId="49" fontId="73" fillId="0" borderId="15" xfId="7" applyNumberFormat="1" applyFont="1" applyBorder="1" applyAlignment="1">
      <alignment horizontal="right" vertical="top"/>
    </xf>
    <xf numFmtId="49" fontId="73" fillId="0" borderId="65" xfId="7" applyNumberFormat="1" applyFont="1" applyBorder="1" applyAlignment="1">
      <alignment vertical="top"/>
    </xf>
    <xf numFmtId="49" fontId="73" fillId="0" borderId="66" xfId="7" applyNumberFormat="1" applyFont="1" applyBorder="1" applyAlignment="1">
      <alignment vertical="top"/>
    </xf>
    <xf numFmtId="49" fontId="73" fillId="7" borderId="9" xfId="0" applyNumberFormat="1" applyFont="1" applyFill="1" applyBorder="1" applyAlignment="1">
      <alignment horizontal="center" vertical="top" wrapText="1"/>
    </xf>
    <xf numFmtId="0" fontId="88" fillId="7" borderId="21" xfId="0" applyFont="1" applyFill="1" applyBorder="1"/>
    <xf numFmtId="49" fontId="84" fillId="2" borderId="36" xfId="0" applyNumberFormat="1" applyFont="1" applyFill="1" applyBorder="1" applyAlignment="1">
      <alignment horizontal="center" vertical="top"/>
    </xf>
    <xf numFmtId="49" fontId="54" fillId="2" borderId="23" xfId="0" applyNumberFormat="1" applyFont="1" applyFill="1" applyBorder="1" applyAlignment="1">
      <alignment horizontal="center" vertical="top"/>
    </xf>
    <xf numFmtId="49" fontId="54" fillId="2" borderId="36" xfId="0" applyNumberFormat="1" applyFont="1" applyFill="1" applyBorder="1" applyAlignment="1">
      <alignment vertical="top"/>
    </xf>
    <xf numFmtId="49" fontId="39" fillId="3" borderId="9" xfId="0" applyNumberFormat="1" applyFont="1" applyFill="1" applyBorder="1" applyAlignment="1">
      <alignment vertical="top"/>
    </xf>
    <xf numFmtId="49" fontId="39" fillId="5" borderId="13" xfId="0" applyNumberFormat="1" applyFont="1" applyFill="1" applyBorder="1" applyAlignment="1">
      <alignment vertical="top" wrapText="1"/>
    </xf>
    <xf numFmtId="0" fontId="73" fillId="0" borderId="15" xfId="0" applyFont="1" applyBorder="1" applyAlignment="1">
      <alignment horizontal="left" vertical="top"/>
    </xf>
    <xf numFmtId="0" fontId="73" fillId="0" borderId="11" xfId="0" applyFont="1" applyBorder="1" applyAlignment="1">
      <alignment horizontal="left" vertical="top"/>
    </xf>
    <xf numFmtId="0" fontId="73" fillId="0" borderId="12" xfId="0" applyFont="1" applyBorder="1" applyAlignment="1">
      <alignment horizontal="left" vertical="top"/>
    </xf>
    <xf numFmtId="0" fontId="78" fillId="5" borderId="65" xfId="0" applyFont="1" applyFill="1" applyBorder="1"/>
    <xf numFmtId="0" fontId="73" fillId="5" borderId="66" xfId="0" applyFont="1" applyFill="1" applyBorder="1" applyAlignment="1">
      <alignment horizontal="left" vertical="top"/>
    </xf>
    <xf numFmtId="49" fontId="31" fillId="0" borderId="40" xfId="0" applyNumberFormat="1" applyFont="1" applyBorder="1" applyAlignment="1">
      <alignment vertical="top"/>
    </xf>
    <xf numFmtId="0" fontId="25" fillId="5" borderId="0" xfId="0" applyFont="1" applyFill="1" applyAlignment="1">
      <alignment vertical="top"/>
    </xf>
    <xf numFmtId="0" fontId="13" fillId="5" borderId="59" xfId="0" applyFont="1" applyFill="1" applyBorder="1" applyAlignment="1">
      <alignment horizontal="center" vertical="top"/>
    </xf>
    <xf numFmtId="165" fontId="14" fillId="11" borderId="32" xfId="0" applyNumberFormat="1" applyFont="1" applyFill="1" applyBorder="1" applyAlignment="1">
      <alignment horizontal="center" vertical="top"/>
    </xf>
    <xf numFmtId="49" fontId="21" fillId="5" borderId="39" xfId="0" applyNumberFormat="1" applyFont="1" applyFill="1" applyBorder="1" applyAlignment="1">
      <alignment horizontal="center" vertical="top" wrapText="1"/>
    </xf>
    <xf numFmtId="49" fontId="21" fillId="5" borderId="36" xfId="0" applyNumberFormat="1" applyFont="1" applyFill="1" applyBorder="1" applyAlignment="1">
      <alignment horizontal="center" vertical="top" wrapText="1"/>
    </xf>
    <xf numFmtId="0" fontId="69" fillId="5" borderId="3" xfId="0" applyFont="1" applyFill="1" applyBorder="1" applyAlignment="1">
      <alignment vertical="top" wrapText="1"/>
    </xf>
    <xf numFmtId="49" fontId="21" fillId="5" borderId="23" xfId="0" applyNumberFormat="1" applyFont="1" applyFill="1" applyBorder="1" applyAlignment="1">
      <alignment horizontal="center" vertical="top" wrapText="1"/>
    </xf>
    <xf numFmtId="165" fontId="13" fillId="5" borderId="42" xfId="0" applyNumberFormat="1" applyFont="1" applyFill="1" applyBorder="1" applyAlignment="1">
      <alignment horizontal="center" vertical="center" wrapText="1"/>
    </xf>
    <xf numFmtId="0" fontId="14" fillId="0" borderId="2" xfId="0" applyFont="1" applyBorder="1" applyAlignment="1">
      <alignment horizontal="center" vertical="top"/>
    </xf>
    <xf numFmtId="165" fontId="14" fillId="0" borderId="2" xfId="0" applyNumberFormat="1" applyFont="1" applyBorder="1" applyAlignment="1">
      <alignment horizontal="center" vertical="top"/>
    </xf>
    <xf numFmtId="165" fontId="14" fillId="10" borderId="2" xfId="0" applyNumberFormat="1" applyFont="1" applyFill="1" applyBorder="1" applyAlignment="1">
      <alignment horizontal="center" vertical="top"/>
    </xf>
    <xf numFmtId="165" fontId="14" fillId="0" borderId="8" xfId="0" applyNumberFormat="1" applyFont="1" applyBorder="1" applyAlignment="1">
      <alignment horizontal="center" vertical="top"/>
    </xf>
    <xf numFmtId="0" fontId="14" fillId="0" borderId="59" xfId="0" applyFont="1" applyBorder="1" applyAlignment="1">
      <alignment horizontal="center" vertical="top"/>
    </xf>
    <xf numFmtId="165" fontId="14" fillId="0" borderId="33" xfId="0" applyNumberFormat="1" applyFont="1" applyBorder="1" applyAlignment="1">
      <alignment horizontal="center" vertical="top"/>
    </xf>
    <xf numFmtId="49" fontId="14" fillId="0" borderId="2" xfId="0" applyNumberFormat="1" applyFont="1" applyBorder="1" applyAlignment="1">
      <alignment horizontal="center" vertical="top"/>
    </xf>
    <xf numFmtId="49" fontId="14" fillId="0" borderId="2" xfId="0" applyNumberFormat="1" applyFont="1" applyBorder="1" applyAlignment="1">
      <alignment vertical="top"/>
    </xf>
    <xf numFmtId="0" fontId="13" fillId="0" borderId="4" xfId="0" applyFont="1" applyBorder="1" applyAlignment="1">
      <alignment horizontal="center" vertical="top"/>
    </xf>
    <xf numFmtId="2" fontId="13" fillId="0" borderId="4" xfId="0" applyNumberFormat="1" applyFont="1" applyBorder="1" applyAlignment="1">
      <alignment horizontal="center" vertical="top"/>
    </xf>
    <xf numFmtId="165" fontId="13" fillId="10" borderId="4" xfId="0" applyNumberFormat="1" applyFont="1" applyFill="1" applyBorder="1" applyAlignment="1">
      <alignment horizontal="center" vertical="top"/>
    </xf>
    <xf numFmtId="165" fontId="13" fillId="0" borderId="10" xfId="0" applyNumberFormat="1" applyFont="1" applyBorder="1" applyAlignment="1">
      <alignment horizontal="center" vertical="top"/>
    </xf>
    <xf numFmtId="0" fontId="14" fillId="5" borderId="59" xfId="0" applyFont="1" applyFill="1" applyBorder="1" applyAlignment="1">
      <alignment horizontal="center" vertical="top"/>
    </xf>
    <xf numFmtId="165" fontId="14" fillId="5" borderId="9" xfId="0" applyNumberFormat="1" applyFont="1" applyFill="1" applyBorder="1" applyAlignment="1">
      <alignment horizontal="center" vertical="top"/>
    </xf>
    <xf numFmtId="165" fontId="14" fillId="5" borderId="36" xfId="0" applyNumberFormat="1" applyFont="1" applyFill="1" applyBorder="1" applyAlignment="1">
      <alignment horizontal="center" vertical="top"/>
    </xf>
    <xf numFmtId="165" fontId="14" fillId="0" borderId="25" xfId="0" applyNumberFormat="1" applyFont="1" applyBorder="1" applyAlignment="1">
      <alignment horizontal="center" vertical="top"/>
    </xf>
    <xf numFmtId="0" fontId="14" fillId="0" borderId="4" xfId="0" applyFont="1" applyBorder="1" applyAlignment="1">
      <alignment horizontal="center" vertical="top"/>
    </xf>
    <xf numFmtId="165" fontId="14" fillId="0" borderId="4" xfId="0" applyNumberFormat="1" applyFont="1" applyBorder="1" applyAlignment="1">
      <alignment horizontal="center" vertical="top"/>
    </xf>
    <xf numFmtId="165" fontId="14" fillId="10" borderId="4" xfId="0" applyNumberFormat="1" applyFont="1" applyFill="1" applyBorder="1" applyAlignment="1">
      <alignment horizontal="center" vertical="top"/>
    </xf>
    <xf numFmtId="165" fontId="14" fillId="0" borderId="27" xfId="0" applyNumberFormat="1" applyFont="1" applyBorder="1" applyAlignment="1">
      <alignment horizontal="center" vertical="top"/>
    </xf>
    <xf numFmtId="49" fontId="13" fillId="0" borderId="59" xfId="0" applyNumberFormat="1" applyFont="1" applyBorder="1" applyAlignment="1">
      <alignment vertical="top"/>
    </xf>
    <xf numFmtId="49" fontId="39" fillId="5" borderId="46" xfId="0" applyNumberFormat="1" applyFont="1" applyFill="1" applyBorder="1" applyAlignment="1">
      <alignment horizontal="center" vertical="top" wrapText="1"/>
    </xf>
    <xf numFmtId="2" fontId="13" fillId="5" borderId="9" xfId="0" applyNumberFormat="1" applyFont="1" applyFill="1" applyBorder="1" applyAlignment="1">
      <alignment horizontal="center" vertical="top"/>
    </xf>
    <xf numFmtId="0" fontId="67" fillId="5" borderId="21" xfId="0" applyFont="1" applyFill="1" applyBorder="1"/>
    <xf numFmtId="0" fontId="14" fillId="0" borderId="59" xfId="0" applyFont="1" applyBorder="1" applyAlignment="1">
      <alignment vertical="top"/>
    </xf>
    <xf numFmtId="165" fontId="14" fillId="0" borderId="62" xfId="0" applyNumberFormat="1" applyFont="1" applyBorder="1" applyAlignment="1">
      <alignment horizontal="center" vertical="top"/>
    </xf>
    <xf numFmtId="165" fontId="14" fillId="10" borderId="17" xfId="0" applyNumberFormat="1" applyFont="1" applyFill="1" applyBorder="1" applyAlignment="1">
      <alignment horizontal="center" vertical="top"/>
    </xf>
    <xf numFmtId="165" fontId="14" fillId="0" borderId="42" xfId="0" applyNumberFormat="1" applyFont="1" applyBorder="1" applyAlignment="1">
      <alignment horizontal="center" vertical="top"/>
    </xf>
    <xf numFmtId="165" fontId="14" fillId="0" borderId="61" xfId="0" applyNumberFormat="1" applyFont="1" applyBorder="1" applyAlignment="1">
      <alignment horizontal="center" vertical="top"/>
    </xf>
    <xf numFmtId="165" fontId="14" fillId="10" borderId="35" xfId="0" applyNumberFormat="1" applyFont="1" applyFill="1" applyBorder="1" applyAlignment="1">
      <alignment horizontal="center" vertical="top"/>
    </xf>
    <xf numFmtId="165" fontId="14" fillId="0" borderId="34" xfId="0" applyNumberFormat="1" applyFont="1" applyBorder="1" applyAlignment="1">
      <alignment horizontal="center" vertical="top"/>
    </xf>
    <xf numFmtId="0" fontId="14" fillId="0" borderId="28" xfId="0" applyFont="1" applyBorder="1" applyAlignment="1">
      <alignment horizontal="center" vertical="top"/>
    </xf>
    <xf numFmtId="165" fontId="14" fillId="0" borderId="74" xfId="0" applyNumberFormat="1" applyFont="1" applyBorder="1" applyAlignment="1">
      <alignment horizontal="center" vertical="top"/>
    </xf>
    <xf numFmtId="165" fontId="14" fillId="0" borderId="66" xfId="0" applyNumberFormat="1" applyFont="1" applyBorder="1" applyAlignment="1">
      <alignment horizontal="center" vertical="top"/>
    </xf>
    <xf numFmtId="0" fontId="14" fillId="0" borderId="9" xfId="0" applyFont="1" applyBorder="1" applyAlignment="1">
      <alignment horizontal="center" vertical="top"/>
    </xf>
    <xf numFmtId="165" fontId="14" fillId="0" borderId="13" xfId="0" applyNumberFormat="1" applyFont="1" applyBorder="1" applyAlignment="1">
      <alignment horizontal="center" vertical="top"/>
    </xf>
    <xf numFmtId="165" fontId="14" fillId="0" borderId="56" xfId="0" applyNumberFormat="1" applyFont="1" applyBorder="1" applyAlignment="1">
      <alignment horizontal="center" vertical="top"/>
    </xf>
    <xf numFmtId="165" fontId="14" fillId="0" borderId="57" xfId="0" applyNumberFormat="1" applyFont="1" applyBorder="1" applyAlignment="1">
      <alignment horizontal="center" vertical="top"/>
    </xf>
    <xf numFmtId="0" fontId="14" fillId="0" borderId="74" xfId="0" applyFont="1" applyBorder="1" applyAlignment="1">
      <alignment horizontal="left" vertical="top"/>
    </xf>
    <xf numFmtId="9" fontId="14" fillId="0" borderId="65" xfId="0" applyNumberFormat="1" applyFont="1" applyBorder="1" applyAlignment="1">
      <alignment horizontal="center" vertical="top"/>
    </xf>
    <xf numFmtId="9" fontId="14" fillId="0" borderId="66" xfId="0" applyNumberFormat="1" applyFont="1" applyBorder="1" applyAlignment="1">
      <alignment horizontal="center" vertical="top"/>
    </xf>
    <xf numFmtId="0" fontId="87" fillId="5" borderId="12" xfId="0" applyFont="1" applyFill="1" applyBorder="1" applyAlignment="1">
      <alignment vertical="top" wrapText="1"/>
    </xf>
    <xf numFmtId="49" fontId="86" fillId="2" borderId="39" xfId="0" applyNumberFormat="1" applyFont="1" applyFill="1" applyBorder="1" applyAlignment="1">
      <alignment horizontal="center" vertical="top"/>
    </xf>
    <xf numFmtId="0" fontId="87" fillId="5" borderId="22" xfId="0" applyFont="1" applyFill="1" applyBorder="1" applyAlignment="1">
      <alignment horizontal="left" vertical="top"/>
    </xf>
    <xf numFmtId="0" fontId="31" fillId="5" borderId="34" xfId="0" applyFont="1" applyFill="1" applyBorder="1" applyAlignment="1">
      <alignment horizontal="center" vertical="top"/>
    </xf>
    <xf numFmtId="49" fontId="86" fillId="7" borderId="21" xfId="0" applyNumberFormat="1" applyFont="1" applyFill="1" applyBorder="1" applyAlignment="1">
      <alignment horizontal="center" vertical="top"/>
    </xf>
    <xf numFmtId="0" fontId="87" fillId="7" borderId="22" xfId="0" applyFont="1" applyFill="1" applyBorder="1" applyAlignment="1">
      <alignment horizontal="left" vertical="top" wrapText="1"/>
    </xf>
    <xf numFmtId="0" fontId="87" fillId="7" borderId="24" xfId="0" applyFont="1" applyFill="1" applyBorder="1" applyAlignment="1">
      <alignment horizontal="left" vertical="top" wrapText="1"/>
    </xf>
    <xf numFmtId="0" fontId="31" fillId="22" borderId="24" xfId="0" applyFont="1" applyFill="1" applyBorder="1" applyAlignment="1">
      <alignment horizontal="center" vertical="top"/>
    </xf>
    <xf numFmtId="0" fontId="31" fillId="5" borderId="24" xfId="0" applyFont="1" applyFill="1" applyBorder="1" applyAlignment="1">
      <alignment horizontal="center" vertical="top"/>
    </xf>
    <xf numFmtId="0" fontId="31" fillId="23" borderId="24" xfId="0" applyFont="1" applyFill="1" applyBorder="1" applyAlignment="1">
      <alignment horizontal="center" vertical="top"/>
    </xf>
    <xf numFmtId="0" fontId="31" fillId="6" borderId="12" xfId="0" applyFont="1" applyFill="1" applyBorder="1" applyAlignment="1">
      <alignment horizontal="center" vertical="top"/>
    </xf>
    <xf numFmtId="49" fontId="31" fillId="0" borderId="0" xfId="0" applyNumberFormat="1" applyFont="1" applyAlignment="1">
      <alignment vertical="top"/>
    </xf>
    <xf numFmtId="49" fontId="16" fillId="7" borderId="15" xfId="0" applyNumberFormat="1" applyFont="1" applyFill="1" applyBorder="1" applyAlignment="1">
      <alignment horizontal="center" vertical="top"/>
    </xf>
    <xf numFmtId="49" fontId="16" fillId="7" borderId="28" xfId="0" applyNumberFormat="1" applyFont="1" applyFill="1" applyBorder="1" applyAlignment="1">
      <alignment horizontal="center" vertical="top"/>
    </xf>
    <xf numFmtId="0" fontId="16" fillId="5" borderId="0" xfId="0" applyFont="1" applyFill="1" applyAlignment="1">
      <alignment horizontal="left" vertical="top"/>
    </xf>
    <xf numFmtId="0" fontId="16" fillId="0" borderId="15" xfId="7" applyFont="1" applyBorder="1" applyAlignment="1">
      <alignment vertical="center" wrapText="1"/>
    </xf>
    <xf numFmtId="0" fontId="16" fillId="0" borderId="11" xfId="7" applyFont="1" applyBorder="1" applyAlignment="1">
      <alignment vertical="center" wrapText="1"/>
    </xf>
    <xf numFmtId="49" fontId="86" fillId="7" borderId="28" xfId="0" applyNumberFormat="1" applyFont="1" applyFill="1" applyBorder="1" applyAlignment="1">
      <alignment horizontal="center" vertical="top"/>
    </xf>
    <xf numFmtId="0" fontId="31" fillId="12" borderId="22" xfId="0" applyFont="1" applyFill="1" applyBorder="1" applyAlignment="1">
      <alignment horizontal="center" vertical="top"/>
    </xf>
    <xf numFmtId="0" fontId="31" fillId="12" borderId="24" xfId="0" applyFont="1" applyFill="1" applyBorder="1" applyAlignment="1">
      <alignment horizontal="center" vertical="top"/>
    </xf>
    <xf numFmtId="0" fontId="31" fillId="0" borderId="0" xfId="0" applyFont="1" applyAlignment="1">
      <alignment horizontal="center" vertical="top"/>
    </xf>
    <xf numFmtId="49" fontId="73" fillId="0" borderId="0" xfId="0" applyNumberFormat="1" applyFont="1" applyAlignment="1">
      <alignment vertical="top" wrapText="1"/>
    </xf>
    <xf numFmtId="165" fontId="25" fillId="0" borderId="0" xfId="0" applyNumberFormat="1" applyFont="1" applyAlignment="1">
      <alignment vertical="top"/>
    </xf>
    <xf numFmtId="0" fontId="86" fillId="0" borderId="0" xfId="0" applyFont="1" applyAlignment="1">
      <alignment horizontal="right" vertical="top" wrapText="1"/>
    </xf>
    <xf numFmtId="0" fontId="15" fillId="0" borderId="42" xfId="0" applyFont="1" applyBorder="1" applyAlignment="1">
      <alignment horizontal="center" vertical="top"/>
    </xf>
    <xf numFmtId="49" fontId="16" fillId="5" borderId="54" xfId="0" applyNumberFormat="1" applyFont="1" applyFill="1" applyBorder="1" applyAlignment="1">
      <alignment horizontal="center" vertical="top" wrapText="1"/>
    </xf>
    <xf numFmtId="49" fontId="16" fillId="5" borderId="57" xfId="0" applyNumberFormat="1" applyFont="1" applyFill="1" applyBorder="1" applyAlignment="1">
      <alignment horizontal="center" vertical="top" wrapText="1"/>
    </xf>
    <xf numFmtId="49" fontId="34" fillId="0" borderId="2" xfId="0" applyNumberFormat="1" applyFont="1" applyBorder="1" applyAlignment="1">
      <alignment horizontal="center" vertical="top"/>
    </xf>
    <xf numFmtId="0" fontId="15" fillId="0" borderId="46" xfId="0" applyFont="1" applyBorder="1" applyAlignment="1">
      <alignment horizontal="left" vertical="top" wrapText="1"/>
    </xf>
    <xf numFmtId="0" fontId="15" fillId="0" borderId="71" xfId="0" applyFont="1" applyBorder="1" applyAlignment="1">
      <alignment horizontal="left" vertical="top" wrapText="1"/>
    </xf>
    <xf numFmtId="0" fontId="15" fillId="0" borderId="29" xfId="0" applyFont="1" applyBorder="1" applyAlignment="1">
      <alignment vertical="top" wrapText="1"/>
    </xf>
    <xf numFmtId="0" fontId="15" fillId="5" borderId="56" xfId="0" applyFont="1" applyFill="1" applyBorder="1" applyAlignment="1">
      <alignment horizontal="center" vertical="center"/>
    </xf>
    <xf numFmtId="0" fontId="15" fillId="5" borderId="51" xfId="0" applyFont="1" applyFill="1" applyBorder="1" applyAlignment="1">
      <alignment horizontal="center" vertical="center"/>
    </xf>
    <xf numFmtId="49" fontId="16" fillId="8" borderId="28" xfId="0" applyNumberFormat="1" applyFont="1" applyFill="1" applyBorder="1" applyAlignment="1">
      <alignment horizontal="center" vertical="top" wrapText="1"/>
    </xf>
    <xf numFmtId="0" fontId="16" fillId="2" borderId="40" xfId="0" applyFont="1" applyFill="1" applyBorder="1" applyAlignment="1">
      <alignment horizontal="left" vertical="top"/>
    </xf>
    <xf numFmtId="0" fontId="16" fillId="8" borderId="40" xfId="0" applyFont="1" applyFill="1" applyBorder="1" applyAlignment="1">
      <alignment horizontal="left" vertical="top"/>
    </xf>
    <xf numFmtId="0" fontId="16" fillId="2" borderId="43" xfId="0" applyFont="1" applyFill="1" applyBorder="1" applyAlignment="1">
      <alignment horizontal="left" vertical="top"/>
    </xf>
    <xf numFmtId="49" fontId="16" fillId="8" borderId="39" xfId="0" applyNumberFormat="1" applyFont="1" applyFill="1" applyBorder="1" applyAlignment="1">
      <alignment horizontal="center" vertical="top" wrapText="1"/>
    </xf>
    <xf numFmtId="0" fontId="16" fillId="0" borderId="40" xfId="0" applyFont="1" applyBorder="1" applyAlignment="1">
      <alignment horizontal="left" vertical="top"/>
    </xf>
    <xf numFmtId="0" fontId="15" fillId="5" borderId="6" xfId="0" applyFont="1" applyFill="1" applyBorder="1" applyAlignment="1">
      <alignment horizontal="left" vertical="top" wrapText="1"/>
    </xf>
    <xf numFmtId="0" fontId="15" fillId="5" borderId="49" xfId="0" applyFont="1" applyFill="1" applyBorder="1" applyAlignment="1">
      <alignment horizontal="center" vertical="top" wrapText="1"/>
    </xf>
    <xf numFmtId="0" fontId="15" fillId="5" borderId="30" xfId="0" applyFont="1" applyFill="1" applyBorder="1" applyAlignment="1">
      <alignment horizontal="center" vertical="top"/>
    </xf>
    <xf numFmtId="165" fontId="15" fillId="5" borderId="60" xfId="0" applyNumberFormat="1" applyFont="1" applyFill="1" applyBorder="1" applyAlignment="1">
      <alignment horizontal="center" vertical="top"/>
    </xf>
    <xf numFmtId="0" fontId="15" fillId="5" borderId="33" xfId="0" applyFont="1" applyFill="1" applyBorder="1" applyAlignment="1">
      <alignment wrapText="1"/>
    </xf>
    <xf numFmtId="0" fontId="15" fillId="5" borderId="35" xfId="0" applyFont="1" applyFill="1" applyBorder="1" applyAlignment="1">
      <alignment horizontal="center" vertical="center" wrapText="1"/>
    </xf>
    <xf numFmtId="0" fontId="16" fillId="5" borderId="21" xfId="0" applyFont="1" applyFill="1" applyBorder="1" applyAlignment="1">
      <alignment vertical="top" wrapText="1"/>
    </xf>
    <xf numFmtId="0" fontId="15" fillId="5" borderId="52" xfId="0" applyFont="1" applyFill="1" applyBorder="1" applyAlignment="1">
      <alignment horizontal="left" vertical="top"/>
    </xf>
    <xf numFmtId="0" fontId="15" fillId="5" borderId="53" xfId="0" applyFont="1" applyFill="1" applyBorder="1" applyAlignment="1">
      <alignment horizontal="center" vertical="center"/>
    </xf>
    <xf numFmtId="165" fontId="15" fillId="5" borderId="41" xfId="0" applyNumberFormat="1" applyFont="1" applyFill="1" applyBorder="1" applyAlignment="1">
      <alignment horizontal="center" vertical="top"/>
    </xf>
    <xf numFmtId="0" fontId="15" fillId="5" borderId="37" xfId="0" applyFont="1" applyFill="1" applyBorder="1" applyAlignment="1">
      <alignment horizontal="left" vertical="top" wrapText="1"/>
    </xf>
    <xf numFmtId="0" fontId="15" fillId="5" borderId="61" xfId="0" applyFont="1" applyFill="1" applyBorder="1" applyAlignment="1">
      <alignment horizontal="center" vertical="center" wrapText="1"/>
    </xf>
    <xf numFmtId="49" fontId="23" fillId="2" borderId="28" xfId="0" applyNumberFormat="1" applyFont="1" applyFill="1" applyBorder="1" applyAlignment="1">
      <alignment horizontal="center" vertical="top"/>
    </xf>
    <xf numFmtId="0" fontId="16" fillId="12" borderId="28" xfId="0" applyFont="1" applyFill="1" applyBorder="1" applyAlignment="1">
      <alignment horizontal="center" vertical="top"/>
    </xf>
    <xf numFmtId="165" fontId="16" fillId="12" borderId="28" xfId="0" applyNumberFormat="1" applyFont="1" applyFill="1" applyBorder="1" applyAlignment="1">
      <alignment horizontal="center" vertical="top"/>
    </xf>
    <xf numFmtId="0" fontId="15" fillId="12" borderId="11" xfId="0" applyFont="1" applyFill="1" applyBorder="1" applyAlignment="1">
      <alignment horizontal="center" vertical="top"/>
    </xf>
    <xf numFmtId="0" fontId="15" fillId="12" borderId="12" xfId="0" applyFont="1" applyFill="1" applyBorder="1" applyAlignment="1">
      <alignment horizontal="center" vertical="top"/>
    </xf>
    <xf numFmtId="49" fontId="23" fillId="7" borderId="28" xfId="0" applyNumberFormat="1" applyFont="1" applyFill="1" applyBorder="1" applyAlignment="1">
      <alignment horizontal="center" vertical="top"/>
    </xf>
    <xf numFmtId="0" fontId="16" fillId="7" borderId="15" xfId="0" applyFont="1" applyFill="1" applyBorder="1" applyAlignment="1">
      <alignment horizontal="center" vertical="top"/>
    </xf>
    <xf numFmtId="165" fontId="16" fillId="7" borderId="28" xfId="0" applyNumberFormat="1" applyFont="1" applyFill="1" applyBorder="1" applyAlignment="1">
      <alignment horizontal="center" vertical="top" wrapText="1"/>
    </xf>
    <xf numFmtId="0" fontId="16" fillId="5" borderId="11" xfId="0" applyFont="1" applyFill="1" applyBorder="1" applyAlignment="1">
      <alignment vertical="top"/>
    </xf>
    <xf numFmtId="0" fontId="16" fillId="5" borderId="65" xfId="0" applyFont="1" applyFill="1" applyBorder="1" applyAlignment="1">
      <alignment vertical="top"/>
    </xf>
    <xf numFmtId="0" fontId="15" fillId="0" borderId="74" xfId="0" applyFont="1" applyBorder="1" applyAlignment="1">
      <alignment horizontal="center" vertical="center" wrapText="1"/>
    </xf>
    <xf numFmtId="0" fontId="15" fillId="0" borderId="65" xfId="0" applyFont="1" applyBorder="1" applyAlignment="1">
      <alignment horizontal="left" vertical="top"/>
    </xf>
    <xf numFmtId="0" fontId="15" fillId="0" borderId="66" xfId="0" applyFont="1" applyBorder="1" applyAlignment="1">
      <alignment horizontal="left" vertical="top"/>
    </xf>
    <xf numFmtId="0" fontId="30" fillId="0" borderId="76" xfId="0" applyFont="1" applyBorder="1" applyAlignment="1">
      <alignment wrapText="1"/>
    </xf>
    <xf numFmtId="0" fontId="15" fillId="5" borderId="62" xfId="0" applyFont="1" applyFill="1" applyBorder="1" applyAlignment="1">
      <alignment horizontal="center" vertical="center" wrapText="1"/>
    </xf>
    <xf numFmtId="0" fontId="15" fillId="5" borderId="52" xfId="0" applyFont="1" applyFill="1" applyBorder="1" applyAlignment="1">
      <alignment horizontal="left" vertical="top" wrapText="1"/>
    </xf>
    <xf numFmtId="0" fontId="15" fillId="5" borderId="5" xfId="0" applyFont="1" applyFill="1" applyBorder="1" applyAlignment="1">
      <alignment horizontal="left" vertical="top" wrapText="1"/>
    </xf>
    <xf numFmtId="165" fontId="15" fillId="5" borderId="37" xfId="0" applyNumberFormat="1" applyFont="1" applyFill="1" applyBorder="1" applyAlignment="1">
      <alignment horizontal="left" vertical="center" wrapText="1"/>
    </xf>
    <xf numFmtId="165" fontId="15" fillId="5" borderId="61" xfId="0" applyNumberFormat="1" applyFont="1" applyFill="1" applyBorder="1" applyAlignment="1">
      <alignment horizontal="left" vertical="center" wrapText="1"/>
    </xf>
    <xf numFmtId="0" fontId="15" fillId="5" borderId="47" xfId="0" applyFont="1" applyFill="1" applyBorder="1" applyAlignment="1">
      <alignment horizontal="center" vertical="top"/>
    </xf>
    <xf numFmtId="165" fontId="15" fillId="5" borderId="3" xfId="0" applyNumberFormat="1" applyFont="1" applyFill="1" applyBorder="1" applyAlignment="1">
      <alignment horizontal="center" vertical="top"/>
    </xf>
    <xf numFmtId="165" fontId="15" fillId="5" borderId="68" xfId="0" applyNumberFormat="1" applyFont="1" applyFill="1" applyBorder="1" applyAlignment="1">
      <alignment horizontal="center" vertical="top"/>
    </xf>
    <xf numFmtId="165" fontId="15" fillId="5" borderId="67" xfId="0" applyNumberFormat="1" applyFont="1" applyFill="1" applyBorder="1" applyAlignment="1">
      <alignment horizontal="left" vertical="center" wrapText="1"/>
    </xf>
    <xf numFmtId="165" fontId="15" fillId="5" borderId="75" xfId="0" applyNumberFormat="1" applyFont="1" applyFill="1" applyBorder="1" applyAlignment="1">
      <alignment horizontal="left" vertical="center" wrapText="1"/>
    </xf>
    <xf numFmtId="0" fontId="15" fillId="0" borderId="63" xfId="0" applyFont="1" applyBorder="1" applyAlignment="1">
      <alignment horizontal="center" vertical="top" wrapText="1"/>
    </xf>
    <xf numFmtId="0" fontId="15" fillId="5" borderId="53" xfId="0" applyFont="1" applyFill="1" applyBorder="1" applyAlignment="1">
      <alignment horizontal="left" vertical="top"/>
    </xf>
    <xf numFmtId="49" fontId="16" fillId="7" borderId="21" xfId="0" applyNumberFormat="1" applyFont="1" applyFill="1" applyBorder="1" applyAlignment="1">
      <alignment horizontal="center" vertical="top"/>
    </xf>
    <xf numFmtId="0" fontId="16" fillId="12" borderId="21" xfId="0" applyFont="1" applyFill="1" applyBorder="1" applyAlignment="1">
      <alignment horizontal="center" vertical="top"/>
    </xf>
    <xf numFmtId="165" fontId="16" fillId="12" borderId="21" xfId="0" applyNumberFormat="1" applyFont="1" applyFill="1" applyBorder="1" applyAlignment="1">
      <alignment horizontal="center" vertical="top"/>
    </xf>
    <xf numFmtId="0" fontId="15" fillId="12" borderId="22" xfId="0" applyFont="1" applyFill="1" applyBorder="1" applyAlignment="1">
      <alignment horizontal="left" vertical="top" wrapText="1"/>
    </xf>
    <xf numFmtId="0" fontId="15" fillId="12" borderId="22" xfId="0" applyFont="1" applyFill="1" applyBorder="1" applyAlignment="1">
      <alignment horizontal="center" vertical="top"/>
    </xf>
    <xf numFmtId="0" fontId="15" fillId="12" borderId="24" xfId="0" applyFont="1" applyFill="1" applyBorder="1" applyAlignment="1">
      <alignment horizontal="center" vertical="top"/>
    </xf>
    <xf numFmtId="2" fontId="64" fillId="4" borderId="12" xfId="0" applyNumberFormat="1" applyFont="1" applyFill="1" applyBorder="1" applyAlignment="1">
      <alignment horizontal="center" vertical="top" wrapText="1"/>
    </xf>
    <xf numFmtId="2" fontId="65" fillId="0" borderId="2" xfId="0" applyNumberFormat="1" applyFont="1" applyBorder="1" applyAlignment="1">
      <alignment vertical="top" wrapText="1"/>
    </xf>
    <xf numFmtId="2" fontId="65" fillId="0" borderId="25" xfId="0" applyNumberFormat="1" applyFont="1" applyBorder="1" applyAlignment="1">
      <alignment vertical="top" wrapText="1"/>
    </xf>
    <xf numFmtId="2" fontId="35" fillId="9" borderId="28" xfId="0" applyNumberFormat="1" applyFont="1" applyFill="1" applyBorder="1" applyAlignment="1">
      <alignment vertical="top" wrapText="1"/>
    </xf>
    <xf numFmtId="2" fontId="35" fillId="9" borderId="12" xfId="0" applyNumberFormat="1" applyFont="1" applyFill="1" applyBorder="1" applyAlignment="1">
      <alignment vertical="top" wrapText="1"/>
    </xf>
    <xf numFmtId="0" fontId="36" fillId="0" borderId="0" xfId="0" applyFont="1"/>
    <xf numFmtId="49" fontId="52" fillId="8" borderId="28" xfId="0" applyNumberFormat="1" applyFont="1" applyFill="1" applyBorder="1" applyAlignment="1">
      <alignment horizontal="center" vertical="top" wrapText="1"/>
    </xf>
    <xf numFmtId="49" fontId="52" fillId="2" borderId="36" xfId="0" applyNumberFormat="1" applyFont="1" applyFill="1" applyBorder="1" applyAlignment="1">
      <alignment horizontal="center" vertical="top"/>
    </xf>
    <xf numFmtId="49" fontId="52" fillId="7" borderId="28" xfId="0" applyNumberFormat="1" applyFont="1" applyFill="1" applyBorder="1" applyAlignment="1">
      <alignment horizontal="center" vertical="top"/>
    </xf>
    <xf numFmtId="0" fontId="52" fillId="5" borderId="22" xfId="0" applyFont="1" applyFill="1" applyBorder="1" applyAlignment="1">
      <alignment horizontal="left" vertical="top"/>
    </xf>
    <xf numFmtId="49" fontId="52" fillId="2" borderId="21" xfId="0" applyNumberFormat="1" applyFont="1" applyFill="1" applyBorder="1" applyAlignment="1">
      <alignment horizontal="center" vertical="top"/>
    </xf>
    <xf numFmtId="0" fontId="52" fillId="5" borderId="11" xfId="0" applyFont="1" applyFill="1" applyBorder="1" applyAlignment="1">
      <alignment horizontal="left" vertical="top"/>
    </xf>
    <xf numFmtId="0" fontId="36" fillId="5" borderId="23" xfId="0" applyFont="1" applyFill="1" applyBorder="1" applyAlignment="1">
      <alignment horizontal="left" vertical="top" wrapText="1"/>
    </xf>
    <xf numFmtId="49" fontId="52" fillId="2" borderId="28" xfId="0" applyNumberFormat="1" applyFont="1" applyFill="1" applyBorder="1" applyAlignment="1">
      <alignment horizontal="center" vertical="top"/>
    </xf>
    <xf numFmtId="49" fontId="52" fillId="2" borderId="29" xfId="0" applyNumberFormat="1" applyFont="1" applyFill="1" applyBorder="1" applyAlignment="1">
      <alignment horizontal="center" vertical="top"/>
    </xf>
    <xf numFmtId="49" fontId="36" fillId="0" borderId="0" xfId="0" applyNumberFormat="1" applyFont="1" applyAlignment="1">
      <alignment vertical="top"/>
    </xf>
    <xf numFmtId="49" fontId="52" fillId="0" borderId="0" xfId="0" applyNumberFormat="1" applyFont="1" applyAlignment="1">
      <alignment vertical="top" wrapText="1"/>
    </xf>
    <xf numFmtId="0" fontId="52" fillId="0" borderId="0" xfId="0" applyFont="1" applyAlignment="1">
      <alignment horizontal="right" vertical="top" wrapText="1"/>
    </xf>
    <xf numFmtId="0" fontId="30" fillId="5" borderId="52" xfId="0" applyFont="1" applyFill="1" applyBorder="1" applyAlignment="1">
      <alignment horizontal="left" vertical="top"/>
    </xf>
    <xf numFmtId="0" fontId="30" fillId="5" borderId="5" xfId="0" applyFont="1" applyFill="1" applyBorder="1" applyAlignment="1">
      <alignment horizontal="center" vertical="center"/>
    </xf>
    <xf numFmtId="9" fontId="30" fillId="5" borderId="35" xfId="0" applyNumberFormat="1" applyFont="1" applyFill="1" applyBorder="1" applyAlignment="1">
      <alignment horizontal="center" vertical="top"/>
    </xf>
    <xf numFmtId="0" fontId="30" fillId="0" borderId="14" xfId="0" applyFont="1" applyBorder="1" applyAlignment="1">
      <alignment horizontal="center" vertical="center"/>
    </xf>
    <xf numFmtId="0" fontId="30" fillId="12" borderId="22" xfId="0" applyFont="1" applyFill="1" applyBorder="1" applyAlignment="1">
      <alignment horizontal="center" vertical="top"/>
    </xf>
    <xf numFmtId="0" fontId="30" fillId="12" borderId="24" xfId="0" applyFont="1" applyFill="1" applyBorder="1" applyAlignment="1">
      <alignment horizontal="center" vertical="top"/>
    </xf>
    <xf numFmtId="0" fontId="30" fillId="0" borderId="51" xfId="0" applyFont="1" applyBorder="1" applyAlignment="1">
      <alignment horizontal="center" vertical="center"/>
    </xf>
    <xf numFmtId="0" fontId="27" fillId="5" borderId="11" xfId="0" applyFont="1" applyFill="1" applyBorder="1" applyAlignment="1">
      <alignment horizontal="left" vertical="center"/>
    </xf>
    <xf numFmtId="0" fontId="30" fillId="0" borderId="0" xfId="0" applyFont="1" applyAlignment="1">
      <alignment horizontal="center" vertical="top"/>
    </xf>
    <xf numFmtId="0" fontId="29" fillId="0" borderId="30" xfId="33" applyFont="1" applyBorder="1" applyAlignment="1">
      <alignment vertical="top" wrapText="1"/>
    </xf>
    <xf numFmtId="0" fontId="29" fillId="0" borderId="38" xfId="33" applyFont="1" applyBorder="1" applyAlignment="1">
      <alignment vertical="top" wrapText="1"/>
    </xf>
    <xf numFmtId="0" fontId="29" fillId="0" borderId="36" xfId="0" applyFont="1" applyBorder="1"/>
    <xf numFmtId="0" fontId="29" fillId="0" borderId="0" xfId="0" applyFont="1"/>
    <xf numFmtId="0" fontId="29" fillId="0" borderId="26" xfId="0" applyFont="1" applyBorder="1"/>
    <xf numFmtId="2" fontId="29" fillId="0" borderId="3" xfId="0" applyNumberFormat="1" applyFont="1" applyBorder="1" applyAlignment="1">
      <alignment vertical="top" wrapText="1"/>
    </xf>
    <xf numFmtId="2" fontId="29" fillId="0" borderId="47" xfId="0" applyNumberFormat="1" applyFont="1" applyBorder="1" applyAlignment="1">
      <alignment vertical="top" wrapText="1"/>
    </xf>
    <xf numFmtId="2" fontId="29" fillId="0" borderId="4" xfId="0" applyNumberFormat="1" applyFont="1" applyBorder="1" applyAlignment="1">
      <alignment vertical="top" wrapText="1"/>
    </xf>
    <xf numFmtId="2" fontId="29" fillId="0" borderId="10" xfId="0" applyNumberFormat="1" applyFont="1" applyBorder="1" applyAlignment="1">
      <alignment vertical="top" wrapText="1"/>
    </xf>
    <xf numFmtId="2" fontId="28" fillId="4" borderId="28" xfId="0" applyNumberFormat="1" applyFont="1" applyFill="1" applyBorder="1" applyAlignment="1">
      <alignment vertical="top" wrapText="1"/>
    </xf>
    <xf numFmtId="2" fontId="28" fillId="4" borderId="12" xfId="0" applyNumberFormat="1" applyFont="1" applyFill="1" applyBorder="1" applyAlignment="1">
      <alignment vertical="top" wrapText="1"/>
    </xf>
    <xf numFmtId="2" fontId="29" fillId="0" borderId="2" xfId="0" applyNumberFormat="1" applyFont="1" applyBorder="1" applyAlignment="1">
      <alignment vertical="top" wrapText="1"/>
    </xf>
    <xf numFmtId="2" fontId="29" fillId="0" borderId="25" xfId="0" applyNumberFormat="1" applyFont="1" applyBorder="1" applyAlignment="1">
      <alignment vertical="top" wrapText="1"/>
    </xf>
    <xf numFmtId="2" fontId="28" fillId="9" borderId="28" xfId="0" applyNumberFormat="1" applyFont="1" applyFill="1" applyBorder="1" applyAlignment="1">
      <alignment vertical="top" wrapText="1"/>
    </xf>
    <xf numFmtId="2" fontId="28" fillId="9" borderId="12" xfId="0" applyNumberFormat="1" applyFont="1" applyFill="1" applyBorder="1" applyAlignment="1">
      <alignment vertical="top" wrapText="1"/>
    </xf>
    <xf numFmtId="0" fontId="30" fillId="5" borderId="18" xfId="0" applyFont="1" applyFill="1" applyBorder="1" applyAlignment="1">
      <alignment horizontal="left" vertical="top" wrapText="1"/>
    </xf>
    <xf numFmtId="49" fontId="27" fillId="3" borderId="29" xfId="0" applyNumberFormat="1" applyFont="1" applyFill="1" applyBorder="1" applyAlignment="1">
      <alignment horizontal="center" vertical="top"/>
    </xf>
    <xf numFmtId="49" fontId="27" fillId="3" borderId="21" xfId="0" applyNumberFormat="1" applyFont="1" applyFill="1" applyBorder="1" applyAlignment="1">
      <alignment horizontal="center" vertical="top"/>
    </xf>
    <xf numFmtId="0" fontId="30" fillId="0" borderId="59" xfId="0" applyFont="1" applyBorder="1" applyAlignment="1">
      <alignment horizontal="center" vertical="top"/>
    </xf>
    <xf numFmtId="165" fontId="30" fillId="0" borderId="3" xfId="0" applyNumberFormat="1" applyFont="1" applyBorder="1" applyAlignment="1">
      <alignment horizontal="center" vertical="top"/>
    </xf>
    <xf numFmtId="165" fontId="30" fillId="0" borderId="59" xfId="0" applyNumberFormat="1" applyFont="1" applyBorder="1" applyAlignment="1">
      <alignment horizontal="center" vertical="top"/>
    </xf>
    <xf numFmtId="165" fontId="30" fillId="10" borderId="3" xfId="0" applyNumberFormat="1" applyFont="1" applyFill="1" applyBorder="1" applyAlignment="1">
      <alignment horizontal="center" vertical="top"/>
    </xf>
    <xf numFmtId="165" fontId="30" fillId="10" borderId="59" xfId="0" applyNumberFormat="1" applyFont="1" applyFill="1" applyBorder="1" applyAlignment="1">
      <alignment horizontal="center" vertical="top"/>
    </xf>
    <xf numFmtId="49" fontId="27" fillId="5" borderId="29" xfId="0" applyNumberFormat="1" applyFont="1" applyFill="1" applyBorder="1" applyAlignment="1">
      <alignment horizontal="center" vertical="top" wrapText="1"/>
    </xf>
    <xf numFmtId="49" fontId="27" fillId="5" borderId="9" xfId="0" applyNumberFormat="1" applyFont="1" applyFill="1" applyBorder="1" applyAlignment="1">
      <alignment horizontal="center" vertical="top" wrapText="1"/>
    </xf>
    <xf numFmtId="0" fontId="52" fillId="8" borderId="0" xfId="0" applyFont="1" applyFill="1" applyAlignment="1">
      <alignment vertical="top"/>
    </xf>
    <xf numFmtId="49" fontId="87" fillId="8" borderId="39" xfId="0" applyNumberFormat="1" applyFont="1" applyFill="1" applyBorder="1" applyAlignment="1">
      <alignment horizontal="center" vertical="top" wrapText="1"/>
    </xf>
    <xf numFmtId="0" fontId="52" fillId="0" borderId="39" xfId="0" applyFont="1" applyBorder="1" applyAlignment="1">
      <alignment vertical="top"/>
    </xf>
    <xf numFmtId="0" fontId="15" fillId="0" borderId="0" xfId="0" applyFont="1"/>
    <xf numFmtId="0" fontId="31" fillId="0" borderId="0" xfId="0" applyFont="1"/>
    <xf numFmtId="0" fontId="15" fillId="8" borderId="40" xfId="0" applyFont="1" applyFill="1" applyBorder="1"/>
    <xf numFmtId="165" fontId="15" fillId="10" borderId="31" xfId="0" applyNumberFormat="1" applyFont="1" applyFill="1" applyBorder="1" applyAlignment="1">
      <alignment horizontal="left" vertical="center" wrapText="1"/>
    </xf>
    <xf numFmtId="0" fontId="15" fillId="5" borderId="33" xfId="0" applyFont="1" applyFill="1" applyBorder="1" applyAlignment="1">
      <alignment horizontal="center" vertical="top"/>
    </xf>
    <xf numFmtId="165" fontId="15" fillId="10" borderId="36" xfId="0" applyNumberFormat="1" applyFont="1" applyFill="1" applyBorder="1" applyAlignment="1">
      <alignment horizontal="left" vertical="center" wrapText="1"/>
    </xf>
    <xf numFmtId="0" fontId="15" fillId="5" borderId="19" xfId="0" applyFont="1" applyFill="1" applyBorder="1" applyAlignment="1">
      <alignment horizontal="center" vertical="top" wrapText="1"/>
    </xf>
    <xf numFmtId="0" fontId="15" fillId="5" borderId="32" xfId="0" applyFont="1" applyFill="1" applyBorder="1" applyAlignment="1">
      <alignment horizontal="left" vertical="top"/>
    </xf>
    <xf numFmtId="0" fontId="15" fillId="5" borderId="1" xfId="0" applyFont="1" applyFill="1" applyBorder="1" applyAlignment="1">
      <alignment horizontal="center" vertical="center"/>
    </xf>
    <xf numFmtId="0" fontId="15" fillId="0" borderId="57" xfId="0" applyFont="1" applyBorder="1" applyAlignment="1">
      <alignment horizontal="center" vertical="top"/>
    </xf>
    <xf numFmtId="0" fontId="15" fillId="0" borderId="23" xfId="0" applyFont="1" applyBorder="1" applyAlignment="1">
      <alignment horizontal="left" vertical="top"/>
    </xf>
    <xf numFmtId="0" fontId="16" fillId="19" borderId="15" xfId="0" applyFont="1" applyFill="1" applyBorder="1" applyAlignment="1">
      <alignment vertical="top"/>
    </xf>
    <xf numFmtId="2" fontId="15" fillId="5" borderId="9" xfId="0" applyNumberFormat="1" applyFont="1" applyFill="1" applyBorder="1" applyAlignment="1">
      <alignment horizontal="center" vertical="top"/>
    </xf>
    <xf numFmtId="0" fontId="15" fillId="5" borderId="13" xfId="0" applyFont="1" applyFill="1" applyBorder="1" applyAlignment="1">
      <alignment horizontal="center" vertical="top" wrapText="1"/>
    </xf>
    <xf numFmtId="0" fontId="15" fillId="5" borderId="46" xfId="0" applyFont="1" applyFill="1" applyBorder="1" applyAlignment="1">
      <alignment horizontal="left" vertical="top" wrapText="1"/>
    </xf>
    <xf numFmtId="1" fontId="15" fillId="5" borderId="5" xfId="0" applyNumberFormat="1" applyFont="1" applyFill="1" applyBorder="1" applyAlignment="1">
      <alignment horizontal="center" vertical="top"/>
    </xf>
    <xf numFmtId="1" fontId="15" fillId="0" borderId="7" xfId="0" applyNumberFormat="1" applyFont="1" applyBorder="1" applyAlignment="1">
      <alignment horizontal="center" vertical="top"/>
    </xf>
    <xf numFmtId="1" fontId="15" fillId="5" borderId="17" xfId="0" applyNumberFormat="1" applyFont="1" applyFill="1" applyBorder="1" applyAlignment="1">
      <alignment horizontal="center" vertical="top"/>
    </xf>
    <xf numFmtId="1" fontId="15" fillId="0" borderId="42" xfId="0" applyNumberFormat="1" applyFont="1" applyBorder="1" applyAlignment="1">
      <alignment horizontal="center" vertical="top"/>
    </xf>
    <xf numFmtId="0" fontId="15" fillId="5" borderId="20" xfId="0" applyFont="1" applyFill="1" applyBorder="1" applyAlignment="1">
      <alignment horizontal="center" vertical="center"/>
    </xf>
    <xf numFmtId="165" fontId="15" fillId="5" borderId="17" xfId="0" applyNumberFormat="1" applyFont="1" applyFill="1" applyBorder="1" applyAlignment="1">
      <alignment horizontal="center" vertical="top"/>
    </xf>
    <xf numFmtId="165" fontId="15" fillId="0" borderId="42" xfId="0" applyNumberFormat="1" applyFont="1" applyBorder="1" applyAlignment="1">
      <alignment horizontal="center" vertical="top"/>
    </xf>
    <xf numFmtId="0" fontId="15" fillId="0" borderId="11" xfId="0" applyFont="1" applyBorder="1"/>
    <xf numFmtId="2" fontId="23" fillId="4" borderId="28" xfId="0" applyNumberFormat="1" applyFont="1" applyFill="1" applyBorder="1" applyAlignment="1">
      <alignment horizontal="center" vertical="top" wrapText="1"/>
    </xf>
    <xf numFmtId="2" fontId="26" fillId="0" borderId="2" xfId="0" applyNumberFormat="1" applyFont="1" applyBorder="1" applyAlignment="1">
      <alignment horizontal="center" vertical="top" wrapText="1"/>
    </xf>
    <xf numFmtId="2" fontId="26" fillId="0" borderId="8" xfId="0" applyNumberFormat="1" applyFont="1" applyBorder="1" applyAlignment="1">
      <alignment horizontal="center" vertical="top" wrapText="1"/>
    </xf>
    <xf numFmtId="2" fontId="26" fillId="0" borderId="30" xfId="0" applyNumberFormat="1" applyFont="1" applyBorder="1" applyAlignment="1">
      <alignment horizontal="center" vertical="top" wrapText="1"/>
    </xf>
    <xf numFmtId="2" fontId="26" fillId="0" borderId="38" xfId="0" applyNumberFormat="1" applyFont="1" applyBorder="1" applyAlignment="1">
      <alignment horizontal="center" vertical="top" wrapText="1"/>
    </xf>
    <xf numFmtId="2" fontId="26" fillId="0" borderId="3" xfId="0" applyNumberFormat="1" applyFont="1" applyBorder="1" applyAlignment="1">
      <alignment horizontal="center" vertical="top" wrapText="1"/>
    </xf>
    <xf numFmtId="2" fontId="26" fillId="0" borderId="47" xfId="0" applyNumberFormat="1" applyFont="1" applyBorder="1" applyAlignment="1">
      <alignment horizontal="center" vertical="top" wrapText="1"/>
    </xf>
    <xf numFmtId="2" fontId="26" fillId="0" borderId="4" xfId="0" applyNumberFormat="1" applyFont="1" applyBorder="1" applyAlignment="1">
      <alignment horizontal="center" vertical="top" wrapText="1"/>
    </xf>
    <xf numFmtId="2" fontId="26" fillId="0" borderId="10" xfId="0" applyNumberFormat="1" applyFont="1" applyBorder="1" applyAlignment="1">
      <alignment horizontal="center" vertical="top" wrapText="1"/>
    </xf>
    <xf numFmtId="2" fontId="23" fillId="4" borderId="28" xfId="0" applyNumberFormat="1" applyFont="1" applyFill="1" applyBorder="1" applyAlignment="1">
      <alignment vertical="top" wrapText="1"/>
    </xf>
    <xf numFmtId="2" fontId="23" fillId="4" borderId="12" xfId="0" applyNumberFormat="1" applyFont="1" applyFill="1" applyBorder="1" applyAlignment="1">
      <alignment vertical="top" wrapText="1"/>
    </xf>
    <xf numFmtId="2" fontId="26" fillId="0" borderId="2" xfId="0" applyNumberFormat="1" applyFont="1" applyBorder="1" applyAlignment="1">
      <alignment vertical="top" wrapText="1"/>
    </xf>
    <xf numFmtId="2" fontId="26" fillId="0" borderId="25" xfId="0" applyNumberFormat="1" applyFont="1" applyBorder="1" applyAlignment="1">
      <alignment vertical="top" wrapText="1"/>
    </xf>
    <xf numFmtId="2" fontId="16" fillId="9" borderId="28" xfId="0" applyNumberFormat="1" applyFont="1" applyFill="1" applyBorder="1" applyAlignment="1">
      <alignment vertical="top" wrapText="1"/>
    </xf>
    <xf numFmtId="2" fontId="16" fillId="9" borderId="12" xfId="0" applyNumberFormat="1" applyFont="1" applyFill="1" applyBorder="1" applyAlignment="1">
      <alignment vertical="top" wrapText="1"/>
    </xf>
    <xf numFmtId="49" fontId="23" fillId="8" borderId="31" xfId="0" applyNumberFormat="1" applyFont="1" applyFill="1" applyBorder="1" applyAlignment="1">
      <alignment horizontal="center" vertical="top"/>
    </xf>
    <xf numFmtId="49" fontId="16" fillId="7" borderId="2" xfId="0" applyNumberFormat="1" applyFont="1" applyFill="1" applyBorder="1" applyAlignment="1">
      <alignment horizontal="center" vertical="top"/>
    </xf>
    <xf numFmtId="49" fontId="16" fillId="0" borderId="48" xfId="0" applyNumberFormat="1" applyFont="1" applyBorder="1" applyAlignment="1">
      <alignment horizontal="center" vertical="top" wrapText="1"/>
    </xf>
    <xf numFmtId="49" fontId="16" fillId="0" borderId="54" xfId="0" applyNumberFormat="1" applyFont="1" applyBorder="1" applyAlignment="1">
      <alignment horizontal="center" vertical="top" wrapText="1"/>
    </xf>
    <xf numFmtId="49" fontId="15" fillId="0" borderId="29" xfId="0" applyNumberFormat="1" applyFont="1" applyBorder="1" applyAlignment="1">
      <alignment horizontal="center" vertical="top"/>
    </xf>
    <xf numFmtId="165" fontId="15" fillId="0" borderId="25" xfId="0" applyNumberFormat="1" applyFont="1" applyBorder="1" applyAlignment="1">
      <alignment horizontal="center" vertical="top"/>
    </xf>
    <xf numFmtId="0" fontId="15" fillId="0" borderId="77" xfId="0" applyFont="1" applyBorder="1" applyAlignment="1">
      <alignment horizontal="center" vertical="top"/>
    </xf>
    <xf numFmtId="49" fontId="16" fillId="0" borderId="16" xfId="0" applyNumberFormat="1" applyFont="1" applyBorder="1" applyAlignment="1">
      <alignment horizontal="center" vertical="top" wrapText="1"/>
    </xf>
    <xf numFmtId="0" fontId="15" fillId="0" borderId="72" xfId="0" applyFont="1" applyBorder="1" applyAlignment="1">
      <alignment horizontal="center" vertical="center"/>
    </xf>
    <xf numFmtId="0" fontId="15" fillId="0" borderId="34" xfId="0" applyFont="1" applyBorder="1" applyAlignment="1">
      <alignment horizontal="center" vertical="center"/>
    </xf>
    <xf numFmtId="0" fontId="15" fillId="5" borderId="17" xfId="0" applyFont="1" applyFill="1" applyBorder="1" applyAlignment="1">
      <alignment horizontal="center" vertical="center" wrapText="1"/>
    </xf>
    <xf numFmtId="0" fontId="15" fillId="0" borderId="78" xfId="0" applyFont="1" applyBorder="1" applyAlignment="1">
      <alignment horizontal="center" vertical="center"/>
    </xf>
    <xf numFmtId="0" fontId="15" fillId="0" borderId="42" xfId="0" applyFont="1" applyBorder="1" applyAlignment="1">
      <alignment horizontal="center" vertical="center"/>
    </xf>
    <xf numFmtId="0" fontId="15" fillId="5" borderId="23" xfId="0" applyFont="1" applyFill="1" applyBorder="1" applyAlignment="1">
      <alignment horizontal="left" vertical="top" wrapText="1"/>
    </xf>
    <xf numFmtId="9" fontId="15" fillId="5" borderId="19" xfId="0" applyNumberFormat="1" applyFont="1" applyFill="1" applyBorder="1" applyAlignment="1">
      <alignment horizontal="center" vertical="top"/>
    </xf>
    <xf numFmtId="49" fontId="23" fillId="7" borderId="39" xfId="0" applyNumberFormat="1" applyFont="1" applyFill="1" applyBorder="1" applyAlignment="1">
      <alignment horizontal="center" vertical="top"/>
    </xf>
    <xf numFmtId="0" fontId="15" fillId="0" borderId="49" xfId="0" applyFont="1" applyBorder="1" applyAlignment="1">
      <alignment horizontal="center" vertical="top" wrapText="1"/>
    </xf>
    <xf numFmtId="0" fontId="15" fillId="0" borderId="5" xfId="0" applyFont="1" applyBorder="1" applyAlignment="1">
      <alignment horizontal="center" vertical="top"/>
    </xf>
    <xf numFmtId="0" fontId="15" fillId="0" borderId="13" xfId="0" applyFont="1" applyBorder="1" applyAlignment="1">
      <alignment horizontal="center" vertical="top" wrapText="1"/>
    </xf>
    <xf numFmtId="0" fontId="16" fillId="0" borderId="10" xfId="0" applyFont="1" applyBorder="1" applyAlignment="1">
      <alignment horizontal="center" vertical="top"/>
    </xf>
    <xf numFmtId="165" fontId="16" fillId="0" borderId="4" xfId="0" applyNumberFormat="1" applyFont="1" applyBorder="1" applyAlignment="1">
      <alignment horizontal="center" vertical="top"/>
    </xf>
    <xf numFmtId="0" fontId="15" fillId="0" borderId="52" xfId="0" applyFont="1" applyBorder="1" applyAlignment="1">
      <alignment horizontal="left" vertical="top"/>
    </xf>
    <xf numFmtId="0" fontId="15" fillId="0" borderId="53" xfId="0" applyFont="1" applyBorder="1" applyAlignment="1">
      <alignment horizontal="center" vertical="center"/>
    </xf>
    <xf numFmtId="165" fontId="15" fillId="0" borderId="29" xfId="0" applyNumberFormat="1" applyFont="1" applyBorder="1" applyAlignment="1">
      <alignment horizontal="center" vertical="top"/>
    </xf>
    <xf numFmtId="0" fontId="15" fillId="0" borderId="69" xfId="0" applyFont="1" applyBorder="1" applyAlignment="1">
      <alignment horizontal="left" vertical="top" wrapText="1"/>
    </xf>
    <xf numFmtId="0" fontId="15" fillId="0" borderId="74" xfId="0" applyFont="1" applyBorder="1" applyAlignment="1">
      <alignment horizontal="center" vertical="top" wrapText="1"/>
    </xf>
    <xf numFmtId="0" fontId="15" fillId="0" borderId="65" xfId="0" applyFont="1" applyBorder="1" applyAlignment="1">
      <alignment horizontal="center" vertical="top"/>
    </xf>
    <xf numFmtId="0" fontId="15" fillId="0" borderId="66" xfId="0" applyFont="1" applyBorder="1" applyAlignment="1">
      <alignment horizontal="center" vertical="top"/>
    </xf>
    <xf numFmtId="0" fontId="15" fillId="0" borderId="62" xfId="0" applyFont="1" applyBorder="1" applyAlignment="1">
      <alignment horizontal="center" vertical="top" wrapText="1"/>
    </xf>
    <xf numFmtId="0" fontId="15" fillId="0" borderId="61" xfId="0" applyFont="1" applyBorder="1" applyAlignment="1">
      <alignment horizontal="center" vertical="top" wrapText="1"/>
    </xf>
    <xf numFmtId="0" fontId="15" fillId="0" borderId="18" xfId="0" applyFont="1" applyBorder="1" applyAlignment="1">
      <alignment horizontal="left" vertical="top"/>
    </xf>
    <xf numFmtId="0" fontId="15" fillId="0" borderId="20" xfId="0" applyFont="1" applyBorder="1" applyAlignment="1">
      <alignment horizontal="center" vertical="center"/>
    </xf>
    <xf numFmtId="9" fontId="15" fillId="0" borderId="51" xfId="0" applyNumberFormat="1" applyFont="1" applyBorder="1" applyAlignment="1">
      <alignment horizontal="center" vertical="top"/>
    </xf>
    <xf numFmtId="9" fontId="15" fillId="0" borderId="14" xfId="0" applyNumberFormat="1" applyFont="1" applyBorder="1" applyAlignment="1">
      <alignment horizontal="center" vertical="top"/>
    </xf>
    <xf numFmtId="0" fontId="15" fillId="5" borderId="36" xfId="0" applyFont="1" applyFill="1" applyBorder="1" applyAlignment="1">
      <alignment vertical="top" wrapText="1"/>
    </xf>
    <xf numFmtId="0" fontId="15" fillId="5" borderId="34" xfId="0" applyFont="1" applyFill="1" applyBorder="1" applyAlignment="1">
      <alignment horizontal="center" vertical="center" wrapText="1"/>
    </xf>
    <xf numFmtId="9" fontId="15" fillId="5" borderId="51" xfId="0" applyNumberFormat="1" applyFont="1" applyFill="1" applyBorder="1" applyAlignment="1">
      <alignment horizontal="center" vertical="top"/>
    </xf>
    <xf numFmtId="0" fontId="30" fillId="5" borderId="17" xfId="7" applyFont="1" applyFill="1" applyBorder="1" applyAlignment="1">
      <alignment horizontal="center" vertical="center" wrapText="1"/>
    </xf>
    <xf numFmtId="0" fontId="30" fillId="0" borderId="50" xfId="7" applyFont="1" applyBorder="1" applyAlignment="1">
      <alignment horizontal="center" vertical="center" wrapText="1"/>
    </xf>
    <xf numFmtId="49" fontId="16" fillId="3" borderId="29" xfId="0" applyNumberFormat="1" applyFont="1" applyFill="1" applyBorder="1" applyAlignment="1">
      <alignment horizontal="center" vertical="top"/>
    </xf>
    <xf numFmtId="0" fontId="15" fillId="0" borderId="24" xfId="0" applyFont="1" applyBorder="1" applyAlignment="1">
      <alignment vertical="top" wrapText="1"/>
    </xf>
    <xf numFmtId="0" fontId="15" fillId="0" borderId="21" xfId="0" applyFont="1" applyBorder="1" applyAlignment="1">
      <alignment vertical="top" wrapText="1"/>
    </xf>
    <xf numFmtId="165" fontId="15" fillId="0" borderId="9" xfId="0" applyNumberFormat="1" applyFont="1" applyBorder="1" applyAlignment="1">
      <alignment horizontal="center" vertical="top"/>
    </xf>
    <xf numFmtId="165" fontId="15" fillId="0" borderId="59" xfId="0" applyNumberFormat="1" applyFont="1" applyBorder="1" applyAlignment="1">
      <alignment horizontal="center" vertical="top"/>
    </xf>
    <xf numFmtId="0" fontId="15" fillId="0" borderId="59" xfId="0" applyFont="1" applyBorder="1" applyAlignment="1">
      <alignment horizontal="center" vertical="top"/>
    </xf>
    <xf numFmtId="0" fontId="15" fillId="0" borderId="9" xfId="0" applyFont="1" applyBorder="1" applyAlignment="1">
      <alignment horizontal="center" vertical="top"/>
    </xf>
    <xf numFmtId="165" fontId="15" fillId="5" borderId="21" xfId="0" applyNumberFormat="1" applyFont="1" applyFill="1" applyBorder="1" applyAlignment="1">
      <alignment horizontal="center" vertical="top"/>
    </xf>
    <xf numFmtId="0" fontId="15" fillId="0" borderId="9" xfId="0" applyFont="1" applyBorder="1" applyAlignment="1">
      <alignment vertical="top" wrapText="1"/>
    </xf>
    <xf numFmtId="0" fontId="15" fillId="0" borderId="40" xfId="0" applyFont="1" applyBorder="1" applyAlignment="1">
      <alignment horizontal="left" vertical="top" wrapText="1"/>
    </xf>
    <xf numFmtId="0" fontId="15" fillId="0" borderId="0" xfId="0" applyFont="1" applyAlignment="1">
      <alignment horizontal="left" vertical="top" wrapText="1"/>
    </xf>
    <xf numFmtId="165" fontId="15" fillId="0" borderId="3" xfId="0" applyNumberFormat="1" applyFont="1" applyBorder="1" applyAlignment="1">
      <alignment horizontal="center" vertical="top"/>
    </xf>
    <xf numFmtId="0" fontId="15" fillId="0" borderId="57" xfId="0" applyFont="1" applyBorder="1" applyAlignment="1">
      <alignment horizontal="center" vertical="center" wrapText="1"/>
    </xf>
    <xf numFmtId="49" fontId="36" fillId="0" borderId="0" xfId="0" applyNumberFormat="1" applyFont="1" applyAlignment="1">
      <alignment horizontal="right" vertical="top"/>
    </xf>
    <xf numFmtId="0" fontId="30" fillId="0" borderId="56" xfId="0" applyFont="1" applyBorder="1" applyAlignment="1">
      <alignment horizontal="center" vertical="center"/>
    </xf>
    <xf numFmtId="0" fontId="30" fillId="0" borderId="57" xfId="0" applyFont="1" applyBorder="1" applyAlignment="1">
      <alignment horizontal="center" vertical="center"/>
    </xf>
    <xf numFmtId="0" fontId="30" fillId="0" borderId="11" xfId="0" applyFont="1" applyBorder="1"/>
    <xf numFmtId="0" fontId="23" fillId="0" borderId="28" xfId="0" applyFont="1" applyBorder="1" applyAlignment="1">
      <alignment horizontal="center" vertical="center" wrapText="1"/>
    </xf>
    <xf numFmtId="0" fontId="23" fillId="0" borderId="15" xfId="0" applyFont="1" applyBorder="1" applyAlignment="1">
      <alignment horizontal="center" vertical="center" wrapText="1"/>
    </xf>
    <xf numFmtId="2" fontId="30" fillId="0" borderId="30" xfId="0" applyNumberFormat="1" applyFont="1" applyBorder="1" applyAlignment="1">
      <alignment vertical="top" wrapText="1"/>
    </xf>
    <xf numFmtId="2" fontId="30" fillId="0" borderId="38" xfId="0" applyNumberFormat="1" applyFont="1" applyBorder="1" applyAlignment="1">
      <alignment vertical="top" wrapText="1"/>
    </xf>
    <xf numFmtId="0" fontId="30" fillId="0" borderId="38" xfId="33" applyFont="1" applyBorder="1" applyAlignment="1">
      <alignment vertical="top" wrapText="1"/>
    </xf>
    <xf numFmtId="2" fontId="30" fillId="0" borderId="3" xfId="0" applyNumberFormat="1" applyFont="1" applyBorder="1" applyAlignment="1">
      <alignment vertical="top" wrapText="1"/>
    </xf>
    <xf numFmtId="2" fontId="30" fillId="0" borderId="47" xfId="0" applyNumberFormat="1" applyFont="1" applyBorder="1" applyAlignment="1">
      <alignment vertical="top" wrapText="1"/>
    </xf>
    <xf numFmtId="2" fontId="30" fillId="0" borderId="4" xfId="0" applyNumberFormat="1" applyFont="1" applyBorder="1" applyAlignment="1">
      <alignment vertical="top" wrapText="1"/>
    </xf>
    <xf numFmtId="2" fontId="30" fillId="0" borderId="10" xfId="0" applyNumberFormat="1" applyFont="1" applyBorder="1" applyAlignment="1">
      <alignment vertical="top" wrapText="1"/>
    </xf>
    <xf numFmtId="2" fontId="27" fillId="4" borderId="12" xfId="0" applyNumberFormat="1" applyFont="1" applyFill="1" applyBorder="1" applyAlignment="1">
      <alignment vertical="top" wrapText="1"/>
    </xf>
    <xf numFmtId="2" fontId="30" fillId="0" borderId="2" xfId="0" applyNumberFormat="1" applyFont="1" applyBorder="1" applyAlignment="1">
      <alignment vertical="top" wrapText="1"/>
    </xf>
    <xf numFmtId="2" fontId="30" fillId="0" borderId="25" xfId="0" applyNumberFormat="1" applyFont="1" applyBorder="1" applyAlignment="1">
      <alignment vertical="top" wrapText="1"/>
    </xf>
    <xf numFmtId="2" fontId="27" fillId="9" borderId="28" xfId="0" applyNumberFormat="1" applyFont="1" applyFill="1" applyBorder="1" applyAlignment="1">
      <alignment vertical="top" wrapText="1"/>
    </xf>
    <xf numFmtId="2" fontId="27" fillId="9" borderId="12" xfId="0" applyNumberFormat="1" applyFont="1" applyFill="1" applyBorder="1" applyAlignment="1">
      <alignment vertical="top" wrapText="1"/>
    </xf>
    <xf numFmtId="49" fontId="52" fillId="2" borderId="39" xfId="0" applyNumberFormat="1" applyFont="1" applyFill="1" applyBorder="1" applyAlignment="1">
      <alignment horizontal="center" vertical="top"/>
    </xf>
    <xf numFmtId="49" fontId="52" fillId="7" borderId="9" xfId="0" applyNumberFormat="1" applyFont="1" applyFill="1" applyBorder="1" applyAlignment="1">
      <alignment horizontal="center" vertical="top"/>
    </xf>
    <xf numFmtId="0" fontId="52" fillId="0" borderId="39" xfId="0" applyFont="1" applyBorder="1" applyAlignment="1">
      <alignment vertical="center"/>
    </xf>
    <xf numFmtId="49" fontId="52" fillId="0" borderId="40" xfId="0" applyNumberFormat="1" applyFont="1" applyBorder="1" applyAlignment="1">
      <alignment vertical="top" wrapText="1"/>
    </xf>
    <xf numFmtId="0" fontId="36" fillId="0" borderId="40" xfId="0" applyFont="1" applyBorder="1" applyAlignment="1">
      <alignment vertical="top" wrapText="1"/>
    </xf>
    <xf numFmtId="0" fontId="36" fillId="0" borderId="43" xfId="0" applyFont="1" applyBorder="1" applyAlignment="1">
      <alignment vertical="top" wrapText="1"/>
    </xf>
    <xf numFmtId="0" fontId="30" fillId="0" borderId="0" xfId="0" applyFont="1" applyAlignment="1">
      <alignment vertical="center"/>
    </xf>
    <xf numFmtId="0" fontId="30" fillId="8" borderId="11" xfId="0" applyFont="1" applyFill="1" applyBorder="1"/>
    <xf numFmtId="0" fontId="30" fillId="7" borderId="12" xfId="0" applyFont="1" applyFill="1" applyBorder="1" applyAlignment="1">
      <alignment vertical="top" wrapText="1"/>
    </xf>
    <xf numFmtId="0" fontId="30" fillId="5" borderId="21" xfId="0" applyFont="1" applyFill="1" applyBorder="1" applyAlignment="1">
      <alignment horizontal="center" vertical="top" wrapText="1"/>
    </xf>
    <xf numFmtId="0" fontId="30" fillId="5" borderId="1" xfId="0" applyFont="1" applyFill="1" applyBorder="1" applyAlignment="1">
      <alignment horizontal="center" vertical="center" wrapText="1"/>
    </xf>
    <xf numFmtId="0" fontId="30" fillId="0" borderId="15" xfId="0" applyFont="1" applyBorder="1"/>
    <xf numFmtId="0" fontId="30" fillId="0" borderId="32" xfId="0" applyFont="1" applyBorder="1"/>
    <xf numFmtId="0" fontId="30" fillId="0" borderId="10" xfId="0" applyFont="1" applyBorder="1"/>
    <xf numFmtId="0" fontId="30" fillId="0" borderId="41" xfId="0" applyFont="1" applyBorder="1"/>
    <xf numFmtId="0" fontId="30" fillId="0" borderId="1" xfId="0" applyFont="1" applyBorder="1"/>
    <xf numFmtId="0" fontId="30" fillId="0" borderId="41" xfId="0" applyFont="1" applyBorder="1" applyAlignment="1">
      <alignment horizontal="center" vertical="top"/>
    </xf>
    <xf numFmtId="0" fontId="30" fillId="0" borderId="52" xfId="0" applyFont="1" applyBorder="1"/>
    <xf numFmtId="0" fontId="30" fillId="5" borderId="21" xfId="0" applyFont="1" applyFill="1" applyBorder="1" applyAlignment="1">
      <alignment vertical="top" wrapText="1"/>
    </xf>
    <xf numFmtId="0" fontId="30" fillId="7" borderId="23" xfId="0" applyFont="1" applyFill="1" applyBorder="1" applyAlignment="1">
      <alignment horizontal="center" vertical="top" wrapText="1"/>
    </xf>
    <xf numFmtId="0" fontId="30" fillId="7" borderId="22" xfId="0" applyFont="1" applyFill="1" applyBorder="1" applyAlignment="1">
      <alignment horizontal="center" vertical="top" wrapText="1"/>
    </xf>
    <xf numFmtId="0" fontId="27" fillId="7" borderId="15" xfId="0" applyFont="1" applyFill="1" applyBorder="1" applyAlignment="1">
      <alignment vertical="top"/>
    </xf>
    <xf numFmtId="0" fontId="27" fillId="7" borderId="11" xfId="0" applyFont="1" applyFill="1" applyBorder="1" applyAlignment="1">
      <alignment vertical="top" wrapText="1"/>
    </xf>
    <xf numFmtId="0" fontId="27" fillId="7" borderId="40" xfId="0" applyFont="1" applyFill="1" applyBorder="1" applyAlignment="1">
      <alignment vertical="top" wrapText="1"/>
    </xf>
    <xf numFmtId="0" fontId="27" fillId="7" borderId="43" xfId="0" applyFont="1" applyFill="1" applyBorder="1" applyAlignment="1">
      <alignment vertical="top" wrapText="1"/>
    </xf>
    <xf numFmtId="0" fontId="27" fillId="0" borderId="11" xfId="0" applyFont="1" applyBorder="1" applyAlignment="1">
      <alignment vertical="top" wrapText="1"/>
    </xf>
    <xf numFmtId="0" fontId="27" fillId="0" borderId="12" xfId="0" applyFont="1" applyBorder="1" applyAlignment="1">
      <alignment vertical="top" wrapText="1"/>
    </xf>
    <xf numFmtId="0" fontId="30" fillId="0" borderId="30" xfId="0" applyFont="1" applyBorder="1"/>
    <xf numFmtId="0" fontId="30" fillId="0" borderId="53" xfId="0" applyFont="1" applyBorder="1"/>
    <xf numFmtId="0" fontId="27" fillId="7" borderId="12" xfId="0" applyFont="1" applyFill="1" applyBorder="1" applyAlignment="1">
      <alignment vertical="top" wrapText="1"/>
    </xf>
    <xf numFmtId="0" fontId="30" fillId="0" borderId="59" xfId="33" applyFont="1" applyBorder="1" applyAlignment="1">
      <alignment vertical="top" wrapText="1"/>
    </xf>
    <xf numFmtId="2" fontId="30" fillId="0" borderId="0" xfId="0" applyNumberFormat="1" applyFont="1" applyAlignment="1">
      <alignment vertical="top"/>
    </xf>
    <xf numFmtId="0" fontId="52" fillId="0" borderId="22" xfId="0" applyFont="1" applyBorder="1" applyAlignment="1">
      <alignment horizontal="left" vertical="top"/>
    </xf>
    <xf numFmtId="0" fontId="36" fillId="0" borderId="22" xfId="0" applyFont="1" applyBorder="1" applyAlignment="1">
      <alignment horizontal="left" vertical="top"/>
    </xf>
    <xf numFmtId="0" fontId="87" fillId="0" borderId="22" xfId="0" applyFont="1" applyBorder="1" applyAlignment="1">
      <alignment horizontal="left" vertical="top"/>
    </xf>
    <xf numFmtId="0" fontId="87" fillId="0" borderId="24" xfId="0" applyFont="1" applyBorder="1" applyAlignment="1">
      <alignment horizontal="left" vertical="top"/>
    </xf>
    <xf numFmtId="49" fontId="86" fillId="2" borderId="15" xfId="0" applyNumberFormat="1" applyFont="1" applyFill="1" applyBorder="1" applyAlignment="1">
      <alignment horizontal="center" vertical="top"/>
    </xf>
    <xf numFmtId="49" fontId="86" fillId="2" borderId="29" xfId="0" applyNumberFormat="1" applyFont="1" applyFill="1" applyBorder="1" applyAlignment="1">
      <alignment horizontal="center" vertical="top"/>
    </xf>
    <xf numFmtId="49" fontId="87" fillId="7" borderId="28" xfId="0" applyNumberFormat="1" applyFont="1" applyFill="1" applyBorder="1" applyAlignment="1">
      <alignment horizontal="center" vertical="top"/>
    </xf>
    <xf numFmtId="0" fontId="31" fillId="0" borderId="17" xfId="0" applyFont="1" applyBorder="1" applyAlignment="1">
      <alignment horizontal="center" vertical="center" wrapText="1"/>
    </xf>
    <xf numFmtId="49" fontId="87" fillId="3" borderId="28" xfId="0" applyNumberFormat="1" applyFont="1" applyFill="1" applyBorder="1" applyAlignment="1">
      <alignment horizontal="center" vertical="top"/>
    </xf>
    <xf numFmtId="0" fontId="87" fillId="0" borderId="15" xfId="0" applyFont="1" applyBorder="1" applyAlignment="1">
      <alignment vertical="top"/>
    </xf>
    <xf numFmtId="49" fontId="87" fillId="0" borderId="11" xfId="0" applyNumberFormat="1" applyFont="1" applyBorder="1" applyAlignment="1">
      <alignment vertical="top" wrapText="1"/>
    </xf>
    <xf numFmtId="0" fontId="90" fillId="0" borderId="11" xfId="0" applyFont="1" applyBorder="1" applyAlignment="1">
      <alignment vertical="top" wrapText="1"/>
    </xf>
    <xf numFmtId="0" fontId="90" fillId="0" borderId="12" xfId="0" applyFont="1" applyBorder="1" applyAlignment="1">
      <alignment vertical="top" wrapText="1"/>
    </xf>
    <xf numFmtId="0" fontId="16" fillId="2" borderId="11" xfId="0" applyFont="1" applyFill="1" applyBorder="1" applyAlignment="1">
      <alignment horizontal="left" vertical="top"/>
    </xf>
    <xf numFmtId="0" fontId="16" fillId="8" borderId="11" xfId="0" applyFont="1" applyFill="1" applyBorder="1" applyAlignment="1">
      <alignment horizontal="left" vertical="top"/>
    </xf>
    <xf numFmtId="0" fontId="16" fillId="2" borderId="12" xfId="0" applyFont="1" applyFill="1" applyBorder="1" applyAlignment="1">
      <alignment horizontal="left" vertical="top"/>
    </xf>
    <xf numFmtId="49" fontId="16" fillId="8" borderId="21" xfId="0" applyNumberFormat="1" applyFont="1" applyFill="1" applyBorder="1" applyAlignment="1">
      <alignment horizontal="center" vertical="top" wrapText="1"/>
    </xf>
    <xf numFmtId="0" fontId="16" fillId="0" borderId="22" xfId="0" applyFont="1" applyBorder="1" applyAlignment="1">
      <alignment horizontal="left" vertical="top"/>
    </xf>
    <xf numFmtId="0" fontId="16" fillId="0" borderId="24" xfId="0" applyFont="1" applyBorder="1" applyAlignment="1">
      <alignment horizontal="left" vertical="top"/>
    </xf>
    <xf numFmtId="0" fontId="12" fillId="7" borderId="11" xfId="0" applyFont="1" applyFill="1" applyBorder="1" applyAlignment="1">
      <alignment vertical="top" wrapText="1"/>
    </xf>
    <xf numFmtId="0" fontId="12" fillId="7" borderId="12" xfId="0" applyFont="1" applyFill="1" applyBorder="1" applyAlignment="1">
      <alignment vertical="top" wrapText="1"/>
    </xf>
    <xf numFmtId="165" fontId="15" fillId="0" borderId="59" xfId="0" applyNumberFormat="1" applyFont="1" applyBorder="1" applyAlignment="1">
      <alignment horizontal="center" vertical="center"/>
    </xf>
    <xf numFmtId="165" fontId="15" fillId="10" borderId="59" xfId="0" applyNumberFormat="1" applyFont="1" applyFill="1" applyBorder="1" applyAlignment="1">
      <alignment horizontal="center" vertical="center"/>
    </xf>
    <xf numFmtId="165" fontId="15" fillId="0" borderId="60" xfId="0" applyNumberFormat="1" applyFont="1" applyBorder="1" applyAlignment="1">
      <alignment horizontal="center" vertical="center"/>
    </xf>
    <xf numFmtId="165" fontId="15" fillId="5" borderId="59" xfId="0" applyNumberFormat="1" applyFont="1" applyFill="1" applyBorder="1" applyAlignment="1">
      <alignment horizontal="center" vertical="center"/>
    </xf>
    <xf numFmtId="165" fontId="15" fillId="5" borderId="70" xfId="0" applyNumberFormat="1" applyFont="1" applyFill="1" applyBorder="1" applyAlignment="1">
      <alignment horizontal="center" vertical="center"/>
    </xf>
    <xf numFmtId="165" fontId="15" fillId="0" borderId="70" xfId="0" applyNumberFormat="1" applyFont="1" applyBorder="1" applyAlignment="1">
      <alignment horizontal="center" vertical="center"/>
    </xf>
    <xf numFmtId="165" fontId="15" fillId="0" borderId="30" xfId="0" applyNumberFormat="1" applyFont="1" applyBorder="1" applyAlignment="1">
      <alignment horizontal="center" vertical="center"/>
    </xf>
    <xf numFmtId="165" fontId="15" fillId="10" borderId="30" xfId="0" applyNumberFormat="1" applyFont="1" applyFill="1" applyBorder="1" applyAlignment="1">
      <alignment horizontal="center" vertical="center"/>
    </xf>
    <xf numFmtId="165" fontId="15" fillId="0" borderId="41" xfId="0" applyNumberFormat="1" applyFont="1" applyBorder="1" applyAlignment="1">
      <alignment horizontal="center" vertical="center"/>
    </xf>
    <xf numFmtId="165" fontId="15" fillId="5" borderId="30" xfId="0" applyNumberFormat="1" applyFont="1" applyFill="1" applyBorder="1" applyAlignment="1">
      <alignment horizontal="center" vertical="center"/>
    </xf>
    <xf numFmtId="165" fontId="15" fillId="5" borderId="41" xfId="0" applyNumberFormat="1" applyFont="1" applyFill="1" applyBorder="1" applyAlignment="1">
      <alignment horizontal="center" vertical="center"/>
    </xf>
    <xf numFmtId="2" fontId="15" fillId="0" borderId="30" xfId="0" applyNumberFormat="1" applyFont="1" applyBorder="1" applyAlignment="1">
      <alignment horizontal="center" vertical="center"/>
    </xf>
    <xf numFmtId="0" fontId="12" fillId="0" borderId="61" xfId="0" applyFont="1" applyBorder="1" applyAlignment="1">
      <alignment vertical="top" wrapText="1"/>
    </xf>
    <xf numFmtId="165" fontId="16" fillId="11" borderId="27" xfId="0" applyNumberFormat="1" applyFont="1" applyFill="1" applyBorder="1" applyAlignment="1">
      <alignment horizontal="center" vertical="top"/>
    </xf>
    <xf numFmtId="165" fontId="15" fillId="0" borderId="60" xfId="0" applyNumberFormat="1" applyFont="1" applyBorder="1" applyAlignment="1">
      <alignment horizontal="center" vertical="top"/>
    </xf>
    <xf numFmtId="49" fontId="15" fillId="10" borderId="17" xfId="0" applyNumberFormat="1" applyFont="1" applyFill="1" applyBorder="1" applyAlignment="1">
      <alignment horizontal="center" vertical="center" wrapText="1"/>
    </xf>
    <xf numFmtId="49" fontId="15" fillId="10" borderId="42" xfId="0" applyNumberFormat="1" applyFont="1" applyFill="1" applyBorder="1" applyAlignment="1">
      <alignment horizontal="center" vertical="center" wrapText="1"/>
    </xf>
    <xf numFmtId="165" fontId="15" fillId="0" borderId="41" xfId="0" applyNumberFormat="1" applyFont="1" applyBorder="1" applyAlignment="1">
      <alignment horizontal="center" vertical="top"/>
    </xf>
    <xf numFmtId="49" fontId="15" fillId="10" borderId="35" xfId="0" applyNumberFormat="1" applyFont="1" applyFill="1" applyBorder="1" applyAlignment="1">
      <alignment vertical="center" wrapText="1"/>
    </xf>
    <xf numFmtId="49" fontId="15" fillId="10" borderId="34" xfId="0" applyNumberFormat="1" applyFont="1" applyFill="1" applyBorder="1" applyAlignment="1">
      <alignment vertical="center" wrapText="1"/>
    </xf>
    <xf numFmtId="49" fontId="15" fillId="10" borderId="35" xfId="0" applyNumberFormat="1" applyFont="1" applyFill="1" applyBorder="1" applyAlignment="1">
      <alignment horizontal="center" vertical="center" wrapText="1"/>
    </xf>
    <xf numFmtId="0" fontId="16" fillId="11" borderId="22" xfId="0" applyFont="1" applyFill="1" applyBorder="1" applyAlignment="1">
      <alignment horizontal="center" vertical="top"/>
    </xf>
    <xf numFmtId="165" fontId="16" fillId="11" borderId="21" xfId="0" applyNumberFormat="1" applyFont="1" applyFill="1" applyBorder="1" applyAlignment="1">
      <alignment horizontal="center" vertical="top"/>
    </xf>
    <xf numFmtId="9" fontId="15" fillId="0" borderId="1" xfId="0" applyNumberFormat="1" applyFont="1" applyBorder="1" applyAlignment="1">
      <alignment horizontal="left" vertical="top"/>
    </xf>
    <xf numFmtId="9" fontId="15" fillId="0" borderId="45" xfId="0" applyNumberFormat="1" applyFont="1" applyBorder="1" applyAlignment="1">
      <alignment horizontal="left" vertical="top"/>
    </xf>
    <xf numFmtId="0" fontId="15" fillId="0" borderId="7" xfId="0" applyFont="1" applyBorder="1" applyAlignment="1">
      <alignment horizontal="center" vertical="center" wrapText="1"/>
    </xf>
    <xf numFmtId="0" fontId="15" fillId="0" borderId="53" xfId="0" applyFont="1" applyBorder="1" applyAlignment="1">
      <alignment horizontal="left" vertical="top" wrapText="1"/>
    </xf>
    <xf numFmtId="0" fontId="16" fillId="11" borderId="10" xfId="0" applyFont="1" applyFill="1" applyBorder="1" applyAlignment="1">
      <alignment horizontal="center" vertical="center"/>
    </xf>
    <xf numFmtId="165" fontId="16" fillId="11" borderId="4" xfId="0" applyNumberFormat="1" applyFont="1" applyFill="1" applyBorder="1" applyAlignment="1">
      <alignment horizontal="center" vertical="center"/>
    </xf>
    <xf numFmtId="0" fontId="15" fillId="0" borderId="2" xfId="0" applyFont="1" applyBorder="1" applyAlignment="1">
      <alignment horizontal="center" vertical="center"/>
    </xf>
    <xf numFmtId="165" fontId="15" fillId="0" borderId="2" xfId="0" applyNumberFormat="1" applyFont="1" applyBorder="1" applyAlignment="1">
      <alignment horizontal="center" vertical="center"/>
    </xf>
    <xf numFmtId="165" fontId="15" fillId="10" borderId="2" xfId="0" applyNumberFormat="1" applyFont="1" applyFill="1" applyBorder="1" applyAlignment="1">
      <alignment horizontal="center" vertical="center"/>
    </xf>
    <xf numFmtId="165" fontId="15" fillId="0" borderId="25" xfId="0" applyNumberFormat="1" applyFont="1" applyBorder="1" applyAlignment="1">
      <alignment horizontal="center" vertical="center"/>
    </xf>
    <xf numFmtId="2" fontId="64" fillId="4" borderId="15" xfId="0" applyNumberFormat="1" applyFont="1" applyFill="1" applyBorder="1" applyAlignment="1">
      <alignment horizontal="center" vertical="top" wrapText="1"/>
    </xf>
    <xf numFmtId="2" fontId="64" fillId="4" borderId="28" xfId="0" applyNumberFormat="1" applyFont="1" applyFill="1" applyBorder="1" applyAlignment="1">
      <alignment vertical="top" wrapText="1"/>
    </xf>
    <xf numFmtId="2" fontId="64" fillId="4" borderId="12" xfId="0" applyNumberFormat="1" applyFont="1" applyFill="1" applyBorder="1" applyAlignment="1">
      <alignment vertical="top" wrapText="1"/>
    </xf>
    <xf numFmtId="0" fontId="27" fillId="8" borderId="15" xfId="0" applyFont="1" applyFill="1" applyBorder="1" applyAlignment="1">
      <alignment vertical="top"/>
    </xf>
    <xf numFmtId="0" fontId="30" fillId="2" borderId="11" xfId="0" applyFont="1" applyFill="1" applyBorder="1" applyAlignment="1">
      <alignment horizontal="left" vertical="top"/>
    </xf>
    <xf numFmtId="0" fontId="16" fillId="0" borderId="43" xfId="0" applyFont="1" applyBorder="1" applyAlignment="1">
      <alignment horizontal="left" vertical="top"/>
    </xf>
    <xf numFmtId="0" fontId="15" fillId="10" borderId="7" xfId="0" applyFont="1" applyFill="1" applyBorder="1" applyAlignment="1" applyProtection="1">
      <alignment horizontal="center" vertical="center" wrapText="1"/>
      <protection locked="0"/>
    </xf>
    <xf numFmtId="0" fontId="15" fillId="10" borderId="35" xfId="0" applyFont="1" applyFill="1" applyBorder="1" applyAlignment="1">
      <alignment horizontal="center" vertical="center" wrapText="1"/>
    </xf>
    <xf numFmtId="2" fontId="15" fillId="10" borderId="35" xfId="0" applyNumberFormat="1" applyFont="1" applyFill="1" applyBorder="1" applyAlignment="1">
      <alignment horizontal="center" vertical="center" wrapText="1"/>
    </xf>
    <xf numFmtId="0" fontId="15" fillId="10" borderId="34" xfId="0" applyFont="1" applyFill="1" applyBorder="1" applyAlignment="1">
      <alignment horizontal="center" vertical="center" wrapText="1"/>
    </xf>
    <xf numFmtId="0" fontId="16" fillId="11" borderId="21" xfId="0" applyFont="1" applyFill="1" applyBorder="1" applyAlignment="1">
      <alignment horizontal="center" vertical="top"/>
    </xf>
    <xf numFmtId="0" fontId="15" fillId="0" borderId="20" xfId="0" applyFont="1" applyBorder="1" applyAlignment="1">
      <alignment horizontal="left" vertical="top" wrapText="1"/>
    </xf>
    <xf numFmtId="165" fontId="15" fillId="10" borderId="9" xfId="0" applyNumberFormat="1" applyFont="1" applyFill="1" applyBorder="1" applyAlignment="1">
      <alignment horizontal="center" vertical="top"/>
    </xf>
    <xf numFmtId="165" fontId="15" fillId="0" borderId="26" xfId="0" applyNumberFormat="1" applyFont="1" applyBorder="1" applyAlignment="1">
      <alignment horizontal="center" vertical="top"/>
    </xf>
    <xf numFmtId="0" fontId="15" fillId="10" borderId="5" xfId="0" applyFont="1" applyFill="1" applyBorder="1" applyAlignment="1">
      <alignment horizontal="center" vertical="center" wrapText="1"/>
    </xf>
    <xf numFmtId="2" fontId="15" fillId="10" borderId="7" xfId="0" applyNumberFormat="1" applyFont="1" applyFill="1" applyBorder="1" applyAlignment="1">
      <alignment horizontal="center" vertical="center" wrapText="1"/>
    </xf>
    <xf numFmtId="2" fontId="15" fillId="10" borderId="34" xfId="0" applyNumberFormat="1" applyFont="1" applyFill="1" applyBorder="1" applyAlignment="1">
      <alignment horizontal="center" vertical="center" wrapText="1"/>
    </xf>
    <xf numFmtId="0" fontId="15" fillId="10" borderId="17" xfId="0" applyFont="1" applyFill="1" applyBorder="1" applyAlignment="1">
      <alignment horizontal="center" vertical="center" wrapText="1"/>
    </xf>
    <xf numFmtId="2" fontId="15" fillId="10" borderId="17" xfId="0" applyNumberFormat="1" applyFont="1" applyFill="1" applyBorder="1" applyAlignment="1">
      <alignment horizontal="center" vertical="center" wrapText="1"/>
    </xf>
    <xf numFmtId="2" fontId="15" fillId="10" borderId="42" xfId="0" applyNumberFormat="1" applyFont="1" applyFill="1" applyBorder="1" applyAlignment="1">
      <alignment horizontal="center" vertical="center" wrapText="1"/>
    </xf>
    <xf numFmtId="0" fontId="15" fillId="0" borderId="70" xfId="0" applyFont="1" applyBorder="1" applyAlignment="1">
      <alignment vertical="center" wrapText="1"/>
    </xf>
    <xf numFmtId="0" fontId="91" fillId="0" borderId="32" xfId="0" applyFont="1" applyBorder="1" applyAlignment="1">
      <alignment horizontal="left" vertical="top" wrapText="1"/>
    </xf>
    <xf numFmtId="0" fontId="15" fillId="0" borderId="73" xfId="0" applyFont="1" applyBorder="1" applyAlignment="1">
      <alignment horizontal="center" vertical="top"/>
    </xf>
    <xf numFmtId="165" fontId="15" fillId="10" borderId="3" xfId="0" applyNumberFormat="1" applyFont="1" applyFill="1" applyBorder="1" applyAlignment="1">
      <alignment horizontal="center" vertical="top"/>
    </xf>
    <xf numFmtId="165" fontId="15" fillId="0" borderId="68" xfId="0" applyNumberFormat="1" applyFont="1" applyBorder="1" applyAlignment="1">
      <alignment horizontal="center" vertical="top"/>
    </xf>
    <xf numFmtId="49" fontId="16" fillId="5" borderId="29" xfId="0" applyNumberFormat="1" applyFont="1" applyFill="1" applyBorder="1" applyAlignment="1">
      <alignment vertical="top" wrapText="1"/>
    </xf>
    <xf numFmtId="49" fontId="16" fillId="5" borderId="9" xfId="0" applyNumberFormat="1" applyFont="1" applyFill="1" applyBorder="1" applyAlignment="1">
      <alignment vertical="top" wrapText="1"/>
    </xf>
    <xf numFmtId="165" fontId="15" fillId="10" borderId="33" xfId="0" applyNumberFormat="1" applyFont="1" applyFill="1" applyBorder="1" applyAlignment="1">
      <alignment horizontal="left" vertical="top" wrapText="1"/>
    </xf>
    <xf numFmtId="0" fontId="15" fillId="0" borderId="47" xfId="0" applyFont="1" applyBorder="1" applyAlignment="1">
      <alignment horizontal="center" vertical="top"/>
    </xf>
    <xf numFmtId="2" fontId="15" fillId="0" borderId="3" xfId="0" applyNumberFormat="1" applyFont="1" applyBorder="1" applyAlignment="1">
      <alignment horizontal="center" vertical="top"/>
    </xf>
    <xf numFmtId="0" fontId="16" fillId="5" borderId="33" xfId="0" applyFont="1" applyFill="1" applyBorder="1" applyAlignment="1">
      <alignment horizontal="center" vertical="top"/>
    </xf>
    <xf numFmtId="165" fontId="16" fillId="5" borderId="30" xfId="0" applyNumberFormat="1" applyFont="1" applyFill="1" applyBorder="1" applyAlignment="1">
      <alignment horizontal="center" vertical="top"/>
    </xf>
    <xf numFmtId="165" fontId="16" fillId="5" borderId="41" xfId="0" applyNumberFormat="1" applyFont="1" applyFill="1" applyBorder="1" applyAlignment="1">
      <alignment horizontal="center" vertical="top"/>
    </xf>
    <xf numFmtId="0" fontId="15" fillId="5" borderId="33" xfId="0" applyFont="1" applyFill="1" applyBorder="1" applyAlignment="1">
      <alignment horizontal="left" vertical="top" wrapText="1"/>
    </xf>
    <xf numFmtId="49" fontId="16" fillId="5" borderId="21" xfId="0" applyNumberFormat="1" applyFont="1" applyFill="1" applyBorder="1" applyAlignment="1">
      <alignment vertical="top" wrapText="1"/>
    </xf>
    <xf numFmtId="49" fontId="23" fillId="2" borderId="28" xfId="0" applyNumberFormat="1" applyFont="1" applyFill="1" applyBorder="1" applyAlignment="1">
      <alignment horizontal="center" vertical="top" wrapText="1"/>
    </xf>
    <xf numFmtId="49" fontId="16" fillId="8" borderId="23" xfId="7" applyNumberFormat="1" applyFont="1" applyFill="1" applyBorder="1" applyAlignment="1">
      <alignment vertical="top"/>
    </xf>
    <xf numFmtId="49" fontId="23" fillId="8" borderId="15" xfId="0" applyNumberFormat="1" applyFont="1" applyFill="1" applyBorder="1" applyAlignment="1">
      <alignment horizontal="center" vertical="top"/>
    </xf>
    <xf numFmtId="0" fontId="16" fillId="7" borderId="21" xfId="0" applyFont="1" applyFill="1" applyBorder="1" applyAlignment="1">
      <alignment horizontal="center" vertical="top"/>
    </xf>
    <xf numFmtId="0" fontId="52" fillId="0" borderId="40" xfId="0" applyFont="1" applyBorder="1" applyAlignment="1">
      <alignment horizontal="left" vertical="top"/>
    </xf>
    <xf numFmtId="0" fontId="62" fillId="7" borderId="40" xfId="0" applyFont="1" applyFill="1" applyBorder="1" applyAlignment="1">
      <alignment vertical="top" wrapText="1"/>
    </xf>
    <xf numFmtId="0" fontId="62" fillId="7" borderId="22" xfId="0" applyFont="1" applyFill="1" applyBorder="1" applyAlignment="1">
      <alignment vertical="top" wrapText="1"/>
    </xf>
    <xf numFmtId="49" fontId="87" fillId="7" borderId="36" xfId="0" applyNumberFormat="1" applyFont="1" applyFill="1" applyBorder="1" applyAlignment="1">
      <alignment horizontal="center" vertical="top"/>
    </xf>
    <xf numFmtId="0" fontId="87" fillId="0" borderId="39" xfId="0" applyFont="1" applyBorder="1" applyAlignment="1">
      <alignment vertical="center"/>
    </xf>
    <xf numFmtId="49" fontId="87" fillId="0" borderId="40" xfId="0" applyNumberFormat="1" applyFont="1" applyBorder="1" applyAlignment="1">
      <alignment vertical="top" wrapText="1"/>
    </xf>
    <xf numFmtId="0" fontId="62" fillId="0" borderId="40" xfId="0" applyFont="1" applyBorder="1" applyAlignment="1">
      <alignment vertical="top" wrapText="1"/>
    </xf>
    <xf numFmtId="0" fontId="62" fillId="0" borderId="43" xfId="0" applyFont="1" applyBorder="1" applyAlignment="1">
      <alignment vertical="top" wrapText="1"/>
    </xf>
    <xf numFmtId="0" fontId="87" fillId="0" borderId="36" xfId="0" applyFont="1" applyBorder="1" applyAlignment="1">
      <alignment vertical="center"/>
    </xf>
    <xf numFmtId="49" fontId="87" fillId="0" borderId="0" xfId="0" applyNumberFormat="1" applyFont="1" applyAlignment="1">
      <alignment vertical="top" wrapText="1"/>
    </xf>
    <xf numFmtId="0" fontId="62" fillId="0" borderId="26" xfId="0" applyFont="1" applyBorder="1" applyAlignment="1">
      <alignment vertical="top" wrapText="1"/>
    </xf>
    <xf numFmtId="0" fontId="31" fillId="0" borderId="35" xfId="0" applyFont="1" applyBorder="1" applyAlignment="1">
      <alignment horizontal="center" vertical="center" wrapText="1"/>
    </xf>
    <xf numFmtId="0" fontId="87" fillId="0" borderId="23" xfId="0" applyFont="1" applyBorder="1" applyAlignment="1">
      <alignment vertical="center"/>
    </xf>
    <xf numFmtId="49" fontId="87" fillId="0" borderId="22" xfId="0" applyNumberFormat="1" applyFont="1" applyBorder="1" applyAlignment="1">
      <alignment vertical="top" wrapText="1"/>
    </xf>
    <xf numFmtId="0" fontId="62" fillId="0" borderId="22" xfId="0" applyFont="1" applyBorder="1" applyAlignment="1">
      <alignment vertical="top" wrapText="1"/>
    </xf>
    <xf numFmtId="0" fontId="62" fillId="0" borderId="24" xfId="0" applyFont="1" applyBorder="1" applyAlignment="1">
      <alignment vertical="top" wrapText="1"/>
    </xf>
    <xf numFmtId="0" fontId="87" fillId="0" borderId="11" xfId="0" applyFont="1" applyBorder="1" applyAlignment="1">
      <alignment vertical="top"/>
    </xf>
    <xf numFmtId="0" fontId="87" fillId="0" borderId="36" xfId="0" applyFont="1" applyBorder="1"/>
    <xf numFmtId="0" fontId="90" fillId="0" borderId="0" xfId="0" applyFont="1" applyAlignment="1">
      <alignment vertical="top" wrapText="1"/>
    </xf>
    <xf numFmtId="0" fontId="90" fillId="0" borderId="26" xfId="0" applyFont="1" applyBorder="1" applyAlignment="1">
      <alignment vertical="top" wrapText="1"/>
    </xf>
    <xf numFmtId="0" fontId="87" fillId="0" borderId="23" xfId="0" applyFont="1" applyBorder="1"/>
    <xf numFmtId="0" fontId="90" fillId="0" borderId="22" xfId="0" applyFont="1" applyBorder="1" applyAlignment="1">
      <alignment vertical="top" wrapText="1"/>
    </xf>
    <xf numFmtId="0" fontId="90" fillId="0" borderId="24" xfId="0" applyFont="1" applyBorder="1" applyAlignment="1">
      <alignment vertical="top" wrapText="1"/>
    </xf>
    <xf numFmtId="49" fontId="86" fillId="2" borderId="21" xfId="0" applyNumberFormat="1" applyFont="1" applyFill="1" applyBorder="1" applyAlignment="1">
      <alignment horizontal="center" vertical="top"/>
    </xf>
    <xf numFmtId="49" fontId="27" fillId="8" borderId="28" xfId="7" applyNumberFormat="1" applyFont="1" applyFill="1" applyBorder="1" applyAlignment="1">
      <alignment horizontal="center" vertical="top" wrapText="1"/>
    </xf>
    <xf numFmtId="0" fontId="27" fillId="8" borderId="11" xfId="7" applyFont="1" applyFill="1" applyBorder="1"/>
    <xf numFmtId="0" fontId="27" fillId="8" borderId="11" xfId="7" applyFont="1" applyFill="1" applyBorder="1" applyAlignment="1">
      <alignment horizontal="left" vertical="top"/>
    </xf>
    <xf numFmtId="0" fontId="32" fillId="8" borderId="11" xfId="7" applyFont="1" applyFill="1" applyBorder="1"/>
    <xf numFmtId="0" fontId="27" fillId="2" borderId="11" xfId="7" applyFont="1" applyFill="1" applyBorder="1" applyAlignment="1">
      <alignment horizontal="left" vertical="top"/>
    </xf>
    <xf numFmtId="0" fontId="27" fillId="2" borderId="12" xfId="7" applyFont="1" applyFill="1" applyBorder="1" applyAlignment="1">
      <alignment horizontal="left" vertical="top"/>
    </xf>
    <xf numFmtId="0" fontId="27" fillId="0" borderId="39" xfId="7" applyFont="1" applyBorder="1" applyAlignment="1">
      <alignment vertical="top"/>
    </xf>
    <xf numFmtId="49" fontId="27" fillId="0" borderId="40" xfId="7" applyNumberFormat="1" applyFont="1" applyBorder="1" applyAlignment="1">
      <alignment vertical="top" wrapText="1"/>
    </xf>
    <xf numFmtId="0" fontId="30" fillId="0" borderId="5" xfId="7" applyFont="1" applyBorder="1" applyAlignment="1">
      <alignment horizontal="center" vertical="center"/>
    </xf>
    <xf numFmtId="0" fontId="27" fillId="0" borderId="36" xfId="7" applyFont="1" applyBorder="1" applyAlignment="1">
      <alignment vertical="top"/>
    </xf>
    <xf numFmtId="49" fontId="27" fillId="0" borderId="0" xfId="7" applyNumberFormat="1" applyFont="1" applyAlignment="1">
      <alignment vertical="top" wrapText="1"/>
    </xf>
    <xf numFmtId="0" fontId="30" fillId="0" borderId="17" xfId="7" applyFont="1" applyBorder="1" applyAlignment="1">
      <alignment horizontal="center" vertical="center" wrapText="1"/>
    </xf>
    <xf numFmtId="0" fontId="30" fillId="0" borderId="42" xfId="7" applyFont="1" applyBorder="1" applyAlignment="1">
      <alignment horizontal="center" vertical="center" wrapText="1"/>
    </xf>
    <xf numFmtId="49" fontId="27" fillId="8" borderId="36" xfId="7" applyNumberFormat="1" applyFont="1" applyFill="1" applyBorder="1" applyAlignment="1">
      <alignment horizontal="center" vertical="top"/>
    </xf>
    <xf numFmtId="49" fontId="27" fillId="0" borderId="9" xfId="7" applyNumberFormat="1" applyFont="1" applyBorder="1" applyAlignment="1">
      <alignment horizontal="center" vertical="top"/>
    </xf>
    <xf numFmtId="0" fontId="27" fillId="0" borderId="0" xfId="7" applyFont="1" applyAlignment="1">
      <alignment vertical="top"/>
    </xf>
    <xf numFmtId="0" fontId="30" fillId="5" borderId="55" xfId="7" applyFont="1" applyFill="1" applyBorder="1" applyAlignment="1">
      <alignment horizontal="justify" vertical="center"/>
    </xf>
    <xf numFmtId="0" fontId="30" fillId="5" borderId="50" xfId="7" applyFont="1" applyFill="1" applyBorder="1" applyAlignment="1">
      <alignment horizontal="center" vertical="center" wrapText="1"/>
    </xf>
    <xf numFmtId="0" fontId="30" fillId="5" borderId="54" xfId="7" applyFont="1" applyFill="1" applyBorder="1" applyAlignment="1">
      <alignment horizontal="center" vertical="center" wrapText="1"/>
    </xf>
    <xf numFmtId="165" fontId="30" fillId="10" borderId="2" xfId="7" applyNumberFormat="1" applyFont="1" applyFill="1" applyBorder="1" applyAlignment="1">
      <alignment horizontal="center" vertical="top"/>
    </xf>
    <xf numFmtId="165" fontId="30" fillId="0" borderId="8" xfId="7" applyNumberFormat="1" applyFont="1" applyBorder="1" applyAlignment="1">
      <alignment horizontal="center" vertical="top"/>
    </xf>
    <xf numFmtId="0" fontId="30" fillId="0" borderId="6" xfId="7" applyFont="1" applyBorder="1" applyAlignment="1">
      <alignment wrapText="1"/>
    </xf>
    <xf numFmtId="165" fontId="30" fillId="10" borderId="5" xfId="7" applyNumberFormat="1" applyFont="1" applyFill="1" applyBorder="1" applyAlignment="1">
      <alignment horizontal="center" vertical="center" wrapText="1"/>
    </xf>
    <xf numFmtId="0" fontId="30" fillId="10" borderId="5" xfId="7" applyFont="1" applyFill="1" applyBorder="1" applyAlignment="1">
      <alignment horizontal="center" vertical="center" wrapText="1"/>
    </xf>
    <xf numFmtId="0" fontId="30" fillId="10" borderId="7" xfId="7" applyFont="1" applyFill="1" applyBorder="1" applyAlignment="1">
      <alignment horizontal="center" vertical="center" wrapText="1"/>
    </xf>
    <xf numFmtId="0" fontId="30" fillId="0" borderId="30" xfId="7" applyFont="1" applyBorder="1" applyAlignment="1">
      <alignment horizontal="center" vertical="top"/>
    </xf>
    <xf numFmtId="165" fontId="30" fillId="0" borderId="59" xfId="7" applyNumberFormat="1" applyFont="1" applyBorder="1" applyAlignment="1">
      <alignment horizontal="center" vertical="top"/>
    </xf>
    <xf numFmtId="165" fontId="30" fillId="10" borderId="59" xfId="7" applyNumberFormat="1" applyFont="1" applyFill="1" applyBorder="1" applyAlignment="1">
      <alignment horizontal="center" vertical="top"/>
    </xf>
    <xf numFmtId="165" fontId="30" fillId="0" borderId="70" xfId="7" applyNumberFormat="1" applyFont="1" applyBorder="1" applyAlignment="1">
      <alignment horizontal="center" vertical="top"/>
    </xf>
    <xf numFmtId="0" fontId="30" fillId="0" borderId="37" xfId="7" applyFont="1" applyBorder="1" applyAlignment="1">
      <alignment horizontal="left" vertical="top" wrapText="1"/>
    </xf>
    <xf numFmtId="165" fontId="30" fillId="10" borderId="35" xfId="7" applyNumberFormat="1" applyFont="1" applyFill="1" applyBorder="1" applyAlignment="1">
      <alignment horizontal="center" vertical="center" wrapText="1"/>
    </xf>
    <xf numFmtId="0" fontId="30" fillId="10" borderId="35" xfId="7" applyFont="1" applyFill="1" applyBorder="1" applyAlignment="1">
      <alignment horizontal="center" vertical="center" wrapText="1"/>
    </xf>
    <xf numFmtId="0" fontId="30" fillId="10" borderId="34" xfId="7" applyFont="1" applyFill="1" applyBorder="1" applyAlignment="1">
      <alignment horizontal="center" vertical="center" wrapText="1"/>
    </xf>
    <xf numFmtId="0" fontId="30" fillId="10" borderId="42" xfId="7" applyFont="1" applyFill="1" applyBorder="1" applyAlignment="1">
      <alignment horizontal="center" vertical="center" wrapText="1"/>
    </xf>
    <xf numFmtId="0" fontId="27" fillId="11" borderId="22" xfId="7" applyFont="1" applyFill="1" applyBorder="1" applyAlignment="1">
      <alignment horizontal="center" vertical="top"/>
    </xf>
    <xf numFmtId="165" fontId="27" fillId="11" borderId="21" xfId="7" applyNumberFormat="1" applyFont="1" applyFill="1" applyBorder="1" applyAlignment="1">
      <alignment horizontal="center" vertical="top"/>
    </xf>
    <xf numFmtId="0" fontId="30" fillId="0" borderId="52" xfId="7" applyFont="1" applyBorder="1" applyAlignment="1">
      <alignment horizontal="left" vertical="top"/>
    </xf>
    <xf numFmtId="0" fontId="30" fillId="0" borderId="53" xfId="7" applyFont="1" applyBorder="1" applyAlignment="1">
      <alignment horizontal="left" vertical="top"/>
    </xf>
    <xf numFmtId="9" fontId="30" fillId="0" borderId="1" xfId="7" applyNumberFormat="1" applyFont="1" applyBorder="1" applyAlignment="1">
      <alignment horizontal="center" vertical="top"/>
    </xf>
    <xf numFmtId="9" fontId="30" fillId="0" borderId="45" xfId="7" applyNumberFormat="1" applyFont="1" applyBorder="1" applyAlignment="1">
      <alignment horizontal="center" vertical="top"/>
    </xf>
    <xf numFmtId="9" fontId="30" fillId="0" borderId="1" xfId="7" applyNumberFormat="1" applyFont="1" applyBorder="1" applyAlignment="1">
      <alignment horizontal="left" vertical="top"/>
    </xf>
    <xf numFmtId="9" fontId="30" fillId="0" borderId="45" xfId="7" applyNumberFormat="1" applyFont="1" applyBorder="1" applyAlignment="1">
      <alignment horizontal="left" vertical="top"/>
    </xf>
    <xf numFmtId="0" fontId="30" fillId="0" borderId="2" xfId="7" applyFont="1" applyBorder="1" applyAlignment="1">
      <alignment horizontal="center" vertical="top"/>
    </xf>
    <xf numFmtId="165" fontId="30" fillId="0" borderId="25" xfId="7" applyNumberFormat="1" applyFont="1" applyBorder="1" applyAlignment="1">
      <alignment horizontal="center" vertical="top"/>
    </xf>
    <xf numFmtId="0" fontId="30" fillId="0" borderId="55" xfId="7" applyFont="1" applyBorder="1" applyAlignment="1">
      <alignment vertical="center" wrapText="1"/>
    </xf>
    <xf numFmtId="0" fontId="30" fillId="0" borderId="48" xfId="7" applyFont="1" applyBorder="1" applyAlignment="1">
      <alignment horizontal="center" vertical="center" wrapText="1"/>
    </xf>
    <xf numFmtId="0" fontId="30" fillId="0" borderId="54" xfId="7" applyFont="1" applyBorder="1" applyAlignment="1">
      <alignment horizontal="center" vertical="center" wrapText="1"/>
    </xf>
    <xf numFmtId="165" fontId="30" fillId="0" borderId="41" xfId="7" applyNumberFormat="1" applyFont="1" applyBorder="1" applyAlignment="1">
      <alignment horizontal="center" vertical="top"/>
    </xf>
    <xf numFmtId="165" fontId="30" fillId="10" borderId="30" xfId="7" applyNumberFormat="1" applyFont="1" applyFill="1" applyBorder="1" applyAlignment="1">
      <alignment horizontal="center" vertical="top"/>
    </xf>
    <xf numFmtId="165" fontId="30" fillId="0" borderId="38" xfId="7" applyNumberFormat="1" applyFont="1" applyBorder="1" applyAlignment="1">
      <alignment horizontal="center" vertical="top"/>
    </xf>
    <xf numFmtId="0" fontId="30" fillId="0" borderId="37" xfId="7" applyFont="1" applyBorder="1" applyAlignment="1">
      <alignment wrapText="1"/>
    </xf>
    <xf numFmtId="0" fontId="30" fillId="0" borderId="61" xfId="7" applyFont="1" applyBorder="1" applyAlignment="1">
      <alignment horizontal="center" vertical="center"/>
    </xf>
    <xf numFmtId="0" fontId="30" fillId="0" borderId="34" xfId="7" applyFont="1" applyBorder="1" applyAlignment="1">
      <alignment horizontal="center" vertical="center"/>
    </xf>
    <xf numFmtId="0" fontId="30" fillId="0" borderId="37" xfId="7" applyFont="1" applyBorder="1" applyAlignment="1">
      <alignment horizontal="justify" vertical="center"/>
    </xf>
    <xf numFmtId="0" fontId="30" fillId="0" borderId="61" xfId="7" applyFont="1" applyBorder="1" applyAlignment="1">
      <alignment horizontal="center" vertical="center" wrapText="1"/>
    </xf>
    <xf numFmtId="165" fontId="30" fillId="0" borderId="47" xfId="7" applyNumberFormat="1" applyFont="1" applyBorder="1" applyAlignment="1">
      <alignment horizontal="center" vertical="top"/>
    </xf>
    <xf numFmtId="0" fontId="30" fillId="0" borderId="46" xfId="7" applyFont="1" applyBorder="1" applyAlignment="1">
      <alignment horizontal="justify" vertical="center"/>
    </xf>
    <xf numFmtId="165" fontId="30" fillId="10" borderId="75" xfId="7" applyNumberFormat="1" applyFont="1" applyFill="1" applyBorder="1" applyAlignment="1">
      <alignment horizontal="center" vertical="center" wrapText="1"/>
    </xf>
    <xf numFmtId="1" fontId="30" fillId="0" borderId="64" xfId="7" applyNumberFormat="1" applyFont="1" applyBorder="1" applyAlignment="1">
      <alignment horizontal="center" vertical="center"/>
    </xf>
    <xf numFmtId="1" fontId="30" fillId="0" borderId="63" xfId="7" applyNumberFormat="1" applyFont="1" applyBorder="1" applyAlignment="1">
      <alignment horizontal="center" vertical="center"/>
    </xf>
    <xf numFmtId="165" fontId="27" fillId="11" borderId="4" xfId="7" applyNumberFormat="1" applyFont="1" applyFill="1" applyBorder="1" applyAlignment="1">
      <alignment horizontal="center" vertical="top"/>
    </xf>
    <xf numFmtId="0" fontId="30" fillId="0" borderId="53" xfId="7" applyFont="1" applyBorder="1" applyAlignment="1">
      <alignment horizontal="center" vertical="top"/>
    </xf>
    <xf numFmtId="49" fontId="27" fillId="3" borderId="28" xfId="7" applyNumberFormat="1" applyFont="1" applyFill="1" applyBorder="1" applyAlignment="1">
      <alignment horizontal="center" vertical="top"/>
    </xf>
    <xf numFmtId="0" fontId="27" fillId="7" borderId="28" xfId="7" applyFont="1" applyFill="1" applyBorder="1" applyAlignment="1">
      <alignment horizontal="center" vertical="top"/>
    </xf>
    <xf numFmtId="165" fontId="27" fillId="7" borderId="28" xfId="7" applyNumberFormat="1" applyFont="1" applyFill="1" applyBorder="1" applyAlignment="1">
      <alignment horizontal="center" vertical="top"/>
    </xf>
    <xf numFmtId="0" fontId="30" fillId="5" borderId="6" xfId="7" applyFont="1" applyFill="1" applyBorder="1" applyAlignment="1">
      <alignment wrapText="1"/>
    </xf>
    <xf numFmtId="0" fontId="30" fillId="5" borderId="5" xfId="7" applyFont="1" applyFill="1" applyBorder="1" applyAlignment="1">
      <alignment horizontal="center" vertical="center" wrapText="1"/>
    </xf>
    <xf numFmtId="0" fontId="30" fillId="5" borderId="7" xfId="7" applyFont="1" applyFill="1" applyBorder="1" applyAlignment="1">
      <alignment horizontal="center" vertical="center" wrapText="1"/>
    </xf>
    <xf numFmtId="0" fontId="30" fillId="5" borderId="46" xfId="7" applyFont="1" applyFill="1" applyBorder="1" applyAlignment="1">
      <alignment wrapText="1"/>
    </xf>
    <xf numFmtId="0" fontId="30" fillId="5" borderId="42" xfId="7" applyFont="1" applyFill="1" applyBorder="1" applyAlignment="1">
      <alignment horizontal="center" vertical="center" wrapText="1"/>
    </xf>
    <xf numFmtId="49" fontId="34" fillId="5" borderId="29" xfId="7" applyNumberFormat="1" applyFont="1" applyFill="1" applyBorder="1" applyAlignment="1">
      <alignment vertical="top"/>
    </xf>
    <xf numFmtId="0" fontId="30" fillId="5" borderId="37" xfId="7" applyFont="1" applyFill="1" applyBorder="1" applyAlignment="1">
      <alignment vertical="center" wrapText="1"/>
    </xf>
    <xf numFmtId="0" fontId="30" fillId="5" borderId="42" xfId="7" applyFont="1" applyFill="1" applyBorder="1" applyAlignment="1">
      <alignment horizontal="center" vertical="center"/>
    </xf>
    <xf numFmtId="49" fontId="34" fillId="5" borderId="9" xfId="7" applyNumberFormat="1" applyFont="1" applyFill="1" applyBorder="1" applyAlignment="1">
      <alignment vertical="top"/>
    </xf>
    <xf numFmtId="0" fontId="30" fillId="0" borderId="59" xfId="7" applyFont="1" applyBorder="1" applyAlignment="1">
      <alignment horizontal="center" vertical="top"/>
    </xf>
    <xf numFmtId="0" fontId="30" fillId="0" borderId="71" xfId="7" applyFont="1" applyBorder="1" applyAlignment="1">
      <alignment vertical="center" wrapText="1"/>
    </xf>
    <xf numFmtId="0" fontId="30" fillId="0" borderId="37" xfId="7" applyFont="1" applyBorder="1" applyAlignment="1">
      <alignment vertical="center" wrapText="1"/>
    </xf>
    <xf numFmtId="49" fontId="30" fillId="0" borderId="0" xfId="7" applyNumberFormat="1" applyFont="1" applyAlignment="1">
      <alignment horizontal="center" vertical="center"/>
    </xf>
    <xf numFmtId="49" fontId="30" fillId="0" borderId="72" xfId="7" applyNumberFormat="1" applyFont="1" applyBorder="1" applyAlignment="1">
      <alignment horizontal="center" vertical="center"/>
    </xf>
    <xf numFmtId="49" fontId="30" fillId="0" borderId="34" xfId="7" applyNumberFormat="1" applyFont="1" applyBorder="1" applyAlignment="1">
      <alignment horizontal="center" vertical="center"/>
    </xf>
    <xf numFmtId="165" fontId="30" fillId="10" borderId="61" xfId="7" applyNumberFormat="1" applyFont="1" applyFill="1" applyBorder="1" applyAlignment="1">
      <alignment horizontal="center" vertical="center" wrapText="1"/>
    </xf>
    <xf numFmtId="0" fontId="30" fillId="0" borderId="35" xfId="7" applyFont="1" applyBorder="1" applyAlignment="1">
      <alignment horizontal="center" vertical="center" wrapText="1"/>
    </xf>
    <xf numFmtId="0" fontId="30" fillId="0" borderId="34" xfId="7" applyFont="1" applyBorder="1" applyAlignment="1">
      <alignment horizontal="center" vertical="center" wrapText="1"/>
    </xf>
    <xf numFmtId="0" fontId="30" fillId="0" borderId="52" xfId="7" applyFont="1" applyBorder="1" applyAlignment="1">
      <alignment vertical="center" wrapText="1"/>
    </xf>
    <xf numFmtId="165" fontId="30" fillId="10" borderId="53" xfId="7" applyNumberFormat="1" applyFont="1" applyFill="1" applyBorder="1" applyAlignment="1">
      <alignment horizontal="center" vertical="center" wrapText="1"/>
    </xf>
    <xf numFmtId="0" fontId="30" fillId="0" borderId="1" xfId="7" applyFont="1" applyBorder="1" applyAlignment="1">
      <alignment horizontal="center" vertical="center"/>
    </xf>
    <xf numFmtId="0" fontId="30" fillId="0" borderId="45" xfId="7" applyFont="1" applyBorder="1" applyAlignment="1">
      <alignment horizontal="center" vertical="center" wrapText="1"/>
    </xf>
    <xf numFmtId="0" fontId="30" fillId="5" borderId="29" xfId="7" applyFont="1" applyFill="1" applyBorder="1" applyAlignment="1">
      <alignment vertical="top" wrapText="1"/>
    </xf>
    <xf numFmtId="165" fontId="30" fillId="0" borderId="9" xfId="7" applyNumberFormat="1" applyFont="1" applyBorder="1" applyAlignment="1">
      <alignment horizontal="center" vertical="top"/>
    </xf>
    <xf numFmtId="165" fontId="30" fillId="10" borderId="9" xfId="7" applyNumberFormat="1" applyFont="1" applyFill="1" applyBorder="1" applyAlignment="1">
      <alignment horizontal="center" vertical="top"/>
    </xf>
    <xf numFmtId="165" fontId="30" fillId="0" borderId="29" xfId="7" applyNumberFormat="1" applyFont="1" applyBorder="1" applyAlignment="1">
      <alignment horizontal="center" vertical="top"/>
    </xf>
    <xf numFmtId="0" fontId="30" fillId="5" borderId="6" xfId="7" applyFont="1" applyFill="1" applyBorder="1" applyAlignment="1">
      <alignment horizontal="justify" vertical="center"/>
    </xf>
    <xf numFmtId="0" fontId="30" fillId="5" borderId="71" xfId="7" applyFont="1" applyFill="1" applyBorder="1" applyAlignment="1">
      <alignment horizontal="justify" vertical="center"/>
    </xf>
    <xf numFmtId="165" fontId="26" fillId="5" borderId="62" xfId="7" applyNumberFormat="1" applyFont="1" applyFill="1" applyBorder="1" applyAlignment="1">
      <alignment horizontal="left" vertical="center" wrapText="1"/>
    </xf>
    <xf numFmtId="0" fontId="30" fillId="5" borderId="37" xfId="7" applyFont="1" applyFill="1" applyBorder="1" applyAlignment="1">
      <alignment horizontal="justify" vertical="center"/>
    </xf>
    <xf numFmtId="0" fontId="30" fillId="5" borderId="35" xfId="7" applyFont="1" applyFill="1" applyBorder="1" applyAlignment="1">
      <alignment horizontal="center" vertical="center"/>
    </xf>
    <xf numFmtId="165" fontId="34" fillId="5" borderId="62" xfId="7" applyNumberFormat="1" applyFont="1" applyFill="1" applyBorder="1" applyAlignment="1">
      <alignment horizontal="left" vertical="center" wrapText="1"/>
    </xf>
    <xf numFmtId="49" fontId="30" fillId="5" borderId="35" xfId="7" applyNumberFormat="1" applyFont="1" applyFill="1" applyBorder="1" applyAlignment="1">
      <alignment horizontal="center" vertical="center"/>
    </xf>
    <xf numFmtId="49" fontId="30" fillId="5" borderId="34" xfId="7" applyNumberFormat="1" applyFont="1" applyFill="1" applyBorder="1" applyAlignment="1">
      <alignment horizontal="center" vertical="center"/>
    </xf>
    <xf numFmtId="49" fontId="30" fillId="5" borderId="17" xfId="7" applyNumberFormat="1" applyFont="1" applyFill="1" applyBorder="1" applyAlignment="1">
      <alignment horizontal="center" vertical="center" wrapText="1"/>
    </xf>
    <xf numFmtId="49" fontId="30" fillId="5" borderId="42" xfId="7" applyNumberFormat="1" applyFont="1" applyFill="1" applyBorder="1" applyAlignment="1">
      <alignment horizontal="center" vertical="center" wrapText="1"/>
    </xf>
    <xf numFmtId="0" fontId="30" fillId="0" borderId="73" xfId="7" applyFont="1" applyBorder="1" applyAlignment="1">
      <alignment horizontal="center" vertical="top"/>
    </xf>
    <xf numFmtId="165" fontId="30" fillId="0" borderId="3" xfId="7" applyNumberFormat="1" applyFont="1" applyBorder="1" applyAlignment="1">
      <alignment horizontal="center" vertical="top"/>
    </xf>
    <xf numFmtId="165" fontId="30" fillId="10" borderId="3" xfId="7" applyNumberFormat="1" applyFont="1" applyFill="1" applyBorder="1" applyAlignment="1">
      <alignment horizontal="center" vertical="top"/>
    </xf>
    <xf numFmtId="0" fontId="30" fillId="5" borderId="67" xfId="7" applyFont="1" applyFill="1" applyBorder="1" applyAlignment="1">
      <alignment vertical="center" wrapText="1"/>
    </xf>
    <xf numFmtId="165" fontId="30" fillId="5" borderId="75" xfId="7" applyNumberFormat="1" applyFont="1" applyFill="1" applyBorder="1" applyAlignment="1">
      <alignment horizontal="center" vertical="center" wrapText="1"/>
    </xf>
    <xf numFmtId="0" fontId="30" fillId="5" borderId="21" xfId="7" applyFont="1" applyFill="1" applyBorder="1" applyAlignment="1">
      <alignment vertical="top" wrapText="1"/>
    </xf>
    <xf numFmtId="0" fontId="27" fillId="11" borderId="32" xfId="7" applyFont="1" applyFill="1" applyBorder="1" applyAlignment="1">
      <alignment horizontal="center" vertical="top"/>
    </xf>
    <xf numFmtId="0" fontId="30" fillId="5" borderId="52" xfId="7" applyFont="1" applyFill="1" applyBorder="1" applyAlignment="1">
      <alignment horizontal="left" vertical="top" wrapText="1"/>
    </xf>
    <xf numFmtId="0" fontId="30" fillId="5" borderId="53" xfId="7" applyFont="1" applyFill="1" applyBorder="1" applyAlignment="1">
      <alignment horizontal="center" vertical="center" wrapText="1"/>
    </xf>
    <xf numFmtId="0" fontId="30" fillId="5" borderId="1" xfId="7" applyFont="1" applyFill="1" applyBorder="1" applyAlignment="1">
      <alignment horizontal="center" vertical="center"/>
    </xf>
    <xf numFmtId="0" fontId="30" fillId="5" borderId="45" xfId="7" applyFont="1" applyFill="1" applyBorder="1" applyAlignment="1">
      <alignment horizontal="center" vertical="center"/>
    </xf>
    <xf numFmtId="49" fontId="27" fillId="3" borderId="15" xfId="7" applyNumberFormat="1" applyFont="1" applyFill="1" applyBorder="1" applyAlignment="1">
      <alignment horizontal="center" vertical="top"/>
    </xf>
    <xf numFmtId="0" fontId="30" fillId="0" borderId="31" xfId="7" applyFont="1" applyBorder="1" applyAlignment="1">
      <alignment horizontal="center" vertical="top"/>
    </xf>
    <xf numFmtId="165" fontId="30" fillId="0" borderId="6" xfId="7" applyNumberFormat="1" applyFont="1" applyBorder="1" applyAlignment="1">
      <alignment horizontal="center" vertical="top"/>
    </xf>
    <xf numFmtId="165" fontId="30" fillId="0" borderId="5" xfId="7" applyNumberFormat="1" applyFont="1" applyBorder="1" applyAlignment="1">
      <alignment horizontal="center" vertical="top"/>
    </xf>
    <xf numFmtId="165" fontId="30" fillId="0" borderId="77" xfId="7" applyNumberFormat="1" applyFont="1" applyBorder="1" applyAlignment="1">
      <alignment horizontal="center" vertical="top"/>
    </xf>
    <xf numFmtId="0" fontId="30" fillId="0" borderId="6" xfId="7" applyFont="1" applyBorder="1" applyAlignment="1">
      <alignment vertical="top" wrapText="1"/>
    </xf>
    <xf numFmtId="165" fontId="30" fillId="0" borderId="5" xfId="7" applyNumberFormat="1" applyFont="1" applyBorder="1" applyAlignment="1">
      <alignment horizontal="center" vertical="center"/>
    </xf>
    <xf numFmtId="0" fontId="30" fillId="0" borderId="7" xfId="7" applyFont="1" applyBorder="1" applyAlignment="1">
      <alignment horizontal="center" vertical="center"/>
    </xf>
    <xf numFmtId="0" fontId="30" fillId="0" borderId="36" xfId="7" applyFont="1" applyBorder="1" applyAlignment="1">
      <alignment horizontal="center" vertical="top"/>
    </xf>
    <xf numFmtId="165" fontId="27" fillId="0" borderId="52" xfId="7" applyNumberFormat="1" applyFont="1" applyBorder="1" applyAlignment="1">
      <alignment horizontal="center" vertical="top"/>
    </xf>
    <xf numFmtId="165" fontId="27" fillId="0" borderId="1" xfId="7" applyNumberFormat="1" applyFont="1" applyBorder="1" applyAlignment="1">
      <alignment horizontal="center" vertical="top"/>
    </xf>
    <xf numFmtId="165" fontId="27" fillId="0" borderId="83" xfId="7" applyNumberFormat="1" applyFont="1" applyBorder="1" applyAlignment="1">
      <alignment horizontal="center" vertical="top"/>
    </xf>
    <xf numFmtId="0" fontId="30" fillId="0" borderId="37" xfId="7" applyFont="1" applyBorder="1" applyAlignment="1">
      <alignment horizontal="center" vertical="top"/>
    </xf>
    <xf numFmtId="0" fontId="30" fillId="0" borderId="35" xfId="7" applyFont="1" applyBorder="1" applyAlignment="1">
      <alignment horizontal="center" vertical="top"/>
    </xf>
    <xf numFmtId="0" fontId="27" fillId="11" borderId="4" xfId="7" applyFont="1" applyFill="1" applyBorder="1" applyAlignment="1">
      <alignment horizontal="center" vertical="top"/>
    </xf>
    <xf numFmtId="0" fontId="30" fillId="0" borderId="52" xfId="7" applyFont="1" applyBorder="1" applyAlignment="1">
      <alignment horizontal="center" vertical="top"/>
    </xf>
    <xf numFmtId="0" fontId="30" fillId="0" borderId="1" xfId="7" applyFont="1" applyBorder="1" applyAlignment="1">
      <alignment horizontal="center" vertical="top"/>
    </xf>
    <xf numFmtId="0" fontId="30" fillId="0" borderId="45" xfId="7" applyFont="1" applyBorder="1" applyAlignment="1">
      <alignment horizontal="center" vertical="top"/>
    </xf>
    <xf numFmtId="49" fontId="27" fillId="2" borderId="55" xfId="7" applyNumberFormat="1" applyFont="1" applyFill="1" applyBorder="1" applyAlignment="1">
      <alignment horizontal="center" vertical="top" wrapText="1"/>
    </xf>
    <xf numFmtId="165" fontId="27" fillId="8" borderId="21" xfId="7" applyNumberFormat="1" applyFont="1" applyFill="1" applyBorder="1" applyAlignment="1">
      <alignment horizontal="center" vertical="top"/>
    </xf>
    <xf numFmtId="49" fontId="27" fillId="8" borderId="22" xfId="7" applyNumberFormat="1" applyFont="1" applyFill="1" applyBorder="1" applyAlignment="1">
      <alignment vertical="top"/>
    </xf>
    <xf numFmtId="49" fontId="27" fillId="8" borderId="24" xfId="7" applyNumberFormat="1" applyFont="1" applyFill="1" applyBorder="1" applyAlignment="1">
      <alignment vertical="top"/>
    </xf>
    <xf numFmtId="165" fontId="27" fillId="6" borderId="28" xfId="7" applyNumberFormat="1" applyFont="1" applyFill="1" applyBorder="1" applyAlignment="1">
      <alignment horizontal="center" vertical="top"/>
    </xf>
    <xf numFmtId="2" fontId="27" fillId="6" borderId="28" xfId="7" applyNumberFormat="1" applyFont="1" applyFill="1" applyBorder="1" applyAlignment="1">
      <alignment horizontal="center" vertical="top"/>
    </xf>
    <xf numFmtId="0" fontId="25" fillId="0" borderId="0" xfId="7" applyFont="1" applyAlignment="1">
      <alignment vertical="top"/>
    </xf>
    <xf numFmtId="49" fontId="52" fillId="8" borderId="9" xfId="7" applyNumberFormat="1" applyFont="1" applyFill="1" applyBorder="1" applyAlignment="1">
      <alignment horizontal="center" vertical="top"/>
    </xf>
    <xf numFmtId="165" fontId="25" fillId="0" borderId="0" xfId="7" applyNumberFormat="1" applyFont="1" applyAlignment="1">
      <alignment vertical="top"/>
    </xf>
    <xf numFmtId="0" fontId="86" fillId="0" borderId="0" xfId="7" applyFont="1" applyAlignment="1">
      <alignment horizontal="right" vertical="top" wrapText="1"/>
    </xf>
    <xf numFmtId="0" fontId="34" fillId="0" borderId="0" xfId="7" applyFont="1" applyAlignment="1">
      <alignment vertical="top"/>
    </xf>
    <xf numFmtId="0" fontId="31" fillId="0" borderId="0" xfId="7" applyFont="1"/>
    <xf numFmtId="0" fontId="27" fillId="0" borderId="40" xfId="7" applyFont="1" applyBorder="1" applyAlignment="1">
      <alignment vertical="top" wrapText="1"/>
    </xf>
    <xf numFmtId="166" fontId="30" fillId="5" borderId="5" xfId="34" applyNumberFormat="1" applyFont="1" applyFill="1" applyBorder="1" applyAlignment="1">
      <alignment horizontal="center" vertical="center" wrapText="1"/>
    </xf>
    <xf numFmtId="0" fontId="27" fillId="5" borderId="7" xfId="7" applyFont="1" applyFill="1" applyBorder="1" applyAlignment="1">
      <alignment horizontal="center" vertical="center" wrapText="1"/>
    </xf>
    <xf numFmtId="0" fontId="27" fillId="0" borderId="0" xfId="7" applyFont="1" applyAlignment="1">
      <alignment vertical="top" wrapText="1"/>
    </xf>
    <xf numFmtId="0" fontId="15" fillId="5" borderId="50" xfId="7" applyFont="1" applyFill="1" applyBorder="1" applyAlignment="1">
      <alignment horizontal="center" vertical="center" wrapText="1"/>
    </xf>
    <xf numFmtId="165" fontId="15" fillId="10" borderId="5" xfId="7" applyNumberFormat="1" applyFont="1" applyFill="1" applyBorder="1" applyAlignment="1">
      <alignment horizontal="center" vertical="center" wrapText="1"/>
    </xf>
    <xf numFmtId="165" fontId="15" fillId="10" borderId="35" xfId="7" applyNumberFormat="1" applyFont="1" applyFill="1" applyBorder="1" applyAlignment="1">
      <alignment horizontal="center" vertical="center" wrapText="1"/>
    </xf>
    <xf numFmtId="0" fontId="30" fillId="5" borderId="21" xfId="7" applyFont="1" applyFill="1" applyBorder="1" applyAlignment="1">
      <alignment horizontal="center" vertical="top" wrapText="1"/>
    </xf>
    <xf numFmtId="0" fontId="15" fillId="0" borderId="53" xfId="7" applyFont="1" applyBorder="1" applyAlignment="1">
      <alignment horizontal="left" vertical="top"/>
    </xf>
    <xf numFmtId="49" fontId="30" fillId="5" borderId="9" xfId="7" applyNumberFormat="1" applyFont="1" applyFill="1" applyBorder="1" applyAlignment="1">
      <alignment vertical="top" wrapText="1"/>
    </xf>
    <xf numFmtId="49" fontId="30" fillId="5" borderId="21" xfId="7" applyNumberFormat="1" applyFont="1" applyFill="1" applyBorder="1" applyAlignment="1">
      <alignment vertical="top"/>
    </xf>
    <xf numFmtId="0" fontId="30" fillId="0" borderId="0" xfId="7" applyFont="1" applyAlignment="1">
      <alignment horizontal="center" vertical="top"/>
    </xf>
    <xf numFmtId="49" fontId="14" fillId="0" borderId="0" xfId="7" applyNumberFormat="1" applyFont="1" applyAlignment="1">
      <alignment vertical="top" wrapText="1"/>
    </xf>
    <xf numFmtId="0" fontId="15" fillId="0" borderId="11" xfId="7" applyFont="1" applyBorder="1"/>
    <xf numFmtId="2" fontId="23" fillId="4" borderId="28" xfId="7" applyNumberFormat="1" applyFont="1" applyFill="1" applyBorder="1" applyAlignment="1">
      <alignment vertical="top" wrapText="1"/>
    </xf>
    <xf numFmtId="2" fontId="26" fillId="0" borderId="2" xfId="7" applyNumberFormat="1" applyFont="1" applyBorder="1" applyAlignment="1">
      <alignment vertical="top" wrapText="1"/>
    </xf>
    <xf numFmtId="2" fontId="23" fillId="4" borderId="12" xfId="7" applyNumberFormat="1" applyFont="1" applyFill="1" applyBorder="1" applyAlignment="1">
      <alignment vertical="top" wrapText="1"/>
    </xf>
    <xf numFmtId="2" fontId="26" fillId="0" borderId="25" xfId="7" applyNumberFormat="1" applyFont="1" applyBorder="1" applyAlignment="1">
      <alignment vertical="top" wrapText="1"/>
    </xf>
    <xf numFmtId="2" fontId="35" fillId="9" borderId="12" xfId="7" applyNumberFormat="1" applyFont="1" applyFill="1" applyBorder="1" applyAlignment="1">
      <alignment vertical="top" wrapText="1"/>
    </xf>
    <xf numFmtId="49" fontId="87" fillId="7" borderId="9" xfId="0" applyNumberFormat="1" applyFont="1" applyFill="1" applyBorder="1" applyAlignment="1">
      <alignment horizontal="center" vertical="top"/>
    </xf>
    <xf numFmtId="0" fontId="16" fillId="0" borderId="11" xfId="0" applyFont="1" applyBorder="1" applyAlignment="1">
      <alignment horizontal="left" vertical="center"/>
    </xf>
    <xf numFmtId="0" fontId="15" fillId="0" borderId="11" xfId="0" applyFont="1" applyBorder="1" applyAlignment="1">
      <alignment horizontal="left" vertical="center"/>
    </xf>
    <xf numFmtId="0" fontId="16" fillId="0" borderId="12" xfId="0" applyFont="1" applyBorder="1" applyAlignment="1">
      <alignment horizontal="left" vertical="center"/>
    </xf>
    <xf numFmtId="0" fontId="15" fillId="5" borderId="45" xfId="0" applyFont="1" applyFill="1" applyBorder="1" applyAlignment="1">
      <alignment horizontal="center" vertical="center"/>
    </xf>
    <xf numFmtId="0" fontId="15" fillId="5" borderId="35" xfId="0" applyFont="1" applyFill="1" applyBorder="1" applyAlignment="1">
      <alignment horizontal="center" vertical="center"/>
    </xf>
    <xf numFmtId="0" fontId="15" fillId="0" borderId="22" xfId="0" applyFont="1" applyBorder="1" applyAlignment="1">
      <alignment horizontal="center" vertical="top"/>
    </xf>
    <xf numFmtId="165" fontId="15" fillId="0" borderId="21" xfId="0" applyNumberFormat="1" applyFont="1" applyBorder="1" applyAlignment="1">
      <alignment horizontal="center" vertical="top"/>
    </xf>
    <xf numFmtId="165" fontId="15" fillId="10" borderId="21" xfId="0" applyNumberFormat="1" applyFont="1" applyFill="1" applyBorder="1" applyAlignment="1">
      <alignment horizontal="center" vertical="top"/>
    </xf>
    <xf numFmtId="0" fontId="15" fillId="0" borderId="33" xfId="0" applyFont="1" applyBorder="1" applyAlignment="1">
      <alignment horizontal="center" vertical="top"/>
    </xf>
    <xf numFmtId="0" fontId="15" fillId="0" borderId="32" xfId="0" applyFont="1" applyBorder="1" applyAlignment="1">
      <alignment horizontal="center" vertical="top"/>
    </xf>
    <xf numFmtId="0" fontId="15" fillId="5" borderId="59" xfId="0" applyFont="1" applyFill="1" applyBorder="1" applyAlignment="1">
      <alignment horizontal="center" vertical="top"/>
    </xf>
    <xf numFmtId="0" fontId="15" fillId="0" borderId="4" xfId="0" applyFont="1" applyBorder="1" applyAlignment="1">
      <alignment horizontal="center" vertical="top"/>
    </xf>
    <xf numFmtId="0" fontId="15" fillId="0" borderId="31" xfId="0" applyFont="1" applyBorder="1" applyAlignment="1">
      <alignment horizontal="center" vertical="top"/>
    </xf>
    <xf numFmtId="0" fontId="15" fillId="0" borderId="1" xfId="0" applyFont="1" applyBorder="1" applyAlignment="1">
      <alignment horizontal="center" vertical="center" textRotation="90"/>
    </xf>
    <xf numFmtId="0" fontId="15" fillId="0" borderId="45" xfId="0" applyFont="1" applyBorder="1" applyAlignment="1">
      <alignment horizontal="center" vertical="center" textRotation="90"/>
    </xf>
    <xf numFmtId="49" fontId="15" fillId="10" borderId="5" xfId="0" applyNumberFormat="1" applyFont="1" applyFill="1" applyBorder="1" applyAlignment="1">
      <alignment horizontal="center" vertical="center" wrapText="1"/>
    </xf>
    <xf numFmtId="49" fontId="15" fillId="10" borderId="7" xfId="0" applyNumberFormat="1" applyFont="1" applyFill="1" applyBorder="1" applyAlignment="1">
      <alignment horizontal="center" vertical="center" wrapText="1"/>
    </xf>
    <xf numFmtId="0" fontId="15" fillId="0" borderId="58" xfId="0" applyFont="1" applyBorder="1" applyAlignment="1">
      <alignment vertical="top" wrapText="1"/>
    </xf>
    <xf numFmtId="49" fontId="15" fillId="10" borderId="34" xfId="0" applyNumberFormat="1" applyFont="1" applyFill="1" applyBorder="1" applyAlignment="1">
      <alignment horizontal="center" vertical="center" wrapText="1"/>
    </xf>
    <xf numFmtId="165" fontId="15" fillId="10" borderId="70" xfId="0" applyNumberFormat="1" applyFont="1" applyFill="1" applyBorder="1" applyAlignment="1">
      <alignment horizontal="left" vertical="center" wrapText="1"/>
    </xf>
    <xf numFmtId="165" fontId="15" fillId="0" borderId="8" xfId="0" applyNumberFormat="1" applyFont="1" applyBorder="1" applyAlignment="1">
      <alignment horizontal="center" vertical="top"/>
    </xf>
    <xf numFmtId="165" fontId="15" fillId="0" borderId="38" xfId="0" applyNumberFormat="1" applyFont="1" applyBorder="1" applyAlignment="1">
      <alignment horizontal="center" vertical="top"/>
    </xf>
    <xf numFmtId="165" fontId="15" fillId="0" borderId="47" xfId="0" applyNumberFormat="1" applyFont="1" applyBorder="1" applyAlignment="1">
      <alignment horizontal="center" vertical="top"/>
    </xf>
    <xf numFmtId="165" fontId="16" fillId="11" borderId="32" xfId="0" applyNumberFormat="1" applyFont="1" applyFill="1" applyBorder="1" applyAlignment="1">
      <alignment horizontal="center" vertical="top"/>
    </xf>
    <xf numFmtId="0" fontId="16" fillId="11" borderId="53" xfId="0" applyFont="1" applyFill="1" applyBorder="1" applyAlignment="1">
      <alignment horizontal="center" vertical="top"/>
    </xf>
    <xf numFmtId="0" fontId="15" fillId="0" borderId="1" xfId="0" applyFont="1" applyBorder="1" applyAlignment="1">
      <alignment horizontal="center" vertical="center" wrapText="1"/>
    </xf>
    <xf numFmtId="165" fontId="15" fillId="0" borderId="70" xfId="0" applyNumberFormat="1" applyFont="1" applyBorder="1" applyAlignment="1">
      <alignment horizontal="center" vertical="top"/>
    </xf>
    <xf numFmtId="0" fontId="81" fillId="0" borderId="15" xfId="0" applyFont="1" applyBorder="1" applyAlignment="1">
      <alignment horizontal="center" wrapText="1"/>
    </xf>
    <xf numFmtId="0" fontId="81" fillId="0" borderId="28" xfId="0" applyFont="1" applyBorder="1" applyAlignment="1">
      <alignment horizontal="center" wrapText="1"/>
    </xf>
    <xf numFmtId="0" fontId="15" fillId="5" borderId="5" xfId="0" applyFont="1" applyFill="1" applyBorder="1" applyAlignment="1">
      <alignment horizontal="center"/>
    </xf>
    <xf numFmtId="0" fontId="15" fillId="5" borderId="17" xfId="0" applyFont="1" applyFill="1" applyBorder="1" applyAlignment="1">
      <alignment horizontal="center"/>
    </xf>
    <xf numFmtId="9" fontId="15" fillId="5" borderId="1" xfId="0" applyNumberFormat="1" applyFont="1" applyFill="1" applyBorder="1" applyAlignment="1">
      <alignment horizontal="center"/>
    </xf>
    <xf numFmtId="0" fontId="30" fillId="0" borderId="38" xfId="33" applyFont="1" applyBorder="1" applyAlignment="1">
      <alignment horizontal="center" vertical="top" wrapText="1"/>
    </xf>
    <xf numFmtId="0" fontId="15" fillId="5" borderId="71" xfId="0" applyFont="1" applyFill="1" applyBorder="1" applyAlignment="1">
      <alignment horizontal="left" vertical="top" wrapText="1"/>
    </xf>
    <xf numFmtId="0" fontId="31" fillId="5" borderId="42" xfId="0" applyFont="1" applyFill="1" applyBorder="1" applyAlignment="1">
      <alignment horizontal="center" vertical="top"/>
    </xf>
    <xf numFmtId="0" fontId="27" fillId="5" borderId="40" xfId="0" applyFont="1" applyFill="1" applyBorder="1" applyAlignment="1">
      <alignment horizontal="left" vertical="top"/>
    </xf>
    <xf numFmtId="0" fontId="30" fillId="5" borderId="40" xfId="0" applyFont="1" applyFill="1" applyBorder="1" applyAlignment="1">
      <alignment horizontal="left" vertical="top"/>
    </xf>
    <xf numFmtId="0" fontId="16" fillId="5" borderId="40" xfId="0" applyFont="1" applyFill="1" applyBorder="1" applyAlignment="1">
      <alignment horizontal="left" vertical="top"/>
    </xf>
    <xf numFmtId="0" fontId="30" fillId="5" borderId="50" xfId="0" applyFont="1" applyFill="1" applyBorder="1" applyAlignment="1">
      <alignment vertical="center" wrapText="1"/>
    </xf>
    <xf numFmtId="0" fontId="30" fillId="5" borderId="50" xfId="0" applyFont="1" applyFill="1" applyBorder="1" applyAlignment="1">
      <alignment horizontal="center" vertical="center" wrapText="1"/>
    </xf>
    <xf numFmtId="0" fontId="15" fillId="5" borderId="51" xfId="0" applyFont="1" applyFill="1" applyBorder="1" applyAlignment="1">
      <alignment vertical="center" wrapText="1"/>
    </xf>
    <xf numFmtId="0" fontId="15" fillId="5" borderId="51" xfId="0" applyFont="1" applyFill="1" applyBorder="1" applyAlignment="1">
      <alignment horizontal="center"/>
    </xf>
    <xf numFmtId="0" fontId="15" fillId="5" borderId="14" xfId="0" applyFont="1" applyFill="1" applyBorder="1" applyAlignment="1">
      <alignment horizontal="center"/>
    </xf>
    <xf numFmtId="0" fontId="15" fillId="5" borderId="7" xfId="0" applyFont="1" applyFill="1" applyBorder="1" applyAlignment="1">
      <alignment horizontal="center"/>
    </xf>
    <xf numFmtId="0" fontId="15" fillId="5" borderId="42" xfId="0" applyFont="1" applyFill="1" applyBorder="1" applyAlignment="1">
      <alignment horizontal="center"/>
    </xf>
    <xf numFmtId="9" fontId="15" fillId="5" borderId="45" xfId="0" applyNumberFormat="1" applyFont="1" applyFill="1" applyBorder="1" applyAlignment="1">
      <alignment horizontal="center"/>
    </xf>
    <xf numFmtId="0" fontId="15" fillId="5" borderId="7" xfId="0" applyFont="1" applyFill="1" applyBorder="1" applyAlignment="1">
      <alignment horizontal="center" vertical="top"/>
    </xf>
    <xf numFmtId="0" fontId="15" fillId="5" borderId="42" xfId="0" applyFont="1" applyFill="1" applyBorder="1" applyAlignment="1">
      <alignment horizontal="center" vertical="top"/>
    </xf>
    <xf numFmtId="0" fontId="15" fillId="5" borderId="34" xfId="0" applyFont="1" applyFill="1" applyBorder="1" applyAlignment="1">
      <alignment horizontal="center" vertical="top"/>
    </xf>
    <xf numFmtId="0" fontId="34" fillId="5" borderId="51" xfId="0" applyFont="1" applyFill="1" applyBorder="1" applyAlignment="1">
      <alignment horizontal="center" vertical="center" wrapText="1"/>
    </xf>
    <xf numFmtId="9" fontId="15" fillId="5" borderId="45" xfId="0" applyNumberFormat="1" applyFont="1" applyFill="1" applyBorder="1" applyAlignment="1">
      <alignment horizontal="center" vertical="top"/>
    </xf>
    <xf numFmtId="0" fontId="15" fillId="5" borderId="31" xfId="0" applyFont="1" applyFill="1" applyBorder="1" applyAlignment="1">
      <alignment vertical="top" wrapText="1"/>
    </xf>
    <xf numFmtId="0" fontId="15" fillId="5" borderId="7" xfId="0" applyFont="1" applyFill="1" applyBorder="1" applyAlignment="1">
      <alignment horizontal="left" vertical="top" wrapText="1"/>
    </xf>
    <xf numFmtId="9" fontId="31" fillId="5" borderId="45" xfId="0" applyNumberFormat="1" applyFont="1" applyFill="1" applyBorder="1" applyAlignment="1">
      <alignment horizontal="center" vertical="top"/>
    </xf>
    <xf numFmtId="165" fontId="15" fillId="5" borderId="6" xfId="0" applyNumberFormat="1" applyFont="1" applyFill="1" applyBorder="1" applyAlignment="1">
      <alignment horizontal="left" vertical="center" wrapText="1"/>
    </xf>
    <xf numFmtId="0" fontId="15" fillId="5" borderId="7" xfId="0" applyFont="1" applyFill="1" applyBorder="1" applyAlignment="1">
      <alignment horizontal="center" vertical="top" wrapText="1"/>
    </xf>
    <xf numFmtId="0" fontId="15" fillId="5" borderId="34" xfId="0" applyFont="1" applyFill="1" applyBorder="1" applyAlignment="1">
      <alignment horizontal="center" vertical="top" wrapText="1"/>
    </xf>
    <xf numFmtId="0" fontId="30" fillId="5" borderId="76" xfId="0" applyFont="1" applyFill="1" applyBorder="1" applyAlignment="1">
      <alignment wrapText="1"/>
    </xf>
    <xf numFmtId="0" fontId="15" fillId="5" borderId="65" xfId="0" applyFont="1" applyFill="1" applyBorder="1" applyAlignment="1">
      <alignment horizontal="center" vertical="center" wrapText="1"/>
    </xf>
    <xf numFmtId="0" fontId="15" fillId="5" borderId="79" xfId="0" applyFont="1" applyFill="1" applyBorder="1" applyAlignment="1">
      <alignment vertical="center" wrapText="1"/>
    </xf>
    <xf numFmtId="0" fontId="15" fillId="5" borderId="80" xfId="0" applyFont="1" applyFill="1" applyBorder="1" applyAlignment="1">
      <alignment vertical="center" wrapText="1"/>
    </xf>
    <xf numFmtId="0" fontId="15" fillId="5" borderId="81" xfId="0" applyFont="1" applyFill="1" applyBorder="1" applyAlignment="1">
      <alignment vertical="center" wrapText="1"/>
    </xf>
    <xf numFmtId="0" fontId="31" fillId="5" borderId="7" xfId="0" applyFont="1" applyFill="1" applyBorder="1" applyAlignment="1">
      <alignment horizontal="center" vertical="top"/>
    </xf>
    <xf numFmtId="0" fontId="15" fillId="5" borderId="82" xfId="0" applyFont="1" applyFill="1" applyBorder="1" applyAlignment="1">
      <alignment vertical="center" wrapText="1"/>
    </xf>
    <xf numFmtId="0" fontId="15" fillId="5" borderId="14" xfId="0" applyFont="1" applyFill="1" applyBorder="1" applyAlignment="1">
      <alignment horizontal="center" vertical="center"/>
    </xf>
    <xf numFmtId="0" fontId="15" fillId="0" borderId="66" xfId="0" applyFont="1" applyBorder="1" applyAlignment="1">
      <alignment horizontal="center" vertical="center"/>
    </xf>
    <xf numFmtId="0" fontId="26" fillId="0" borderId="65" xfId="0" applyFont="1" applyBorder="1" applyAlignment="1">
      <alignment horizontal="center" vertical="center"/>
    </xf>
    <xf numFmtId="0" fontId="15" fillId="5" borderId="5"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34" xfId="0" applyFont="1" applyFill="1" applyBorder="1" applyAlignment="1">
      <alignment horizontal="center" vertical="center"/>
    </xf>
    <xf numFmtId="0" fontId="26" fillId="5" borderId="65" xfId="0" applyFont="1" applyFill="1" applyBorder="1" applyAlignment="1">
      <alignment horizontal="center" vertical="center"/>
    </xf>
    <xf numFmtId="0" fontId="15" fillId="5" borderId="65" xfId="0" applyFont="1" applyFill="1" applyBorder="1" applyAlignment="1">
      <alignment horizontal="center" vertical="center"/>
    </xf>
    <xf numFmtId="0" fontId="15" fillId="5" borderId="66" xfId="0" applyFont="1" applyFill="1" applyBorder="1" applyAlignment="1">
      <alignment horizontal="center" vertical="center"/>
    </xf>
    <xf numFmtId="0" fontId="30" fillId="5" borderId="50" xfId="0" applyFont="1" applyFill="1" applyBorder="1"/>
    <xf numFmtId="0" fontId="30" fillId="5" borderId="54" xfId="0" applyFont="1" applyFill="1" applyBorder="1"/>
    <xf numFmtId="0" fontId="30" fillId="5" borderId="50" xfId="0" applyFont="1" applyFill="1" applyBorder="1" applyAlignment="1">
      <alignment horizontal="center" wrapText="1"/>
    </xf>
    <xf numFmtId="0" fontId="30" fillId="5" borderId="51" xfId="0" applyFont="1" applyFill="1" applyBorder="1" applyAlignment="1">
      <alignment vertical="center" wrapText="1"/>
    </xf>
    <xf numFmtId="0" fontId="26" fillId="5" borderId="51" xfId="0" applyFont="1" applyFill="1" applyBorder="1" applyAlignment="1">
      <alignment horizontal="center" vertical="center" wrapText="1"/>
    </xf>
    <xf numFmtId="0" fontId="30" fillId="5" borderId="14" xfId="0" applyFont="1" applyFill="1" applyBorder="1" applyAlignment="1">
      <alignment horizontal="center" vertical="center"/>
    </xf>
    <xf numFmtId="0" fontId="30" fillId="5" borderId="7" xfId="0" applyFont="1" applyFill="1" applyBorder="1" applyAlignment="1">
      <alignment horizontal="center" vertical="center"/>
    </xf>
    <xf numFmtId="0" fontId="30" fillId="5" borderId="50" xfId="0" applyFont="1" applyFill="1" applyBorder="1" applyAlignment="1">
      <alignment horizontal="center" vertical="center"/>
    </xf>
    <xf numFmtId="0" fontId="30" fillId="5" borderId="54" xfId="0" applyFont="1" applyFill="1" applyBorder="1" applyAlignment="1">
      <alignment horizontal="center" vertical="center"/>
    </xf>
    <xf numFmtId="0" fontId="30" fillId="5" borderId="49" xfId="0" applyFont="1" applyFill="1" applyBorder="1" applyAlignment="1">
      <alignment horizontal="center" vertical="center" wrapText="1"/>
    </xf>
    <xf numFmtId="0" fontId="30" fillId="5" borderId="65" xfId="0" applyFont="1" applyFill="1" applyBorder="1" applyAlignment="1">
      <alignment vertical="center" wrapText="1"/>
    </xf>
    <xf numFmtId="0" fontId="30" fillId="5" borderId="65" xfId="0" applyFont="1" applyFill="1" applyBorder="1" applyAlignment="1">
      <alignment horizontal="center" vertical="center" wrapText="1"/>
    </xf>
    <xf numFmtId="0" fontId="30" fillId="5" borderId="65" xfId="0" applyFont="1" applyFill="1" applyBorder="1" applyAlignment="1">
      <alignment horizontal="center" vertical="center"/>
    </xf>
    <xf numFmtId="0" fontId="30" fillId="5" borderId="66" xfId="0" applyFont="1" applyFill="1" applyBorder="1" applyAlignment="1">
      <alignment horizontal="center" vertical="center"/>
    </xf>
    <xf numFmtId="0" fontId="30" fillId="5" borderId="40" xfId="0" applyFont="1" applyFill="1" applyBorder="1" applyAlignment="1">
      <alignment vertical="top" wrapText="1"/>
    </xf>
    <xf numFmtId="0" fontId="30" fillId="5" borderId="67" xfId="0" applyFont="1" applyFill="1" applyBorder="1" applyAlignment="1">
      <alignment horizontal="left" vertical="top" wrapText="1"/>
    </xf>
    <xf numFmtId="0" fontId="30" fillId="5" borderId="63" xfId="0" applyFont="1" applyFill="1" applyBorder="1" applyAlignment="1">
      <alignment horizontal="center" vertical="top"/>
    </xf>
    <xf numFmtId="165" fontId="30" fillId="5" borderId="65" xfId="0" applyNumberFormat="1" applyFont="1" applyFill="1" applyBorder="1" applyAlignment="1">
      <alignment horizontal="center" vertical="center"/>
    </xf>
    <xf numFmtId="165" fontId="30" fillId="5" borderId="66" xfId="0" applyNumberFormat="1" applyFont="1" applyFill="1" applyBorder="1" applyAlignment="1">
      <alignment horizontal="center" vertical="center"/>
    </xf>
    <xf numFmtId="165" fontId="30" fillId="5" borderId="35" xfId="0" applyNumberFormat="1" applyFont="1" applyFill="1" applyBorder="1" applyAlignment="1">
      <alignment horizontal="center" vertical="center"/>
    </xf>
    <xf numFmtId="165" fontId="30" fillId="5" borderId="34" xfId="0" applyNumberFormat="1" applyFont="1" applyFill="1" applyBorder="1" applyAlignment="1">
      <alignment horizontal="center" vertical="center"/>
    </xf>
    <xf numFmtId="165" fontId="30" fillId="5" borderId="65" xfId="0" applyNumberFormat="1" applyFont="1" applyFill="1" applyBorder="1" applyAlignment="1">
      <alignment horizontal="center" vertical="top"/>
    </xf>
    <xf numFmtId="165" fontId="30" fillId="5" borderId="66" xfId="0" applyNumberFormat="1" applyFont="1" applyFill="1" applyBorder="1" applyAlignment="1">
      <alignment horizontal="center" vertical="top"/>
    </xf>
    <xf numFmtId="0" fontId="30" fillId="5" borderId="14" xfId="0" applyFont="1" applyFill="1" applyBorder="1" applyAlignment="1">
      <alignment horizontal="center" vertical="top"/>
    </xf>
    <xf numFmtId="0" fontId="30" fillId="5" borderId="79" xfId="0" applyFont="1" applyFill="1" applyBorder="1" applyAlignment="1">
      <alignment vertical="center" wrapText="1"/>
    </xf>
    <xf numFmtId="0" fontId="30" fillId="5" borderId="19" xfId="0" applyFont="1" applyFill="1" applyBorder="1" applyAlignment="1">
      <alignment vertical="center" wrapText="1"/>
    </xf>
    <xf numFmtId="0" fontId="36" fillId="5" borderId="51" xfId="0" applyFont="1" applyFill="1" applyBorder="1" applyAlignment="1">
      <alignment horizontal="center" vertical="top"/>
    </xf>
    <xf numFmtId="0" fontId="36" fillId="5" borderId="14" xfId="0" applyFont="1" applyFill="1" applyBorder="1" applyAlignment="1">
      <alignment horizontal="center" vertical="top"/>
    </xf>
    <xf numFmtId="0" fontId="30" fillId="5" borderId="31" xfId="0" applyFont="1" applyFill="1" applyBorder="1" applyAlignment="1">
      <alignment vertical="center" wrapText="1"/>
    </xf>
    <xf numFmtId="0" fontId="30" fillId="5" borderId="33" xfId="0" applyFont="1" applyFill="1" applyBorder="1" applyAlignment="1">
      <alignment vertical="center" wrapText="1"/>
    </xf>
    <xf numFmtId="0" fontId="30" fillId="5" borderId="42" xfId="0" applyFont="1" applyFill="1" applyBorder="1" applyAlignment="1">
      <alignment horizontal="center" vertical="top"/>
    </xf>
    <xf numFmtId="0" fontId="30" fillId="5" borderId="32" xfId="0" applyFont="1" applyFill="1" applyBorder="1" applyAlignment="1">
      <alignment horizontal="left" vertical="top" wrapText="1"/>
    </xf>
    <xf numFmtId="0" fontId="30" fillId="5" borderId="34" xfId="0" applyFont="1" applyFill="1" applyBorder="1" applyAlignment="1">
      <alignment horizontal="center" vertical="center"/>
    </xf>
    <xf numFmtId="0" fontId="30" fillId="5" borderId="17" xfId="0" applyFont="1" applyFill="1" applyBorder="1" applyAlignment="1">
      <alignment horizontal="center" vertical="center"/>
    </xf>
    <xf numFmtId="0" fontId="30" fillId="5" borderId="42" xfId="0" applyFont="1" applyFill="1" applyBorder="1" applyAlignment="1">
      <alignment horizontal="center" vertical="center"/>
    </xf>
    <xf numFmtId="0" fontId="30" fillId="5" borderId="33" xfId="0" applyFont="1" applyFill="1" applyBorder="1" applyAlignment="1">
      <alignment horizontal="left" vertical="top" wrapText="1"/>
    </xf>
    <xf numFmtId="0" fontId="30" fillId="5" borderId="76" xfId="0" applyFont="1" applyFill="1" applyBorder="1" applyAlignment="1">
      <alignment vertical="center" wrapText="1"/>
    </xf>
    <xf numFmtId="1" fontId="30" fillId="5" borderId="65" xfId="0" applyNumberFormat="1" applyFont="1" applyFill="1" applyBorder="1" applyAlignment="1">
      <alignment horizontal="center" vertical="center"/>
    </xf>
    <xf numFmtId="1" fontId="30" fillId="5" borderId="66" xfId="0" applyNumberFormat="1" applyFont="1" applyFill="1" applyBorder="1" applyAlignment="1">
      <alignment horizontal="center" vertical="center"/>
    </xf>
    <xf numFmtId="0" fontId="30" fillId="5" borderId="8" xfId="0" applyFont="1" applyFill="1" applyBorder="1" applyAlignment="1">
      <alignment vertical="center" wrapText="1"/>
    </xf>
    <xf numFmtId="0" fontId="30" fillId="5" borderId="38" xfId="0" applyFont="1" applyFill="1" applyBorder="1" applyAlignment="1">
      <alignment vertical="center" wrapText="1"/>
    </xf>
    <xf numFmtId="1" fontId="30" fillId="5" borderId="65" xfId="0" applyNumberFormat="1" applyFont="1" applyFill="1" applyBorder="1" applyAlignment="1">
      <alignment horizontal="center" vertical="top"/>
    </xf>
    <xf numFmtId="1" fontId="30" fillId="5" borderId="66" xfId="0" applyNumberFormat="1" applyFont="1" applyFill="1" applyBorder="1" applyAlignment="1">
      <alignment horizontal="center" vertical="top"/>
    </xf>
    <xf numFmtId="0" fontId="30" fillId="5" borderId="23" xfId="0" applyFont="1" applyFill="1" applyBorder="1" applyAlignment="1">
      <alignment wrapText="1"/>
    </xf>
    <xf numFmtId="0" fontId="30" fillId="5" borderId="50" xfId="0" applyFont="1" applyFill="1" applyBorder="1" applyAlignment="1">
      <alignment horizontal="left" vertical="top"/>
    </xf>
    <xf numFmtId="0" fontId="30" fillId="5" borderId="29" xfId="0" applyFont="1" applyFill="1" applyBorder="1" applyAlignment="1">
      <alignment horizontal="left" vertical="top" wrapText="1"/>
    </xf>
    <xf numFmtId="0" fontId="30" fillId="5" borderId="54" xfId="0" applyFont="1" applyFill="1" applyBorder="1" applyAlignment="1">
      <alignment horizontal="left" vertical="top"/>
    </xf>
    <xf numFmtId="165" fontId="30" fillId="5" borderId="35" xfId="0" applyNumberFormat="1" applyFont="1" applyFill="1" applyBorder="1" applyAlignment="1">
      <alignment horizontal="left" vertical="center" wrapText="1"/>
    </xf>
    <xf numFmtId="0" fontId="30" fillId="5" borderId="32" xfId="0" applyFont="1" applyFill="1" applyBorder="1" applyAlignment="1">
      <alignment horizontal="left" wrapText="1"/>
    </xf>
    <xf numFmtId="0" fontId="30" fillId="5" borderId="1" xfId="0" applyFont="1" applyFill="1" applyBorder="1" applyAlignment="1">
      <alignment horizontal="left" vertical="center" wrapText="1"/>
    </xf>
    <xf numFmtId="165" fontId="30" fillId="5" borderId="35" xfId="0" applyNumberFormat="1" applyFont="1" applyFill="1" applyBorder="1" applyAlignment="1">
      <alignment horizontal="left" vertical="top" wrapText="1"/>
    </xf>
    <xf numFmtId="0" fontId="30" fillId="5" borderId="17" xfId="0" applyFont="1" applyFill="1" applyBorder="1" applyAlignment="1">
      <alignment horizontal="left" vertical="top" wrapText="1"/>
    </xf>
    <xf numFmtId="49" fontId="30" fillId="5" borderId="6" xfId="0" applyNumberFormat="1" applyFont="1" applyFill="1" applyBorder="1" applyAlignment="1">
      <alignment horizontal="left" vertical="top" wrapText="1"/>
    </xf>
    <xf numFmtId="165" fontId="30" fillId="5" borderId="5" xfId="0" applyNumberFormat="1" applyFont="1" applyFill="1" applyBorder="1" applyAlignment="1">
      <alignment horizontal="left" vertical="center" wrapText="1"/>
    </xf>
    <xf numFmtId="49" fontId="30" fillId="5" borderId="35" xfId="0" applyNumberFormat="1" applyFont="1" applyFill="1" applyBorder="1" applyAlignment="1">
      <alignment horizontal="left" vertical="top" wrapText="1"/>
    </xf>
    <xf numFmtId="0" fontId="30" fillId="5" borderId="35" xfId="0" applyFont="1" applyFill="1" applyBorder="1" applyAlignment="1">
      <alignment horizontal="left" wrapText="1"/>
    </xf>
    <xf numFmtId="165" fontId="30" fillId="5" borderId="17" xfId="0" applyNumberFormat="1" applyFont="1" applyFill="1" applyBorder="1" applyAlignment="1">
      <alignment horizontal="left" vertical="center" wrapText="1"/>
    </xf>
    <xf numFmtId="0" fontId="30" fillId="5" borderId="37" xfId="0" applyFont="1" applyFill="1" applyBorder="1" applyAlignment="1">
      <alignment horizontal="left" wrapText="1"/>
    </xf>
    <xf numFmtId="165" fontId="30" fillId="5" borderId="56" xfId="0" applyNumberFormat="1" applyFont="1" applyFill="1" applyBorder="1" applyAlignment="1">
      <alignment horizontal="left" vertical="center" wrapText="1"/>
    </xf>
    <xf numFmtId="0" fontId="30" fillId="5" borderId="62" xfId="0" applyFont="1" applyFill="1" applyBorder="1" applyAlignment="1">
      <alignment horizontal="left" wrapText="1"/>
    </xf>
    <xf numFmtId="165" fontId="30" fillId="5" borderId="35" xfId="0" applyNumberFormat="1" applyFont="1" applyFill="1" applyBorder="1" applyAlignment="1">
      <alignment vertical="top" wrapText="1"/>
    </xf>
    <xf numFmtId="0" fontId="30" fillId="5" borderId="61" xfId="0" applyFont="1" applyFill="1" applyBorder="1" applyAlignment="1">
      <alignment horizontal="left" vertical="center" wrapText="1"/>
    </xf>
    <xf numFmtId="0" fontId="30" fillId="5" borderId="61" xfId="0" applyFont="1" applyFill="1" applyBorder="1" applyAlignment="1">
      <alignment horizontal="left" vertical="top" wrapText="1"/>
    </xf>
    <xf numFmtId="49" fontId="30" fillId="0" borderId="6" xfId="0" applyNumberFormat="1" applyFont="1" applyBorder="1" applyAlignment="1">
      <alignment horizontal="left" vertical="top" wrapText="1"/>
    </xf>
    <xf numFmtId="165" fontId="30" fillId="0" borderId="5" xfId="0" applyNumberFormat="1" applyFont="1" applyBorder="1" applyAlignment="1">
      <alignment horizontal="left" vertical="center" wrapText="1"/>
    </xf>
    <xf numFmtId="49" fontId="30" fillId="0" borderId="37" xfId="0" applyNumberFormat="1" applyFont="1" applyBorder="1" applyAlignment="1">
      <alignment horizontal="left" vertical="top" wrapText="1"/>
    </xf>
    <xf numFmtId="165" fontId="30" fillId="0" borderId="35" xfId="0" applyNumberFormat="1" applyFont="1" applyBorder="1" applyAlignment="1">
      <alignment horizontal="left" vertical="center" wrapText="1"/>
    </xf>
    <xf numFmtId="49" fontId="30" fillId="0" borderId="46" xfId="0" applyNumberFormat="1" applyFont="1" applyBorder="1" applyAlignment="1">
      <alignment horizontal="left" vertical="top" wrapText="1"/>
    </xf>
    <xf numFmtId="0" fontId="30" fillId="0" borderId="35" xfId="0" applyFont="1" applyBorder="1" applyAlignment="1">
      <alignment horizontal="left" vertical="center" wrapText="1"/>
    </xf>
    <xf numFmtId="0" fontId="30" fillId="0" borderId="61" xfId="0" applyFont="1" applyBorder="1" applyAlignment="1">
      <alignment horizontal="left" vertical="center" wrapText="1"/>
    </xf>
    <xf numFmtId="165" fontId="30" fillId="0" borderId="17" xfId="0" applyNumberFormat="1" applyFont="1" applyBorder="1" applyAlignment="1">
      <alignment horizontal="left" vertical="center" wrapText="1"/>
    </xf>
    <xf numFmtId="165" fontId="30" fillId="0" borderId="56" xfId="0" applyNumberFormat="1" applyFont="1" applyBorder="1" applyAlignment="1">
      <alignment horizontal="left" vertical="center" wrapText="1"/>
    </xf>
    <xf numFmtId="165" fontId="30" fillId="0" borderId="35" xfId="0" applyNumberFormat="1" applyFont="1" applyBorder="1" applyAlignment="1">
      <alignment horizontal="left" vertical="top" wrapText="1"/>
    </xf>
    <xf numFmtId="165" fontId="30" fillId="5" borderId="5" xfId="0" applyNumberFormat="1" applyFont="1" applyFill="1" applyBorder="1" applyAlignment="1">
      <alignment horizontal="left" vertical="top" wrapText="1"/>
    </xf>
    <xf numFmtId="165" fontId="30" fillId="5" borderId="5" xfId="0" applyNumberFormat="1" applyFont="1" applyFill="1" applyBorder="1" applyAlignment="1">
      <alignment vertical="top" wrapText="1"/>
    </xf>
    <xf numFmtId="49" fontId="30" fillId="5" borderId="37" xfId="0" applyNumberFormat="1" applyFont="1" applyFill="1" applyBorder="1" applyAlignment="1">
      <alignment vertical="top"/>
    </xf>
    <xf numFmtId="165" fontId="30" fillId="5" borderId="17" xfId="0" applyNumberFormat="1" applyFont="1" applyFill="1" applyBorder="1" applyAlignment="1">
      <alignment vertical="center" wrapText="1"/>
    </xf>
    <xf numFmtId="165" fontId="30" fillId="5" borderId="56" xfId="0" applyNumberFormat="1" applyFont="1" applyFill="1" applyBorder="1" applyAlignment="1">
      <alignment vertical="center" wrapText="1"/>
    </xf>
    <xf numFmtId="0" fontId="30" fillId="5" borderId="53" xfId="0" applyFont="1" applyFill="1" applyBorder="1" applyAlignment="1">
      <alignment vertical="top" wrapText="1"/>
    </xf>
    <xf numFmtId="0" fontId="30" fillId="5" borderId="45" xfId="0" applyFont="1" applyFill="1" applyBorder="1" applyAlignment="1">
      <alignment horizontal="center" vertical="center"/>
    </xf>
    <xf numFmtId="0" fontId="30" fillId="5" borderId="15" xfId="0" applyFont="1" applyFill="1" applyBorder="1" applyAlignment="1">
      <alignment vertical="top" wrapText="1"/>
    </xf>
    <xf numFmtId="0" fontId="26" fillId="5" borderId="65" xfId="0" applyFont="1" applyFill="1" applyBorder="1" applyAlignment="1">
      <alignment horizontal="center" vertical="center" wrapText="1"/>
    </xf>
    <xf numFmtId="0" fontId="26" fillId="5" borderId="66" xfId="0" applyFont="1" applyFill="1" applyBorder="1" applyAlignment="1">
      <alignment horizontal="center" vertical="center" wrapText="1"/>
    </xf>
    <xf numFmtId="0" fontId="30" fillId="5" borderId="6" xfId="0" applyFont="1" applyFill="1" applyBorder="1" applyAlignment="1">
      <alignment wrapText="1"/>
    </xf>
    <xf numFmtId="0" fontId="30" fillId="5" borderId="53" xfId="0" applyFont="1" applyFill="1" applyBorder="1" applyAlignment="1">
      <alignment horizontal="left" vertical="top"/>
    </xf>
    <xf numFmtId="9" fontId="30" fillId="5" borderId="45" xfId="0" applyNumberFormat="1" applyFont="1" applyFill="1" applyBorder="1" applyAlignment="1">
      <alignment horizontal="center" vertical="top"/>
    </xf>
    <xf numFmtId="0" fontId="30" fillId="5" borderId="49" xfId="0" applyFont="1" applyFill="1" applyBorder="1" applyAlignment="1">
      <alignment horizontal="left" vertical="top" wrapText="1"/>
    </xf>
    <xf numFmtId="3" fontId="30" fillId="5" borderId="17" xfId="0" applyNumberFormat="1" applyFont="1" applyFill="1" applyBorder="1" applyAlignment="1">
      <alignment horizontal="center" vertical="center" wrapText="1"/>
    </xf>
    <xf numFmtId="3" fontId="30" fillId="5" borderId="42" xfId="0" applyNumberFormat="1" applyFont="1" applyFill="1" applyBorder="1" applyAlignment="1">
      <alignment horizontal="center" vertical="center" wrapText="1"/>
    </xf>
    <xf numFmtId="0" fontId="30" fillId="5" borderId="34" xfId="0" applyFont="1" applyFill="1" applyBorder="1" applyAlignment="1">
      <alignment horizontal="left" vertical="top" wrapText="1"/>
    </xf>
    <xf numFmtId="0" fontId="30" fillId="5" borderId="35" xfId="0" applyFont="1" applyFill="1" applyBorder="1" applyAlignment="1">
      <alignment horizontal="left" vertical="center" wrapText="1"/>
    </xf>
    <xf numFmtId="0" fontId="30" fillId="5" borderId="34" xfId="0" applyFont="1" applyFill="1" applyBorder="1" applyAlignment="1">
      <alignment horizontal="left" vertical="center" wrapText="1"/>
    </xf>
    <xf numFmtId="0" fontId="30" fillId="5" borderId="66" xfId="0" applyFont="1" applyFill="1" applyBorder="1" applyAlignment="1">
      <alignment horizontal="center" vertical="center" wrapText="1"/>
    </xf>
    <xf numFmtId="0" fontId="30" fillId="5" borderId="1" xfId="0" applyFont="1" applyFill="1" applyBorder="1"/>
    <xf numFmtId="0" fontId="30" fillId="5" borderId="65" xfId="0" applyFont="1" applyFill="1" applyBorder="1" applyAlignment="1">
      <alignment horizontal="center" vertical="top" wrapText="1"/>
    </xf>
    <xf numFmtId="0" fontId="30" fillId="5" borderId="66" xfId="0" applyFont="1" applyFill="1" applyBorder="1" applyAlignment="1">
      <alignment horizontal="center" vertical="top" wrapText="1"/>
    </xf>
    <xf numFmtId="0" fontId="30" fillId="5" borderId="1" xfId="0" applyFont="1" applyFill="1" applyBorder="1" applyAlignment="1">
      <alignment horizontal="left" vertical="top"/>
    </xf>
    <xf numFmtId="0" fontId="30" fillId="5" borderId="0" xfId="0" applyFont="1" applyFill="1" applyAlignment="1">
      <alignment wrapText="1"/>
    </xf>
    <xf numFmtId="165" fontId="30" fillId="5" borderId="61" xfId="0" applyNumberFormat="1" applyFont="1" applyFill="1" applyBorder="1" applyAlignment="1">
      <alignment horizontal="center" vertical="center" wrapText="1"/>
    </xf>
    <xf numFmtId="2" fontId="27" fillId="4" borderId="15" xfId="0" applyNumberFormat="1" applyFont="1" applyFill="1" applyBorder="1" applyAlignment="1">
      <alignment vertical="top" wrapText="1"/>
    </xf>
    <xf numFmtId="2" fontId="30" fillId="0" borderId="31" xfId="0" applyNumberFormat="1" applyFont="1" applyBorder="1" applyAlignment="1">
      <alignment vertical="top" wrapText="1"/>
    </xf>
    <xf numFmtId="2" fontId="30" fillId="0" borderId="28" xfId="0" applyNumberFormat="1" applyFont="1" applyBorder="1" applyAlignment="1">
      <alignment vertical="top" wrapText="1"/>
    </xf>
    <xf numFmtId="0" fontId="15" fillId="5" borderId="0" xfId="0" applyFont="1" applyFill="1" applyAlignment="1">
      <alignment vertical="center" wrapText="1"/>
    </xf>
    <xf numFmtId="0" fontId="15" fillId="5" borderId="17" xfId="0" applyFont="1" applyFill="1" applyBorder="1" applyAlignment="1">
      <alignment horizontal="center" vertical="center"/>
    </xf>
    <xf numFmtId="0" fontId="15" fillId="5" borderId="15" xfId="0" applyFont="1" applyFill="1" applyBorder="1" applyAlignment="1">
      <alignment vertical="top"/>
    </xf>
    <xf numFmtId="0" fontId="15" fillId="5" borderId="65" xfId="0" applyFont="1" applyFill="1" applyBorder="1" applyAlignment="1">
      <alignment vertical="top"/>
    </xf>
    <xf numFmtId="0" fontId="15" fillId="5" borderId="64" xfId="0" applyFont="1" applyFill="1" applyBorder="1" applyAlignment="1">
      <alignment horizontal="center" vertical="top"/>
    </xf>
    <xf numFmtId="165" fontId="15" fillId="10" borderId="56" xfId="0" applyNumberFormat="1" applyFont="1" applyFill="1" applyBorder="1" applyAlignment="1">
      <alignment horizontal="center" vertical="center" wrapText="1"/>
    </xf>
    <xf numFmtId="49" fontId="15" fillId="10" borderId="64" xfId="0" applyNumberFormat="1" applyFont="1" applyFill="1" applyBorder="1" applyAlignment="1">
      <alignment horizontal="center" vertical="center" wrapText="1"/>
    </xf>
    <xf numFmtId="49" fontId="15" fillId="10" borderId="51" xfId="0" applyNumberFormat="1" applyFont="1" applyFill="1" applyBorder="1" applyAlignment="1">
      <alignment horizontal="center" vertical="center" wrapText="1"/>
    </xf>
    <xf numFmtId="49" fontId="15" fillId="10" borderId="63" xfId="0" applyNumberFormat="1" applyFont="1" applyFill="1" applyBorder="1" applyAlignment="1">
      <alignment horizontal="center" vertical="center" wrapText="1"/>
    </xf>
    <xf numFmtId="49" fontId="15" fillId="10" borderId="14" xfId="0" applyNumberFormat="1" applyFont="1" applyFill="1" applyBorder="1" applyAlignment="1">
      <alignment horizontal="center" vertical="center" wrapText="1"/>
    </xf>
    <xf numFmtId="0" fontId="15" fillId="5" borderId="64" xfId="0" applyFont="1" applyFill="1" applyBorder="1" applyAlignment="1">
      <alignment horizontal="center" vertical="center"/>
    </xf>
    <xf numFmtId="0" fontId="15" fillId="5" borderId="18" xfId="0" applyFont="1" applyFill="1" applyBorder="1" applyAlignment="1">
      <alignment vertical="center" wrapText="1"/>
    </xf>
    <xf numFmtId="49" fontId="15" fillId="5" borderId="51" xfId="0" applyNumberFormat="1" applyFont="1" applyFill="1" applyBorder="1" applyAlignment="1">
      <alignment horizontal="center" vertical="center" wrapText="1"/>
    </xf>
    <xf numFmtId="0" fontId="30" fillId="0" borderId="31" xfId="2" applyFont="1" applyBorder="1" applyAlignment="1">
      <alignment horizontal="left" vertical="top" wrapText="1"/>
    </xf>
    <xf numFmtId="0" fontId="15" fillId="0" borderId="5" xfId="2" applyBorder="1" applyAlignment="1">
      <alignment horizontal="center" vertical="top"/>
    </xf>
    <xf numFmtId="1" fontId="15" fillId="0" borderId="5" xfId="2" applyNumberFormat="1" applyBorder="1" applyAlignment="1">
      <alignment horizontal="center" vertical="top"/>
    </xf>
    <xf numFmtId="2" fontId="15" fillId="5" borderId="5" xfId="0" applyNumberFormat="1" applyFont="1" applyFill="1" applyBorder="1" applyAlignment="1">
      <alignment horizontal="center" vertical="center" wrapText="1"/>
    </xf>
    <xf numFmtId="2" fontId="15" fillId="5" borderId="7" xfId="0" applyNumberFormat="1" applyFont="1" applyFill="1" applyBorder="1" applyAlignment="1">
      <alignment horizontal="center" vertical="center" wrapText="1"/>
    </xf>
    <xf numFmtId="2" fontId="15" fillId="5" borderId="35" xfId="0" applyNumberFormat="1" applyFont="1" applyFill="1" applyBorder="1" applyAlignment="1">
      <alignment horizontal="center" vertical="center" wrapText="1"/>
    </xf>
    <xf numFmtId="2" fontId="15" fillId="5" borderId="34" xfId="0" applyNumberFormat="1" applyFont="1" applyFill="1" applyBorder="1" applyAlignment="1">
      <alignment horizontal="center" vertical="center" wrapText="1"/>
    </xf>
    <xf numFmtId="0" fontId="15" fillId="5" borderId="0" xfId="0" applyFont="1" applyFill="1" applyAlignment="1">
      <alignment vertical="top" wrapText="1"/>
    </xf>
    <xf numFmtId="0" fontId="15" fillId="5" borderId="69" xfId="0" applyFont="1" applyFill="1" applyBorder="1" applyAlignment="1">
      <alignment vertical="top" wrapText="1"/>
    </xf>
    <xf numFmtId="0" fontId="26" fillId="5" borderId="65" xfId="0" applyFont="1" applyFill="1" applyBorder="1" applyAlignment="1">
      <alignment vertical="center" wrapText="1"/>
    </xf>
    <xf numFmtId="0" fontId="15" fillId="5" borderId="6" xfId="0" applyFont="1" applyFill="1" applyBorder="1" applyAlignment="1">
      <alignment vertical="center" wrapText="1"/>
    </xf>
    <xf numFmtId="0" fontId="15" fillId="5" borderId="37" xfId="0" applyFont="1" applyFill="1" applyBorder="1" applyAlignment="1">
      <alignment vertical="center" wrapText="1"/>
    </xf>
    <xf numFmtId="0" fontId="15" fillId="5" borderId="33" xfId="0" applyFont="1" applyFill="1" applyBorder="1" applyAlignment="1">
      <alignment horizontal="left" vertical="center" wrapText="1"/>
    </xf>
    <xf numFmtId="0" fontId="15" fillId="5" borderId="23" xfId="0" applyFont="1" applyFill="1" applyBorder="1" applyAlignment="1">
      <alignment vertical="center" wrapText="1"/>
    </xf>
    <xf numFmtId="2" fontId="15" fillId="5" borderId="51" xfId="0" applyNumberFormat="1" applyFont="1" applyFill="1" applyBorder="1" applyAlignment="1">
      <alignment horizontal="center" vertical="center" wrapText="1"/>
    </xf>
    <xf numFmtId="2" fontId="15" fillId="5" borderId="14" xfId="0" applyNumberFormat="1" applyFont="1" applyFill="1" applyBorder="1" applyAlignment="1">
      <alignment horizontal="center" vertical="center" wrapText="1"/>
    </xf>
    <xf numFmtId="0" fontId="15" fillId="5" borderId="23" xfId="0" applyFont="1" applyFill="1" applyBorder="1" applyAlignment="1">
      <alignment vertical="top" wrapText="1"/>
    </xf>
    <xf numFmtId="0" fontId="15" fillId="5" borderId="6" xfId="0" applyFont="1" applyFill="1" applyBorder="1" applyAlignment="1">
      <alignment horizontal="justify" vertical="center"/>
    </xf>
    <xf numFmtId="0" fontId="15" fillId="5" borderId="37" xfId="0" applyFont="1" applyFill="1" applyBorder="1" applyAlignment="1">
      <alignment horizontal="justify" vertical="center"/>
    </xf>
    <xf numFmtId="49" fontId="16" fillId="7" borderId="40" xfId="0" applyNumberFormat="1" applyFont="1" applyFill="1" applyBorder="1" applyAlignment="1">
      <alignment vertical="top" wrapText="1"/>
    </xf>
    <xf numFmtId="0" fontId="12" fillId="7" borderId="40" xfId="0" applyFont="1" applyFill="1" applyBorder="1" applyAlignment="1">
      <alignment vertical="top" wrapText="1"/>
    </xf>
    <xf numFmtId="0" fontId="15" fillId="7" borderId="15" xfId="0" applyFont="1" applyFill="1" applyBorder="1" applyAlignment="1">
      <alignment vertical="top" wrapText="1"/>
    </xf>
    <xf numFmtId="0" fontId="30" fillId="5" borderId="31" xfId="7" applyFont="1" applyFill="1" applyBorder="1" applyAlignment="1">
      <alignment horizontal="justify" vertical="center"/>
    </xf>
    <xf numFmtId="0" fontId="30" fillId="5" borderId="5" xfId="7" applyFont="1" applyFill="1" applyBorder="1" applyAlignment="1">
      <alignment horizontal="center" vertical="center"/>
    </xf>
    <xf numFmtId="0" fontId="30" fillId="5" borderId="58" xfId="7" applyFont="1" applyFill="1" applyBorder="1" applyAlignment="1">
      <alignment horizontal="justify" vertical="center"/>
    </xf>
    <xf numFmtId="0" fontId="30" fillId="5" borderId="52" xfId="7" applyFont="1" applyFill="1" applyBorder="1" applyAlignment="1">
      <alignment horizontal="justify" vertical="center"/>
    </xf>
    <xf numFmtId="0" fontId="30" fillId="5" borderId="1" xfId="7" applyFont="1" applyFill="1" applyBorder="1" applyAlignment="1">
      <alignment horizontal="center" vertical="center" wrapText="1"/>
    </xf>
    <xf numFmtId="0" fontId="30" fillId="5" borderId="45" xfId="7" applyFont="1" applyFill="1" applyBorder="1" applyAlignment="1">
      <alignment horizontal="center" vertical="center" wrapText="1"/>
    </xf>
    <xf numFmtId="0" fontId="81" fillId="0" borderId="28" xfId="7" applyFont="1" applyBorder="1" applyAlignment="1">
      <alignment horizontal="center" wrapText="1"/>
    </xf>
    <xf numFmtId="0" fontId="81" fillId="0" borderId="15" xfId="7" applyFont="1" applyBorder="1" applyAlignment="1">
      <alignment horizontal="center" wrapText="1"/>
    </xf>
    <xf numFmtId="2" fontId="23" fillId="4" borderId="28" xfId="7" applyNumberFormat="1" applyFont="1" applyFill="1" applyBorder="1" applyAlignment="1">
      <alignment horizontal="center" wrapText="1"/>
    </xf>
    <xf numFmtId="2" fontId="26" fillId="0" borderId="2" xfId="7" applyNumberFormat="1" applyFont="1" applyBorder="1" applyAlignment="1">
      <alignment horizontal="center" wrapText="1"/>
    </xf>
    <xf numFmtId="2" fontId="26" fillId="0" borderId="8" xfId="7" applyNumberFormat="1" applyFont="1" applyBorder="1" applyAlignment="1">
      <alignment horizontal="center" wrapText="1"/>
    </xf>
    <xf numFmtId="2" fontId="26" fillId="0" borderId="30" xfId="7" applyNumberFormat="1" applyFont="1" applyBorder="1" applyAlignment="1">
      <alignment horizontal="center" wrapText="1"/>
    </xf>
    <xf numFmtId="2" fontId="26" fillId="0" borderId="38" xfId="7" applyNumberFormat="1" applyFont="1" applyBorder="1" applyAlignment="1">
      <alignment horizontal="center" wrapText="1"/>
    </xf>
    <xf numFmtId="0" fontId="26" fillId="0" borderId="30" xfId="33" applyFont="1" applyBorder="1" applyAlignment="1">
      <alignment horizontal="center" wrapText="1"/>
    </xf>
    <xf numFmtId="0" fontId="26" fillId="0" borderId="38" xfId="33" applyFont="1" applyBorder="1" applyAlignment="1">
      <alignment horizontal="center" wrapText="1"/>
    </xf>
    <xf numFmtId="2" fontId="26" fillId="0" borderId="3" xfId="7" applyNumberFormat="1" applyFont="1" applyBorder="1" applyAlignment="1">
      <alignment horizontal="center" wrapText="1"/>
    </xf>
    <xf numFmtId="2" fontId="26" fillId="0" borderId="47" xfId="7" applyNumberFormat="1" applyFont="1" applyBorder="1" applyAlignment="1">
      <alignment horizontal="center" wrapText="1"/>
    </xf>
    <xf numFmtId="2" fontId="26" fillId="0" borderId="4" xfId="7" applyNumberFormat="1" applyFont="1" applyBorder="1" applyAlignment="1">
      <alignment horizontal="center" wrapText="1"/>
    </xf>
    <xf numFmtId="2" fontId="26" fillId="0" borderId="10" xfId="7" applyNumberFormat="1" applyFont="1" applyBorder="1" applyAlignment="1">
      <alignment horizontal="center" wrapText="1"/>
    </xf>
    <xf numFmtId="165" fontId="15" fillId="10" borderId="62" xfId="7" applyNumberFormat="1" applyFont="1" applyFill="1" applyBorder="1" applyAlignment="1">
      <alignment horizontal="center" vertical="center" wrapText="1"/>
    </xf>
    <xf numFmtId="0" fontId="31" fillId="0" borderId="45" xfId="0" applyFont="1" applyBorder="1" applyAlignment="1">
      <alignment horizontal="center" vertical="center" wrapText="1"/>
    </xf>
    <xf numFmtId="0" fontId="15" fillId="5" borderId="77" xfId="0" applyFont="1" applyFill="1" applyBorder="1" applyAlignment="1">
      <alignment horizontal="center" vertical="top"/>
    </xf>
    <xf numFmtId="0" fontId="15" fillId="5" borderId="15" xfId="0" applyFont="1" applyFill="1" applyBorder="1" applyAlignment="1">
      <alignment vertical="top" wrapText="1"/>
    </xf>
    <xf numFmtId="0" fontId="15" fillId="5" borderId="76" xfId="0" applyFont="1" applyFill="1" applyBorder="1" applyAlignment="1">
      <alignment horizontal="center" vertical="top" wrapText="1"/>
    </xf>
    <xf numFmtId="0" fontId="15" fillId="5" borderId="65" xfId="0" applyFont="1" applyFill="1" applyBorder="1" applyAlignment="1">
      <alignment horizontal="center" vertical="top" wrapText="1"/>
    </xf>
    <xf numFmtId="0" fontId="15" fillId="0" borderId="37" xfId="0" applyFont="1" applyBorder="1"/>
    <xf numFmtId="0" fontId="15" fillId="0" borderId="35" xfId="0" applyFont="1" applyBorder="1" applyAlignment="1">
      <alignment horizontal="center"/>
    </xf>
    <xf numFmtId="0" fontId="15" fillId="0" borderId="34" xfId="0" applyFont="1" applyBorder="1" applyAlignment="1">
      <alignment horizontal="center"/>
    </xf>
    <xf numFmtId="0" fontId="15" fillId="0" borderId="73" xfId="0" applyFont="1" applyBorder="1"/>
    <xf numFmtId="0" fontId="15" fillId="0" borderId="64" xfId="0" applyFont="1" applyBorder="1"/>
    <xf numFmtId="0" fontId="15" fillId="0" borderId="63" xfId="0" applyFont="1" applyBorder="1"/>
    <xf numFmtId="49" fontId="13" fillId="5" borderId="9" xfId="0" applyNumberFormat="1" applyFont="1" applyFill="1" applyBorder="1" applyAlignment="1">
      <alignment horizontal="center" vertical="top"/>
    </xf>
    <xf numFmtId="49" fontId="13" fillId="5" borderId="21" xfId="0" applyNumberFormat="1" applyFont="1" applyFill="1" applyBorder="1" applyAlignment="1">
      <alignment horizontal="center" vertical="top"/>
    </xf>
    <xf numFmtId="0" fontId="13" fillId="5" borderId="50" xfId="0" applyFont="1" applyFill="1" applyBorder="1" applyAlignment="1">
      <alignment horizontal="center" vertical="center" wrapText="1"/>
    </xf>
    <xf numFmtId="0" fontId="13" fillId="5" borderId="42" xfId="0" applyFont="1" applyFill="1" applyBorder="1" applyAlignment="1">
      <alignment horizontal="center" vertical="center" wrapText="1"/>
    </xf>
    <xf numFmtId="0" fontId="13" fillId="5" borderId="50" xfId="0" applyFont="1" applyFill="1" applyBorder="1" applyAlignment="1">
      <alignment horizontal="center" vertical="top" wrapText="1"/>
    </xf>
    <xf numFmtId="0" fontId="13" fillId="5" borderId="17" xfId="0" applyFont="1" applyFill="1" applyBorder="1" applyAlignment="1">
      <alignment horizontal="center" vertical="top" wrapText="1"/>
    </xf>
    <xf numFmtId="0" fontId="15" fillId="5" borderId="51" xfId="0" applyFont="1" applyFill="1" applyBorder="1" applyAlignment="1">
      <alignment vertical="center"/>
    </xf>
    <xf numFmtId="49" fontId="15" fillId="10" borderId="51" xfId="0" applyNumberFormat="1" applyFont="1" applyFill="1" applyBorder="1" applyAlignment="1">
      <alignment vertical="center" wrapText="1"/>
    </xf>
    <xf numFmtId="49" fontId="15" fillId="10" borderId="14" xfId="0" applyNumberFormat="1" applyFont="1" applyFill="1" applyBorder="1" applyAlignment="1">
      <alignment vertical="center" wrapText="1"/>
    </xf>
    <xf numFmtId="49" fontId="9" fillId="10" borderId="17" xfId="0" applyNumberFormat="1" applyFont="1" applyFill="1" applyBorder="1" applyAlignment="1">
      <alignment horizontal="center" vertical="center" wrapText="1"/>
    </xf>
    <xf numFmtId="49" fontId="9" fillId="10" borderId="42" xfId="0" applyNumberFormat="1" applyFont="1" applyFill="1" applyBorder="1" applyAlignment="1">
      <alignment horizontal="center" vertical="center" wrapText="1"/>
    </xf>
    <xf numFmtId="49" fontId="9" fillId="5" borderId="35" xfId="0" applyNumberFormat="1" applyFont="1" applyFill="1" applyBorder="1" applyAlignment="1">
      <alignment horizontal="center" vertical="center" wrapText="1"/>
    </xf>
    <xf numFmtId="49" fontId="9" fillId="5" borderId="34" xfId="0" applyNumberFormat="1"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35" xfId="0" applyFont="1" applyFill="1" applyBorder="1" applyAlignment="1">
      <alignment horizontal="center" vertical="center" wrapText="1"/>
    </xf>
    <xf numFmtId="0" fontId="9" fillId="5" borderId="34" xfId="0" applyFont="1" applyFill="1" applyBorder="1" applyAlignment="1">
      <alignment horizontal="center" vertical="center" wrapText="1"/>
    </xf>
    <xf numFmtId="0" fontId="9" fillId="5" borderId="35" xfId="0" applyFont="1" applyFill="1" applyBorder="1" applyAlignment="1">
      <alignment horizontal="center" vertical="center"/>
    </xf>
    <xf numFmtId="0" fontId="9" fillId="5" borderId="14" xfId="0" applyFont="1" applyFill="1" applyBorder="1" applyAlignment="1">
      <alignment horizontal="center" vertical="center" wrapText="1"/>
    </xf>
    <xf numFmtId="0" fontId="15" fillId="0" borderId="55" xfId="0" applyFont="1" applyBorder="1" applyAlignment="1">
      <alignment horizontal="justify" vertical="center"/>
    </xf>
    <xf numFmtId="0" fontId="15" fillId="0" borderId="50" xfId="0" applyFont="1" applyBorder="1" applyAlignment="1">
      <alignment horizontal="center" vertical="center"/>
    </xf>
    <xf numFmtId="0" fontId="9" fillId="5" borderId="50" xfId="0" applyFont="1" applyFill="1" applyBorder="1" applyAlignment="1">
      <alignment horizontal="center" vertical="center" wrapText="1"/>
    </xf>
    <xf numFmtId="0" fontId="9" fillId="5" borderId="54" xfId="0" applyFont="1" applyFill="1" applyBorder="1" applyAlignment="1">
      <alignment horizontal="center" vertical="center" wrapText="1"/>
    </xf>
    <xf numFmtId="0" fontId="9" fillId="5" borderId="51" xfId="0" applyFont="1" applyFill="1" applyBorder="1" applyAlignment="1">
      <alignment horizontal="center" vertical="center" wrapText="1"/>
    </xf>
    <xf numFmtId="0" fontId="9" fillId="0" borderId="5" xfId="0" applyFont="1" applyBorder="1" applyAlignment="1">
      <alignment horizontal="center" vertical="center"/>
    </xf>
    <xf numFmtId="0" fontId="9" fillId="0" borderId="7" xfId="0" applyFont="1" applyBorder="1" applyAlignment="1">
      <alignment horizontal="center" vertical="center"/>
    </xf>
    <xf numFmtId="49" fontId="15" fillId="5" borderId="5" xfId="0" applyNumberFormat="1" applyFont="1" applyFill="1" applyBorder="1" applyAlignment="1">
      <alignment horizontal="center" vertical="center" wrapText="1"/>
    </xf>
    <xf numFmtId="0" fontId="93" fillId="5" borderId="66" xfId="7" applyFont="1" applyFill="1" applyBorder="1" applyAlignment="1">
      <alignment horizontal="center" vertical="center"/>
    </xf>
    <xf numFmtId="0" fontId="94" fillId="18" borderId="11" xfId="7" applyFont="1" applyFill="1" applyBorder="1" applyAlignment="1">
      <alignment vertical="top"/>
    </xf>
    <xf numFmtId="0" fontId="30" fillId="0" borderId="42" xfId="7" applyFont="1" applyBorder="1" applyAlignment="1">
      <alignment vertical="top"/>
    </xf>
    <xf numFmtId="9" fontId="30" fillId="16" borderId="12" xfId="7" applyNumberFormat="1" applyFont="1" applyFill="1" applyBorder="1" applyAlignment="1">
      <alignment horizontal="center" vertical="top"/>
    </xf>
    <xf numFmtId="0" fontId="30" fillId="0" borderId="65" xfId="7" applyFont="1" applyBorder="1" applyAlignment="1">
      <alignment horizontal="center"/>
    </xf>
    <xf numFmtId="0" fontId="93" fillId="5" borderId="17" xfId="7" applyFont="1" applyFill="1" applyBorder="1" applyAlignment="1">
      <alignment horizontal="center" vertical="top"/>
    </xf>
    <xf numFmtId="165" fontId="93" fillId="5" borderId="59" xfId="7" applyNumberFormat="1" applyFont="1" applyFill="1" applyBorder="1" applyAlignment="1">
      <alignment horizontal="center" vertical="top"/>
    </xf>
    <xf numFmtId="165" fontId="93" fillId="5" borderId="60" xfId="7" applyNumberFormat="1" applyFont="1" applyFill="1" applyBorder="1" applyAlignment="1">
      <alignment horizontal="center" vertical="top"/>
    </xf>
    <xf numFmtId="0" fontId="93" fillId="5" borderId="71" xfId="7" applyFont="1" applyFill="1" applyBorder="1" applyAlignment="1">
      <alignment horizontal="left" vertical="top" wrapText="1"/>
    </xf>
    <xf numFmtId="0" fontId="93" fillId="5" borderId="67" xfId="7" applyFont="1" applyFill="1" applyBorder="1" applyAlignment="1">
      <alignment horizontal="left" vertical="top" wrapText="1"/>
    </xf>
    <xf numFmtId="0" fontId="93" fillId="5" borderId="64" xfId="7" applyFont="1" applyFill="1" applyBorder="1" applyAlignment="1">
      <alignment horizontal="center" vertical="top"/>
    </xf>
    <xf numFmtId="0" fontId="93" fillId="16" borderId="69" xfId="7" applyFont="1" applyFill="1" applyBorder="1" applyAlignment="1">
      <alignment horizontal="left" vertical="top"/>
    </xf>
    <xf numFmtId="9" fontId="93" fillId="16" borderId="65" xfId="7" applyNumberFormat="1" applyFont="1" applyFill="1" applyBorder="1" applyAlignment="1">
      <alignment horizontal="center" vertical="top"/>
    </xf>
    <xf numFmtId="0" fontId="80" fillId="0" borderId="33" xfId="7" applyFont="1" applyBorder="1" applyAlignment="1">
      <alignment horizontal="left" vertical="top"/>
    </xf>
    <xf numFmtId="0" fontId="30" fillId="0" borderId="51" xfId="7" applyFont="1" applyBorder="1" applyAlignment="1">
      <alignment horizontal="center" vertical="center"/>
    </xf>
    <xf numFmtId="9" fontId="30" fillId="0" borderId="22" xfId="7" applyNumberFormat="1" applyFont="1" applyBorder="1" applyAlignment="1">
      <alignment horizontal="center" vertical="top"/>
    </xf>
    <xf numFmtId="9" fontId="30" fillId="0" borderId="51" xfId="7" applyNumberFormat="1" applyFont="1" applyBorder="1" applyAlignment="1">
      <alignment horizontal="center" vertical="top"/>
    </xf>
    <xf numFmtId="9" fontId="30" fillId="0" borderId="24" xfId="7" applyNumberFormat="1" applyFont="1" applyBorder="1" applyAlignment="1">
      <alignment horizontal="center" vertical="top"/>
    </xf>
    <xf numFmtId="0" fontId="30" fillId="16" borderId="22" xfId="7" applyFont="1" applyFill="1" applyBorder="1" applyAlignment="1">
      <alignment horizontal="left" vertical="top"/>
    </xf>
    <xf numFmtId="0" fontId="30" fillId="16" borderId="28" xfId="7" applyFont="1" applyFill="1" applyBorder="1" applyAlignment="1">
      <alignment horizontal="center" vertical="center"/>
    </xf>
    <xf numFmtId="9" fontId="30" fillId="16" borderId="22" xfId="7" applyNumberFormat="1" applyFont="1" applyFill="1" applyBorder="1" applyAlignment="1">
      <alignment horizontal="center" vertical="top"/>
    </xf>
    <xf numFmtId="9" fontId="30" fillId="16" borderId="28" xfId="7" applyNumberFormat="1" applyFont="1" applyFill="1" applyBorder="1" applyAlignment="1">
      <alignment horizontal="center" vertical="top"/>
    </xf>
    <xf numFmtId="9" fontId="30" fillId="16" borderId="24" xfId="7" applyNumberFormat="1" applyFont="1" applyFill="1" applyBorder="1" applyAlignment="1">
      <alignment horizontal="center" vertical="top"/>
    </xf>
    <xf numFmtId="1" fontId="30" fillId="0" borderId="5" xfId="7" applyNumberFormat="1" applyFont="1" applyBorder="1" applyAlignment="1">
      <alignment horizontal="center" vertical="top"/>
    </xf>
    <xf numFmtId="165" fontId="27" fillId="5" borderId="30" xfId="7" applyNumberFormat="1" applyFont="1" applyFill="1" applyBorder="1" applyAlignment="1">
      <alignment horizontal="center" vertical="top"/>
    </xf>
    <xf numFmtId="1" fontId="30" fillId="0" borderId="35" xfId="7" applyNumberFormat="1" applyFont="1" applyBorder="1" applyAlignment="1">
      <alignment horizontal="center" vertical="top"/>
    </xf>
    <xf numFmtId="165" fontId="30" fillId="5" borderId="21" xfId="7" applyNumberFormat="1" applyFont="1" applyFill="1" applyBorder="1" applyAlignment="1">
      <alignment horizontal="center" vertical="top"/>
    </xf>
    <xf numFmtId="0" fontId="30" fillId="0" borderId="22" xfId="7" applyFont="1" applyBorder="1" applyAlignment="1">
      <alignment horizontal="center" vertical="center"/>
    </xf>
    <xf numFmtId="0" fontId="30" fillId="16" borderId="52" xfId="7" applyFont="1" applyFill="1" applyBorder="1" applyAlignment="1">
      <alignment horizontal="left" vertical="top"/>
    </xf>
    <xf numFmtId="0" fontId="30" fillId="16" borderId="53" xfId="7" applyFont="1" applyFill="1" applyBorder="1" applyAlignment="1">
      <alignment horizontal="center" vertical="center"/>
    </xf>
    <xf numFmtId="9" fontId="30" fillId="16" borderId="1" xfId="7" applyNumberFormat="1" applyFont="1" applyFill="1" applyBorder="1" applyAlignment="1">
      <alignment horizontal="center" vertical="top"/>
    </xf>
    <xf numFmtId="9" fontId="30" fillId="16" borderId="45" xfId="7" applyNumberFormat="1" applyFont="1" applyFill="1" applyBorder="1" applyAlignment="1">
      <alignment horizontal="center" vertical="top"/>
    </xf>
    <xf numFmtId="0" fontId="51" fillId="0" borderId="65" xfId="7" applyFont="1" applyBorder="1" applyAlignment="1">
      <alignment vertical="center" wrapText="1"/>
    </xf>
    <xf numFmtId="0" fontId="51" fillId="0" borderId="65" xfId="7" applyFont="1" applyBorder="1" applyAlignment="1">
      <alignment horizontal="center" vertical="center" wrapText="1"/>
    </xf>
    <xf numFmtId="0" fontId="31" fillId="0" borderId="65" xfId="7" applyFont="1" applyBorder="1" applyAlignment="1">
      <alignment horizontal="center" vertical="top"/>
    </xf>
    <xf numFmtId="0" fontId="24" fillId="5" borderId="6" xfId="7" applyFont="1" applyFill="1" applyBorder="1" applyAlignment="1">
      <alignment horizontal="left" vertical="top" wrapText="1"/>
    </xf>
    <xf numFmtId="0" fontId="31" fillId="5" borderId="5" xfId="7" applyFont="1" applyFill="1" applyBorder="1" applyAlignment="1">
      <alignment horizontal="center" vertical="top"/>
    </xf>
    <xf numFmtId="0" fontId="24" fillId="5" borderId="71" xfId="7" applyFont="1" applyFill="1" applyBorder="1" applyAlignment="1">
      <alignment horizontal="left" vertical="top" wrapText="1"/>
    </xf>
    <xf numFmtId="0" fontId="31" fillId="5" borderId="17" xfId="7" applyFont="1" applyFill="1" applyBorder="1" applyAlignment="1">
      <alignment horizontal="center" vertical="top"/>
    </xf>
    <xf numFmtId="0" fontId="95" fillId="0" borderId="65" xfId="7" applyFont="1" applyBorder="1" applyAlignment="1">
      <alignment horizontal="center" vertical="center"/>
    </xf>
    <xf numFmtId="0" fontId="31" fillId="0" borderId="65" xfId="7" applyFont="1" applyBorder="1" applyAlignment="1">
      <alignment horizontal="center" vertical="center"/>
    </xf>
    <xf numFmtId="0" fontId="31" fillId="0" borderId="66" xfId="7" applyFont="1" applyBorder="1" applyAlignment="1">
      <alignment horizontal="left" vertical="top"/>
    </xf>
    <xf numFmtId="0" fontId="36" fillId="0" borderId="65" xfId="7" applyFont="1" applyBorder="1" applyAlignment="1">
      <alignment horizontal="center" vertical="center"/>
    </xf>
    <xf numFmtId="0" fontId="36" fillId="0" borderId="66" xfId="7" applyFont="1" applyBorder="1" applyAlignment="1">
      <alignment horizontal="left" vertical="top"/>
    </xf>
    <xf numFmtId="0" fontId="36" fillId="0" borderId="65" xfId="7" applyFont="1" applyBorder="1" applyAlignment="1">
      <alignment horizontal="center" vertical="top"/>
    </xf>
    <xf numFmtId="0" fontId="55" fillId="5" borderId="71" xfId="7" applyFont="1" applyFill="1" applyBorder="1" applyAlignment="1">
      <alignment horizontal="left" vertical="top" wrapText="1"/>
    </xf>
    <xf numFmtId="0" fontId="15" fillId="5" borderId="6" xfId="7" applyFont="1" applyFill="1" applyBorder="1" applyAlignment="1">
      <alignment horizontal="left" vertical="top" wrapText="1"/>
    </xf>
    <xf numFmtId="0" fontId="15" fillId="5" borderId="49" xfId="7" applyFont="1" applyFill="1" applyBorder="1" applyAlignment="1">
      <alignment horizontal="center" vertical="top" wrapText="1"/>
    </xf>
    <xf numFmtId="0" fontId="15" fillId="5" borderId="71" xfId="7" applyFont="1" applyFill="1" applyBorder="1" applyAlignment="1">
      <alignment horizontal="left" vertical="top" wrapText="1"/>
    </xf>
    <xf numFmtId="0" fontId="15" fillId="5" borderId="62" xfId="7" applyFont="1" applyFill="1" applyBorder="1" applyAlignment="1">
      <alignment horizontal="center" vertical="center" wrapText="1"/>
    </xf>
    <xf numFmtId="0" fontId="96" fillId="5" borderId="17" xfId="7" applyFont="1" applyFill="1" applyBorder="1" applyAlignment="1">
      <alignment horizontal="center" vertical="top"/>
    </xf>
    <xf numFmtId="0" fontId="96" fillId="5" borderId="64" xfId="7" applyFont="1" applyFill="1" applyBorder="1" applyAlignment="1">
      <alignment horizontal="center" vertical="top"/>
    </xf>
    <xf numFmtId="9" fontId="96" fillId="16" borderId="65" xfId="7" applyNumberFormat="1" applyFont="1" applyFill="1" applyBorder="1" applyAlignment="1">
      <alignment horizontal="center" vertical="top"/>
    </xf>
    <xf numFmtId="0" fontId="15" fillId="5" borderId="2" xfId="7" applyFont="1" applyFill="1" applyBorder="1" applyAlignment="1">
      <alignment horizontal="center" vertical="top"/>
    </xf>
    <xf numFmtId="0" fontId="15" fillId="5" borderId="30" xfId="7" applyFont="1" applyFill="1" applyBorder="1" applyAlignment="1">
      <alignment horizontal="center" vertical="top"/>
    </xf>
    <xf numFmtId="0" fontId="15" fillId="5" borderId="3" xfId="7" applyFont="1" applyFill="1" applyBorder="1" applyAlignment="1">
      <alignment horizontal="center" vertical="top"/>
    </xf>
    <xf numFmtId="165" fontId="15" fillId="5" borderId="3" xfId="7" applyNumberFormat="1" applyFont="1" applyFill="1" applyBorder="1" applyAlignment="1">
      <alignment horizontal="center" vertical="top"/>
    </xf>
    <xf numFmtId="165" fontId="15" fillId="5" borderId="68" xfId="7" applyNumberFormat="1" applyFont="1" applyFill="1" applyBorder="1" applyAlignment="1">
      <alignment horizontal="center" vertical="top"/>
    </xf>
    <xf numFmtId="0" fontId="15" fillId="5" borderId="67" xfId="7" applyFont="1" applyFill="1" applyBorder="1" applyAlignment="1">
      <alignment horizontal="left" vertical="top" wrapText="1"/>
    </xf>
    <xf numFmtId="0" fontId="15" fillId="5" borderId="75" xfId="7" applyFont="1" applyFill="1" applyBorder="1" applyAlignment="1">
      <alignment horizontal="center" vertical="center" wrapText="1"/>
    </xf>
    <xf numFmtId="0" fontId="15" fillId="5" borderId="64" xfId="7" applyFont="1" applyFill="1" applyBorder="1" applyAlignment="1">
      <alignment horizontal="center" vertical="top"/>
    </xf>
    <xf numFmtId="0" fontId="16" fillId="16" borderId="15" xfId="7" applyFont="1" applyFill="1" applyBorder="1" applyAlignment="1">
      <alignment horizontal="center" vertical="top"/>
    </xf>
    <xf numFmtId="165" fontId="16" fillId="16" borderId="28" xfId="7" applyNumberFormat="1" applyFont="1" applyFill="1" applyBorder="1" applyAlignment="1">
      <alignment horizontal="center" vertical="top"/>
    </xf>
    <xf numFmtId="0" fontId="15" fillId="16" borderId="69" xfId="7" applyFont="1" applyFill="1" applyBorder="1" applyAlignment="1">
      <alignment horizontal="left" vertical="top"/>
    </xf>
    <xf numFmtId="0" fontId="15" fillId="16" borderId="74" xfId="7" applyFont="1" applyFill="1" applyBorder="1" applyAlignment="1">
      <alignment horizontal="center" vertical="center"/>
    </xf>
    <xf numFmtId="9" fontId="15" fillId="16" borderId="65" xfId="7" applyNumberFormat="1" applyFont="1" applyFill="1" applyBorder="1" applyAlignment="1">
      <alignment horizontal="center" vertical="top"/>
    </xf>
    <xf numFmtId="0" fontId="97" fillId="7" borderId="22" xfId="7" applyFont="1" applyFill="1" applyBorder="1" applyAlignment="1">
      <alignment horizontal="left" vertical="top" wrapText="1"/>
    </xf>
    <xf numFmtId="0" fontId="97" fillId="18" borderId="11" xfId="7" applyFont="1" applyFill="1" applyBorder="1" applyAlignment="1">
      <alignment vertical="top"/>
    </xf>
    <xf numFmtId="0" fontId="27" fillId="5" borderId="9" xfId="7" applyFont="1" applyFill="1" applyBorder="1" applyAlignment="1">
      <alignment vertical="top" wrapText="1"/>
    </xf>
    <xf numFmtId="0" fontId="30" fillId="16" borderId="65" xfId="7" applyFont="1" applyFill="1" applyBorder="1" applyAlignment="1">
      <alignment horizontal="center" vertical="center"/>
    </xf>
    <xf numFmtId="9" fontId="30" fillId="16" borderId="74" xfId="7" applyNumberFormat="1" applyFont="1" applyFill="1" applyBorder="1" applyAlignment="1">
      <alignment horizontal="center" vertical="top"/>
    </xf>
    <xf numFmtId="0" fontId="36" fillId="5" borderId="64" xfId="7" applyFont="1" applyFill="1" applyBorder="1" applyAlignment="1">
      <alignment horizontal="center" vertical="top"/>
    </xf>
    <xf numFmtId="165" fontId="98" fillId="5" borderId="2" xfId="7" applyNumberFormat="1" applyFont="1" applyFill="1" applyBorder="1" applyAlignment="1">
      <alignment horizontal="center" vertical="top"/>
    </xf>
    <xf numFmtId="165" fontId="98" fillId="5" borderId="25" xfId="7" applyNumberFormat="1" applyFont="1" applyFill="1" applyBorder="1" applyAlignment="1">
      <alignment horizontal="center" vertical="top"/>
    </xf>
    <xf numFmtId="165" fontId="98" fillId="5" borderId="59" xfId="7" applyNumberFormat="1" applyFont="1" applyFill="1" applyBorder="1" applyAlignment="1">
      <alignment horizontal="center" vertical="top"/>
    </xf>
    <xf numFmtId="165" fontId="98" fillId="5" borderId="60" xfId="7" applyNumberFormat="1" applyFont="1" applyFill="1" applyBorder="1" applyAlignment="1">
      <alignment horizontal="center" vertical="top"/>
    </xf>
    <xf numFmtId="0" fontId="55" fillId="5" borderId="6" xfId="7" applyFont="1" applyFill="1" applyBorder="1" applyAlignment="1">
      <alignment horizontal="left" vertical="top" wrapText="1"/>
    </xf>
    <xf numFmtId="0" fontId="36" fillId="5" borderId="46" xfId="7" applyFont="1" applyFill="1" applyBorder="1" applyAlignment="1">
      <alignment horizontal="left" vertical="top" wrapText="1"/>
    </xf>
    <xf numFmtId="0" fontId="36" fillId="5" borderId="37" xfId="7" applyFont="1" applyFill="1" applyBorder="1" applyAlignment="1">
      <alignment horizontal="left" vertical="top" wrapText="1"/>
    </xf>
    <xf numFmtId="0" fontId="99" fillId="0" borderId="0" xfId="7" applyFont="1" applyAlignment="1">
      <alignment horizontal="left"/>
    </xf>
    <xf numFmtId="0" fontId="100" fillId="0" borderId="0" xfId="7" applyFont="1"/>
    <xf numFmtId="2" fontId="33" fillId="4" borderId="28" xfId="7" applyNumberFormat="1" applyFont="1" applyFill="1" applyBorder="1" applyAlignment="1">
      <alignment horizontal="center" vertical="top" wrapText="1"/>
    </xf>
    <xf numFmtId="165" fontId="33" fillId="4" borderId="28" xfId="7" applyNumberFormat="1" applyFont="1" applyFill="1" applyBorder="1" applyAlignment="1">
      <alignment horizontal="center" vertical="top" wrapText="1"/>
    </xf>
    <xf numFmtId="165" fontId="30" fillId="0" borderId="2" xfId="7" applyNumberFormat="1" applyFont="1" applyBorder="1" applyAlignment="1">
      <alignment horizontal="center" vertical="top" wrapText="1"/>
    </xf>
    <xf numFmtId="165" fontId="30" fillId="0" borderId="8" xfId="7" applyNumberFormat="1" applyFont="1" applyBorder="1" applyAlignment="1">
      <alignment horizontal="center" vertical="top" wrapText="1"/>
    </xf>
    <xf numFmtId="2" fontId="30" fillId="0" borderId="30" xfId="7" applyNumberFormat="1" applyFont="1" applyBorder="1" applyAlignment="1">
      <alignment horizontal="center" vertical="top" wrapText="1"/>
    </xf>
    <xf numFmtId="2" fontId="30" fillId="0" borderId="38" xfId="7" applyNumberFormat="1" applyFont="1" applyBorder="1" applyAlignment="1">
      <alignment horizontal="center" vertical="top" wrapText="1"/>
    </xf>
    <xf numFmtId="165" fontId="30" fillId="0" borderId="30" xfId="7" applyNumberFormat="1" applyFont="1" applyBorder="1" applyAlignment="1">
      <alignment horizontal="center" vertical="top" wrapText="1"/>
    </xf>
    <xf numFmtId="0" fontId="101" fillId="0" borderId="0" xfId="7" applyFont="1"/>
    <xf numFmtId="2" fontId="30" fillId="0" borderId="3" xfId="7" applyNumberFormat="1" applyFont="1" applyBorder="1" applyAlignment="1">
      <alignment horizontal="center" vertical="top" wrapText="1"/>
    </xf>
    <xf numFmtId="2" fontId="30" fillId="0" borderId="47" xfId="7" applyNumberFormat="1" applyFont="1" applyBorder="1" applyAlignment="1">
      <alignment horizontal="center" vertical="top" wrapText="1"/>
    </xf>
    <xf numFmtId="165" fontId="30" fillId="0" borderId="3" xfId="7" applyNumberFormat="1" applyFont="1" applyBorder="1" applyAlignment="1">
      <alignment horizontal="center" vertical="top" wrapText="1"/>
    </xf>
    <xf numFmtId="165" fontId="30" fillId="0" borderId="47" xfId="7" applyNumberFormat="1" applyFont="1" applyBorder="1" applyAlignment="1">
      <alignment horizontal="center" vertical="top" wrapText="1"/>
    </xf>
    <xf numFmtId="165" fontId="30" fillId="0" borderId="4" xfId="7" applyNumberFormat="1" applyFont="1" applyBorder="1" applyAlignment="1">
      <alignment horizontal="center" vertical="top" wrapText="1"/>
    </xf>
    <xf numFmtId="165" fontId="30" fillId="0" borderId="10" xfId="7" applyNumberFormat="1" applyFont="1" applyBorder="1" applyAlignment="1">
      <alignment horizontal="center" vertical="top" wrapText="1"/>
    </xf>
    <xf numFmtId="166" fontId="30" fillId="0" borderId="30" xfId="40" applyNumberFormat="1" applyFont="1" applyBorder="1" applyAlignment="1">
      <alignment horizontal="center" vertical="top" wrapText="1"/>
    </xf>
    <xf numFmtId="0" fontId="15" fillId="0" borderId="70" xfId="0" applyFont="1" applyBorder="1" applyAlignment="1">
      <alignment horizontal="center" vertical="top"/>
    </xf>
    <xf numFmtId="2" fontId="15" fillId="0" borderId="59" xfId="0" applyNumberFormat="1" applyFont="1" applyBorder="1" applyAlignment="1">
      <alignment horizontal="center" vertical="top"/>
    </xf>
    <xf numFmtId="1" fontId="15" fillId="10" borderId="35" xfId="0" applyNumberFormat="1" applyFont="1" applyFill="1" applyBorder="1" applyAlignment="1">
      <alignment horizontal="center" vertical="center" wrapText="1"/>
    </xf>
    <xf numFmtId="1" fontId="15" fillId="10" borderId="34" xfId="0" applyNumberFormat="1" applyFont="1" applyFill="1" applyBorder="1" applyAlignment="1">
      <alignment horizontal="center" vertical="center" wrapText="1"/>
    </xf>
    <xf numFmtId="165" fontId="15" fillId="10" borderId="57" xfId="0" applyNumberFormat="1" applyFont="1" applyFill="1" applyBorder="1" applyAlignment="1">
      <alignment horizontal="center" vertical="center" wrapText="1"/>
    </xf>
    <xf numFmtId="2" fontId="15" fillId="5" borderId="5" xfId="0" applyNumberFormat="1" applyFont="1" applyFill="1" applyBorder="1" applyAlignment="1">
      <alignment horizontal="center" vertical="center"/>
    </xf>
    <xf numFmtId="2" fontId="15" fillId="5" borderId="7" xfId="0" applyNumberFormat="1" applyFont="1" applyFill="1" applyBorder="1" applyAlignment="1">
      <alignment horizontal="center" vertical="center"/>
    </xf>
    <xf numFmtId="2" fontId="15" fillId="5" borderId="1" xfId="0" applyNumberFormat="1" applyFont="1" applyFill="1" applyBorder="1" applyAlignment="1">
      <alignment horizontal="center" vertical="center"/>
    </xf>
    <xf numFmtId="2" fontId="15" fillId="5" borderId="24" xfId="0" applyNumberFormat="1" applyFont="1" applyFill="1" applyBorder="1" applyAlignment="1">
      <alignment horizontal="center" vertical="center"/>
    </xf>
    <xf numFmtId="0" fontId="15" fillId="5" borderId="67" xfId="0" applyFont="1" applyFill="1" applyBorder="1" applyAlignment="1">
      <alignment vertical="center" wrapText="1"/>
    </xf>
    <xf numFmtId="49" fontId="15" fillId="5" borderId="64" xfId="0" applyNumberFormat="1" applyFont="1" applyFill="1" applyBorder="1" applyAlignment="1">
      <alignment horizontal="center" vertical="center" wrapText="1"/>
    </xf>
    <xf numFmtId="0" fontId="15" fillId="5" borderId="71" xfId="0" applyFont="1" applyFill="1" applyBorder="1" applyAlignment="1">
      <alignment vertical="center" wrapText="1"/>
    </xf>
    <xf numFmtId="49" fontId="15" fillId="5" borderId="17" xfId="0" applyNumberFormat="1" applyFont="1" applyFill="1" applyBorder="1" applyAlignment="1">
      <alignment horizontal="center" vertical="center" wrapText="1"/>
    </xf>
    <xf numFmtId="0" fontId="15" fillId="5" borderId="17" xfId="0" applyFont="1" applyFill="1" applyBorder="1" applyAlignment="1">
      <alignment vertical="center"/>
    </xf>
    <xf numFmtId="49" fontId="15" fillId="10" borderId="17" xfId="0" applyNumberFormat="1" applyFont="1" applyFill="1" applyBorder="1" applyAlignment="1">
      <alignment vertical="center" wrapText="1"/>
    </xf>
    <xf numFmtId="49" fontId="15" fillId="10" borderId="42" xfId="0" applyNumberFormat="1" applyFont="1" applyFill="1" applyBorder="1" applyAlignment="1">
      <alignment vertical="center" wrapText="1"/>
    </xf>
    <xf numFmtId="165" fontId="15" fillId="10" borderId="33" xfId="0" applyNumberFormat="1" applyFont="1" applyFill="1" applyBorder="1" applyAlignment="1">
      <alignment horizontal="center" vertical="top"/>
    </xf>
    <xf numFmtId="165" fontId="15" fillId="0" borderId="35" xfId="0" applyNumberFormat="1" applyFont="1" applyBorder="1" applyAlignment="1">
      <alignment horizontal="center" vertical="top"/>
    </xf>
    <xf numFmtId="165" fontId="15" fillId="0" borderId="5" xfId="0" applyNumberFormat="1" applyFont="1" applyBorder="1" applyAlignment="1">
      <alignment horizontal="center" vertical="top"/>
    </xf>
    <xf numFmtId="165" fontId="15" fillId="11" borderId="1" xfId="0" applyNumberFormat="1" applyFont="1" applyFill="1" applyBorder="1" applyAlignment="1">
      <alignment horizontal="center" vertical="top"/>
    </xf>
    <xf numFmtId="0" fontId="15" fillId="5" borderId="78" xfId="0" applyFont="1" applyFill="1" applyBorder="1" applyAlignment="1">
      <alignment horizontal="center" vertical="center"/>
    </xf>
    <xf numFmtId="0" fontId="15" fillId="5" borderId="76" xfId="0" applyFont="1" applyFill="1" applyBorder="1" applyAlignment="1">
      <alignment horizontal="center" vertical="center"/>
    </xf>
    <xf numFmtId="0" fontId="15" fillId="0" borderId="58" xfId="0" applyFont="1" applyBorder="1" applyAlignment="1">
      <alignment horizontal="left" vertical="top" wrapText="1"/>
    </xf>
    <xf numFmtId="49" fontId="16" fillId="7" borderId="29" xfId="0" applyNumberFormat="1" applyFont="1" applyFill="1" applyBorder="1" applyAlignment="1">
      <alignment horizontal="center" vertical="top"/>
    </xf>
    <xf numFmtId="0" fontId="27" fillId="0" borderId="0" xfId="0" applyFont="1" applyAlignment="1">
      <alignment horizontal="left" vertical="top"/>
    </xf>
    <xf numFmtId="0" fontId="30" fillId="0" borderId="0" xfId="0" applyFont="1" applyAlignment="1">
      <alignment horizontal="left" vertical="top"/>
    </xf>
    <xf numFmtId="0" fontId="15" fillId="5" borderId="64" xfId="0" applyFont="1" applyFill="1" applyBorder="1" applyAlignment="1">
      <alignment wrapText="1"/>
    </xf>
    <xf numFmtId="0" fontId="15" fillId="5" borderId="84" xfId="0" applyFont="1" applyFill="1" applyBorder="1" applyAlignment="1">
      <alignment horizontal="center" vertical="center"/>
    </xf>
    <xf numFmtId="0" fontId="15" fillId="5" borderId="84" xfId="0" applyFont="1" applyFill="1" applyBorder="1" applyAlignment="1">
      <alignment horizontal="center" vertical="top"/>
    </xf>
    <xf numFmtId="0" fontId="15" fillId="5" borderId="63" xfId="0" applyFont="1" applyFill="1" applyBorder="1" applyAlignment="1">
      <alignment horizontal="center" vertical="top"/>
    </xf>
    <xf numFmtId="0" fontId="62" fillId="7" borderId="11" xfId="0" applyFont="1" applyFill="1" applyBorder="1" applyAlignment="1">
      <alignment vertical="top" wrapText="1"/>
    </xf>
    <xf numFmtId="0" fontId="12" fillId="7" borderId="66" xfId="0" applyFont="1" applyFill="1" applyBorder="1" applyAlignment="1">
      <alignment vertical="top" wrapText="1"/>
    </xf>
    <xf numFmtId="165" fontId="69" fillId="5" borderId="1" xfId="0" applyNumberFormat="1" applyFont="1" applyFill="1" applyBorder="1" applyAlignment="1">
      <alignment horizontal="center" vertical="top" wrapText="1"/>
    </xf>
    <xf numFmtId="165" fontId="13" fillId="5" borderId="8" xfId="0" applyNumberFormat="1" applyFont="1" applyFill="1" applyBorder="1" applyAlignment="1">
      <alignment horizontal="center" vertical="top"/>
    </xf>
    <xf numFmtId="165" fontId="13" fillId="5" borderId="38" xfId="0" applyNumberFormat="1" applyFont="1" applyFill="1" applyBorder="1" applyAlignment="1">
      <alignment horizontal="center" vertical="top"/>
    </xf>
    <xf numFmtId="0" fontId="102" fillId="0" borderId="35" xfId="0" applyFont="1" applyBorder="1" applyAlignment="1">
      <alignment vertical="top" wrapText="1"/>
    </xf>
    <xf numFmtId="0" fontId="102" fillId="0" borderId="35" xfId="0" applyFont="1" applyBorder="1" applyAlignment="1">
      <alignment horizontal="center" vertical="center"/>
    </xf>
    <xf numFmtId="0" fontId="102" fillId="0" borderId="1" xfId="0" applyFont="1" applyBorder="1" applyAlignment="1">
      <alignment horizontal="left" vertical="top"/>
    </xf>
    <xf numFmtId="165" fontId="102" fillId="10" borderId="1" xfId="0" applyNumberFormat="1" applyFont="1" applyFill="1" applyBorder="1" applyAlignment="1">
      <alignment horizontal="center" vertical="center" wrapText="1"/>
    </xf>
    <xf numFmtId="165" fontId="69" fillId="5" borderId="2" xfId="0" applyNumberFormat="1" applyFont="1" applyFill="1" applyBorder="1" applyAlignment="1">
      <alignment horizontal="center" vertical="top"/>
    </xf>
    <xf numFmtId="0" fontId="69" fillId="5" borderId="62" xfId="0" applyFont="1" applyFill="1" applyBorder="1" applyAlignment="1">
      <alignment horizontal="left" vertical="center" wrapText="1"/>
    </xf>
    <xf numFmtId="0" fontId="69" fillId="5" borderId="61" xfId="0" applyFont="1" applyFill="1" applyBorder="1" applyAlignment="1">
      <alignment horizontal="left" vertical="center" wrapText="1"/>
    </xf>
    <xf numFmtId="165" fontId="69" fillId="5" borderId="4" xfId="0" applyNumberFormat="1" applyFont="1" applyFill="1" applyBorder="1" applyAlignment="1">
      <alignment horizontal="center" vertical="top"/>
    </xf>
    <xf numFmtId="0" fontId="102" fillId="5" borderId="5" xfId="0" applyFont="1" applyFill="1" applyBorder="1" applyAlignment="1">
      <alignment horizontal="left" vertical="top" wrapText="1"/>
    </xf>
    <xf numFmtId="0" fontId="102" fillId="0" borderId="35" xfId="0" applyFont="1" applyBorder="1" applyAlignment="1">
      <alignment horizontal="left" vertical="center" wrapText="1"/>
    </xf>
    <xf numFmtId="0" fontId="102" fillId="0" borderId="35" xfId="0" applyFont="1" applyBorder="1" applyAlignment="1">
      <alignment vertical="center" wrapText="1"/>
    </xf>
    <xf numFmtId="49" fontId="14" fillId="5" borderId="15" xfId="0" applyNumberFormat="1" applyFont="1" applyFill="1" applyBorder="1" applyAlignment="1">
      <alignment horizontal="center" vertical="top" wrapText="1"/>
    </xf>
    <xf numFmtId="49" fontId="14" fillId="5" borderId="12" xfId="0" applyNumberFormat="1" applyFont="1" applyFill="1" applyBorder="1" applyAlignment="1">
      <alignment horizontal="center" vertical="top" wrapText="1"/>
    </xf>
    <xf numFmtId="0" fontId="62" fillId="5" borderId="0" xfId="0" applyFont="1" applyFill="1"/>
    <xf numFmtId="0" fontId="13" fillId="5" borderId="56" xfId="0" applyFont="1" applyFill="1" applyBorder="1" applyAlignment="1">
      <alignment vertical="center" wrapText="1"/>
    </xf>
    <xf numFmtId="0" fontId="13" fillId="5" borderId="0" xfId="0" applyFont="1" applyFill="1" applyAlignment="1">
      <alignment horizontal="center" vertical="center"/>
    </xf>
    <xf numFmtId="0" fontId="13" fillId="5" borderId="56" xfId="0" applyFont="1" applyFill="1" applyBorder="1" applyAlignment="1">
      <alignment horizontal="center" vertical="top"/>
    </xf>
    <xf numFmtId="0" fontId="13" fillId="5" borderId="57" xfId="0" applyFont="1" applyFill="1" applyBorder="1" applyAlignment="1">
      <alignment horizontal="center" vertical="top"/>
    </xf>
    <xf numFmtId="0" fontId="13" fillId="5" borderId="54" xfId="0" applyFont="1" applyFill="1" applyBorder="1" applyAlignment="1">
      <alignment horizontal="center" vertical="top" wrapText="1"/>
    </xf>
    <xf numFmtId="0" fontId="13" fillId="5" borderId="6" xfId="0" applyFont="1" applyFill="1" applyBorder="1" applyAlignment="1">
      <alignment vertical="top" wrapText="1"/>
    </xf>
    <xf numFmtId="49" fontId="13" fillId="5" borderId="5" xfId="0" applyNumberFormat="1" applyFont="1" applyFill="1" applyBorder="1" applyAlignment="1">
      <alignment horizontal="center" vertical="center" wrapText="1"/>
    </xf>
    <xf numFmtId="1" fontId="13" fillId="5" borderId="5" xfId="0" applyNumberFormat="1" applyFont="1" applyFill="1" applyBorder="1" applyAlignment="1">
      <alignment horizontal="center" vertical="center" wrapText="1"/>
    </xf>
    <xf numFmtId="1" fontId="13" fillId="5" borderId="7" xfId="0" applyNumberFormat="1" applyFont="1" applyFill="1" applyBorder="1" applyAlignment="1">
      <alignment horizontal="center" vertical="center" wrapText="1"/>
    </xf>
    <xf numFmtId="0" fontId="13" fillId="5" borderId="37" xfId="0" applyFont="1" applyFill="1" applyBorder="1" applyAlignment="1">
      <alignment horizontal="left" vertical="center" wrapText="1"/>
    </xf>
    <xf numFmtId="165" fontId="13" fillId="5" borderId="61" xfId="0" applyNumberFormat="1" applyFont="1" applyFill="1" applyBorder="1" applyAlignment="1">
      <alignment horizontal="center" vertical="center" wrapText="1"/>
    </xf>
    <xf numFmtId="49" fontId="13" fillId="5" borderId="17" xfId="0" applyNumberFormat="1" applyFont="1" applyFill="1" applyBorder="1" applyAlignment="1">
      <alignment horizontal="center" vertical="center" wrapText="1"/>
    </xf>
    <xf numFmtId="49" fontId="13" fillId="5" borderId="42" xfId="0" applyNumberFormat="1" applyFont="1" applyFill="1" applyBorder="1" applyAlignment="1">
      <alignment horizontal="center" vertical="center" wrapText="1"/>
    </xf>
    <xf numFmtId="165" fontId="13" fillId="10" borderId="62" xfId="0" applyNumberFormat="1" applyFont="1" applyFill="1" applyBorder="1" applyAlignment="1">
      <alignment horizontal="center" vertical="center" wrapText="1"/>
    </xf>
    <xf numFmtId="49" fontId="13" fillId="10" borderId="17" xfId="0" applyNumberFormat="1" applyFont="1" applyFill="1" applyBorder="1" applyAlignment="1">
      <alignment horizontal="left" vertical="center" wrapText="1"/>
    </xf>
    <xf numFmtId="49" fontId="13" fillId="10" borderId="42" xfId="0" applyNumberFormat="1" applyFont="1" applyFill="1" applyBorder="1" applyAlignment="1">
      <alignment horizontal="left" vertical="center" wrapText="1"/>
    </xf>
    <xf numFmtId="9" fontId="13" fillId="0" borderId="1" xfId="0" applyNumberFormat="1" applyFont="1" applyBorder="1" applyAlignment="1">
      <alignment horizontal="left" vertical="top"/>
    </xf>
    <xf numFmtId="9" fontId="13" fillId="0" borderId="45" xfId="0" applyNumberFormat="1" applyFont="1" applyBorder="1" applyAlignment="1">
      <alignment horizontal="left" vertical="top"/>
    </xf>
    <xf numFmtId="2" fontId="69" fillId="5" borderId="3" xfId="0" applyNumberFormat="1" applyFont="1" applyFill="1" applyBorder="1" applyAlignment="1">
      <alignment horizontal="center" vertical="top"/>
    </xf>
    <xf numFmtId="0" fontId="69" fillId="5" borderId="50" xfId="0" applyFont="1" applyFill="1" applyBorder="1" applyAlignment="1">
      <alignment horizontal="center" vertical="top" wrapText="1"/>
    </xf>
    <xf numFmtId="0" fontId="69" fillId="5" borderId="54" xfId="0" applyFont="1" applyFill="1" applyBorder="1" applyAlignment="1">
      <alignment horizontal="center" vertical="top" wrapText="1"/>
    </xf>
    <xf numFmtId="0" fontId="69" fillId="5" borderId="35" xfId="0" applyFont="1" applyFill="1" applyBorder="1" applyAlignment="1">
      <alignment horizontal="center" vertical="top"/>
    </xf>
    <xf numFmtId="0" fontId="69" fillId="5" borderId="63" xfId="0" applyFont="1" applyFill="1" applyBorder="1" applyAlignment="1">
      <alignment horizontal="center" vertical="top" wrapText="1"/>
    </xf>
    <xf numFmtId="0" fontId="69" fillId="5" borderId="64" xfId="0" applyFont="1" applyFill="1" applyBorder="1" applyAlignment="1">
      <alignment horizontal="center" vertical="top"/>
    </xf>
    <xf numFmtId="0" fontId="69" fillId="5" borderId="34" xfId="0" applyFont="1" applyFill="1" applyBorder="1" applyAlignment="1">
      <alignment horizontal="center" vertical="top" wrapText="1"/>
    </xf>
    <xf numFmtId="165" fontId="69" fillId="5" borderId="73" xfId="0" applyNumberFormat="1" applyFont="1" applyFill="1" applyBorder="1" applyAlignment="1">
      <alignment horizontal="center" vertical="top"/>
    </xf>
    <xf numFmtId="0" fontId="69" fillId="5" borderId="34" xfId="0" applyFont="1" applyFill="1" applyBorder="1" applyAlignment="1">
      <alignment horizontal="center" vertical="top"/>
    </xf>
    <xf numFmtId="0" fontId="69" fillId="5" borderId="38" xfId="0" applyFont="1" applyFill="1" applyBorder="1" applyAlignment="1">
      <alignment vertical="center" wrapText="1"/>
    </xf>
    <xf numFmtId="0" fontId="69" fillId="5" borderId="52" xfId="0" applyFont="1" applyFill="1" applyBorder="1" applyAlignment="1">
      <alignment vertical="center" wrapText="1"/>
    </xf>
    <xf numFmtId="0" fontId="69" fillId="5" borderId="1" xfId="0" applyFont="1" applyFill="1" applyBorder="1" applyAlignment="1">
      <alignment horizontal="center" vertical="top"/>
    </xf>
    <xf numFmtId="0" fontId="69" fillId="5" borderId="45" xfId="0" applyFont="1" applyFill="1" applyBorder="1" applyAlignment="1">
      <alignment horizontal="center" vertical="top"/>
    </xf>
    <xf numFmtId="0" fontId="69" fillId="5" borderId="21" xfId="0" applyFont="1" applyFill="1" applyBorder="1" applyAlignment="1">
      <alignment vertical="center" wrapText="1"/>
    </xf>
    <xf numFmtId="0" fontId="13" fillId="5" borderId="65" xfId="0" applyFont="1" applyFill="1" applyBorder="1" applyAlignment="1">
      <alignment horizontal="justify" vertical="center"/>
    </xf>
    <xf numFmtId="0" fontId="89" fillId="5" borderId="65" xfId="0" applyFont="1" applyFill="1" applyBorder="1" applyAlignment="1">
      <alignment horizontal="center" vertical="top" wrapText="1"/>
    </xf>
    <xf numFmtId="0" fontId="13" fillId="5" borderId="37" xfId="0" applyFont="1" applyFill="1" applyBorder="1" applyAlignment="1">
      <alignment horizontal="left" wrapText="1"/>
    </xf>
    <xf numFmtId="0" fontId="13" fillId="5" borderId="35" xfId="0" applyFont="1" applyFill="1" applyBorder="1" applyAlignment="1">
      <alignment horizontal="center" vertical="center" wrapText="1"/>
    </xf>
    <xf numFmtId="1" fontId="13" fillId="5" borderId="34" xfId="0" applyNumberFormat="1" applyFont="1" applyFill="1" applyBorder="1" applyAlignment="1">
      <alignment horizontal="center" vertical="center" wrapText="1"/>
    </xf>
    <xf numFmtId="0" fontId="13" fillId="5" borderId="61" xfId="0" applyFont="1" applyFill="1" applyBorder="1" applyAlignment="1">
      <alignment vertical="center" wrapText="1"/>
    </xf>
    <xf numFmtId="0" fontId="74" fillId="5" borderId="34" xfId="0" applyFont="1" applyFill="1" applyBorder="1" applyAlignment="1">
      <alignment horizontal="center" vertical="top" wrapText="1"/>
    </xf>
    <xf numFmtId="0" fontId="13" fillId="5" borderId="0" xfId="0" applyFont="1" applyFill="1" applyAlignment="1">
      <alignment horizontal="left" vertical="top" wrapText="1"/>
    </xf>
    <xf numFmtId="165" fontId="13" fillId="5" borderId="61" xfId="0" applyNumberFormat="1" applyFont="1" applyFill="1" applyBorder="1" applyAlignment="1">
      <alignment horizontal="left" vertical="center" wrapText="1"/>
    </xf>
    <xf numFmtId="0" fontId="13" fillId="5" borderId="34" xfId="0" applyFont="1" applyFill="1" applyBorder="1" applyAlignment="1">
      <alignment horizontal="center" vertical="top" wrapText="1"/>
    </xf>
    <xf numFmtId="0" fontId="13" fillId="5" borderId="35" xfId="0" applyFont="1" applyFill="1" applyBorder="1" applyAlignment="1">
      <alignment horizontal="center" vertical="center"/>
    </xf>
    <xf numFmtId="0" fontId="13" fillId="5" borderId="34" xfId="0" applyFont="1" applyFill="1" applyBorder="1" applyAlignment="1">
      <alignment horizontal="center" vertical="center" wrapText="1"/>
    </xf>
    <xf numFmtId="0" fontId="30" fillId="5" borderId="17" xfId="36" applyFont="1" applyFill="1" applyBorder="1" applyAlignment="1">
      <alignment horizontal="center" vertical="center"/>
    </xf>
    <xf numFmtId="0" fontId="63" fillId="5" borderId="42" xfId="36" applyFont="1" applyFill="1" applyBorder="1" applyAlignment="1">
      <alignment horizontal="center" vertical="center"/>
    </xf>
    <xf numFmtId="0" fontId="13" fillId="5" borderId="31" xfId="0" applyFont="1" applyFill="1" applyBorder="1" applyAlignment="1">
      <alignment wrapText="1"/>
    </xf>
    <xf numFmtId="0" fontId="74" fillId="5" borderId="5" xfId="0" applyFont="1" applyFill="1" applyBorder="1" applyAlignment="1">
      <alignment horizontal="center" vertical="top"/>
    </xf>
    <xf numFmtId="0" fontId="13" fillId="5" borderId="7" xfId="0" applyFont="1" applyFill="1" applyBorder="1" applyAlignment="1">
      <alignment horizontal="center" vertical="top" wrapText="1"/>
    </xf>
    <xf numFmtId="0" fontId="13" fillId="5" borderId="33" xfId="0" applyFont="1" applyFill="1" applyBorder="1" applyAlignment="1">
      <alignment horizontal="justify" vertical="center"/>
    </xf>
    <xf numFmtId="0" fontId="74" fillId="5" borderId="35" xfId="0" applyFont="1" applyFill="1" applyBorder="1" applyAlignment="1">
      <alignment horizontal="center" vertical="top"/>
    </xf>
    <xf numFmtId="165" fontId="13" fillId="5" borderId="34" xfId="0" applyNumberFormat="1" applyFont="1" applyFill="1" applyBorder="1" applyAlignment="1">
      <alignment horizontal="center" vertical="center" wrapText="1"/>
    </xf>
    <xf numFmtId="0" fontId="74" fillId="5" borderId="32" xfId="0" applyFont="1" applyFill="1" applyBorder="1" applyAlignment="1">
      <alignment horizontal="left" vertical="top"/>
    </xf>
    <xf numFmtId="0" fontId="74" fillId="5" borderId="1" xfId="0" applyFont="1" applyFill="1" applyBorder="1" applyAlignment="1">
      <alignment horizontal="center" vertical="top"/>
    </xf>
    <xf numFmtId="9" fontId="74" fillId="5" borderId="1" xfId="0" applyNumberFormat="1" applyFont="1" applyFill="1" applyBorder="1" applyAlignment="1">
      <alignment horizontal="center" vertical="top"/>
    </xf>
    <xf numFmtId="9" fontId="74" fillId="5" borderId="45" xfId="0" applyNumberFormat="1" applyFont="1" applyFill="1" applyBorder="1" applyAlignment="1">
      <alignment horizontal="center" vertical="top"/>
    </xf>
    <xf numFmtId="0" fontId="13" fillId="5" borderId="49" xfId="0" applyFont="1" applyFill="1" applyBorder="1" applyAlignment="1">
      <alignment horizontal="left" vertical="top" wrapText="1"/>
    </xf>
    <xf numFmtId="49" fontId="30" fillId="5" borderId="5" xfId="0" applyNumberFormat="1" applyFont="1" applyFill="1" applyBorder="1" applyAlignment="1">
      <alignment horizontal="center" vertical="top" wrapText="1"/>
    </xf>
    <xf numFmtId="49" fontId="30" fillId="5" borderId="7" xfId="0" applyNumberFormat="1" applyFont="1" applyFill="1" applyBorder="1" applyAlignment="1">
      <alignment horizontal="center" vertical="top" wrapText="1"/>
    </xf>
    <xf numFmtId="49" fontId="13" fillId="5" borderId="35" xfId="0" applyNumberFormat="1" applyFont="1" applyFill="1" applyBorder="1" applyAlignment="1">
      <alignment horizontal="center" vertical="center" wrapText="1"/>
    </xf>
    <xf numFmtId="49" fontId="30" fillId="5" borderId="35" xfId="0" applyNumberFormat="1" applyFont="1" applyFill="1" applyBorder="1" applyAlignment="1">
      <alignment horizontal="center" vertical="top" wrapText="1"/>
    </xf>
    <xf numFmtId="49" fontId="30" fillId="5" borderId="34" xfId="0" applyNumberFormat="1" applyFont="1" applyFill="1" applyBorder="1" applyAlignment="1">
      <alignment horizontal="center" vertical="top" wrapText="1"/>
    </xf>
    <xf numFmtId="0" fontId="13" fillId="5" borderId="53" xfId="0" applyFont="1" applyFill="1" applyBorder="1" applyAlignment="1">
      <alignment horizontal="left" vertical="top" wrapText="1"/>
    </xf>
    <xf numFmtId="165" fontId="13" fillId="5" borderId="1" xfId="0" applyNumberFormat="1" applyFont="1" applyFill="1" applyBorder="1" applyAlignment="1">
      <alignment horizontal="center" vertical="center" wrapText="1"/>
    </xf>
    <xf numFmtId="49" fontId="30" fillId="5" borderId="1" xfId="0" applyNumberFormat="1" applyFont="1" applyFill="1" applyBorder="1" applyAlignment="1">
      <alignment horizontal="center" vertical="top" wrapText="1"/>
    </xf>
    <xf numFmtId="49" fontId="30" fillId="5" borderId="45" xfId="0" applyNumberFormat="1" applyFont="1" applyFill="1" applyBorder="1" applyAlignment="1">
      <alignment horizontal="center" vertical="top" wrapText="1"/>
    </xf>
    <xf numFmtId="0" fontId="13" fillId="5" borderId="31" xfId="0" applyFont="1" applyFill="1" applyBorder="1" applyAlignment="1">
      <alignment horizontal="left" vertical="top" wrapText="1"/>
    </xf>
    <xf numFmtId="165" fontId="74" fillId="5" borderId="5" xfId="0" applyNumberFormat="1" applyFont="1" applyFill="1" applyBorder="1" applyAlignment="1">
      <alignment horizontal="center" vertical="center" wrapText="1"/>
    </xf>
    <xf numFmtId="0" fontId="74" fillId="5" borderId="5" xfId="0" applyFont="1" applyFill="1" applyBorder="1" applyAlignment="1">
      <alignment horizontal="center" vertical="top" wrapText="1"/>
    </xf>
    <xf numFmtId="0" fontId="74" fillId="5" borderId="33" xfId="0" applyFont="1" applyFill="1" applyBorder="1" applyAlignment="1">
      <alignment vertical="top" wrapText="1"/>
    </xf>
    <xf numFmtId="165" fontId="74" fillId="5" borderId="35" xfId="0" applyNumberFormat="1" applyFont="1" applyFill="1" applyBorder="1" applyAlignment="1">
      <alignment horizontal="center" vertical="center" wrapText="1"/>
    </xf>
    <xf numFmtId="0" fontId="74" fillId="5" borderId="35" xfId="0" applyFont="1" applyFill="1" applyBorder="1" applyAlignment="1">
      <alignment horizontal="center" vertical="top" wrapText="1"/>
    </xf>
    <xf numFmtId="0" fontId="13" fillId="5" borderId="74" xfId="0" applyFont="1" applyFill="1" applyBorder="1" applyAlignment="1">
      <alignment wrapText="1"/>
    </xf>
    <xf numFmtId="49" fontId="13" fillId="5" borderId="65" xfId="0" applyNumberFormat="1" applyFont="1" applyFill="1" applyBorder="1" applyAlignment="1">
      <alignment horizontal="center" vertical="center" wrapText="1"/>
    </xf>
    <xf numFmtId="49" fontId="13" fillId="5" borderId="66" xfId="0" applyNumberFormat="1" applyFont="1" applyFill="1" applyBorder="1" applyAlignment="1">
      <alignment horizontal="center" vertical="center" wrapText="1"/>
    </xf>
    <xf numFmtId="0" fontId="13" fillId="5" borderId="74" xfId="0" applyFont="1" applyFill="1" applyBorder="1" applyAlignment="1">
      <alignment horizontal="left" vertical="top" wrapText="1"/>
    </xf>
    <xf numFmtId="165" fontId="13" fillId="5" borderId="65" xfId="0" applyNumberFormat="1" applyFont="1" applyFill="1" applyBorder="1" applyAlignment="1">
      <alignment horizontal="center" vertical="center" wrapText="1"/>
    </xf>
    <xf numFmtId="0" fontId="13" fillId="5" borderId="65" xfId="0" applyFont="1" applyFill="1" applyBorder="1" applyAlignment="1">
      <alignment horizontal="center" vertical="center"/>
    </xf>
    <xf numFmtId="0" fontId="13" fillId="5" borderId="66" xfId="0" applyFont="1" applyFill="1" applyBorder="1" applyAlignment="1">
      <alignment horizontal="center" vertical="center"/>
    </xf>
    <xf numFmtId="0" fontId="74" fillId="5" borderId="5" xfId="0" applyFont="1" applyFill="1" applyBorder="1" applyAlignment="1">
      <alignment horizontal="left" vertical="top" wrapText="1"/>
    </xf>
    <xf numFmtId="0" fontId="74" fillId="5" borderId="7" xfId="0" applyFont="1" applyFill="1" applyBorder="1" applyAlignment="1">
      <alignment horizontal="left" vertical="top" wrapText="1"/>
    </xf>
    <xf numFmtId="0" fontId="74" fillId="5" borderId="0" xfId="0" applyFont="1" applyFill="1" applyAlignment="1">
      <alignment vertical="top" wrapText="1"/>
    </xf>
    <xf numFmtId="165" fontId="74" fillId="5" borderId="56" xfId="0" applyNumberFormat="1" applyFont="1" applyFill="1" applyBorder="1" applyAlignment="1">
      <alignment horizontal="center" vertical="center" wrapText="1"/>
    </xf>
    <xf numFmtId="0" fontId="74" fillId="5" borderId="56" xfId="0" applyFont="1" applyFill="1" applyBorder="1" applyAlignment="1">
      <alignment horizontal="left" vertical="top" wrapText="1"/>
    </xf>
    <xf numFmtId="0" fontId="74" fillId="5" borderId="57" xfId="0" applyFont="1" applyFill="1" applyBorder="1" applyAlignment="1">
      <alignment horizontal="left" vertical="top" wrapText="1"/>
    </xf>
    <xf numFmtId="0" fontId="13" fillId="5" borderId="40" xfId="0" applyFont="1" applyFill="1" applyBorder="1"/>
    <xf numFmtId="0" fontId="13" fillId="5" borderId="69" xfId="0" applyFont="1" applyFill="1" applyBorder="1" applyAlignment="1">
      <alignment horizontal="left" vertical="top" wrapText="1"/>
    </xf>
    <xf numFmtId="0" fontId="13" fillId="5" borderId="65" xfId="0" applyFont="1" applyFill="1" applyBorder="1" applyAlignment="1">
      <alignment horizontal="center" vertical="top" wrapText="1"/>
    </xf>
    <xf numFmtId="0" fontId="13" fillId="5" borderId="66" xfId="0" applyFont="1" applyFill="1" applyBorder="1" applyAlignment="1">
      <alignment horizontal="center" vertical="top" wrapText="1"/>
    </xf>
    <xf numFmtId="0" fontId="13" fillId="5" borderId="6" xfId="0" applyFont="1" applyFill="1" applyBorder="1" applyAlignment="1">
      <alignment horizontal="left" vertical="top" wrapText="1"/>
    </xf>
    <xf numFmtId="0" fontId="13" fillId="5" borderId="17" xfId="0" applyFont="1" applyFill="1" applyBorder="1" applyAlignment="1">
      <alignment horizontal="center" vertical="top"/>
    </xf>
    <xf numFmtId="0" fontId="13" fillId="5" borderId="42" xfId="0" applyFont="1" applyFill="1" applyBorder="1" applyAlignment="1">
      <alignment horizontal="center" vertical="top"/>
    </xf>
    <xf numFmtId="0" fontId="13" fillId="5" borderId="53" xfId="0" applyFont="1" applyFill="1" applyBorder="1" applyAlignment="1">
      <alignment horizontal="center" vertical="center"/>
    </xf>
    <xf numFmtId="9" fontId="13" fillId="5" borderId="1" xfId="0" applyNumberFormat="1" applyFont="1" applyFill="1" applyBorder="1" applyAlignment="1">
      <alignment horizontal="center" vertical="top"/>
    </xf>
    <xf numFmtId="9" fontId="13" fillId="5" borderId="45" xfId="0" applyNumberFormat="1" applyFont="1" applyFill="1" applyBorder="1" applyAlignment="1">
      <alignment horizontal="center" vertical="top"/>
    </xf>
    <xf numFmtId="0" fontId="13" fillId="5" borderId="5" xfId="0" applyFont="1" applyFill="1" applyBorder="1" applyAlignment="1">
      <alignment horizontal="center" vertical="center"/>
    </xf>
    <xf numFmtId="0" fontId="73" fillId="5" borderId="5" xfId="0" applyFont="1" applyFill="1" applyBorder="1" applyAlignment="1">
      <alignment horizontal="center" vertical="center"/>
    </xf>
    <xf numFmtId="0" fontId="73" fillId="5" borderId="7" xfId="0" applyFont="1" applyFill="1" applyBorder="1" applyAlignment="1">
      <alignment horizontal="center" vertical="center"/>
    </xf>
    <xf numFmtId="0" fontId="13" fillId="5" borderId="18" xfId="0" applyFont="1" applyFill="1" applyBorder="1" applyAlignment="1">
      <alignment horizontal="left" vertical="top" wrapText="1"/>
    </xf>
    <xf numFmtId="0" fontId="74" fillId="5" borderId="20" xfId="0" applyFont="1" applyFill="1" applyBorder="1" applyAlignment="1">
      <alignment horizontal="center" vertical="center"/>
    </xf>
    <xf numFmtId="9" fontId="74" fillId="5" borderId="51" xfId="0" applyNumberFormat="1" applyFont="1" applyFill="1" applyBorder="1" applyAlignment="1">
      <alignment horizontal="center" vertical="top"/>
    </xf>
    <xf numFmtId="0" fontId="13" fillId="5" borderId="14" xfId="0" applyFont="1" applyFill="1" applyBorder="1" applyAlignment="1">
      <alignment horizontal="center" vertical="top" wrapText="1"/>
    </xf>
    <xf numFmtId="9" fontId="13" fillId="5" borderId="7" xfId="0" applyNumberFormat="1" applyFont="1" applyFill="1" applyBorder="1" applyAlignment="1">
      <alignment horizontal="center" vertical="top"/>
    </xf>
    <xf numFmtId="9" fontId="13" fillId="5" borderId="24" xfId="0" applyNumberFormat="1" applyFont="1" applyFill="1" applyBorder="1" applyAlignment="1">
      <alignment horizontal="center" vertical="top"/>
    </xf>
    <xf numFmtId="0" fontId="13" fillId="5" borderId="42" xfId="0" applyFont="1" applyFill="1" applyBorder="1" applyAlignment="1">
      <alignment horizontal="center" vertical="top" wrapText="1"/>
    </xf>
    <xf numFmtId="0" fontId="13" fillId="5" borderId="31" xfId="0" applyFont="1" applyFill="1" applyBorder="1" applyAlignment="1">
      <alignment horizontal="left" vertical="center"/>
    </xf>
    <xf numFmtId="0" fontId="13" fillId="5" borderId="66" xfId="0" applyFont="1" applyFill="1" applyBorder="1" applyAlignment="1">
      <alignment horizontal="center" vertical="center" wrapText="1"/>
    </xf>
    <xf numFmtId="0" fontId="13" fillId="5" borderId="17" xfId="0" applyFont="1" applyFill="1" applyBorder="1" applyAlignment="1">
      <alignment horizontal="center" vertical="center"/>
    </xf>
    <xf numFmtId="0" fontId="13" fillId="5" borderId="1" xfId="0" applyFont="1" applyFill="1" applyBorder="1" applyAlignment="1">
      <alignment horizontal="center" vertical="center"/>
    </xf>
    <xf numFmtId="0" fontId="13" fillId="5" borderId="51" xfId="0" applyFont="1" applyFill="1" applyBorder="1" applyAlignment="1">
      <alignment horizontal="center" vertical="center" wrapText="1"/>
    </xf>
    <xf numFmtId="0" fontId="13" fillId="5" borderId="14" xfId="0" applyFont="1" applyFill="1" applyBorder="1" applyAlignment="1">
      <alignment horizontal="center" vertical="center" wrapText="1"/>
    </xf>
    <xf numFmtId="49" fontId="39" fillId="5" borderId="14" xfId="0" applyNumberFormat="1" applyFont="1" applyFill="1" applyBorder="1" applyAlignment="1">
      <alignment horizontal="center" vertical="top" wrapText="1"/>
    </xf>
    <xf numFmtId="0" fontId="13" fillId="5" borderId="35" xfId="0" applyFont="1" applyFill="1" applyBorder="1" applyAlignment="1">
      <alignment horizontal="center" vertical="top" wrapText="1"/>
    </xf>
    <xf numFmtId="0" fontId="13" fillId="5" borderId="1" xfId="0" applyFont="1" applyFill="1" applyBorder="1" applyAlignment="1">
      <alignment horizontal="center" vertical="top" wrapText="1"/>
    </xf>
    <xf numFmtId="0" fontId="103" fillId="5" borderId="5" xfId="0" applyFont="1" applyFill="1" applyBorder="1" applyAlignment="1">
      <alignment horizontal="center" vertical="top" wrapText="1"/>
    </xf>
    <xf numFmtId="0" fontId="103" fillId="5" borderId="7" xfId="0" applyFont="1" applyFill="1" applyBorder="1" applyAlignment="1">
      <alignment horizontal="center" vertical="top" wrapText="1"/>
    </xf>
    <xf numFmtId="0" fontId="103" fillId="5" borderId="1" xfId="0" applyFont="1" applyFill="1" applyBorder="1" applyAlignment="1">
      <alignment horizontal="center" vertical="top" wrapText="1"/>
    </xf>
    <xf numFmtId="0" fontId="103" fillId="5" borderId="45" xfId="0" applyFont="1" applyFill="1" applyBorder="1" applyAlignment="1">
      <alignment horizontal="center" vertical="top" wrapText="1"/>
    </xf>
    <xf numFmtId="0" fontId="69" fillId="5" borderId="65" xfId="0" applyFont="1" applyFill="1" applyBorder="1" applyAlignment="1">
      <alignment horizontal="center" vertical="top" wrapText="1"/>
    </xf>
    <xf numFmtId="0" fontId="69" fillId="5" borderId="66" xfId="0" applyFont="1" applyFill="1" applyBorder="1" applyAlignment="1">
      <alignment horizontal="center" vertical="top" wrapText="1"/>
    </xf>
    <xf numFmtId="0" fontId="69" fillId="0" borderId="21" xfId="0" applyFont="1" applyBorder="1" applyAlignment="1">
      <alignment vertical="top" wrapText="1"/>
    </xf>
    <xf numFmtId="0" fontId="69" fillId="0" borderId="17" xfId="0" applyFont="1" applyBorder="1" applyAlignment="1">
      <alignment horizontal="center" vertical="top" wrapText="1"/>
    </xf>
    <xf numFmtId="0" fontId="69" fillId="0" borderId="42" xfId="0" applyFont="1" applyBorder="1" applyAlignment="1">
      <alignment horizontal="center" vertical="top" wrapText="1"/>
    </xf>
    <xf numFmtId="49" fontId="54" fillId="8" borderId="28" xfId="0" applyNumberFormat="1" applyFont="1" applyFill="1" applyBorder="1" applyAlignment="1">
      <alignment horizontal="center" vertical="top"/>
    </xf>
    <xf numFmtId="49" fontId="39" fillId="0" borderId="28" xfId="0" applyNumberFormat="1" applyFont="1" applyBorder="1" applyAlignment="1">
      <alignment horizontal="center" vertical="top"/>
    </xf>
    <xf numFmtId="49" fontId="39" fillId="0" borderId="69" xfId="0" applyNumberFormat="1" applyFont="1" applyBorder="1" applyAlignment="1">
      <alignment horizontal="center" vertical="top" wrapText="1"/>
    </xf>
    <xf numFmtId="49" fontId="39" fillId="0" borderId="76" xfId="0" applyNumberFormat="1" applyFont="1" applyBorder="1" applyAlignment="1">
      <alignment horizontal="center" vertical="top" wrapText="1"/>
    </xf>
    <xf numFmtId="0" fontId="69" fillId="5" borderId="28" xfId="0" applyFont="1" applyFill="1" applyBorder="1" applyAlignment="1">
      <alignment horizontal="left" vertical="top" wrapText="1"/>
    </xf>
    <xf numFmtId="165" fontId="13" fillId="5" borderId="51" xfId="0" applyNumberFormat="1" applyFont="1" applyFill="1" applyBorder="1" applyAlignment="1">
      <alignment horizontal="center" vertical="center" wrapText="1"/>
    </xf>
    <xf numFmtId="0" fontId="13" fillId="5" borderId="75" xfId="0" applyFont="1" applyFill="1" applyBorder="1" applyAlignment="1">
      <alignment vertical="center" wrapText="1"/>
    </xf>
    <xf numFmtId="165" fontId="13" fillId="5" borderId="64" xfId="0" applyNumberFormat="1" applyFont="1" applyFill="1" applyBorder="1" applyAlignment="1">
      <alignment horizontal="center" vertical="center" wrapText="1"/>
    </xf>
    <xf numFmtId="0" fontId="67" fillId="5" borderId="46" xfId="0" applyFont="1" applyFill="1" applyBorder="1" applyAlignment="1">
      <alignment horizontal="left" vertical="center" wrapText="1"/>
    </xf>
    <xf numFmtId="0" fontId="13" fillId="5" borderId="75" xfId="0" applyFont="1" applyFill="1" applyBorder="1" applyAlignment="1">
      <alignment horizontal="left" vertical="center" wrapText="1"/>
    </xf>
    <xf numFmtId="0" fontId="13" fillId="5" borderId="6" xfId="0" applyFont="1" applyFill="1" applyBorder="1" applyAlignment="1">
      <alignment horizontal="left" vertical="center" wrapText="1"/>
    </xf>
    <xf numFmtId="0" fontId="13" fillId="5" borderId="62" xfId="0" applyFont="1" applyFill="1" applyBorder="1" applyAlignment="1">
      <alignment horizontal="left" vertical="center" wrapText="1"/>
    </xf>
    <xf numFmtId="0" fontId="13" fillId="5" borderId="61" xfId="0" applyFont="1" applyFill="1" applyBorder="1" applyAlignment="1">
      <alignment horizontal="left" vertical="center" wrapText="1"/>
    </xf>
    <xf numFmtId="0" fontId="13" fillId="5" borderId="64" xfId="0" applyFont="1" applyFill="1" applyBorder="1" applyAlignment="1">
      <alignment horizontal="center" vertical="center" wrapText="1"/>
    </xf>
    <xf numFmtId="0" fontId="13" fillId="5" borderId="15" xfId="7" applyFont="1" applyFill="1" applyBorder="1" applyAlignment="1">
      <alignment vertical="top" wrapText="1"/>
    </xf>
    <xf numFmtId="49" fontId="13" fillId="5" borderId="15" xfId="0" applyNumberFormat="1" applyFont="1" applyFill="1" applyBorder="1" applyAlignment="1">
      <alignment horizontal="center" vertical="center"/>
    </xf>
    <xf numFmtId="49" fontId="13" fillId="5" borderId="65" xfId="0" applyNumberFormat="1" applyFont="1" applyFill="1" applyBorder="1" applyAlignment="1">
      <alignment horizontal="center" vertical="center"/>
    </xf>
    <xf numFmtId="0" fontId="13" fillId="5" borderId="49" xfId="0" applyFont="1" applyFill="1" applyBorder="1" applyAlignment="1">
      <alignment horizontal="center" vertical="center" wrapText="1"/>
    </xf>
    <xf numFmtId="0" fontId="14" fillId="5" borderId="37" xfId="0" applyFont="1" applyFill="1" applyBorder="1" applyAlignment="1">
      <alignment horizontal="left" vertical="center" wrapText="1"/>
    </xf>
    <xf numFmtId="165" fontId="14" fillId="5" borderId="17" xfId="0" applyNumberFormat="1" applyFont="1" applyFill="1" applyBorder="1" applyAlignment="1">
      <alignment horizontal="center" vertical="center" wrapText="1"/>
    </xf>
    <xf numFmtId="0" fontId="14" fillId="5" borderId="35" xfId="0" applyFont="1" applyFill="1" applyBorder="1" applyAlignment="1">
      <alignment horizontal="center" vertical="center" wrapText="1"/>
    </xf>
    <xf numFmtId="0" fontId="14" fillId="5" borderId="34" xfId="0" applyFont="1" applyFill="1" applyBorder="1" applyAlignment="1">
      <alignment horizontal="center" vertical="center" wrapText="1"/>
    </xf>
    <xf numFmtId="165" fontId="14" fillId="5" borderId="18" xfId="0" applyNumberFormat="1" applyFont="1" applyFill="1" applyBorder="1" applyAlignment="1">
      <alignment horizontal="left" vertical="center" wrapText="1"/>
    </xf>
    <xf numFmtId="165" fontId="14" fillId="5" borderId="20" xfId="0" applyNumberFormat="1" applyFont="1" applyFill="1" applyBorder="1" applyAlignment="1">
      <alignment horizontal="left" vertical="center" wrapText="1"/>
    </xf>
    <xf numFmtId="0" fontId="14" fillId="5" borderId="51" xfId="0" applyFont="1" applyFill="1" applyBorder="1" applyAlignment="1">
      <alignment horizontal="left" vertical="top" wrapText="1"/>
    </xf>
    <xf numFmtId="0" fontId="14" fillId="5" borderId="14" xfId="0" applyFont="1" applyFill="1" applyBorder="1" applyAlignment="1">
      <alignment horizontal="left" vertical="top" wrapText="1"/>
    </xf>
    <xf numFmtId="0" fontId="13" fillId="5" borderId="49" xfId="0" applyFont="1" applyFill="1" applyBorder="1" applyAlignment="1">
      <alignment vertical="top" wrapText="1"/>
    </xf>
    <xf numFmtId="165" fontId="13" fillId="5" borderId="49" xfId="0" applyNumberFormat="1" applyFont="1" applyFill="1" applyBorder="1" applyAlignment="1">
      <alignment horizontal="center" wrapText="1"/>
    </xf>
    <xf numFmtId="0" fontId="13" fillId="5" borderId="5" xfId="0" applyFont="1" applyFill="1" applyBorder="1" applyAlignment="1">
      <alignment horizontal="center"/>
    </xf>
    <xf numFmtId="0" fontId="13" fillId="5" borderId="5" xfId="0" applyFont="1" applyFill="1" applyBorder="1" applyAlignment="1">
      <alignment horizontal="center" wrapText="1"/>
    </xf>
    <xf numFmtId="0" fontId="13" fillId="5" borderId="7" xfId="0" applyFont="1" applyFill="1" applyBorder="1" applyAlignment="1">
      <alignment horizontal="center" wrapText="1"/>
    </xf>
    <xf numFmtId="0" fontId="13" fillId="5" borderId="61" xfId="0" applyFont="1" applyFill="1" applyBorder="1" applyAlignment="1">
      <alignment vertical="top" wrapText="1"/>
    </xf>
    <xf numFmtId="165" fontId="13" fillId="5" borderId="61" xfId="0" applyNumberFormat="1" applyFont="1" applyFill="1" applyBorder="1" applyAlignment="1">
      <alignment horizontal="center" wrapText="1"/>
    </xf>
    <xf numFmtId="0" fontId="13" fillId="5" borderId="35" xfId="0" applyFont="1" applyFill="1" applyBorder="1" applyAlignment="1">
      <alignment horizontal="center" wrapText="1"/>
    </xf>
    <xf numFmtId="0" fontId="13" fillId="5" borderId="34" xfId="0" applyFont="1" applyFill="1" applyBorder="1" applyAlignment="1">
      <alignment horizontal="center" wrapText="1"/>
    </xf>
    <xf numFmtId="0" fontId="72" fillId="5" borderId="53" xfId="0" applyFont="1" applyFill="1" applyBorder="1" applyAlignment="1">
      <alignment vertical="top" wrapText="1"/>
    </xf>
    <xf numFmtId="0" fontId="67" fillId="5" borderId="53" xfId="0" applyFont="1" applyFill="1" applyBorder="1" applyAlignment="1">
      <alignment horizontal="center" wrapText="1"/>
    </xf>
    <xf numFmtId="0" fontId="13" fillId="5" borderId="1" xfId="0" applyFont="1" applyFill="1" applyBorder="1" applyAlignment="1">
      <alignment horizontal="center"/>
    </xf>
    <xf numFmtId="0" fontId="13" fillId="5" borderId="45" xfId="0" applyFont="1" applyFill="1" applyBorder="1" applyAlignment="1">
      <alignment horizontal="center" wrapText="1"/>
    </xf>
    <xf numFmtId="0" fontId="13" fillId="5" borderId="49" xfId="0" applyFont="1" applyFill="1" applyBorder="1" applyAlignment="1">
      <alignment vertical="center" wrapText="1"/>
    </xf>
    <xf numFmtId="165" fontId="13" fillId="5" borderId="6" xfId="0" applyNumberFormat="1" applyFont="1" applyFill="1" applyBorder="1" applyAlignment="1">
      <alignment horizontal="center" wrapText="1"/>
    </xf>
    <xf numFmtId="165" fontId="13" fillId="5" borderId="71" xfId="0" applyNumberFormat="1" applyFont="1" applyFill="1" applyBorder="1" applyAlignment="1">
      <alignment horizontal="center" wrapText="1"/>
    </xf>
    <xf numFmtId="0" fontId="13" fillId="5" borderId="17" xfId="0" applyFont="1" applyFill="1" applyBorder="1" applyAlignment="1">
      <alignment horizontal="center" wrapText="1"/>
    </xf>
    <xf numFmtId="0" fontId="13" fillId="5" borderId="42" xfId="0" applyFont="1" applyFill="1" applyBorder="1" applyAlignment="1">
      <alignment horizontal="center" wrapText="1"/>
    </xf>
    <xf numFmtId="165" fontId="13" fillId="5" borderId="37" xfId="0" applyNumberFormat="1" applyFont="1" applyFill="1" applyBorder="1" applyAlignment="1">
      <alignment horizontal="center" wrapText="1"/>
    </xf>
    <xf numFmtId="165" fontId="14" fillId="5" borderId="37" xfId="0" applyNumberFormat="1" applyFont="1" applyFill="1" applyBorder="1" applyAlignment="1">
      <alignment horizontal="left" vertical="center" wrapText="1"/>
    </xf>
    <xf numFmtId="0" fontId="14" fillId="5" borderId="35" xfId="0" applyFont="1" applyFill="1" applyBorder="1" applyAlignment="1">
      <alignment horizontal="left" vertical="top" wrapText="1"/>
    </xf>
    <xf numFmtId="0" fontId="14" fillId="5" borderId="34" xfId="0" applyFont="1" applyFill="1" applyBorder="1" applyAlignment="1">
      <alignment horizontal="left" vertical="top" wrapText="1"/>
    </xf>
    <xf numFmtId="165" fontId="14" fillId="5" borderId="52" xfId="0" applyNumberFormat="1" applyFont="1" applyFill="1" applyBorder="1" applyAlignment="1">
      <alignment horizontal="left" vertical="center" wrapText="1"/>
    </xf>
    <xf numFmtId="0" fontId="14" fillId="5" borderId="1" xfId="0" applyFont="1" applyFill="1" applyBorder="1" applyAlignment="1">
      <alignment horizontal="left" vertical="top" wrapText="1"/>
    </xf>
    <xf numFmtId="0" fontId="14" fillId="5" borderId="45" xfId="0" applyFont="1" applyFill="1" applyBorder="1" applyAlignment="1">
      <alignment horizontal="left" vertical="top" wrapText="1"/>
    </xf>
    <xf numFmtId="49" fontId="13" fillId="5" borderId="28" xfId="0" applyNumberFormat="1" applyFont="1" applyFill="1" applyBorder="1" applyAlignment="1">
      <alignment horizontal="center" vertical="top"/>
    </xf>
    <xf numFmtId="49" fontId="13" fillId="5" borderId="15" xfId="0" applyNumberFormat="1" applyFont="1" applyFill="1" applyBorder="1" applyAlignment="1">
      <alignment vertical="top"/>
    </xf>
    <xf numFmtId="0" fontId="14" fillId="5" borderId="65" xfId="0" applyFont="1" applyFill="1" applyBorder="1" applyAlignment="1">
      <alignment horizontal="center" vertical="top"/>
    </xf>
    <xf numFmtId="165" fontId="14" fillId="5" borderId="65" xfId="0" applyNumberFormat="1" applyFont="1" applyFill="1" applyBorder="1" applyAlignment="1">
      <alignment horizontal="center" vertical="top"/>
    </xf>
    <xf numFmtId="165" fontId="14" fillId="5" borderId="76" xfId="0" applyNumberFormat="1" applyFont="1" applyFill="1" applyBorder="1" applyAlignment="1">
      <alignment horizontal="center" vertical="top"/>
    </xf>
    <xf numFmtId="9" fontId="13" fillId="5" borderId="65" xfId="0" applyNumberFormat="1" applyFont="1" applyFill="1" applyBorder="1" applyAlignment="1">
      <alignment horizontal="center" vertical="top"/>
    </xf>
    <xf numFmtId="9" fontId="13" fillId="5" borderId="66" xfId="0" applyNumberFormat="1" applyFont="1" applyFill="1" applyBorder="1" applyAlignment="1">
      <alignment horizontal="center" vertical="top"/>
    </xf>
    <xf numFmtId="49" fontId="13" fillId="5" borderId="36" xfId="0" applyNumberFormat="1" applyFont="1" applyFill="1" applyBorder="1" applyAlignment="1">
      <alignment vertical="top"/>
    </xf>
    <xf numFmtId="0" fontId="14" fillId="5" borderId="56" xfId="0" applyFont="1" applyFill="1" applyBorder="1" applyAlignment="1">
      <alignment horizontal="center" vertical="top"/>
    </xf>
    <xf numFmtId="165" fontId="14" fillId="5" borderId="56" xfId="0" applyNumberFormat="1" applyFont="1" applyFill="1" applyBorder="1" applyAlignment="1">
      <alignment horizontal="center" vertical="top"/>
    </xf>
    <xf numFmtId="165" fontId="14" fillId="5" borderId="44" xfId="0" applyNumberFormat="1" applyFont="1" applyFill="1" applyBorder="1" applyAlignment="1">
      <alignment horizontal="center" vertical="top"/>
    </xf>
    <xf numFmtId="0" fontId="13" fillId="5" borderId="3" xfId="0" applyFont="1" applyFill="1" applyBorder="1" applyAlignment="1">
      <alignment vertical="center" wrapText="1"/>
    </xf>
    <xf numFmtId="165" fontId="13" fillId="5" borderId="75" xfId="0" applyNumberFormat="1" applyFont="1" applyFill="1" applyBorder="1" applyAlignment="1">
      <alignment horizontal="center" vertical="center" wrapText="1"/>
    </xf>
    <xf numFmtId="49" fontId="14" fillId="5" borderId="23" xfId="0" applyNumberFormat="1" applyFont="1" applyFill="1" applyBorder="1" applyAlignment="1">
      <alignment horizontal="center" vertical="top" wrapText="1"/>
    </xf>
    <xf numFmtId="49" fontId="14" fillId="5" borderId="24" xfId="0" applyNumberFormat="1" applyFont="1" applyFill="1" applyBorder="1" applyAlignment="1">
      <alignment horizontal="center" vertical="top" wrapText="1"/>
    </xf>
    <xf numFmtId="0" fontId="13" fillId="5" borderId="12" xfId="0" applyFont="1" applyFill="1" applyBorder="1" applyAlignment="1">
      <alignment vertical="top" wrapText="1"/>
    </xf>
    <xf numFmtId="0" fontId="104" fillId="5" borderId="65" xfId="0" applyFont="1" applyFill="1" applyBorder="1" applyAlignment="1">
      <alignment horizontal="center" vertical="top"/>
    </xf>
    <xf numFmtId="165" fontId="104" fillId="5" borderId="65" xfId="0" applyNumberFormat="1" applyFont="1" applyFill="1" applyBorder="1" applyAlignment="1">
      <alignment horizontal="center" vertical="top"/>
    </xf>
    <xf numFmtId="165" fontId="104" fillId="5" borderId="76" xfId="0" applyNumberFormat="1" applyFont="1" applyFill="1" applyBorder="1" applyAlignment="1">
      <alignment horizontal="center" vertical="top"/>
    </xf>
    <xf numFmtId="0" fontId="13" fillId="5" borderId="11" xfId="0" applyFont="1" applyFill="1" applyBorder="1" applyAlignment="1">
      <alignment wrapText="1"/>
    </xf>
    <xf numFmtId="0" fontId="13" fillId="5" borderId="0" xfId="0" applyFont="1" applyFill="1"/>
    <xf numFmtId="49" fontId="13" fillId="5" borderId="23" xfId="0" applyNumberFormat="1" applyFont="1" applyFill="1" applyBorder="1" applyAlignment="1">
      <alignment vertical="top"/>
    </xf>
    <xf numFmtId="0" fontId="104" fillId="5" borderId="51" xfId="0" applyFont="1" applyFill="1" applyBorder="1" applyAlignment="1">
      <alignment horizontal="center" vertical="top"/>
    </xf>
    <xf numFmtId="165" fontId="104" fillId="5" borderId="51" xfId="0" applyNumberFormat="1" applyFont="1" applyFill="1" applyBorder="1" applyAlignment="1">
      <alignment horizontal="center" vertical="top"/>
    </xf>
    <xf numFmtId="165" fontId="104" fillId="5" borderId="19" xfId="0" applyNumberFormat="1" applyFont="1" applyFill="1" applyBorder="1" applyAlignment="1">
      <alignment horizontal="center" vertical="top"/>
    </xf>
    <xf numFmtId="0" fontId="13" fillId="5" borderId="21" xfId="0" applyFont="1" applyFill="1" applyBorder="1" applyAlignment="1">
      <alignment vertical="center" wrapText="1"/>
    </xf>
    <xf numFmtId="0" fontId="15" fillId="5" borderId="66" xfId="0" applyFont="1" applyFill="1" applyBorder="1" applyAlignment="1">
      <alignment horizontal="center" vertical="center" wrapText="1"/>
    </xf>
    <xf numFmtId="0" fontId="30" fillId="0" borderId="66" xfId="0" applyFont="1" applyBorder="1" applyAlignment="1">
      <alignment horizontal="center" vertical="center"/>
    </xf>
    <xf numFmtId="165" fontId="30" fillId="10" borderId="36" xfId="0" applyNumberFormat="1" applyFont="1" applyFill="1" applyBorder="1" applyAlignment="1">
      <alignment horizontal="left" vertical="center" wrapText="1"/>
    </xf>
    <xf numFmtId="165" fontId="30" fillId="10" borderId="37" xfId="0" applyNumberFormat="1" applyFont="1" applyFill="1" applyBorder="1" applyAlignment="1">
      <alignment horizontal="left" vertical="center" wrapText="1"/>
    </xf>
    <xf numFmtId="0" fontId="15" fillId="5" borderId="14" xfId="0" applyFont="1" applyFill="1" applyBorder="1" applyAlignment="1">
      <alignment horizontal="center" vertical="top"/>
    </xf>
    <xf numFmtId="165" fontId="13" fillId="5" borderId="50" xfId="0" applyNumberFormat="1" applyFont="1" applyFill="1" applyBorder="1" applyAlignment="1">
      <alignment horizontal="center" vertical="center" wrapText="1"/>
    </xf>
    <xf numFmtId="0" fontId="14" fillId="0" borderId="15" xfId="0" applyFont="1" applyBorder="1" applyAlignment="1">
      <alignment horizontal="left" vertical="top"/>
    </xf>
    <xf numFmtId="0" fontId="14" fillId="0" borderId="11" xfId="0" applyFont="1" applyBorder="1" applyAlignment="1">
      <alignment horizontal="left" vertical="top"/>
    </xf>
    <xf numFmtId="0" fontId="14" fillId="0" borderId="12" xfId="0" applyFont="1" applyBorder="1" applyAlignment="1">
      <alignment horizontal="left" vertical="top"/>
    </xf>
    <xf numFmtId="0" fontId="75" fillId="0" borderId="74" xfId="0" applyFont="1" applyBorder="1" applyAlignment="1">
      <alignment vertical="top"/>
    </xf>
    <xf numFmtId="0" fontId="13" fillId="0" borderId="65" xfId="0" applyFont="1" applyBorder="1" applyAlignment="1">
      <alignment horizontal="center" vertical="center"/>
    </xf>
    <xf numFmtId="165" fontId="13" fillId="0" borderId="0" xfId="0" applyNumberFormat="1" applyFont="1" applyAlignment="1">
      <alignment horizontal="center" vertical="top"/>
    </xf>
    <xf numFmtId="0" fontId="13" fillId="0" borderId="0" xfId="0" applyFont="1" applyAlignment="1">
      <alignment horizontal="justify" vertical="center" wrapText="1"/>
    </xf>
    <xf numFmtId="0" fontId="13" fillId="0" borderId="0" xfId="0" applyFont="1" applyAlignment="1">
      <alignment vertical="center" wrapText="1"/>
    </xf>
    <xf numFmtId="49" fontId="54" fillId="2" borderId="39" xfId="0" applyNumberFormat="1" applyFont="1" applyFill="1" applyBorder="1" applyAlignment="1">
      <alignment vertical="top"/>
    </xf>
    <xf numFmtId="49" fontId="39" fillId="3" borderId="29" xfId="0" applyNumberFormat="1" applyFont="1" applyFill="1" applyBorder="1" applyAlignment="1">
      <alignment vertical="top"/>
    </xf>
    <xf numFmtId="49" fontId="39" fillId="5" borderId="48" xfId="0" applyNumberFormat="1" applyFont="1" applyFill="1" applyBorder="1" applyAlignment="1">
      <alignment vertical="top" wrapText="1"/>
    </xf>
    <xf numFmtId="49" fontId="39" fillId="5" borderId="16" xfId="0" applyNumberFormat="1" applyFont="1" applyFill="1" applyBorder="1" applyAlignment="1">
      <alignment horizontal="center" vertical="top" wrapText="1"/>
    </xf>
    <xf numFmtId="0" fontId="69" fillId="5" borderId="2" xfId="0" applyFont="1" applyFill="1" applyBorder="1" applyAlignment="1">
      <alignment vertical="center" wrapText="1"/>
    </xf>
    <xf numFmtId="49" fontId="69" fillId="0" borderId="43" xfId="0" applyNumberFormat="1" applyFont="1" applyBorder="1" applyAlignment="1">
      <alignment vertical="top"/>
    </xf>
    <xf numFmtId="49" fontId="69" fillId="0" borderId="29" xfId="0" applyNumberFormat="1" applyFont="1" applyBorder="1" applyAlignment="1">
      <alignment vertical="top"/>
    </xf>
    <xf numFmtId="0" fontId="13" fillId="5" borderId="48" xfId="0" applyFont="1" applyFill="1" applyBorder="1" applyAlignment="1">
      <alignment horizontal="left" vertical="center" wrapText="1"/>
    </xf>
    <xf numFmtId="0" fontId="69" fillId="5" borderId="34" xfId="0" applyFont="1" applyFill="1" applyBorder="1" applyAlignment="1">
      <alignment horizontal="center" vertical="center" wrapText="1"/>
    </xf>
    <xf numFmtId="49" fontId="54" fillId="2" borderId="23" xfId="0" applyNumberFormat="1" applyFont="1" applyFill="1" applyBorder="1" applyAlignment="1">
      <alignment vertical="top"/>
    </xf>
    <xf numFmtId="49" fontId="39" fillId="3" borderId="21" xfId="0" applyNumberFormat="1" applyFont="1" applyFill="1" applyBorder="1" applyAlignment="1">
      <alignment vertical="top"/>
    </xf>
    <xf numFmtId="49" fontId="39" fillId="5" borderId="20" xfId="0" applyNumberFormat="1" applyFont="1" applyFill="1" applyBorder="1" applyAlignment="1">
      <alignment vertical="top" wrapText="1"/>
    </xf>
    <xf numFmtId="49" fontId="39" fillId="5" borderId="19" xfId="0" applyNumberFormat="1" applyFont="1" applyFill="1" applyBorder="1" applyAlignment="1">
      <alignment horizontal="center" vertical="top" wrapText="1"/>
    </xf>
    <xf numFmtId="0" fontId="69" fillId="5" borderId="21" xfId="0" applyFont="1" applyFill="1" applyBorder="1" applyAlignment="1">
      <alignment horizontal="left" vertical="center" wrapText="1"/>
    </xf>
    <xf numFmtId="49" fontId="69" fillId="0" borderId="24" xfId="0" applyNumberFormat="1" applyFont="1" applyBorder="1" applyAlignment="1">
      <alignment vertical="top"/>
    </xf>
    <xf numFmtId="49" fontId="69" fillId="0" borderId="21" xfId="0" applyNumberFormat="1" applyFont="1" applyBorder="1" applyAlignment="1">
      <alignment vertical="top"/>
    </xf>
    <xf numFmtId="0" fontId="69" fillId="5" borderId="4" xfId="0" applyFont="1" applyFill="1" applyBorder="1" applyAlignment="1">
      <alignment horizontal="center" vertical="top"/>
    </xf>
    <xf numFmtId="0" fontId="69" fillId="5" borderId="20" xfId="0" applyFont="1" applyFill="1" applyBorder="1" applyAlignment="1">
      <alignment horizontal="left" vertical="center" wrapText="1"/>
    </xf>
    <xf numFmtId="165" fontId="69" fillId="5" borderId="20" xfId="0" applyNumberFormat="1" applyFont="1" applyFill="1" applyBorder="1" applyAlignment="1">
      <alignment horizontal="center" vertical="center" wrapText="1"/>
    </xf>
    <xf numFmtId="0" fontId="69" fillId="5" borderId="1" xfId="0" applyFont="1" applyFill="1" applyBorder="1" applyAlignment="1">
      <alignment horizontal="center" vertical="center" wrapText="1"/>
    </xf>
    <xf numFmtId="0" fontId="69" fillId="5" borderId="45" xfId="0" applyFont="1" applyFill="1" applyBorder="1" applyAlignment="1">
      <alignment horizontal="center" vertical="center" wrapText="1"/>
    </xf>
    <xf numFmtId="0" fontId="106" fillId="0" borderId="0" xfId="0" applyFont="1" applyAlignment="1">
      <alignment horizontal="right" vertical="center"/>
    </xf>
    <xf numFmtId="0" fontId="107" fillId="25" borderId="24" xfId="0" applyFont="1" applyFill="1" applyBorder="1" applyAlignment="1">
      <alignment horizontal="center" vertical="center" wrapText="1"/>
    </xf>
    <xf numFmtId="0" fontId="51" fillId="25" borderId="21" xfId="0" applyFont="1" applyFill="1" applyBorder="1" applyAlignment="1">
      <alignment horizontal="center" vertical="center" wrapText="1"/>
    </xf>
    <xf numFmtId="0" fontId="51" fillId="25" borderId="24" xfId="0" applyFont="1" applyFill="1" applyBorder="1" applyAlignment="1">
      <alignment horizontal="center" vertical="center" wrapText="1"/>
    </xf>
    <xf numFmtId="0" fontId="51" fillId="0" borderId="24" xfId="0" applyFont="1" applyBorder="1" applyAlignment="1">
      <alignment horizontal="center" vertical="center" wrapText="1"/>
    </xf>
    <xf numFmtId="0" fontId="51" fillId="0" borderId="24" xfId="0" applyFont="1" applyBorder="1" applyAlignment="1">
      <alignment horizontal="left" vertical="center" wrapText="1"/>
    </xf>
    <xf numFmtId="0" fontId="51" fillId="0" borderId="21" xfId="0" applyFont="1" applyBorder="1" applyAlignment="1">
      <alignment vertical="center" wrapText="1"/>
    </xf>
    <xf numFmtId="0" fontId="51" fillId="0" borderId="24" xfId="0" applyFont="1" applyBorder="1" applyAlignment="1">
      <alignment vertical="center" wrapText="1"/>
    </xf>
    <xf numFmtId="0" fontId="51" fillId="0" borderId="60" xfId="0" applyFont="1" applyBorder="1" applyAlignment="1">
      <alignment horizontal="left" vertical="center" wrapText="1"/>
    </xf>
    <xf numFmtId="0" fontId="51" fillId="0" borderId="60" xfId="0" applyFont="1" applyBorder="1" applyAlignment="1">
      <alignment horizontal="center" vertical="center" wrapText="1"/>
    </xf>
    <xf numFmtId="0" fontId="51" fillId="0" borderId="0" xfId="0" applyFont="1" applyAlignment="1">
      <alignment horizontal="center" vertical="center" wrapText="1"/>
    </xf>
    <xf numFmtId="0" fontId="51" fillId="0" borderId="35" xfId="0" applyFont="1" applyBorder="1" applyAlignment="1">
      <alignment horizontal="center" vertical="center" wrapText="1"/>
    </xf>
    <xf numFmtId="0" fontId="106" fillId="0" borderId="0" xfId="7" applyFont="1" applyAlignment="1">
      <alignment horizontal="justify" vertical="center"/>
    </xf>
    <xf numFmtId="0" fontId="106" fillId="0" borderId="0" xfId="7" applyFont="1" applyAlignment="1">
      <alignment horizontal="right" vertical="center"/>
    </xf>
    <xf numFmtId="0" fontId="107" fillId="25" borderId="24" xfId="7" applyFont="1" applyFill="1" applyBorder="1" applyAlignment="1">
      <alignment horizontal="center" vertical="center" wrapText="1"/>
    </xf>
    <xf numFmtId="0" fontId="51" fillId="25" borderId="21" xfId="7" applyFont="1" applyFill="1" applyBorder="1" applyAlignment="1">
      <alignment horizontal="center" vertical="center" wrapText="1"/>
    </xf>
    <xf numFmtId="0" fontId="51" fillId="25" borderId="24" xfId="7" applyFont="1" applyFill="1" applyBorder="1" applyAlignment="1">
      <alignment horizontal="center" vertical="center" wrapText="1"/>
    </xf>
    <xf numFmtId="0" fontId="51" fillId="0" borderId="29" xfId="7" applyFont="1" applyBorder="1" applyAlignment="1">
      <alignment horizontal="center" vertical="center" wrapText="1"/>
    </xf>
    <xf numFmtId="0" fontId="51" fillId="0" borderId="9" xfId="7" applyFont="1" applyBorder="1" applyAlignment="1">
      <alignment horizontal="center" vertical="center" wrapText="1"/>
    </xf>
    <xf numFmtId="0" fontId="51" fillId="0" borderId="24" xfId="7" applyFont="1" applyBorder="1" applyAlignment="1">
      <alignment horizontal="center" vertical="center" wrapText="1"/>
    </xf>
    <xf numFmtId="0" fontId="51" fillId="0" borderId="24" xfId="7" applyFont="1" applyBorder="1" applyAlignment="1">
      <alignment horizontal="left" vertical="center" wrapText="1"/>
    </xf>
    <xf numFmtId="0" fontId="51" fillId="0" borderId="28" xfId="7" applyFont="1" applyBorder="1" applyAlignment="1">
      <alignment horizontal="left" vertical="top" wrapText="1"/>
    </xf>
    <xf numFmtId="0" fontId="51" fillId="0" borderId="21" xfId="7" applyFont="1" applyBorder="1" applyAlignment="1">
      <alignment horizontal="center" vertical="center" wrapText="1"/>
    </xf>
    <xf numFmtId="0" fontId="51" fillId="0" borderId="28" xfId="7" applyFont="1" applyBorder="1" applyAlignment="1">
      <alignment vertical="top" wrapText="1"/>
    </xf>
    <xf numFmtId="0" fontId="51" fillId="0" borderId="28" xfId="7" applyFont="1" applyBorder="1" applyAlignment="1">
      <alignment horizontal="center" vertical="top" wrapText="1"/>
    </xf>
    <xf numFmtId="0" fontId="51" fillId="0" borderId="12" xfId="7" applyFont="1" applyBorder="1" applyAlignment="1">
      <alignment horizontal="center" vertical="top" wrapText="1"/>
    </xf>
    <xf numFmtId="0" fontId="51" fillId="0" borderId="12" xfId="7" applyFont="1" applyBorder="1" applyAlignment="1">
      <alignment horizontal="center" vertical="center" wrapText="1"/>
    </xf>
    <xf numFmtId="0" fontId="51" fillId="0" borderId="28" xfId="7" applyFont="1" applyBorder="1" applyAlignment="1">
      <alignment horizontal="center" vertical="center" wrapText="1"/>
    </xf>
    <xf numFmtId="0" fontId="51" fillId="0" borderId="2" xfId="7" applyFont="1" applyBorder="1" applyAlignment="1">
      <alignment horizontal="center" vertical="center" wrapText="1"/>
    </xf>
    <xf numFmtId="0" fontId="51" fillId="0" borderId="35" xfId="7" applyFont="1" applyBorder="1" applyAlignment="1">
      <alignment horizontal="center" vertical="center" wrapText="1"/>
    </xf>
    <xf numFmtId="0" fontId="51" fillId="0" borderId="34" xfId="7" applyFont="1" applyBorder="1" applyAlignment="1">
      <alignment horizontal="center" vertical="center" wrapText="1"/>
    </xf>
    <xf numFmtId="0" fontId="51" fillId="0" borderId="4" xfId="7" applyFont="1" applyBorder="1" applyAlignment="1">
      <alignment horizontal="center" vertical="center" wrapText="1"/>
    </xf>
    <xf numFmtId="0" fontId="51" fillId="0" borderId="1" xfId="7" applyFont="1" applyBorder="1" applyAlignment="1">
      <alignment horizontal="center" vertical="center" wrapText="1"/>
    </xf>
    <xf numFmtId="0" fontId="51" fillId="0" borderId="5" xfId="7" applyFont="1" applyBorder="1" applyAlignment="1">
      <alignment horizontal="center" vertical="center" wrapText="1"/>
    </xf>
    <xf numFmtId="0" fontId="51" fillId="0" borderId="7" xfId="7" applyFont="1" applyBorder="1" applyAlignment="1">
      <alignment horizontal="center" vertical="center" wrapText="1"/>
    </xf>
    <xf numFmtId="0" fontId="15" fillId="0" borderId="35" xfId="0" applyFont="1" applyBorder="1" applyAlignment="1">
      <alignment vertical="top" wrapText="1"/>
    </xf>
    <xf numFmtId="0" fontId="15" fillId="0" borderId="9" xfId="7" applyFont="1" applyBorder="1" applyAlignment="1">
      <alignment horizontal="center" vertical="center" wrapText="1"/>
    </xf>
    <xf numFmtId="0" fontId="114" fillId="0" borderId="24" xfId="7" applyFont="1" applyBorder="1" applyAlignment="1">
      <alignment vertical="center" wrapText="1"/>
    </xf>
    <xf numFmtId="0" fontId="114" fillId="0" borderId="24" xfId="7" applyFont="1" applyBorder="1" applyAlignment="1">
      <alignment horizontal="center" vertical="center"/>
    </xf>
    <xf numFmtId="0" fontId="114" fillId="0" borderId="24" xfId="7" applyFont="1" applyBorder="1" applyAlignment="1">
      <alignment horizontal="center" vertical="center" wrapText="1"/>
    </xf>
    <xf numFmtId="0" fontId="114" fillId="0" borderId="28" xfId="0" applyFont="1" applyBorder="1" applyAlignment="1">
      <alignment vertical="top" wrapText="1"/>
    </xf>
    <xf numFmtId="0" fontId="114" fillId="0" borderId="28" xfId="0" applyFont="1" applyBorder="1" applyAlignment="1">
      <alignment wrapText="1"/>
    </xf>
    <xf numFmtId="0" fontId="51" fillId="0" borderId="2" xfId="7" applyFont="1" applyBorder="1" applyAlignment="1">
      <alignment horizontal="left" vertical="center" wrapText="1"/>
    </xf>
    <xf numFmtId="0" fontId="51" fillId="0" borderId="23" xfId="7" applyFont="1" applyBorder="1" applyAlignment="1">
      <alignment horizontal="left" vertical="top" wrapText="1"/>
    </xf>
    <xf numFmtId="0" fontId="67" fillId="0" borderId="0" xfId="7" applyFont="1"/>
    <xf numFmtId="0" fontId="13" fillId="0" borderId="0" xfId="7" applyFont="1"/>
    <xf numFmtId="0" fontId="67" fillId="0" borderId="0" xfId="0" applyFont="1"/>
    <xf numFmtId="2" fontId="13" fillId="0" borderId="0" xfId="0" applyNumberFormat="1" applyFont="1" applyAlignment="1">
      <alignment horizontal="center" vertical="center" wrapText="1"/>
    </xf>
    <xf numFmtId="2" fontId="34" fillId="0" borderId="0" xfId="0" applyNumberFormat="1" applyFont="1" applyAlignment="1">
      <alignment horizontal="center" vertical="center"/>
    </xf>
    <xf numFmtId="2" fontId="14" fillId="0" borderId="0" xfId="0" applyNumberFormat="1" applyFont="1" applyAlignment="1">
      <alignment horizontal="center" vertical="center"/>
    </xf>
    <xf numFmtId="0" fontId="12" fillId="8" borderId="40" xfId="0" applyFont="1" applyFill="1" applyBorder="1" applyAlignment="1">
      <alignment vertical="center"/>
    </xf>
    <xf numFmtId="2" fontId="16" fillId="2" borderId="40" xfId="0" applyNumberFormat="1" applyFont="1" applyFill="1" applyBorder="1" applyAlignment="1">
      <alignment horizontal="center" vertical="center"/>
    </xf>
    <xf numFmtId="2" fontId="16" fillId="8" borderId="40" xfId="0" applyNumberFormat="1" applyFont="1" applyFill="1" applyBorder="1" applyAlignment="1">
      <alignment horizontal="center" vertical="center"/>
    </xf>
    <xf numFmtId="2" fontId="16" fillId="2" borderId="43" xfId="0" applyNumberFormat="1" applyFont="1" applyFill="1" applyBorder="1" applyAlignment="1">
      <alignment horizontal="center" vertical="center"/>
    </xf>
    <xf numFmtId="0" fontId="62" fillId="7" borderId="22" xfId="0" applyFont="1" applyFill="1" applyBorder="1" applyAlignment="1">
      <alignment vertical="center" wrapText="1"/>
    </xf>
    <xf numFmtId="2" fontId="62" fillId="7" borderId="22" xfId="0" applyNumberFormat="1" applyFont="1" applyFill="1" applyBorder="1" applyAlignment="1">
      <alignment horizontal="center" vertical="center" wrapText="1"/>
    </xf>
    <xf numFmtId="2" fontId="62" fillId="7" borderId="24" xfId="0" applyNumberFormat="1" applyFont="1" applyFill="1" applyBorder="1" applyAlignment="1">
      <alignment horizontal="center" vertical="center" wrapText="1"/>
    </xf>
    <xf numFmtId="2" fontId="34" fillId="5" borderId="35" xfId="0" applyNumberFormat="1" applyFont="1" applyFill="1" applyBorder="1" applyAlignment="1">
      <alignment horizontal="center" vertical="center" wrapText="1"/>
    </xf>
    <xf numFmtId="0" fontId="15" fillId="10" borderId="5" xfId="34" applyNumberFormat="1" applyFont="1" applyFill="1" applyBorder="1" applyAlignment="1" applyProtection="1">
      <alignment horizontal="center" vertical="center" wrapText="1"/>
      <protection locked="0"/>
    </xf>
    <xf numFmtId="0" fontId="15" fillId="10" borderId="35" xfId="34" applyNumberFormat="1" applyFont="1" applyFill="1" applyBorder="1" applyAlignment="1">
      <alignment horizontal="center" vertical="center" wrapText="1"/>
    </xf>
    <xf numFmtId="2" fontId="15" fillId="10" borderId="51" xfId="0" applyNumberFormat="1" applyFont="1" applyFill="1" applyBorder="1" applyAlignment="1">
      <alignment horizontal="center" vertical="center" wrapText="1"/>
    </xf>
    <xf numFmtId="2" fontId="15" fillId="10" borderId="14" xfId="0" applyNumberFormat="1" applyFont="1" applyFill="1" applyBorder="1" applyAlignment="1">
      <alignment horizontal="center" vertical="center" wrapText="1"/>
    </xf>
    <xf numFmtId="2" fontId="31" fillId="0" borderId="17" xfId="0" applyNumberFormat="1" applyFont="1" applyBorder="1" applyAlignment="1">
      <alignment horizontal="center" vertical="center" wrapText="1"/>
    </xf>
    <xf numFmtId="2" fontId="31" fillId="0" borderId="42" xfId="0" applyNumberFormat="1" applyFont="1" applyBorder="1" applyAlignment="1">
      <alignment horizontal="center" vertical="center" wrapText="1"/>
    </xf>
    <xf numFmtId="2" fontId="31" fillId="0" borderId="35" xfId="0" applyNumberFormat="1" applyFont="1" applyBorder="1" applyAlignment="1">
      <alignment horizontal="center" vertical="center" wrapText="1"/>
    </xf>
    <xf numFmtId="2" fontId="31" fillId="0" borderId="34" xfId="0" applyNumberFormat="1" applyFont="1" applyBorder="1" applyAlignment="1">
      <alignment horizontal="center" vertical="center" wrapText="1"/>
    </xf>
    <xf numFmtId="0" fontId="31" fillId="0" borderId="53" xfId="0" applyFont="1" applyBorder="1" applyAlignment="1">
      <alignment horizontal="left" vertical="center"/>
    </xf>
    <xf numFmtId="2" fontId="31" fillId="0" borderId="1" xfId="0" applyNumberFormat="1" applyFont="1" applyBorder="1" applyAlignment="1">
      <alignment horizontal="center" vertical="center"/>
    </xf>
    <xf numFmtId="2" fontId="31" fillId="0" borderId="45" xfId="0" applyNumberFormat="1" applyFont="1" applyBorder="1" applyAlignment="1">
      <alignment horizontal="center" vertical="center"/>
    </xf>
    <xf numFmtId="2" fontId="15" fillId="0" borderId="5" xfId="0" applyNumberFormat="1" applyFont="1" applyBorder="1" applyAlignment="1">
      <alignment horizontal="center" vertical="center" wrapText="1"/>
    </xf>
    <xf numFmtId="2" fontId="15" fillId="0" borderId="7" xfId="0" applyNumberFormat="1" applyFont="1" applyBorder="1" applyAlignment="1">
      <alignment horizontal="center" vertical="center" wrapText="1"/>
    </xf>
    <xf numFmtId="2" fontId="15" fillId="0" borderId="35" xfId="0" applyNumberFormat="1" applyFont="1" applyBorder="1" applyAlignment="1">
      <alignment horizontal="center" vertical="center" wrapText="1"/>
    </xf>
    <xf numFmtId="2" fontId="15" fillId="0" borderId="34" xfId="0" applyNumberFormat="1" applyFont="1" applyBorder="1" applyAlignment="1">
      <alignment horizontal="center" vertical="center" wrapText="1"/>
    </xf>
    <xf numFmtId="0" fontId="26" fillId="0" borderId="35" xfId="0" applyFont="1" applyBorder="1" applyAlignment="1">
      <alignment horizontal="center" vertical="center" wrapText="1"/>
    </xf>
    <xf numFmtId="2" fontId="15" fillId="0" borderId="35" xfId="0" applyNumberFormat="1" applyFont="1" applyBorder="1" applyAlignment="1">
      <alignment horizontal="center" vertical="center"/>
    </xf>
    <xf numFmtId="2" fontId="15" fillId="0" borderId="17" xfId="0" applyNumberFormat="1" applyFont="1" applyBorder="1" applyAlignment="1">
      <alignment horizontal="center" vertical="center"/>
    </xf>
    <xf numFmtId="2" fontId="15" fillId="0" borderId="42" xfId="0" applyNumberFormat="1" applyFont="1" applyBorder="1" applyAlignment="1">
      <alignment horizontal="center" vertical="center" wrapText="1"/>
    </xf>
    <xf numFmtId="0" fontId="15" fillId="0" borderId="1" xfId="0" applyFont="1" applyBorder="1" applyAlignment="1">
      <alignment horizontal="center" vertical="center"/>
    </xf>
    <xf numFmtId="2" fontId="15" fillId="0" borderId="1" xfId="0" applyNumberFormat="1" applyFont="1" applyBorder="1" applyAlignment="1">
      <alignment horizontal="center" vertical="center"/>
    </xf>
    <xf numFmtId="2" fontId="15" fillId="0" borderId="45" xfId="0" applyNumberFormat="1" applyFont="1" applyBorder="1" applyAlignment="1">
      <alignment horizontal="center" vertical="center" wrapText="1"/>
    </xf>
    <xf numFmtId="0" fontId="15" fillId="7" borderId="11" xfId="0" applyFont="1" applyFill="1" applyBorder="1" applyAlignment="1">
      <alignment horizontal="left" vertical="center"/>
    </xf>
    <xf numFmtId="2" fontId="15" fillId="7" borderId="11" xfId="0" applyNumberFormat="1" applyFont="1" applyFill="1" applyBorder="1" applyAlignment="1">
      <alignment horizontal="center" vertical="center"/>
    </xf>
    <xf numFmtId="2" fontId="15" fillId="7" borderId="12" xfId="0" applyNumberFormat="1" applyFont="1" applyFill="1" applyBorder="1" applyAlignment="1">
      <alignment horizontal="center" vertical="center"/>
    </xf>
    <xf numFmtId="0" fontId="35" fillId="7" borderId="11" xfId="0" applyFont="1" applyFill="1" applyBorder="1" applyAlignment="1">
      <alignment vertical="center" wrapText="1"/>
    </xf>
    <xf numFmtId="2" fontId="35" fillId="7" borderId="11" xfId="0" applyNumberFormat="1" applyFont="1" applyFill="1" applyBorder="1" applyAlignment="1">
      <alignment horizontal="center" vertical="center" wrapText="1"/>
    </xf>
    <xf numFmtId="2" fontId="35" fillId="7" borderId="12" xfId="0" applyNumberFormat="1" applyFont="1" applyFill="1" applyBorder="1" applyAlignment="1">
      <alignment horizontal="center" vertical="center" wrapText="1"/>
    </xf>
    <xf numFmtId="0" fontId="26" fillId="0" borderId="65" xfId="0" applyFont="1" applyBorder="1" applyAlignment="1">
      <alignment horizontal="center" vertical="center" wrapText="1"/>
    </xf>
    <xf numFmtId="1" fontId="12" fillId="0" borderId="65" xfId="0" applyNumberFormat="1" applyFont="1" applyBorder="1" applyAlignment="1">
      <alignment horizontal="center" vertical="center" wrapText="1"/>
    </xf>
    <xf numFmtId="1" fontId="12" fillId="0" borderId="66" xfId="0" applyNumberFormat="1" applyFont="1" applyBorder="1" applyAlignment="1">
      <alignment horizontal="center" vertical="center" wrapText="1"/>
    </xf>
    <xf numFmtId="2" fontId="12" fillId="0" borderId="65" xfId="0" applyNumberFormat="1" applyFont="1" applyBorder="1" applyAlignment="1">
      <alignment horizontal="center" vertical="center" wrapText="1"/>
    </xf>
    <xf numFmtId="2" fontId="12" fillId="0" borderId="66" xfId="0" applyNumberFormat="1" applyFont="1" applyBorder="1" applyAlignment="1">
      <alignment horizontal="center" vertical="center" wrapText="1"/>
    </xf>
    <xf numFmtId="2" fontId="15" fillId="0" borderId="5" xfId="0" applyNumberFormat="1" applyFont="1" applyBorder="1" applyAlignment="1">
      <alignment horizontal="center" vertical="center"/>
    </xf>
    <xf numFmtId="2" fontId="15" fillId="0" borderId="7" xfId="0" applyNumberFormat="1" applyFont="1" applyBorder="1" applyAlignment="1">
      <alignment horizontal="center" vertical="center"/>
    </xf>
    <xf numFmtId="2" fontId="15" fillId="0" borderId="34" xfId="0" applyNumberFormat="1" applyFont="1" applyBorder="1" applyAlignment="1">
      <alignment horizontal="center" vertical="center"/>
    </xf>
    <xf numFmtId="0" fontId="51" fillId="0" borderId="38" xfId="0" applyFont="1" applyBorder="1" applyAlignment="1">
      <alignment wrapText="1"/>
    </xf>
    <xf numFmtId="0" fontId="51" fillId="0" borderId="33" xfId="0" applyFont="1" applyBorder="1" applyAlignment="1">
      <alignment vertical="top" wrapText="1"/>
    </xf>
    <xf numFmtId="2" fontId="51" fillId="0" borderId="35" xfId="0" applyNumberFormat="1" applyFont="1" applyBorder="1" applyAlignment="1">
      <alignment horizontal="center" vertical="center"/>
    </xf>
    <xf numFmtId="0" fontId="51" fillId="0" borderId="35" xfId="0" applyFont="1" applyBorder="1" applyAlignment="1">
      <alignment vertical="top" wrapText="1"/>
    </xf>
    <xf numFmtId="0" fontId="15" fillId="0" borderId="62" xfId="0" applyFont="1" applyBorder="1" applyAlignment="1">
      <alignment horizontal="center" vertical="center"/>
    </xf>
    <xf numFmtId="0" fontId="15" fillId="0" borderId="53" xfId="0" applyFont="1" applyBorder="1" applyAlignment="1">
      <alignment horizontal="left" vertical="center"/>
    </xf>
    <xf numFmtId="2" fontId="15" fillId="0" borderId="45" xfId="0" applyNumberFormat="1" applyFont="1" applyBorder="1" applyAlignment="1">
      <alignment horizontal="center" vertical="center"/>
    </xf>
    <xf numFmtId="2" fontId="15" fillId="10" borderId="1" xfId="0" applyNumberFormat="1" applyFont="1" applyFill="1" applyBorder="1" applyAlignment="1">
      <alignment horizontal="center" vertical="center" wrapText="1"/>
    </xf>
    <xf numFmtId="2" fontId="15" fillId="10" borderId="45" xfId="0" applyNumberFormat="1" applyFont="1" applyFill="1" applyBorder="1" applyAlignment="1">
      <alignment horizontal="center" vertical="center" wrapText="1"/>
    </xf>
    <xf numFmtId="0" fontId="26" fillId="0" borderId="17" xfId="0" applyFont="1" applyBorder="1" applyAlignment="1">
      <alignment horizontal="center" vertical="center" wrapText="1"/>
    </xf>
    <xf numFmtId="2" fontId="15" fillId="0" borderId="17" xfId="0" applyNumberFormat="1" applyFont="1" applyBorder="1" applyAlignment="1">
      <alignment horizontal="center" vertical="center" wrapText="1"/>
    </xf>
    <xf numFmtId="0" fontId="12" fillId="0" borderId="35" xfId="0" applyFont="1" applyBorder="1" applyAlignment="1">
      <alignment horizontal="center" vertical="center" wrapText="1"/>
    </xf>
    <xf numFmtId="0" fontId="26" fillId="0" borderId="64" xfId="0" applyFont="1" applyBorder="1" applyAlignment="1">
      <alignment horizontal="center" vertical="center" wrapText="1"/>
    </xf>
    <xf numFmtId="2" fontId="15" fillId="0" borderId="64" xfId="0" applyNumberFormat="1" applyFont="1" applyBorder="1" applyAlignment="1">
      <alignment horizontal="center" vertical="center"/>
    </xf>
    <xf numFmtId="2" fontId="15" fillId="0" borderId="63" xfId="0" applyNumberFormat="1" applyFont="1" applyBorder="1" applyAlignment="1">
      <alignment horizontal="center" vertical="center" wrapText="1"/>
    </xf>
    <xf numFmtId="0" fontId="26" fillId="0" borderId="72" xfId="0" applyFont="1" applyBorder="1" applyAlignment="1">
      <alignment horizontal="center" vertical="center" wrapText="1"/>
    </xf>
    <xf numFmtId="2" fontId="15" fillId="0" borderId="72" xfId="0" applyNumberFormat="1" applyFont="1" applyBorder="1" applyAlignment="1">
      <alignment horizontal="center" vertical="center"/>
    </xf>
    <xf numFmtId="49" fontId="16" fillId="8" borderId="22" xfId="7" applyNumberFormat="1" applyFont="1" applyFill="1" applyBorder="1" applyAlignment="1">
      <alignment vertical="center"/>
    </xf>
    <xf numFmtId="2" fontId="16" fillId="8" borderId="22" xfId="7" applyNumberFormat="1" applyFont="1" applyFill="1" applyBorder="1" applyAlignment="1">
      <alignment horizontal="center" vertical="center"/>
    </xf>
    <xf numFmtId="2" fontId="16" fillId="8" borderId="24" xfId="7" applyNumberFormat="1" applyFont="1" applyFill="1" applyBorder="1" applyAlignment="1">
      <alignment horizontal="center" vertical="center"/>
    </xf>
    <xf numFmtId="0" fontId="27" fillId="8" borderId="11" xfId="0" applyFont="1" applyFill="1" applyBorder="1" applyAlignment="1">
      <alignment vertical="center"/>
    </xf>
    <xf numFmtId="2" fontId="27" fillId="8" borderId="11" xfId="0" applyNumberFormat="1" applyFont="1" applyFill="1" applyBorder="1" applyAlignment="1">
      <alignment horizontal="center" vertical="center"/>
    </xf>
    <xf numFmtId="2" fontId="27" fillId="8" borderId="12" xfId="0" applyNumberFormat="1" applyFont="1" applyFill="1" applyBorder="1" applyAlignment="1">
      <alignment horizontal="center" vertical="center"/>
    </xf>
    <xf numFmtId="0" fontId="16" fillId="7" borderId="11" xfId="0" applyFont="1" applyFill="1" applyBorder="1" applyAlignment="1">
      <alignment vertical="center" wrapText="1"/>
    </xf>
    <xf numFmtId="2" fontId="16" fillId="7" borderId="11" xfId="0" applyNumberFormat="1" applyFont="1" applyFill="1" applyBorder="1" applyAlignment="1">
      <alignment horizontal="center" vertical="center" wrapText="1"/>
    </xf>
    <xf numFmtId="2" fontId="16" fillId="7" borderId="12" xfId="0" applyNumberFormat="1" applyFont="1" applyFill="1" applyBorder="1" applyAlignment="1">
      <alignment horizontal="center" vertical="center" wrapText="1"/>
    </xf>
    <xf numFmtId="2" fontId="15" fillId="5" borderId="65" xfId="0" applyNumberFormat="1" applyFont="1" applyFill="1" applyBorder="1" applyAlignment="1">
      <alignment horizontal="center" vertical="center" wrapText="1"/>
    </xf>
    <xf numFmtId="2" fontId="15" fillId="5" borderId="66" xfId="0" applyNumberFormat="1" applyFont="1" applyFill="1" applyBorder="1" applyAlignment="1">
      <alignment horizontal="center" vertical="center" wrapText="1"/>
    </xf>
    <xf numFmtId="1" fontId="15" fillId="0" borderId="17" xfId="0" applyNumberFormat="1" applyFont="1" applyBorder="1" applyAlignment="1">
      <alignment horizontal="center" vertical="center" wrapText="1"/>
    </xf>
    <xf numFmtId="1" fontId="15" fillId="0" borderId="42" xfId="0" applyNumberFormat="1" applyFont="1" applyBorder="1" applyAlignment="1">
      <alignment horizontal="center" vertical="center" wrapText="1"/>
    </xf>
    <xf numFmtId="0" fontId="15" fillId="0" borderId="53" xfId="0" applyFont="1" applyBorder="1" applyAlignment="1">
      <alignment horizontal="center" vertical="center" wrapText="1"/>
    </xf>
    <xf numFmtId="2" fontId="15" fillId="0" borderId="1" xfId="0" applyNumberFormat="1" applyFont="1" applyBorder="1" applyAlignment="1">
      <alignment horizontal="center" vertical="center" wrapText="1"/>
    </xf>
    <xf numFmtId="49" fontId="15" fillId="0" borderId="0" xfId="0" applyNumberFormat="1" applyFont="1" applyAlignment="1">
      <alignment vertical="center"/>
    </xf>
    <xf numFmtId="2" fontId="15" fillId="0" borderId="0" xfId="0" applyNumberFormat="1" applyFont="1" applyAlignment="1">
      <alignment horizontal="center" vertical="center"/>
    </xf>
    <xf numFmtId="0" fontId="15" fillId="0" borderId="0" xfId="0" applyFont="1" applyAlignment="1">
      <alignment horizontal="center" vertical="center"/>
    </xf>
    <xf numFmtId="0" fontId="34" fillId="0" borderId="0" xfId="0" applyFont="1" applyAlignment="1">
      <alignment vertical="center"/>
    </xf>
    <xf numFmtId="49" fontId="14" fillId="0" borderId="0" xfId="0" applyNumberFormat="1" applyFont="1" applyAlignment="1">
      <alignment vertical="center" wrapText="1"/>
    </xf>
    <xf numFmtId="0" fontId="25" fillId="0" borderId="0" xfId="0" applyFont="1" applyAlignment="1">
      <alignment vertical="center"/>
    </xf>
    <xf numFmtId="2" fontId="25" fillId="0" borderId="0" xfId="0" applyNumberFormat="1" applyFont="1" applyAlignment="1">
      <alignment horizontal="center" vertical="center"/>
    </xf>
    <xf numFmtId="2" fontId="86" fillId="0" borderId="0" xfId="0" applyNumberFormat="1" applyFont="1" applyAlignment="1">
      <alignment horizontal="center" vertical="center" wrapText="1"/>
    </xf>
    <xf numFmtId="2" fontId="62" fillId="0" borderId="0" xfId="0" applyNumberFormat="1" applyFont="1" applyAlignment="1">
      <alignment horizontal="center" vertical="center"/>
    </xf>
    <xf numFmtId="0" fontId="62" fillId="0" borderId="0" xfId="0" applyFont="1" applyAlignment="1">
      <alignment vertical="center"/>
    </xf>
    <xf numFmtId="0" fontId="15" fillId="5" borderId="35" xfId="0" applyFont="1" applyFill="1" applyBorder="1" applyAlignment="1">
      <alignment horizontal="left" vertical="top" wrapText="1"/>
    </xf>
    <xf numFmtId="0" fontId="26" fillId="5" borderId="35" xfId="0" applyFont="1" applyFill="1" applyBorder="1" applyAlignment="1">
      <alignment horizontal="center" vertical="center" wrapText="1"/>
    </xf>
    <xf numFmtId="2" fontId="15" fillId="5" borderId="35" xfId="0" applyNumberFormat="1" applyFont="1" applyFill="1" applyBorder="1" applyAlignment="1">
      <alignment horizontal="center" vertical="center"/>
    </xf>
    <xf numFmtId="0" fontId="115" fillId="5" borderId="23" xfId="0" applyFont="1" applyFill="1" applyBorder="1" applyAlignment="1">
      <alignment horizontal="left" vertical="top" wrapText="1"/>
    </xf>
    <xf numFmtId="0" fontId="116" fillId="5" borderId="19" xfId="0" applyFont="1" applyFill="1" applyBorder="1" applyAlignment="1">
      <alignment horizontal="center" vertical="center" wrapText="1"/>
    </xf>
    <xf numFmtId="2" fontId="115" fillId="5" borderId="19" xfId="0" applyNumberFormat="1" applyFont="1" applyFill="1" applyBorder="1" applyAlignment="1">
      <alignment horizontal="center" vertical="center"/>
    </xf>
    <xf numFmtId="2" fontId="115" fillId="5" borderId="14" xfId="0" applyNumberFormat="1" applyFont="1" applyFill="1" applyBorder="1" applyAlignment="1">
      <alignment horizontal="center" vertical="center" wrapText="1"/>
    </xf>
    <xf numFmtId="49" fontId="87" fillId="7" borderId="39" xfId="0" applyNumberFormat="1" applyFont="1" applyFill="1" applyBorder="1" applyAlignment="1">
      <alignment horizontal="center" vertical="top"/>
    </xf>
    <xf numFmtId="0" fontId="62" fillId="0" borderId="0" xfId="0" applyFont="1" applyAlignment="1">
      <alignment vertical="top" wrapText="1"/>
    </xf>
    <xf numFmtId="2" fontId="34" fillId="5" borderId="34" xfId="0" applyNumberFormat="1" applyFont="1" applyFill="1" applyBorder="1" applyAlignment="1">
      <alignment horizontal="center" vertical="center" wrapText="1"/>
    </xf>
    <xf numFmtId="49" fontId="87" fillId="7" borderId="23" xfId="0" applyNumberFormat="1" applyFont="1" applyFill="1" applyBorder="1" applyAlignment="1">
      <alignment horizontal="center" vertical="top"/>
    </xf>
    <xf numFmtId="0" fontId="15" fillId="5" borderId="22" xfId="0" applyFont="1" applyFill="1" applyBorder="1" applyAlignment="1">
      <alignment horizontal="justify" vertical="center"/>
    </xf>
    <xf numFmtId="2" fontId="51" fillId="0" borderId="34" xfId="0" applyNumberFormat="1" applyFont="1" applyBorder="1" applyAlignment="1">
      <alignment horizontal="center" vertical="center"/>
    </xf>
    <xf numFmtId="0" fontId="16" fillId="0" borderId="15" xfId="0" applyFont="1" applyBorder="1" applyAlignment="1">
      <alignment horizontal="left" vertical="top"/>
    </xf>
    <xf numFmtId="0" fontId="16" fillId="0" borderId="11" xfId="0" applyFont="1" applyBorder="1" applyAlignment="1">
      <alignment horizontal="left" vertical="top"/>
    </xf>
    <xf numFmtId="0" fontId="16" fillId="0" borderId="12" xfId="0" applyFont="1" applyBorder="1" applyAlignment="1">
      <alignment horizontal="left" vertical="top"/>
    </xf>
    <xf numFmtId="0" fontId="15" fillId="5" borderId="11" xfId="0" applyFont="1" applyFill="1" applyBorder="1" applyAlignment="1">
      <alignment vertical="top" wrapText="1"/>
    </xf>
    <xf numFmtId="0" fontId="15" fillId="5" borderId="65" xfId="0" applyFont="1" applyFill="1" applyBorder="1" applyAlignment="1">
      <alignment vertical="center"/>
    </xf>
    <xf numFmtId="2" fontId="15" fillId="5" borderId="65" xfId="0" applyNumberFormat="1" applyFont="1" applyFill="1" applyBorder="1" applyAlignment="1">
      <alignment horizontal="center" vertical="center"/>
    </xf>
    <xf numFmtId="2" fontId="15" fillId="5" borderId="66" xfId="0" applyNumberFormat="1" applyFont="1" applyFill="1" applyBorder="1" applyAlignment="1">
      <alignment horizontal="center" vertical="center"/>
    </xf>
    <xf numFmtId="0" fontId="106" fillId="0" borderId="0" xfId="35" applyFont="1"/>
    <xf numFmtId="0" fontId="14" fillId="0" borderId="0" xfId="35" applyFont="1"/>
    <xf numFmtId="0" fontId="13" fillId="0" borderId="0" xfId="35" applyFont="1"/>
    <xf numFmtId="0" fontId="5" fillId="0" borderId="0" xfId="35"/>
    <xf numFmtId="0" fontId="106" fillId="0" borderId="29" xfId="35" applyFont="1" applyBorder="1" applyAlignment="1">
      <alignment vertical="top"/>
    </xf>
    <xf numFmtId="0" fontId="106" fillId="0" borderId="29" xfId="35" applyFont="1" applyBorder="1" applyAlignment="1">
      <alignment wrapText="1"/>
    </xf>
    <xf numFmtId="0" fontId="106" fillId="0" borderId="29" xfId="35" applyFont="1" applyBorder="1" applyAlignment="1">
      <alignment vertical="top" wrapText="1"/>
    </xf>
    <xf numFmtId="0" fontId="106" fillId="0" borderId="39" xfId="35" applyFont="1" applyBorder="1" applyAlignment="1">
      <alignment vertical="top"/>
    </xf>
    <xf numFmtId="0" fontId="106" fillId="0" borderId="29" xfId="35" applyFont="1" applyBorder="1" applyAlignment="1">
      <alignment horizontal="center" vertical="top"/>
    </xf>
    <xf numFmtId="0" fontId="5" fillId="0" borderId="21" xfId="35" applyBorder="1"/>
    <xf numFmtId="0" fontId="106" fillId="0" borderId="21" xfId="35" applyFont="1" applyBorder="1"/>
    <xf numFmtId="0" fontId="106" fillId="0" borderId="28" xfId="35" applyFont="1" applyBorder="1" applyAlignment="1">
      <alignment horizontal="center" wrapText="1"/>
    </xf>
    <xf numFmtId="0" fontId="106" fillId="0" borderId="23" xfId="35" applyFont="1" applyBorder="1"/>
    <xf numFmtId="0" fontId="106" fillId="0" borderId="15" xfId="35" applyFont="1" applyBorder="1" applyAlignment="1">
      <alignment horizontal="center" wrapText="1"/>
    </xf>
    <xf numFmtId="0" fontId="106" fillId="0" borderId="12" xfId="35" applyFont="1" applyBorder="1" applyAlignment="1">
      <alignment horizontal="center" wrapText="1"/>
    </xf>
    <xf numFmtId="0" fontId="5" fillId="0" borderId="28" xfId="35" applyBorder="1" applyAlignment="1">
      <alignment horizontal="center"/>
    </xf>
    <xf numFmtId="0" fontId="5" fillId="0" borderId="15" xfId="35" applyBorder="1" applyAlignment="1">
      <alignment horizontal="center"/>
    </xf>
    <xf numFmtId="0" fontId="5" fillId="0" borderId="12" xfId="35" applyBorder="1" applyAlignment="1">
      <alignment horizontal="center"/>
    </xf>
    <xf numFmtId="49" fontId="27" fillId="0" borderId="29" xfId="35" applyNumberFormat="1" applyFont="1" applyBorder="1" applyAlignment="1">
      <alignment vertical="top"/>
    </xf>
    <xf numFmtId="49" fontId="27" fillId="0" borderId="31" xfId="35" applyNumberFormat="1" applyFont="1" applyBorder="1" applyAlignment="1">
      <alignment horizontal="right" vertical="top"/>
    </xf>
    <xf numFmtId="49" fontId="30" fillId="0" borderId="15" xfId="35" applyNumberFormat="1" applyFont="1" applyBorder="1" applyAlignment="1">
      <alignment horizontal="left" vertical="top" wrapText="1"/>
    </xf>
    <xf numFmtId="0" fontId="30" fillId="0" borderId="2" xfId="35" applyFont="1" applyBorder="1" applyAlignment="1">
      <alignment horizontal="center" vertical="top"/>
    </xf>
    <xf numFmtId="165" fontId="15" fillId="5" borderId="2" xfId="35" applyNumberFormat="1" applyFont="1" applyFill="1" applyBorder="1" applyAlignment="1">
      <alignment horizontal="center" vertical="top"/>
    </xf>
    <xf numFmtId="165" fontId="15" fillId="0" borderId="2" xfId="35" applyNumberFormat="1" applyFont="1" applyBorder="1" applyAlignment="1">
      <alignment horizontal="center" vertical="top"/>
    </xf>
    <xf numFmtId="0" fontId="5" fillId="0" borderId="2" xfId="35" applyBorder="1" applyAlignment="1">
      <alignment vertical="top"/>
    </xf>
    <xf numFmtId="0" fontId="15" fillId="0" borderId="2" xfId="35" applyFont="1" applyBorder="1" applyAlignment="1">
      <alignment vertical="top" wrapText="1"/>
    </xf>
    <xf numFmtId="0" fontId="63" fillId="0" borderId="31" xfId="35" applyFont="1" applyBorder="1" applyAlignment="1">
      <alignment horizontal="center" vertical="top"/>
    </xf>
    <xf numFmtId="0" fontId="63" fillId="0" borderId="2" xfId="35" applyFont="1" applyBorder="1" applyAlignment="1">
      <alignment horizontal="center" vertical="top"/>
    </xf>
    <xf numFmtId="0" fontId="63" fillId="0" borderId="25" xfId="35" applyFont="1" applyBorder="1" applyAlignment="1">
      <alignment horizontal="center" vertical="top"/>
    </xf>
    <xf numFmtId="49" fontId="27" fillId="0" borderId="9" xfId="35" applyNumberFormat="1" applyFont="1" applyBorder="1" applyAlignment="1">
      <alignment vertical="top"/>
    </xf>
    <xf numFmtId="0" fontId="30" fillId="0" borderId="15" xfId="35" applyFont="1" applyBorder="1" applyAlignment="1">
      <alignment horizontal="left" vertical="top" wrapText="1"/>
    </xf>
    <xf numFmtId="165" fontId="15" fillId="5" borderId="30" xfId="35" applyNumberFormat="1" applyFont="1" applyFill="1" applyBorder="1" applyAlignment="1">
      <alignment horizontal="center" vertical="top"/>
    </xf>
    <xf numFmtId="165" fontId="15" fillId="0" borderId="30" xfId="35" applyNumberFormat="1" applyFont="1" applyBorder="1" applyAlignment="1">
      <alignment horizontal="center" vertical="top"/>
    </xf>
    <xf numFmtId="165" fontId="15" fillId="5" borderId="41" xfId="35" applyNumberFormat="1" applyFont="1" applyFill="1" applyBorder="1" applyAlignment="1">
      <alignment horizontal="center" vertical="top"/>
    </xf>
    <xf numFmtId="0" fontId="5" fillId="0" borderId="30" xfId="35" applyBorder="1" applyAlignment="1">
      <alignment vertical="top"/>
    </xf>
    <xf numFmtId="0" fontId="15" fillId="0" borderId="9" xfId="35" applyFont="1" applyBorder="1" applyAlignment="1">
      <alignment vertical="center" wrapText="1"/>
    </xf>
    <xf numFmtId="0" fontId="63" fillId="0" borderId="33" xfId="35" applyFont="1" applyBorder="1" applyAlignment="1">
      <alignment horizontal="center" vertical="top"/>
    </xf>
    <xf numFmtId="0" fontId="63" fillId="0" borderId="30" xfId="35" applyFont="1" applyBorder="1" applyAlignment="1">
      <alignment horizontal="center" vertical="top"/>
    </xf>
    <xf numFmtId="0" fontId="63" fillId="0" borderId="41" xfId="35" applyFont="1" applyBorder="1" applyAlignment="1">
      <alignment horizontal="center" vertical="top"/>
    </xf>
    <xf numFmtId="49" fontId="27" fillId="0" borderId="29" xfId="35" applyNumberFormat="1" applyFont="1" applyBorder="1" applyAlignment="1">
      <alignment horizontal="right" vertical="top"/>
    </xf>
    <xf numFmtId="0" fontId="30" fillId="0" borderId="29" xfId="35" applyFont="1" applyBorder="1" applyAlignment="1">
      <alignment horizontal="left" vertical="top" wrapText="1"/>
    </xf>
    <xf numFmtId="0" fontId="30" fillId="0" borderId="30" xfId="35" applyFont="1" applyBorder="1" applyAlignment="1">
      <alignment vertical="top" wrapText="1"/>
    </xf>
    <xf numFmtId="165" fontId="31" fillId="5" borderId="41" xfId="35" applyNumberFormat="1" applyFont="1" applyFill="1" applyBorder="1" applyAlignment="1">
      <alignment horizontal="center" vertical="top"/>
    </xf>
    <xf numFmtId="0" fontId="15" fillId="0" borderId="30" xfId="35" applyFont="1" applyBorder="1" applyAlignment="1">
      <alignment vertical="center" wrapText="1"/>
    </xf>
    <xf numFmtId="0" fontId="30" fillId="0" borderId="15" xfId="35" applyFont="1" applyBorder="1" applyAlignment="1">
      <alignment vertical="top" wrapText="1"/>
    </xf>
    <xf numFmtId="165" fontId="15" fillId="0" borderId="41" xfId="35" applyNumberFormat="1" applyFont="1" applyBorder="1" applyAlignment="1">
      <alignment horizontal="center" vertical="top"/>
    </xf>
    <xf numFmtId="0" fontId="5" fillId="0" borderId="59" xfId="35" applyBorder="1" applyAlignment="1">
      <alignment vertical="top"/>
    </xf>
    <xf numFmtId="0" fontId="15" fillId="0" borderId="59" xfId="35" applyFont="1" applyBorder="1" applyAlignment="1">
      <alignment vertical="top" wrapText="1"/>
    </xf>
    <xf numFmtId="0" fontId="63" fillId="0" borderId="58" xfId="35" applyFont="1" applyBorder="1" applyAlignment="1">
      <alignment horizontal="center" vertical="top"/>
    </xf>
    <xf numFmtId="0" fontId="63" fillId="0" borderId="59" xfId="35" applyFont="1" applyBorder="1" applyAlignment="1">
      <alignment horizontal="center" vertical="top"/>
    </xf>
    <xf numFmtId="0" fontId="63" fillId="0" borderId="60" xfId="35" applyFont="1" applyBorder="1" applyAlignment="1">
      <alignment horizontal="center" vertical="top"/>
    </xf>
    <xf numFmtId="49" fontId="27" fillId="0" borderId="39" xfId="35" applyNumberFormat="1" applyFont="1" applyBorder="1" applyAlignment="1">
      <alignment horizontal="right" vertical="top"/>
    </xf>
    <xf numFmtId="0" fontId="15" fillId="0" borderId="30" xfId="35" applyFont="1" applyBorder="1" applyAlignment="1">
      <alignment vertical="top" wrapText="1"/>
    </xf>
    <xf numFmtId="49" fontId="27" fillId="0" borderId="28" xfId="35" applyNumberFormat="1" applyFont="1" applyBorder="1" applyAlignment="1">
      <alignment horizontal="right" vertical="top"/>
    </xf>
    <xf numFmtId="0" fontId="15" fillId="0" borderId="60" xfId="35" applyFont="1" applyBorder="1" applyAlignment="1">
      <alignment vertical="top" wrapText="1"/>
    </xf>
    <xf numFmtId="0" fontId="15" fillId="0" borderId="30" xfId="35" applyFont="1" applyBorder="1" applyAlignment="1">
      <alignment wrapText="1"/>
    </xf>
    <xf numFmtId="0" fontId="5" fillId="0" borderId="30" xfId="35" applyBorder="1"/>
    <xf numFmtId="0" fontId="5" fillId="0" borderId="33" xfId="35" applyBorder="1"/>
    <xf numFmtId="0" fontId="5" fillId="0" borderId="41" xfId="35" applyBorder="1"/>
    <xf numFmtId="49" fontId="27" fillId="0" borderId="21" xfId="35" applyNumberFormat="1" applyFont="1" applyBorder="1" applyAlignment="1">
      <alignment vertical="top"/>
    </xf>
    <xf numFmtId="0" fontId="30" fillId="0" borderId="28" xfId="35" applyFont="1" applyBorder="1" applyAlignment="1">
      <alignment horizontal="center" vertical="top"/>
    </xf>
    <xf numFmtId="165" fontId="15" fillId="0" borderId="4" xfId="35" applyNumberFormat="1" applyFont="1" applyBorder="1" applyAlignment="1">
      <alignment horizontal="center" vertical="top"/>
    </xf>
    <xf numFmtId="165" fontId="15" fillId="5" borderId="4" xfId="35" applyNumberFormat="1" applyFont="1" applyFill="1" applyBorder="1" applyAlignment="1">
      <alignment horizontal="center" vertical="top"/>
    </xf>
    <xf numFmtId="165" fontId="15" fillId="5" borderId="27" xfId="35" applyNumberFormat="1" applyFont="1" applyFill="1" applyBorder="1" applyAlignment="1">
      <alignment horizontal="center" vertical="top"/>
    </xf>
    <xf numFmtId="0" fontId="5" fillId="0" borderId="4" xfId="35" applyBorder="1" applyAlignment="1">
      <alignment vertical="top"/>
    </xf>
    <xf numFmtId="0" fontId="15" fillId="0" borderId="52" xfId="35" applyFont="1" applyBorder="1" applyAlignment="1">
      <alignment vertical="top" wrapText="1"/>
    </xf>
    <xf numFmtId="0" fontId="63" fillId="0" borderId="23" xfId="35" applyFont="1" applyBorder="1" applyAlignment="1">
      <alignment horizontal="center" vertical="top"/>
    </xf>
    <xf numFmtId="0" fontId="63" fillId="0" borderId="21" xfId="35" applyFont="1" applyBorder="1" applyAlignment="1">
      <alignment horizontal="center" vertical="top"/>
    </xf>
    <xf numFmtId="0" fontId="63" fillId="0" borderId="24" xfId="35" applyFont="1" applyBorder="1" applyAlignment="1">
      <alignment horizontal="center" vertical="top"/>
    </xf>
    <xf numFmtId="165" fontId="15" fillId="5" borderId="28" xfId="35" applyNumberFormat="1" applyFont="1" applyFill="1" applyBorder="1" applyAlignment="1">
      <alignment horizontal="center" vertical="top"/>
    </xf>
    <xf numFmtId="165" fontId="15" fillId="0" borderId="28" xfId="35" applyNumberFormat="1" applyFont="1" applyBorder="1" applyAlignment="1">
      <alignment horizontal="center" vertical="top"/>
    </xf>
    <xf numFmtId="0" fontId="5" fillId="0" borderId="28" xfId="35" applyBorder="1" applyAlignment="1">
      <alignment vertical="top"/>
    </xf>
    <xf numFmtId="0" fontId="15" fillId="0" borderId="28" xfId="35" applyFont="1" applyBorder="1" applyAlignment="1">
      <alignment vertical="center" wrapText="1"/>
    </xf>
    <xf numFmtId="0" fontId="63" fillId="0" borderId="15" xfId="35" applyFont="1" applyBorder="1" applyAlignment="1">
      <alignment horizontal="center" vertical="center"/>
    </xf>
    <xf numFmtId="0" fontId="63" fillId="0" borderId="28" xfId="35" applyFont="1" applyBorder="1" applyAlignment="1">
      <alignment horizontal="center" vertical="center"/>
    </xf>
    <xf numFmtId="0" fontId="63" fillId="0" borderId="12" xfId="35" applyFont="1" applyBorder="1" applyAlignment="1">
      <alignment horizontal="center" vertical="center"/>
    </xf>
    <xf numFmtId="0" fontId="5" fillId="0" borderId="29" xfId="35" applyBorder="1"/>
    <xf numFmtId="0" fontId="30" fillId="0" borderId="29" xfId="35" applyFont="1" applyBorder="1" applyAlignment="1">
      <alignment horizontal="center" vertical="top"/>
    </xf>
    <xf numFmtId="165" fontId="15" fillId="5" borderId="25" xfId="35" applyNumberFormat="1" applyFont="1" applyFill="1" applyBorder="1" applyAlignment="1">
      <alignment horizontal="center" vertical="top"/>
    </xf>
    <xf numFmtId="0" fontId="15" fillId="0" borderId="2" xfId="35" applyFont="1" applyBorder="1" applyAlignment="1">
      <alignment vertical="center" wrapText="1"/>
    </xf>
    <xf numFmtId="165" fontId="30" fillId="0" borderId="77" xfId="35" applyNumberFormat="1" applyFont="1" applyBorder="1" applyAlignment="1">
      <alignment horizontal="center" vertical="center"/>
    </xf>
    <xf numFmtId="165" fontId="30" fillId="0" borderId="2" xfId="35" applyNumberFormat="1" applyFont="1" applyBorder="1" applyAlignment="1">
      <alignment horizontal="center" vertical="center"/>
    </xf>
    <xf numFmtId="165" fontId="30" fillId="0" borderId="25" xfId="35" applyNumberFormat="1" applyFont="1" applyBorder="1" applyAlignment="1">
      <alignment horizontal="center" vertical="center"/>
    </xf>
    <xf numFmtId="0" fontId="5" fillId="0" borderId="9" xfId="35" applyBorder="1"/>
    <xf numFmtId="165" fontId="15" fillId="0" borderId="59" xfId="35" applyNumberFormat="1" applyFont="1" applyBorder="1" applyAlignment="1">
      <alignment horizontal="center" vertical="top"/>
    </xf>
    <xf numFmtId="0" fontId="63" fillId="0" borderId="30" xfId="35" applyFont="1" applyBorder="1"/>
    <xf numFmtId="0" fontId="63" fillId="0" borderId="33" xfId="35" applyFont="1" applyBorder="1"/>
    <xf numFmtId="0" fontId="63" fillId="0" borderId="41" xfId="35" applyFont="1" applyBorder="1"/>
    <xf numFmtId="165" fontId="30" fillId="0" borderId="30" xfId="35" applyNumberFormat="1" applyFont="1" applyBorder="1" applyAlignment="1">
      <alignment horizontal="center" vertical="top"/>
    </xf>
    <xf numFmtId="165" fontId="30" fillId="0" borderId="41" xfId="35" applyNumberFormat="1" applyFont="1" applyBorder="1" applyAlignment="1">
      <alignment horizontal="center" vertical="top"/>
    </xf>
    <xf numFmtId="0" fontId="15" fillId="0" borderId="60" xfId="35" applyFont="1" applyBorder="1" applyAlignment="1">
      <alignment wrapText="1"/>
    </xf>
    <xf numFmtId="0" fontId="63" fillId="0" borderId="58" xfId="35" applyFont="1" applyBorder="1" applyAlignment="1">
      <alignment horizontal="center" vertical="center"/>
    </xf>
    <xf numFmtId="0" fontId="63" fillId="0" borderId="30" xfId="35" applyFont="1" applyBorder="1" applyAlignment="1">
      <alignment horizontal="center" vertical="center"/>
    </xf>
    <xf numFmtId="0" fontId="30" fillId="0" borderId="39" xfId="35" applyFont="1" applyBorder="1" applyAlignment="1">
      <alignment vertical="top" wrapText="1"/>
    </xf>
    <xf numFmtId="165" fontId="30" fillId="0" borderId="3" xfId="35" applyNumberFormat="1" applyFont="1" applyBorder="1" applyAlignment="1">
      <alignment horizontal="center" vertical="top"/>
    </xf>
    <xf numFmtId="165" fontId="30" fillId="5" borderId="68" xfId="35" applyNumberFormat="1" applyFont="1" applyFill="1" applyBorder="1" applyAlignment="1">
      <alignment horizontal="center" vertical="top"/>
    </xf>
    <xf numFmtId="0" fontId="5" fillId="0" borderId="3" xfId="35" applyBorder="1" applyAlignment="1">
      <alignment vertical="top"/>
    </xf>
    <xf numFmtId="0" fontId="5" fillId="0" borderId="27" xfId="35" applyBorder="1"/>
    <xf numFmtId="0" fontId="5" fillId="0" borderId="23" xfId="35" applyBorder="1"/>
    <xf numFmtId="0" fontId="5" fillId="0" borderId="24" xfId="35" applyBorder="1"/>
    <xf numFmtId="49" fontId="27" fillId="0" borderId="15" xfId="35" applyNumberFormat="1" applyFont="1" applyBorder="1" applyAlignment="1">
      <alignment horizontal="right" vertical="top"/>
    </xf>
    <xf numFmtId="165" fontId="30" fillId="0" borderId="28" xfId="35" applyNumberFormat="1" applyFont="1" applyBorder="1" applyAlignment="1">
      <alignment horizontal="center" vertical="top"/>
    </xf>
    <xf numFmtId="0" fontId="5" fillId="0" borderId="12" xfId="35" applyBorder="1"/>
    <xf numFmtId="0" fontId="5" fillId="0" borderId="15" xfId="35" applyBorder="1"/>
    <xf numFmtId="0" fontId="5" fillId="0" borderId="28" xfId="35" applyBorder="1"/>
    <xf numFmtId="0" fontId="30" fillId="0" borderId="31" xfId="35" applyFont="1" applyBorder="1" applyAlignment="1">
      <alignment vertical="top" wrapText="1"/>
    </xf>
    <xf numFmtId="0" fontId="5" fillId="0" borderId="25" xfId="35" applyBorder="1"/>
    <xf numFmtId="0" fontId="5" fillId="0" borderId="31" xfId="35" applyBorder="1"/>
    <xf numFmtId="0" fontId="5" fillId="0" borderId="2" xfId="35" applyBorder="1"/>
    <xf numFmtId="49" fontId="27" fillId="0" borderId="59" xfId="35" applyNumberFormat="1" applyFont="1" applyBorder="1" applyAlignment="1">
      <alignment horizontal="right" vertical="top"/>
    </xf>
    <xf numFmtId="0" fontId="5" fillId="0" borderId="28" xfId="35" applyBorder="1" applyAlignment="1">
      <alignment horizontal="center" vertical="top"/>
    </xf>
    <xf numFmtId="165" fontId="15" fillId="0" borderId="21" xfId="35" applyNumberFormat="1" applyFont="1" applyBorder="1" applyAlignment="1">
      <alignment horizontal="center" vertical="top"/>
    </xf>
    <xf numFmtId="49" fontId="9" fillId="10" borderId="33" xfId="35" applyNumberFormat="1" applyFont="1" applyFill="1" applyBorder="1" applyAlignment="1">
      <alignment horizontal="center" vertical="top" wrapText="1"/>
    </xf>
    <xf numFmtId="49" fontId="9" fillId="10" borderId="30" xfId="35" applyNumberFormat="1" applyFont="1" applyFill="1" applyBorder="1" applyAlignment="1">
      <alignment horizontal="center" vertical="top" wrapText="1"/>
    </xf>
    <xf numFmtId="49" fontId="9" fillId="10" borderId="41" xfId="35" applyNumberFormat="1" applyFont="1" applyFill="1" applyBorder="1" applyAlignment="1">
      <alignment horizontal="center" vertical="top" wrapText="1"/>
    </xf>
    <xf numFmtId="49" fontId="27" fillId="0" borderId="36" xfId="35" applyNumberFormat="1" applyFont="1" applyBorder="1" applyAlignment="1">
      <alignment horizontal="right" vertical="top"/>
    </xf>
    <xf numFmtId="0" fontId="30" fillId="0" borderId="36" xfId="35" applyFont="1" applyBorder="1" applyAlignment="1">
      <alignment horizontal="left" vertical="top" wrapText="1"/>
    </xf>
    <xf numFmtId="0" fontId="30" fillId="0" borderId="9" xfId="35" applyFont="1" applyBorder="1" applyAlignment="1">
      <alignment horizontal="center" vertical="top"/>
    </xf>
    <xf numFmtId="165" fontId="15" fillId="0" borderId="9" xfId="35" applyNumberFormat="1" applyFont="1" applyBorder="1" applyAlignment="1">
      <alignment horizontal="center" vertical="top"/>
    </xf>
    <xf numFmtId="0" fontId="15" fillId="0" borderId="24" xfId="35" applyFont="1" applyBorder="1" applyAlignment="1">
      <alignment vertical="center" wrapText="1"/>
    </xf>
    <xf numFmtId="49" fontId="9" fillId="10" borderId="36" xfId="35" applyNumberFormat="1" applyFont="1" applyFill="1" applyBorder="1" applyAlignment="1">
      <alignment horizontal="center" vertical="top" wrapText="1"/>
    </xf>
    <xf numFmtId="49" fontId="9" fillId="10" borderId="9" xfId="35" applyNumberFormat="1" applyFont="1" applyFill="1" applyBorder="1" applyAlignment="1">
      <alignment horizontal="center" vertical="top" wrapText="1"/>
    </xf>
    <xf numFmtId="49" fontId="9" fillId="10" borderId="26" xfId="35" applyNumberFormat="1" applyFont="1" applyFill="1" applyBorder="1" applyAlignment="1">
      <alignment horizontal="center" vertical="top" wrapText="1"/>
    </xf>
    <xf numFmtId="0" fontId="15" fillId="0" borderId="12" xfId="35" applyFont="1" applyBorder="1" applyAlignment="1">
      <alignment vertical="center" wrapText="1"/>
    </xf>
    <xf numFmtId="49" fontId="9" fillId="10" borderId="15" xfId="35" applyNumberFormat="1" applyFont="1" applyFill="1" applyBorder="1" applyAlignment="1">
      <alignment horizontal="center" vertical="top" wrapText="1"/>
    </xf>
    <xf numFmtId="49" fontId="9" fillId="10" borderId="28" xfId="35" applyNumberFormat="1" applyFont="1" applyFill="1" applyBorder="1" applyAlignment="1">
      <alignment horizontal="center" vertical="top" wrapText="1"/>
    </xf>
    <xf numFmtId="49" fontId="9" fillId="10" borderId="12" xfId="35" applyNumberFormat="1" applyFont="1" applyFill="1" applyBorder="1" applyAlignment="1">
      <alignment horizontal="center" vertical="top" wrapText="1"/>
    </xf>
    <xf numFmtId="2" fontId="15" fillId="0" borderId="28" xfId="35" applyNumberFormat="1" applyFont="1" applyBorder="1" applyAlignment="1">
      <alignment horizontal="center" vertical="top"/>
    </xf>
    <xf numFmtId="0" fontId="15" fillId="0" borderId="43" xfId="35" applyFont="1" applyBorder="1" applyAlignment="1">
      <alignment vertical="center" wrapText="1"/>
    </xf>
    <xf numFmtId="49" fontId="9" fillId="10" borderId="39" xfId="35" applyNumberFormat="1" applyFont="1" applyFill="1" applyBorder="1" applyAlignment="1">
      <alignment horizontal="center" vertical="top" wrapText="1"/>
    </xf>
    <xf numFmtId="49" fontId="9" fillId="10" borderId="29" xfId="35" applyNumberFormat="1" applyFont="1" applyFill="1" applyBorder="1" applyAlignment="1">
      <alignment horizontal="center" vertical="top" wrapText="1"/>
    </xf>
    <xf numFmtId="49" fontId="9" fillId="10" borderId="43" xfId="35" applyNumberFormat="1" applyFont="1" applyFill="1" applyBorder="1" applyAlignment="1">
      <alignment horizontal="center" vertical="top" wrapText="1"/>
    </xf>
    <xf numFmtId="165" fontId="9" fillId="0" borderId="28" xfId="35" applyNumberFormat="1" applyFont="1" applyBorder="1" applyAlignment="1">
      <alignment horizontal="center" vertical="top"/>
    </xf>
    <xf numFmtId="0" fontId="15" fillId="0" borderId="25" xfId="35" applyFont="1" applyBorder="1" applyAlignment="1">
      <alignment vertical="top" wrapText="1"/>
    </xf>
    <xf numFmtId="0" fontId="3" fillId="0" borderId="31" xfId="38" applyBorder="1" applyAlignment="1">
      <alignment horizontal="center" vertical="top"/>
    </xf>
    <xf numFmtId="0" fontId="3" fillId="0" borderId="2" xfId="38" applyBorder="1" applyAlignment="1">
      <alignment horizontal="center" vertical="top"/>
    </xf>
    <xf numFmtId="0" fontId="3" fillId="0" borderId="25" xfId="38" applyBorder="1" applyAlignment="1">
      <alignment horizontal="center" vertical="top"/>
    </xf>
    <xf numFmtId="165" fontId="9" fillId="0" borderId="2" xfId="35" applyNumberFormat="1" applyFont="1" applyBorder="1" applyAlignment="1">
      <alignment horizontal="center" vertical="top"/>
    </xf>
    <xf numFmtId="0" fontId="3" fillId="0" borderId="58" xfId="38" applyBorder="1" applyAlignment="1">
      <alignment horizontal="center" vertical="top"/>
    </xf>
    <xf numFmtId="0" fontId="3" fillId="0" borderId="59" xfId="38" applyBorder="1" applyAlignment="1">
      <alignment horizontal="center" vertical="top"/>
    </xf>
    <xf numFmtId="0" fontId="3" fillId="0" borderId="60" xfId="38" applyBorder="1" applyAlignment="1">
      <alignment horizontal="center" vertical="top"/>
    </xf>
    <xf numFmtId="0" fontId="30" fillId="0" borderId="21" xfId="35" applyFont="1" applyBorder="1" applyAlignment="1">
      <alignment horizontal="center" vertical="top"/>
    </xf>
    <xf numFmtId="165" fontId="9" fillId="0" borderId="21" xfId="35" applyNumberFormat="1" applyFont="1" applyBorder="1" applyAlignment="1">
      <alignment horizontal="center" vertical="top"/>
    </xf>
    <xf numFmtId="165" fontId="31" fillId="0" borderId="21" xfId="35" applyNumberFormat="1" applyFont="1" applyBorder="1" applyAlignment="1">
      <alignment horizontal="center" vertical="top"/>
    </xf>
    <xf numFmtId="0" fontId="5" fillId="0" borderId="21" xfId="35" applyBorder="1" applyAlignment="1">
      <alignment vertical="top"/>
    </xf>
    <xf numFmtId="0" fontId="15" fillId="0" borderId="4" xfId="35" applyFont="1" applyBorder="1" applyAlignment="1">
      <alignment vertical="top" wrapText="1"/>
    </xf>
    <xf numFmtId="0" fontId="63" fillId="0" borderId="23" xfId="38" applyFont="1" applyBorder="1" applyAlignment="1">
      <alignment horizontal="center" vertical="top"/>
    </xf>
    <xf numFmtId="0" fontId="3" fillId="0" borderId="21" xfId="38" applyBorder="1" applyAlignment="1">
      <alignment horizontal="center" vertical="top"/>
    </xf>
    <xf numFmtId="0" fontId="3" fillId="0" borderId="24" xfId="38" applyBorder="1" applyAlignment="1">
      <alignment horizontal="center" vertical="top"/>
    </xf>
    <xf numFmtId="0" fontId="63" fillId="0" borderId="31" xfId="38" applyFont="1" applyBorder="1" applyAlignment="1">
      <alignment horizontal="center" vertical="top"/>
    </xf>
    <xf numFmtId="0" fontId="9" fillId="0" borderId="30" xfId="35" applyFont="1" applyBorder="1" applyAlignment="1">
      <alignment horizontal="center" vertical="top"/>
    </xf>
    <xf numFmtId="165" fontId="9" fillId="0" borderId="30" xfId="35" applyNumberFormat="1" applyFont="1" applyBorder="1" applyAlignment="1">
      <alignment horizontal="center" vertical="top"/>
    </xf>
    <xf numFmtId="0" fontId="51" fillId="0" borderId="30" xfId="35" applyFont="1" applyBorder="1"/>
    <xf numFmtId="0" fontId="3" fillId="0" borderId="33" xfId="38" applyBorder="1" applyAlignment="1">
      <alignment vertical="top"/>
    </xf>
    <xf numFmtId="0" fontId="3" fillId="0" borderId="30" xfId="38" applyBorder="1" applyAlignment="1">
      <alignment vertical="top"/>
    </xf>
    <xf numFmtId="0" fontId="3" fillId="0" borderId="41" xfId="38" applyBorder="1" applyAlignment="1">
      <alignment vertical="top"/>
    </xf>
    <xf numFmtId="0" fontId="51" fillId="0" borderId="4" xfId="35" applyFont="1" applyBorder="1"/>
    <xf numFmtId="0" fontId="3" fillId="0" borderId="32" xfId="38" applyBorder="1" applyAlignment="1">
      <alignment vertical="top"/>
    </xf>
    <xf numFmtId="0" fontId="3" fillId="0" borderId="4" xfId="38" applyBorder="1" applyAlignment="1">
      <alignment vertical="top"/>
    </xf>
    <xf numFmtId="0" fontId="3" fillId="0" borderId="27" xfId="38" applyBorder="1" applyAlignment="1">
      <alignment vertical="top"/>
    </xf>
    <xf numFmtId="49" fontId="27" fillId="0" borderId="60" xfId="35" applyNumberFormat="1" applyFont="1" applyBorder="1" applyAlignment="1">
      <alignment horizontal="right" vertical="top"/>
    </xf>
    <xf numFmtId="0" fontId="30" fillId="0" borderId="22" xfId="35" applyFont="1" applyBorder="1" applyAlignment="1">
      <alignment vertical="top" wrapText="1"/>
    </xf>
    <xf numFmtId="165" fontId="9" fillId="0" borderId="59" xfId="35" applyNumberFormat="1" applyFont="1" applyBorder="1" applyAlignment="1">
      <alignment horizontal="center" vertical="top"/>
    </xf>
    <xf numFmtId="0" fontId="5" fillId="0" borderId="58" xfId="35" applyBorder="1" applyAlignment="1">
      <alignment vertical="top"/>
    </xf>
    <xf numFmtId="49" fontId="27" fillId="0" borderId="25" xfId="35" applyNumberFormat="1" applyFont="1" applyBorder="1" applyAlignment="1">
      <alignment horizontal="right" vertical="top"/>
    </xf>
    <xf numFmtId="0" fontId="30" fillId="0" borderId="28" xfId="35" applyFont="1" applyBorder="1" applyAlignment="1">
      <alignment vertical="top" wrapText="1"/>
    </xf>
    <xf numFmtId="0" fontId="5" fillId="0" borderId="33" xfId="35" applyBorder="1" applyAlignment="1">
      <alignment vertical="top"/>
    </xf>
    <xf numFmtId="0" fontId="3" fillId="0" borderId="33" xfId="38" applyBorder="1" applyAlignment="1">
      <alignment horizontal="center" vertical="top"/>
    </xf>
    <xf numFmtId="0" fontId="3" fillId="0" borderId="30" xfId="38" applyBorder="1" applyAlignment="1">
      <alignment horizontal="center" vertical="top"/>
    </xf>
    <xf numFmtId="0" fontId="3" fillId="0" borderId="41" xfId="38" applyBorder="1" applyAlignment="1">
      <alignment horizontal="center" vertical="top"/>
    </xf>
    <xf numFmtId="0" fontId="15" fillId="0" borderId="30" xfId="35" applyFont="1" applyBorder="1" applyAlignment="1">
      <alignment horizontal="justify" vertical="top"/>
    </xf>
    <xf numFmtId="0" fontId="9" fillId="0" borderId="33" xfId="38" applyFont="1" applyBorder="1" applyAlignment="1">
      <alignment horizontal="center" vertical="top" wrapText="1"/>
    </xf>
    <xf numFmtId="0" fontId="9" fillId="0" borderId="30" xfId="38" applyFont="1" applyBorder="1" applyAlignment="1">
      <alignment horizontal="center" vertical="top" wrapText="1"/>
    </xf>
    <xf numFmtId="0" fontId="9" fillId="0" borderId="41" xfId="38" applyFont="1" applyBorder="1" applyAlignment="1">
      <alignment horizontal="center" vertical="top" wrapText="1"/>
    </xf>
    <xf numFmtId="49" fontId="27" fillId="0" borderId="43" xfId="35" applyNumberFormat="1" applyFont="1" applyBorder="1" applyAlignment="1">
      <alignment horizontal="right" vertical="top"/>
    </xf>
    <xf numFmtId="0" fontId="30" fillId="0" borderId="29" xfId="35" applyFont="1" applyBorder="1" applyAlignment="1">
      <alignment vertical="top" wrapText="1"/>
    </xf>
    <xf numFmtId="165" fontId="9" fillId="0" borderId="3" xfId="35" applyNumberFormat="1" applyFont="1" applyBorder="1" applyAlignment="1">
      <alignment horizontal="center" vertical="top"/>
    </xf>
    <xf numFmtId="165" fontId="15" fillId="0" borderId="3" xfId="35" applyNumberFormat="1" applyFont="1" applyBorder="1" applyAlignment="1">
      <alignment horizontal="center" vertical="top"/>
    </xf>
    <xf numFmtId="0" fontId="5" fillId="0" borderId="73" xfId="35" applyBorder="1" applyAlignment="1">
      <alignment vertical="top"/>
    </xf>
    <xf numFmtId="0" fontId="15" fillId="0" borderId="28" xfId="35" applyFont="1" applyBorder="1" applyAlignment="1">
      <alignment horizontal="justify" vertical="top"/>
    </xf>
    <xf numFmtId="0" fontId="9" fillId="0" borderId="15" xfId="38" applyFont="1" applyBorder="1" applyAlignment="1">
      <alignment horizontal="center" vertical="top" wrapText="1"/>
    </xf>
    <xf numFmtId="0" fontId="9" fillId="0" borderId="28" xfId="38" applyFont="1" applyBorder="1" applyAlignment="1">
      <alignment horizontal="center" vertical="top" wrapText="1"/>
    </xf>
    <xf numFmtId="0" fontId="9" fillId="0" borderId="12" xfId="38" applyFont="1" applyBorder="1" applyAlignment="1">
      <alignment horizontal="center" vertical="top" wrapText="1"/>
    </xf>
    <xf numFmtId="0" fontId="5" fillId="0" borderId="15" xfId="35" applyBorder="1" applyAlignment="1">
      <alignment vertical="top"/>
    </xf>
    <xf numFmtId="0" fontId="3" fillId="0" borderId="23" xfId="38" applyBorder="1" applyAlignment="1">
      <alignment horizontal="center" vertical="top"/>
    </xf>
    <xf numFmtId="49" fontId="27" fillId="0" borderId="24" xfId="35" applyNumberFormat="1" applyFont="1" applyBorder="1" applyAlignment="1">
      <alignment horizontal="right" vertical="top"/>
    </xf>
    <xf numFmtId="0" fontId="30" fillId="0" borderId="21" xfId="35" applyFont="1" applyBorder="1" applyAlignment="1">
      <alignment vertical="top" wrapText="1"/>
    </xf>
    <xf numFmtId="0" fontId="5" fillId="0" borderId="23" xfId="35" applyBorder="1" applyAlignment="1">
      <alignment vertical="top"/>
    </xf>
    <xf numFmtId="0" fontId="15" fillId="0" borderId="21" xfId="35" applyFont="1" applyBorder="1" applyAlignment="1">
      <alignment vertical="top" wrapText="1"/>
    </xf>
    <xf numFmtId="165" fontId="9" fillId="10" borderId="2" xfId="35" applyNumberFormat="1" applyFont="1" applyFill="1" applyBorder="1" applyAlignment="1">
      <alignment horizontal="center" vertical="top"/>
    </xf>
    <xf numFmtId="165" fontId="9" fillId="10" borderId="2" xfId="0" applyNumberFormat="1" applyFont="1" applyFill="1" applyBorder="1" applyAlignment="1">
      <alignment horizontal="center" vertical="top"/>
    </xf>
    <xf numFmtId="0" fontId="9" fillId="0" borderId="28" xfId="35" applyFont="1" applyBorder="1" applyAlignment="1">
      <alignment horizontal="left" vertical="top" wrapText="1"/>
    </xf>
    <xf numFmtId="49" fontId="9" fillId="0" borderId="11" xfId="35" applyNumberFormat="1" applyFont="1" applyBorder="1" applyAlignment="1">
      <alignment horizontal="center" vertical="top" wrapText="1"/>
    </xf>
    <xf numFmtId="0" fontId="9" fillId="0" borderId="28" xfId="35" applyFont="1" applyBorder="1" applyAlignment="1">
      <alignment horizontal="center" vertical="top"/>
    </xf>
    <xf numFmtId="0" fontId="9" fillId="0" borderId="12" xfId="35" applyFont="1" applyBorder="1" applyAlignment="1">
      <alignment horizontal="center" vertical="top"/>
    </xf>
    <xf numFmtId="165" fontId="9" fillId="0" borderId="30" xfId="35" applyNumberFormat="1" applyFont="1" applyBorder="1" applyAlignment="1">
      <alignment vertical="top"/>
    </xf>
    <xf numFmtId="165" fontId="9" fillId="10" borderId="30" xfId="35" applyNumberFormat="1" applyFont="1" applyFill="1" applyBorder="1" applyAlignment="1">
      <alignment horizontal="center" vertical="top"/>
    </xf>
    <xf numFmtId="165" fontId="9" fillId="10" borderId="41" xfId="35" applyNumberFormat="1" applyFont="1" applyFill="1" applyBorder="1" applyAlignment="1">
      <alignment horizontal="center" vertical="top"/>
    </xf>
    <xf numFmtId="0" fontId="5" fillId="0" borderId="39" xfId="35" applyBorder="1" applyAlignment="1">
      <alignment vertical="top"/>
    </xf>
    <xf numFmtId="0" fontId="9" fillId="0" borderId="29" xfId="35" applyFont="1" applyBorder="1" applyAlignment="1">
      <alignment horizontal="left" vertical="top" wrapText="1"/>
    </xf>
    <xf numFmtId="49" fontId="9" fillId="0" borderId="40" xfId="35" applyNumberFormat="1" applyFont="1" applyBorder="1" applyAlignment="1">
      <alignment horizontal="center" vertical="top" wrapText="1"/>
    </xf>
    <xf numFmtId="0" fontId="9" fillId="0" borderId="29" xfId="35" applyFont="1" applyBorder="1" applyAlignment="1">
      <alignment horizontal="center" vertical="top"/>
    </xf>
    <xf numFmtId="0" fontId="9" fillId="0" borderId="43" xfId="35" applyFont="1" applyBorder="1" applyAlignment="1">
      <alignment horizontal="center" vertical="top"/>
    </xf>
    <xf numFmtId="165" fontId="9" fillId="0" borderId="9" xfId="35" applyNumberFormat="1" applyFont="1" applyBorder="1" applyAlignment="1">
      <alignment vertical="top"/>
    </xf>
    <xf numFmtId="165" fontId="9" fillId="10" borderId="9" xfId="35" applyNumberFormat="1" applyFont="1" applyFill="1" applyBorder="1" applyAlignment="1">
      <alignment horizontal="center" vertical="top"/>
    </xf>
    <xf numFmtId="165" fontId="9" fillId="10" borderId="0" xfId="35" applyNumberFormat="1" applyFont="1" applyFill="1" applyAlignment="1">
      <alignment horizontal="center" vertical="top"/>
    </xf>
    <xf numFmtId="165" fontId="9" fillId="0" borderId="2" xfId="0" applyNumberFormat="1" applyFont="1" applyBorder="1" applyAlignment="1">
      <alignment horizontal="center" vertical="top"/>
    </xf>
    <xf numFmtId="165" fontId="9" fillId="0" borderId="25" xfId="0" applyNumberFormat="1" applyFont="1" applyBorder="1" applyAlignment="1">
      <alignment horizontal="center" vertical="top"/>
    </xf>
    <xf numFmtId="0" fontId="9" fillId="0" borderId="28" xfId="35" applyFont="1" applyBorder="1" applyAlignment="1">
      <alignment horizontal="justify" vertical="top"/>
    </xf>
    <xf numFmtId="0" fontId="9" fillId="0" borderId="11" xfId="35" applyFont="1" applyBorder="1" applyAlignment="1">
      <alignment horizontal="center" vertical="center" wrapText="1"/>
    </xf>
    <xf numFmtId="0" fontId="9" fillId="0" borderId="28" xfId="35" applyFont="1" applyBorder="1" applyAlignment="1">
      <alignment horizontal="center" vertical="center" wrapText="1"/>
    </xf>
    <xf numFmtId="165" fontId="15" fillId="0" borderId="20" xfId="35" applyNumberFormat="1" applyFont="1" applyBorder="1" applyAlignment="1">
      <alignment horizontal="center" vertical="top"/>
    </xf>
    <xf numFmtId="0" fontId="9" fillId="0" borderId="12" xfId="35" applyFont="1" applyBorder="1" applyAlignment="1">
      <alignment horizontal="center" vertical="center" wrapText="1"/>
    </xf>
    <xf numFmtId="0" fontId="46" fillId="26" borderId="15" xfId="35" applyFont="1" applyFill="1" applyBorder="1" applyAlignment="1">
      <alignment vertical="top"/>
    </xf>
    <xf numFmtId="49" fontId="27" fillId="26" borderId="11" xfId="35" applyNumberFormat="1" applyFont="1" applyFill="1" applyBorder="1" applyAlignment="1">
      <alignment horizontal="right" vertical="top"/>
    </xf>
    <xf numFmtId="0" fontId="27" fillId="26" borderId="11" xfId="35" applyFont="1" applyFill="1" applyBorder="1" applyAlignment="1">
      <alignment horizontal="center" vertical="top" wrapText="1"/>
    </xf>
    <xf numFmtId="0" fontId="30" fillId="26" borderId="12" xfId="35" applyFont="1" applyFill="1" applyBorder="1" applyAlignment="1">
      <alignment horizontal="center" vertical="top"/>
    </xf>
    <xf numFmtId="0" fontId="117" fillId="26" borderId="28" xfId="35" applyFont="1" applyFill="1" applyBorder="1" applyAlignment="1">
      <alignment horizontal="center" vertical="top"/>
    </xf>
    <xf numFmtId="165" fontId="63" fillId="26" borderId="28" xfId="35" applyNumberFormat="1" applyFont="1" applyFill="1" applyBorder="1" applyAlignment="1">
      <alignment horizontal="center" vertical="top"/>
    </xf>
    <xf numFmtId="0" fontId="5" fillId="26" borderId="28" xfId="35" applyFill="1" applyBorder="1" applyAlignment="1">
      <alignment horizontal="center" vertical="top"/>
    </xf>
    <xf numFmtId="0" fontId="24" fillId="26" borderId="28" xfId="35" applyFont="1" applyFill="1" applyBorder="1" applyAlignment="1">
      <alignment horizontal="justify" vertical="top"/>
    </xf>
    <xf numFmtId="0" fontId="9" fillId="26" borderId="28" xfId="35" applyFont="1" applyFill="1" applyBorder="1" applyAlignment="1">
      <alignment horizontal="center" vertical="center" wrapText="1"/>
    </xf>
    <xf numFmtId="49" fontId="27" fillId="0" borderId="0" xfId="35" applyNumberFormat="1" applyFont="1" applyAlignment="1">
      <alignment horizontal="right" vertical="top"/>
    </xf>
    <xf numFmtId="0" fontId="15" fillId="0" borderId="0" xfId="35" applyFont="1" applyAlignment="1">
      <alignment vertical="top" wrapText="1"/>
    </xf>
    <xf numFmtId="0" fontId="82" fillId="0" borderId="0" xfId="35" applyFont="1"/>
    <xf numFmtId="0" fontId="15" fillId="0" borderId="0" xfId="35" applyFont="1" applyAlignment="1">
      <alignment vertical="center" wrapText="1"/>
    </xf>
    <xf numFmtId="0" fontId="9" fillId="0" borderId="0" xfId="35" applyFont="1" applyAlignment="1">
      <alignment vertical="center"/>
    </xf>
    <xf numFmtId="0" fontId="30" fillId="0" borderId="0" xfId="35" applyFont="1" applyAlignment="1">
      <alignment horizontal="center" vertical="top"/>
    </xf>
    <xf numFmtId="165" fontId="5" fillId="0" borderId="0" xfId="35" applyNumberFormat="1"/>
    <xf numFmtId="0" fontId="30" fillId="0" borderId="0" xfId="35" applyFont="1" applyAlignment="1">
      <alignment horizontal="left" vertical="top" wrapText="1"/>
    </xf>
    <xf numFmtId="0" fontId="9" fillId="0" borderId="0" xfId="35" applyFont="1" applyAlignment="1">
      <alignment horizontal="center" vertical="top"/>
    </xf>
    <xf numFmtId="0" fontId="37" fillId="0" borderId="0" xfId="35" applyFont="1"/>
    <xf numFmtId="0" fontId="46" fillId="0" borderId="0" xfId="35" applyFont="1" applyAlignment="1">
      <alignment horizontal="left"/>
    </xf>
    <xf numFmtId="49" fontId="27" fillId="0" borderId="0" xfId="35" applyNumberFormat="1" applyFont="1" applyAlignment="1">
      <alignment vertical="top"/>
    </xf>
    <xf numFmtId="49" fontId="27" fillId="0" borderId="0" xfId="35" applyNumberFormat="1" applyFont="1" applyAlignment="1">
      <alignment horizontal="center" vertical="top"/>
    </xf>
    <xf numFmtId="49" fontId="27" fillId="0" borderId="0" xfId="35" applyNumberFormat="1" applyFont="1" applyAlignment="1">
      <alignment horizontal="left" vertical="top" wrapText="1"/>
    </xf>
    <xf numFmtId="165" fontId="30" fillId="0" borderId="0" xfId="35" applyNumberFormat="1" applyFont="1" applyAlignment="1">
      <alignment vertical="top" wrapText="1"/>
    </xf>
    <xf numFmtId="165" fontId="30" fillId="0" borderId="0" xfId="35" applyNumberFormat="1" applyFont="1" applyAlignment="1">
      <alignment horizontal="center" vertical="top"/>
    </xf>
    <xf numFmtId="0" fontId="30" fillId="0" borderId="0" xfId="35" applyFont="1" applyAlignment="1">
      <alignment horizontal="center" vertical="top" wrapText="1"/>
    </xf>
    <xf numFmtId="0" fontId="33" fillId="0" borderId="0" xfId="35" applyFont="1" applyAlignment="1">
      <alignment horizontal="left" vertical="top" wrapText="1"/>
    </xf>
    <xf numFmtId="0" fontId="27" fillId="0" borderId="0" xfId="35" applyFont="1" applyAlignment="1">
      <alignment horizontal="center" vertical="top"/>
    </xf>
    <xf numFmtId="165" fontId="27" fillId="0" borderId="0" xfId="35" applyNumberFormat="1" applyFont="1" applyAlignment="1">
      <alignment horizontal="center" vertical="top"/>
    </xf>
    <xf numFmtId="0" fontId="36" fillId="0" borderId="0" xfId="35" applyFont="1" applyAlignment="1">
      <alignment horizontal="center" vertical="center"/>
    </xf>
    <xf numFmtId="165" fontId="30" fillId="0" borderId="0" xfId="35" applyNumberFormat="1" applyFont="1" applyAlignment="1">
      <alignment horizontal="right" vertical="top" wrapText="1"/>
    </xf>
    <xf numFmtId="49" fontId="30" fillId="0" borderId="0" xfId="35" applyNumberFormat="1" applyFont="1" applyAlignment="1">
      <alignment horizontal="center" vertical="top"/>
    </xf>
    <xf numFmtId="0" fontId="27" fillId="0" borderId="0" xfId="35" applyFont="1" applyAlignment="1">
      <alignment vertical="top" wrapText="1"/>
    </xf>
    <xf numFmtId="49" fontId="30" fillId="0" borderId="0" xfId="35" applyNumberFormat="1" applyFont="1" applyAlignment="1">
      <alignment vertical="top"/>
    </xf>
    <xf numFmtId="0" fontId="51" fillId="0" borderId="52" xfId="7" applyFont="1" applyBorder="1" applyAlignment="1">
      <alignment horizontal="center" vertical="center" wrapText="1"/>
    </xf>
    <xf numFmtId="0" fontId="1" fillId="0" borderId="28" xfId="35" applyFont="1" applyBorder="1" applyAlignment="1">
      <alignment vertical="top"/>
    </xf>
    <xf numFmtId="0" fontId="1" fillId="0" borderId="0" xfId="35" applyFont="1"/>
    <xf numFmtId="0" fontId="15" fillId="0" borderId="28" xfId="0" applyFont="1" applyBorder="1" applyAlignment="1">
      <alignment vertical="center" wrapText="1"/>
    </xf>
    <xf numFmtId="0" fontId="51" fillId="0" borderId="6" xfId="7" applyFont="1" applyBorder="1" applyAlignment="1">
      <alignment horizontal="center" vertical="center"/>
    </xf>
    <xf numFmtId="0" fontId="51" fillId="0" borderId="5" xfId="7" applyFont="1" applyBorder="1" applyAlignment="1">
      <alignment horizontal="center" vertical="center"/>
    </xf>
    <xf numFmtId="0" fontId="51" fillId="0" borderId="25" xfId="7" applyFont="1" applyBorder="1" applyAlignment="1">
      <alignment horizontal="center" vertical="center"/>
    </xf>
    <xf numFmtId="0" fontId="15" fillId="0" borderId="30" xfId="0" applyFont="1" applyBorder="1" applyAlignment="1">
      <alignment horizontal="center" vertical="center" wrapText="1"/>
    </xf>
    <xf numFmtId="0" fontId="15" fillId="0" borderId="37" xfId="0" applyFont="1" applyBorder="1" applyAlignment="1">
      <alignment horizontal="center" vertical="center"/>
    </xf>
    <xf numFmtId="9" fontId="15" fillId="0" borderId="37" xfId="0" applyNumberFormat="1" applyFont="1" applyBorder="1" applyAlignment="1">
      <alignment horizontal="center" vertical="center" wrapText="1"/>
    </xf>
    <xf numFmtId="9" fontId="15" fillId="0" borderId="35" xfId="0" applyNumberFormat="1" applyFont="1" applyBorder="1" applyAlignment="1">
      <alignment horizontal="center" vertical="center" wrapText="1"/>
    </xf>
    <xf numFmtId="9" fontId="15" fillId="0" borderId="72" xfId="0" applyNumberFormat="1" applyFont="1" applyBorder="1" applyAlignment="1">
      <alignment horizontal="center" vertical="center" wrapText="1"/>
    </xf>
    <xf numFmtId="9" fontId="15" fillId="0" borderId="34" xfId="0" applyNumberFormat="1" applyFont="1" applyBorder="1" applyAlignment="1">
      <alignment horizontal="center" vertical="center" wrapText="1"/>
    </xf>
    <xf numFmtId="0" fontId="51" fillId="0" borderId="27" xfId="7" applyFont="1" applyBorder="1" applyAlignment="1">
      <alignment horizontal="center" vertical="center" wrapText="1"/>
    </xf>
    <xf numFmtId="0" fontId="15" fillId="0" borderId="34" xfId="0" applyFont="1" applyBorder="1" applyAlignment="1">
      <alignment horizontal="center" vertical="center" wrapText="1"/>
    </xf>
    <xf numFmtId="0" fontId="15" fillId="0" borderId="45" xfId="0" applyFont="1" applyBorder="1" applyAlignment="1">
      <alignment horizontal="center" vertical="center" wrapText="1"/>
    </xf>
    <xf numFmtId="0" fontId="13" fillId="0" borderId="0" xfId="0" applyFont="1" applyAlignment="1">
      <alignment horizontal="left" vertical="top" wrapText="1"/>
    </xf>
    <xf numFmtId="49" fontId="27" fillId="2" borderId="31" xfId="0" applyNumberFormat="1" applyFont="1" applyFill="1" applyBorder="1" applyAlignment="1">
      <alignment horizontal="center" vertical="top"/>
    </xf>
    <xf numFmtId="49" fontId="27" fillId="2" borderId="32" xfId="0" applyNumberFormat="1" applyFont="1" applyFill="1" applyBorder="1" applyAlignment="1">
      <alignment horizontal="center" vertical="top"/>
    </xf>
    <xf numFmtId="49" fontId="27" fillId="3" borderId="2" xfId="0" applyNumberFormat="1" applyFont="1" applyFill="1" applyBorder="1" applyAlignment="1">
      <alignment horizontal="center" vertical="top"/>
    </xf>
    <xf numFmtId="49" fontId="27" fillId="3" borderId="4" xfId="0" applyNumberFormat="1" applyFont="1" applyFill="1" applyBorder="1" applyAlignment="1">
      <alignment horizontal="center" vertical="top"/>
    </xf>
    <xf numFmtId="49" fontId="27" fillId="5" borderId="48" xfId="0" applyNumberFormat="1" applyFont="1" applyFill="1" applyBorder="1" applyAlignment="1">
      <alignment horizontal="center" vertical="top" wrapText="1"/>
    </xf>
    <xf numFmtId="0" fontId="32" fillId="5" borderId="20" xfId="0" applyFont="1" applyFill="1" applyBorder="1" applyAlignment="1">
      <alignment horizontal="center" vertical="top" wrapText="1"/>
    </xf>
    <xf numFmtId="0" fontId="30" fillId="5" borderId="29" xfId="0" applyFont="1" applyFill="1" applyBorder="1" applyAlignment="1">
      <alignment horizontal="left" vertical="top" wrapText="1"/>
    </xf>
    <xf numFmtId="0" fontId="30" fillId="5" borderId="21" xfId="0" applyFont="1" applyFill="1" applyBorder="1" applyAlignment="1">
      <alignment horizontal="left" vertical="top" wrapText="1"/>
    </xf>
    <xf numFmtId="49" fontId="30" fillId="5" borderId="2" xfId="0" applyNumberFormat="1" applyFont="1" applyFill="1" applyBorder="1" applyAlignment="1">
      <alignment horizontal="center" vertical="top"/>
    </xf>
    <xf numFmtId="49" fontId="30" fillId="5" borderId="4" xfId="0" applyNumberFormat="1" applyFont="1" applyFill="1" applyBorder="1" applyAlignment="1">
      <alignment horizontal="center" vertical="top"/>
    </xf>
    <xf numFmtId="0" fontId="28" fillId="0" borderId="0" xfId="0" applyFont="1" applyAlignment="1">
      <alignment horizontal="center" vertical="top" wrapText="1"/>
    </xf>
    <xf numFmtId="0" fontId="30" fillId="0" borderId="29" xfId="0" applyFont="1" applyBorder="1" applyAlignment="1">
      <alignment horizontal="center" vertical="center" textRotation="90" wrapText="1"/>
    </xf>
    <xf numFmtId="0" fontId="30" fillId="0" borderId="9" xfId="0" applyFont="1" applyBorder="1" applyAlignment="1">
      <alignment horizontal="center" vertical="center" textRotation="90" wrapText="1"/>
    </xf>
    <xf numFmtId="0" fontId="30" fillId="0" borderId="21" xfId="0" applyFont="1" applyBorder="1" applyAlignment="1">
      <alignment horizontal="center" vertical="center" textRotation="90" wrapText="1"/>
    </xf>
    <xf numFmtId="0" fontId="30" fillId="0" borderId="2" xfId="0" applyFont="1" applyBorder="1" applyAlignment="1">
      <alignment horizontal="center" vertical="center" textRotation="90" wrapText="1"/>
    </xf>
    <xf numFmtId="0" fontId="30" fillId="0" borderId="30" xfId="0" applyFont="1" applyBorder="1" applyAlignment="1">
      <alignment horizontal="center" vertical="center" textRotation="90" wrapText="1"/>
    </xf>
    <xf numFmtId="0" fontId="30" fillId="0" borderId="4" xfId="0" applyFont="1" applyBorder="1" applyAlignment="1">
      <alignment horizontal="center" vertical="center" textRotation="90" wrapText="1"/>
    </xf>
    <xf numFmtId="0" fontId="30" fillId="0" borderId="8" xfId="0" applyFont="1" applyBorder="1" applyAlignment="1">
      <alignment horizontal="center" vertical="center" textRotation="90" wrapText="1"/>
    </xf>
    <xf numFmtId="0" fontId="30" fillId="0" borderId="38" xfId="0" applyFont="1" applyBorder="1" applyAlignment="1">
      <alignment horizontal="center" vertical="center" textRotation="90" wrapText="1"/>
    </xf>
    <xf numFmtId="0" fontId="30" fillId="0" borderId="10" xfId="0" applyFont="1" applyBorder="1" applyAlignment="1">
      <alignment horizontal="center" vertical="center" textRotation="90" wrapText="1"/>
    </xf>
    <xf numFmtId="0" fontId="27" fillId="0" borderId="0" xfId="0" applyFont="1" applyAlignment="1">
      <alignment horizontal="center" vertical="center"/>
    </xf>
    <xf numFmtId="0" fontId="27" fillId="0" borderId="15" xfId="0" applyFont="1" applyBorder="1" applyAlignment="1">
      <alignment horizontal="center" vertical="center"/>
    </xf>
    <xf numFmtId="0" fontId="27" fillId="0" borderId="11" xfId="0" applyFont="1" applyBorder="1" applyAlignment="1">
      <alignment horizontal="center" vertical="center"/>
    </xf>
    <xf numFmtId="0" fontId="27" fillId="0" borderId="12" xfId="0" applyFont="1" applyBorder="1" applyAlignment="1">
      <alignment horizontal="center" vertical="center"/>
    </xf>
    <xf numFmtId="0" fontId="30" fillId="0" borderId="46" xfId="0" applyFont="1" applyBorder="1" applyAlignment="1">
      <alignment horizontal="center" vertical="center" wrapText="1"/>
    </xf>
    <xf numFmtId="0" fontId="30" fillId="0" borderId="18" xfId="0" applyFont="1" applyBorder="1" applyAlignment="1">
      <alignment horizontal="center" vertical="center" wrapText="1"/>
    </xf>
    <xf numFmtId="0" fontId="30" fillId="5" borderId="50" xfId="0" applyFont="1" applyFill="1" applyBorder="1" applyAlignment="1">
      <alignment horizontal="left" vertical="top"/>
    </xf>
    <xf numFmtId="0" fontId="30" fillId="5" borderId="51" xfId="0" applyFont="1" applyFill="1" applyBorder="1" applyAlignment="1">
      <alignment horizontal="left" vertical="top"/>
    </xf>
    <xf numFmtId="49" fontId="27" fillId="2" borderId="36" xfId="0" applyNumberFormat="1" applyFont="1" applyFill="1" applyBorder="1" applyAlignment="1">
      <alignment horizontal="center" vertical="top"/>
    </xf>
    <xf numFmtId="49" fontId="27" fillId="3" borderId="9" xfId="0" applyNumberFormat="1" applyFont="1" applyFill="1" applyBorder="1" applyAlignment="1">
      <alignment horizontal="center" vertical="top"/>
    </xf>
    <xf numFmtId="49" fontId="27" fillId="5" borderId="13" xfId="0" applyNumberFormat="1" applyFont="1" applyFill="1" applyBorder="1" applyAlignment="1">
      <alignment horizontal="center" vertical="top" wrapText="1"/>
    </xf>
    <xf numFmtId="0" fontId="30" fillId="0" borderId="50" xfId="0" applyFont="1" applyBorder="1" applyAlignment="1">
      <alignment horizontal="center" vertical="center" wrapText="1"/>
    </xf>
    <xf numFmtId="0" fontId="30" fillId="0" borderId="51" xfId="0" applyFont="1" applyBorder="1" applyAlignment="1">
      <alignment horizontal="center" vertical="center" wrapText="1"/>
    </xf>
    <xf numFmtId="49" fontId="30" fillId="5" borderId="29" xfId="0" applyNumberFormat="1" applyFont="1" applyFill="1" applyBorder="1" applyAlignment="1">
      <alignment horizontal="center" vertical="top"/>
    </xf>
    <xf numFmtId="49" fontId="30" fillId="5" borderId="21" xfId="0" applyNumberFormat="1" applyFont="1" applyFill="1" applyBorder="1" applyAlignment="1">
      <alignment horizontal="center" vertical="top"/>
    </xf>
    <xf numFmtId="0" fontId="30" fillId="0" borderId="54" xfId="0" applyFont="1" applyBorder="1" applyAlignment="1">
      <alignment vertical="top" wrapText="1"/>
    </xf>
    <xf numFmtId="0" fontId="30" fillId="0" borderId="14" xfId="0" applyFont="1" applyBorder="1" applyAlignment="1">
      <alignment vertical="top" wrapText="1"/>
    </xf>
    <xf numFmtId="0" fontId="30" fillId="5" borderId="9" xfId="0" applyFont="1" applyFill="1" applyBorder="1" applyAlignment="1">
      <alignment horizontal="left" vertical="top" wrapText="1"/>
    </xf>
    <xf numFmtId="0" fontId="30" fillId="5" borderId="55" xfId="0" applyFont="1" applyFill="1" applyBorder="1" applyAlignment="1">
      <alignment horizontal="left" vertical="top" wrapText="1"/>
    </xf>
    <xf numFmtId="0" fontId="30" fillId="5" borderId="18" xfId="0" applyFont="1" applyFill="1" applyBorder="1" applyAlignment="1">
      <alignment horizontal="left" vertical="top" wrapText="1"/>
    </xf>
    <xf numFmtId="0" fontId="27" fillId="7" borderId="22" xfId="0" applyFont="1" applyFill="1" applyBorder="1" applyAlignment="1">
      <alignment horizontal="center" vertical="top" wrapText="1"/>
    </xf>
    <xf numFmtId="0" fontId="27" fillId="7" borderId="24" xfId="0" applyFont="1" applyFill="1" applyBorder="1" applyAlignment="1">
      <alignment horizontal="center" vertical="top" wrapText="1"/>
    </xf>
    <xf numFmtId="49" fontId="30" fillId="5" borderId="9" xfId="0" applyNumberFormat="1" applyFont="1" applyFill="1" applyBorder="1" applyAlignment="1">
      <alignment horizontal="center" vertical="top"/>
    </xf>
    <xf numFmtId="49" fontId="27" fillId="2" borderId="73" xfId="0" applyNumberFormat="1" applyFont="1" applyFill="1" applyBorder="1" applyAlignment="1">
      <alignment horizontal="center" vertical="top"/>
    </xf>
    <xf numFmtId="49" fontId="27" fillId="3" borderId="3" xfId="0" applyNumberFormat="1" applyFont="1" applyFill="1" applyBorder="1" applyAlignment="1">
      <alignment horizontal="center" vertical="top"/>
    </xf>
    <xf numFmtId="49" fontId="27" fillId="3" borderId="55" xfId="0" applyNumberFormat="1" applyFont="1" applyFill="1" applyBorder="1" applyAlignment="1">
      <alignment horizontal="center" vertical="top"/>
    </xf>
    <xf numFmtId="49" fontId="27" fillId="3" borderId="18" xfId="0" applyNumberFormat="1" applyFont="1" applyFill="1" applyBorder="1" applyAlignment="1">
      <alignment horizontal="center" vertical="top"/>
    </xf>
    <xf numFmtId="49" fontId="27" fillId="2" borderId="29" xfId="0" applyNumberFormat="1" applyFont="1" applyFill="1" applyBorder="1" applyAlignment="1">
      <alignment horizontal="center" vertical="top"/>
    </xf>
    <xf numFmtId="49" fontId="27" fillId="2" borderId="21" xfId="0" applyNumberFormat="1" applyFont="1" applyFill="1" applyBorder="1" applyAlignment="1">
      <alignment horizontal="center" vertical="top"/>
    </xf>
    <xf numFmtId="0" fontId="27" fillId="19" borderId="15" xfId="0" applyFont="1" applyFill="1" applyBorder="1" applyAlignment="1">
      <alignment horizontal="left" vertical="top"/>
    </xf>
    <xf numFmtId="0" fontId="27" fillId="19" borderId="11" xfId="0" applyFont="1" applyFill="1" applyBorder="1" applyAlignment="1">
      <alignment horizontal="left" vertical="top"/>
    </xf>
    <xf numFmtId="0" fontId="30" fillId="5" borderId="50" xfId="0" applyFont="1" applyFill="1" applyBorder="1" applyAlignment="1">
      <alignment horizontal="center" vertical="top" wrapText="1"/>
    </xf>
    <xf numFmtId="0" fontId="30" fillId="5" borderId="51" xfId="0" applyFont="1" applyFill="1" applyBorder="1" applyAlignment="1">
      <alignment horizontal="center" vertical="top" wrapText="1"/>
    </xf>
    <xf numFmtId="0" fontId="27" fillId="0" borderId="39" xfId="0" applyFont="1" applyBorder="1" applyAlignment="1">
      <alignment horizontal="center" vertical="center" textRotation="90"/>
    </xf>
    <xf numFmtId="0" fontId="27" fillId="0" borderId="36" xfId="0" applyFont="1" applyBorder="1" applyAlignment="1">
      <alignment horizontal="center" vertical="center" textRotation="90"/>
    </xf>
    <xf numFmtId="0" fontId="27" fillId="0" borderId="23" xfId="0" applyFont="1" applyBorder="1" applyAlignment="1">
      <alignment horizontal="center" vertical="center" textRotation="90"/>
    </xf>
    <xf numFmtId="0" fontId="32" fillId="0" borderId="9" xfId="0" applyFont="1" applyBorder="1" applyAlignment="1">
      <alignment vertical="top" wrapText="1"/>
    </xf>
    <xf numFmtId="0" fontId="32" fillId="0" borderId="21" xfId="0" applyFont="1" applyBorder="1" applyAlignment="1">
      <alignment vertical="top" wrapText="1"/>
    </xf>
    <xf numFmtId="0" fontId="27" fillId="5" borderId="15" xfId="0" applyFont="1" applyFill="1" applyBorder="1" applyAlignment="1">
      <alignment horizontal="left" vertical="top"/>
    </xf>
    <xf numFmtId="0" fontId="27" fillId="5" borderId="11" xfId="0" applyFont="1" applyFill="1" applyBorder="1" applyAlignment="1">
      <alignment horizontal="left" vertical="top"/>
    </xf>
    <xf numFmtId="0" fontId="30" fillId="0" borderId="17" xfId="0" applyFont="1" applyBorder="1" applyAlignment="1">
      <alignment horizontal="center" vertical="center"/>
    </xf>
    <xf numFmtId="0" fontId="30" fillId="0" borderId="42" xfId="0" applyFont="1" applyBorder="1" applyAlignment="1">
      <alignment horizontal="center" vertical="center"/>
    </xf>
    <xf numFmtId="0" fontId="30" fillId="0" borderId="54" xfId="0" applyFont="1" applyBorder="1" applyAlignment="1">
      <alignment horizontal="left" vertical="top"/>
    </xf>
    <xf numFmtId="0" fontId="30" fillId="0" borderId="14" xfId="0" applyFont="1" applyBorder="1" applyAlignment="1">
      <alignment horizontal="left" vertical="top"/>
    </xf>
    <xf numFmtId="0" fontId="32" fillId="9" borderId="15" xfId="0" applyFont="1" applyFill="1" applyBorder="1" applyAlignment="1">
      <alignment horizontal="center" vertical="top" wrapText="1"/>
    </xf>
    <xf numFmtId="0" fontId="32" fillId="9" borderId="11" xfId="0" applyFont="1" applyFill="1" applyBorder="1" applyAlignment="1">
      <alignment horizontal="center" vertical="top" wrapText="1"/>
    </xf>
    <xf numFmtId="0" fontId="32" fillId="9" borderId="12" xfId="0" applyFont="1" applyFill="1" applyBorder="1" applyAlignment="1">
      <alignment horizontal="center" vertical="top" wrapText="1"/>
    </xf>
    <xf numFmtId="0" fontId="30" fillId="4" borderId="15" xfId="0" applyFont="1" applyFill="1" applyBorder="1" applyAlignment="1">
      <alignment horizontal="right" vertical="top" wrapText="1"/>
    </xf>
    <xf numFmtId="0" fontId="30" fillId="4" borderId="11" xfId="0" applyFont="1" applyFill="1" applyBorder="1" applyAlignment="1">
      <alignment horizontal="right" vertical="top" wrapText="1"/>
    </xf>
    <xf numFmtId="0" fontId="30" fillId="0" borderId="33" xfId="0" applyFont="1" applyBorder="1" applyAlignment="1">
      <alignment horizontal="left" vertical="top" wrapText="1"/>
    </xf>
    <xf numFmtId="0" fontId="30" fillId="0" borderId="38" xfId="0" applyFont="1" applyBorder="1" applyAlignment="1">
      <alignment horizontal="left" vertical="top" wrapText="1"/>
    </xf>
    <xf numFmtId="0" fontId="30" fillId="0" borderId="41" xfId="0" applyFont="1" applyBorder="1" applyAlignment="1">
      <alignment horizontal="left" vertical="top" wrapText="1"/>
    </xf>
    <xf numFmtId="0" fontId="30" fillId="0" borderId="33" xfId="33" applyFont="1" applyBorder="1" applyAlignment="1">
      <alignment horizontal="left" vertical="top" wrapText="1"/>
    </xf>
    <xf numFmtId="0" fontId="30" fillId="0" borderId="38" xfId="33" applyFont="1" applyBorder="1" applyAlignment="1">
      <alignment horizontal="left" vertical="top" wrapText="1"/>
    </xf>
    <xf numFmtId="0" fontId="30" fillId="0" borderId="41" xfId="33" applyFont="1" applyBorder="1" applyAlignment="1">
      <alignment horizontal="left" vertical="top" wrapText="1"/>
    </xf>
    <xf numFmtId="0" fontId="30" fillId="0" borderId="31" xfId="0" applyFont="1" applyBorder="1" applyAlignment="1">
      <alignment horizontal="left" vertical="top" wrapText="1"/>
    </xf>
    <xf numFmtId="0" fontId="30" fillId="0" borderId="8" xfId="0" applyFont="1" applyBorder="1" applyAlignment="1">
      <alignment horizontal="left" vertical="top" wrapText="1"/>
    </xf>
    <xf numFmtId="0" fontId="30" fillId="0" borderId="25" xfId="0" applyFont="1" applyBorder="1" applyAlignment="1">
      <alignment horizontal="left" vertical="top" wrapText="1"/>
    </xf>
    <xf numFmtId="49" fontId="27" fillId="0" borderId="22" xfId="0" applyNumberFormat="1" applyFont="1" applyBorder="1" applyAlignment="1">
      <alignment horizontal="center" vertical="top" wrapText="1"/>
    </xf>
    <xf numFmtId="49" fontId="27" fillId="6" borderId="15" xfId="0" applyNumberFormat="1" applyFont="1" applyFill="1" applyBorder="1" applyAlignment="1">
      <alignment horizontal="right" vertical="top"/>
    </xf>
    <xf numFmtId="49" fontId="27" fillId="6" borderId="11" xfId="0" applyNumberFormat="1" applyFont="1" applyFill="1" applyBorder="1" applyAlignment="1">
      <alignment horizontal="right" vertical="top"/>
    </xf>
    <xf numFmtId="49" fontId="27" fillId="6" borderId="12" xfId="0" applyNumberFormat="1" applyFont="1" applyFill="1" applyBorder="1" applyAlignment="1">
      <alignment horizontal="right" vertical="top"/>
    </xf>
    <xf numFmtId="0" fontId="27" fillId="7" borderId="22" xfId="0" applyFont="1" applyFill="1" applyBorder="1" applyAlignment="1">
      <alignment horizontal="right" vertical="top" wrapText="1"/>
    </xf>
    <xf numFmtId="0" fontId="27" fillId="7" borderId="24" xfId="0" applyFont="1" applyFill="1" applyBorder="1" applyAlignment="1">
      <alignment horizontal="right" vertical="top" wrapText="1"/>
    </xf>
    <xf numFmtId="0" fontId="27" fillId="4" borderId="31" xfId="0" applyFont="1" applyFill="1" applyBorder="1" applyAlignment="1">
      <alignment horizontal="right" vertical="top" wrapText="1"/>
    </xf>
    <xf numFmtId="0" fontId="27" fillId="4" borderId="8" xfId="0" applyFont="1" applyFill="1" applyBorder="1" applyAlignment="1">
      <alignment horizontal="right" vertical="top" wrapText="1"/>
    </xf>
    <xf numFmtId="0" fontId="27" fillId="4" borderId="25" xfId="0" applyFont="1" applyFill="1" applyBorder="1" applyAlignment="1">
      <alignment horizontal="right" vertical="top" wrapText="1"/>
    </xf>
    <xf numFmtId="0" fontId="27" fillId="12" borderId="22" xfId="0" applyFont="1" applyFill="1" applyBorder="1" applyAlignment="1">
      <alignment horizontal="right" vertical="top" wrapText="1"/>
    </xf>
    <xf numFmtId="0" fontId="27" fillId="12" borderId="24" xfId="0" applyFont="1" applyFill="1" applyBorder="1" applyAlignment="1">
      <alignment horizontal="right" vertical="top" wrapText="1"/>
    </xf>
    <xf numFmtId="0" fontId="36" fillId="0" borderId="0" xfId="0" applyFont="1" applyAlignment="1">
      <alignment horizontal="left" vertical="top" wrapText="1"/>
    </xf>
    <xf numFmtId="0" fontId="30" fillId="0" borderId="32" xfId="0" applyFont="1" applyBorder="1" applyAlignment="1">
      <alignment horizontal="left" vertical="top" wrapText="1"/>
    </xf>
    <xf numFmtId="0" fontId="30" fillId="0" borderId="10" xfId="0" applyFont="1" applyBorder="1" applyAlignment="1">
      <alignment horizontal="left" vertical="top" wrapText="1"/>
    </xf>
    <xf numFmtId="0" fontId="30" fillId="0" borderId="27" xfId="0" applyFont="1" applyBorder="1" applyAlignment="1">
      <alignment horizontal="left" vertical="top" wrapText="1"/>
    </xf>
    <xf numFmtId="0" fontId="30" fillId="0" borderId="29" xfId="0" applyFont="1" applyBorder="1" applyAlignment="1">
      <alignment horizontal="left" vertical="top" wrapText="1"/>
    </xf>
    <xf numFmtId="0" fontId="30" fillId="0" borderId="21" xfId="0" applyFont="1" applyBorder="1" applyAlignment="1">
      <alignment horizontal="left" vertical="top" wrapText="1"/>
    </xf>
    <xf numFmtId="0" fontId="32" fillId="5" borderId="40" xfId="0" applyFont="1" applyFill="1" applyBorder="1" applyAlignment="1">
      <alignment horizontal="center" vertical="top" wrapText="1"/>
    </xf>
    <xf numFmtId="0" fontId="32" fillId="5" borderId="22" xfId="0" applyFont="1" applyFill="1" applyBorder="1" applyAlignment="1">
      <alignment horizontal="center" vertical="top" wrapText="1"/>
    </xf>
    <xf numFmtId="0" fontId="30" fillId="6" borderId="15" xfId="0" applyFont="1" applyFill="1" applyBorder="1" applyAlignment="1">
      <alignment horizontal="center" vertical="top"/>
    </xf>
    <xf numFmtId="0" fontId="30" fillId="6" borderId="11" xfId="0" applyFont="1" applyFill="1" applyBorder="1" applyAlignment="1">
      <alignment horizontal="center" vertical="top"/>
    </xf>
    <xf numFmtId="0" fontId="30" fillId="6" borderId="12" xfId="0" applyFont="1" applyFill="1" applyBorder="1" applyAlignment="1">
      <alignment horizontal="center" vertical="top"/>
    </xf>
    <xf numFmtId="49" fontId="30" fillId="5" borderId="3" xfId="0" applyNumberFormat="1" applyFont="1" applyFill="1" applyBorder="1" applyAlignment="1">
      <alignment horizontal="center" vertical="top"/>
    </xf>
    <xf numFmtId="0" fontId="30" fillId="0" borderId="43"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24" xfId="0" applyFont="1" applyBorder="1" applyAlignment="1">
      <alignment horizontal="center" vertical="center" wrapText="1"/>
    </xf>
    <xf numFmtId="0" fontId="13" fillId="0" borderId="0" xfId="7" applyFont="1" applyAlignment="1">
      <alignment horizontal="left" vertical="top" wrapText="1"/>
    </xf>
    <xf numFmtId="0" fontId="12" fillId="0" borderId="0" xfId="7" applyAlignment="1">
      <alignment horizontal="left" vertical="top" wrapText="1"/>
    </xf>
    <xf numFmtId="0" fontId="27" fillId="0" borderId="0" xfId="7" applyFont="1" applyAlignment="1">
      <alignment horizontal="center" vertical="top" wrapText="1"/>
    </xf>
    <xf numFmtId="0" fontId="28" fillId="0" borderId="0" xfId="7" applyFont="1" applyAlignment="1">
      <alignment horizontal="center" vertical="center"/>
    </xf>
    <xf numFmtId="0" fontId="46" fillId="0" borderId="22" xfId="7" applyFont="1" applyBorder="1" applyAlignment="1">
      <alignment horizontal="center"/>
    </xf>
    <xf numFmtId="0" fontId="30" fillId="0" borderId="2" xfId="7" applyFont="1" applyBorder="1" applyAlignment="1">
      <alignment horizontal="center" vertical="center" textRotation="90" wrapText="1"/>
    </xf>
    <xf numFmtId="0" fontId="30" fillId="0" borderId="30" xfId="7" applyFont="1" applyBorder="1" applyAlignment="1">
      <alignment horizontal="center" vertical="center" textRotation="90" wrapText="1"/>
    </xf>
    <xf numFmtId="0" fontId="30" fillId="0" borderId="4" xfId="7" applyFont="1" applyBorder="1" applyAlignment="1">
      <alignment horizontal="center" vertical="center" textRotation="90" wrapText="1"/>
    </xf>
    <xf numFmtId="0" fontId="30" fillId="0" borderId="8" xfId="7" applyFont="1" applyBorder="1" applyAlignment="1">
      <alignment horizontal="center" vertical="center" textRotation="90" wrapText="1"/>
    </xf>
    <xf numFmtId="0" fontId="30" fillId="0" borderId="38" xfId="7" applyFont="1" applyBorder="1" applyAlignment="1">
      <alignment horizontal="center" vertical="center" textRotation="90" wrapText="1"/>
    </xf>
    <xf numFmtId="0" fontId="30" fillId="0" borderId="10" xfId="7" applyFont="1" applyBorder="1" applyAlignment="1">
      <alignment horizontal="center" vertical="center" textRotation="90" wrapText="1"/>
    </xf>
    <xf numFmtId="0" fontId="30" fillId="0" borderId="43" xfId="7" applyFont="1" applyBorder="1" applyAlignment="1">
      <alignment horizontal="center" vertical="center" wrapText="1"/>
    </xf>
    <xf numFmtId="0" fontId="30" fillId="0" borderId="26" xfId="7" applyFont="1" applyBorder="1" applyAlignment="1">
      <alignment horizontal="center" vertical="center" wrapText="1"/>
    </xf>
    <xf numFmtId="0" fontId="30" fillId="0" borderId="24" xfId="7" applyFont="1" applyBorder="1" applyAlignment="1">
      <alignment horizontal="center" vertical="center" wrapText="1"/>
    </xf>
    <xf numFmtId="0" fontId="30" fillId="0" borderId="29" xfId="7" applyFont="1" applyBorder="1" applyAlignment="1">
      <alignment horizontal="center" vertical="center" textRotation="90" wrapText="1"/>
    </xf>
    <xf numFmtId="0" fontId="30" fillId="0" borderId="9" xfId="7" applyFont="1" applyBorder="1" applyAlignment="1">
      <alignment horizontal="center" vertical="center" textRotation="90" wrapText="1"/>
    </xf>
    <xf numFmtId="0" fontId="30" fillId="0" borderId="21" xfId="7" applyFont="1" applyBorder="1" applyAlignment="1">
      <alignment horizontal="center" vertical="center" textRotation="90" wrapText="1"/>
    </xf>
    <xf numFmtId="0" fontId="94" fillId="18" borderId="11" xfId="7" applyFont="1" applyFill="1" applyBorder="1" applyAlignment="1">
      <alignment horizontal="center" vertical="top"/>
    </xf>
    <xf numFmtId="0" fontId="94" fillId="18" borderId="12" xfId="7" applyFont="1" applyFill="1" applyBorder="1" applyAlignment="1">
      <alignment horizontal="center" vertical="top"/>
    </xf>
    <xf numFmtId="49" fontId="27" fillId="3" borderId="29" xfId="7" applyNumberFormat="1" applyFont="1" applyFill="1" applyBorder="1" applyAlignment="1">
      <alignment horizontal="center" vertical="top"/>
    </xf>
    <xf numFmtId="49" fontId="27" fillId="3" borderId="9" xfId="7" applyNumberFormat="1" applyFont="1" applyFill="1" applyBorder="1" applyAlignment="1">
      <alignment horizontal="center" vertical="top"/>
    </xf>
    <xf numFmtId="49" fontId="27" fillId="3" borderId="21" xfId="7" applyNumberFormat="1" applyFont="1" applyFill="1" applyBorder="1" applyAlignment="1">
      <alignment horizontal="center" vertical="top"/>
    </xf>
    <xf numFmtId="0" fontId="37" fillId="5" borderId="29" xfId="7" applyFont="1" applyFill="1" applyBorder="1" applyAlignment="1">
      <alignment horizontal="left" vertical="top" wrapText="1"/>
    </xf>
    <xf numFmtId="0" fontId="37" fillId="5" borderId="9" xfId="7" applyFont="1" applyFill="1" applyBorder="1" applyAlignment="1">
      <alignment horizontal="left" vertical="top" wrapText="1"/>
    </xf>
    <xf numFmtId="0" fontId="37" fillId="5" borderId="21" xfId="7" applyFont="1" applyFill="1" applyBorder="1" applyAlignment="1">
      <alignment horizontal="left" vertical="top" wrapText="1"/>
    </xf>
    <xf numFmtId="49" fontId="15" fillId="5" borderId="29" xfId="7" applyNumberFormat="1" applyFont="1" applyFill="1" applyBorder="1" applyAlignment="1">
      <alignment horizontal="center" vertical="center" textRotation="90"/>
    </xf>
    <xf numFmtId="49" fontId="15" fillId="5" borderId="9" xfId="7" applyNumberFormat="1" applyFont="1" applyFill="1" applyBorder="1" applyAlignment="1">
      <alignment horizontal="center" vertical="center" textRotation="90"/>
    </xf>
    <xf numFmtId="49" fontId="15" fillId="5" borderId="21" xfId="7" applyNumberFormat="1" applyFont="1" applyFill="1" applyBorder="1" applyAlignment="1">
      <alignment horizontal="center" vertical="center" textRotation="90"/>
    </xf>
    <xf numFmtId="49" fontId="30" fillId="5" borderId="29" xfId="7" applyNumberFormat="1" applyFont="1" applyFill="1" applyBorder="1" applyAlignment="1">
      <alignment horizontal="center" vertical="top"/>
    </xf>
    <xf numFmtId="49" fontId="30" fillId="5" borderId="9" xfId="7" applyNumberFormat="1" applyFont="1" applyFill="1" applyBorder="1" applyAlignment="1">
      <alignment horizontal="center" vertical="top"/>
    </xf>
    <xf numFmtId="49" fontId="30" fillId="5" borderId="21" xfId="7" applyNumberFormat="1" applyFont="1" applyFill="1" applyBorder="1" applyAlignment="1">
      <alignment horizontal="center" vertical="top"/>
    </xf>
    <xf numFmtId="0" fontId="30" fillId="5" borderId="46" xfId="7" applyFont="1" applyFill="1" applyBorder="1" applyAlignment="1">
      <alignment horizontal="left" vertical="top" wrapText="1"/>
    </xf>
    <xf numFmtId="0" fontId="30" fillId="5" borderId="71" xfId="7" applyFont="1" applyFill="1" applyBorder="1" applyAlignment="1">
      <alignment horizontal="left" vertical="top" wrapText="1"/>
    </xf>
    <xf numFmtId="0" fontId="27" fillId="0" borderId="39" xfId="7" applyFont="1" applyBorder="1" applyAlignment="1">
      <alignment horizontal="center" vertical="center" textRotation="90"/>
    </xf>
    <xf numFmtId="0" fontId="27" fillId="0" borderId="36" xfId="7" applyFont="1" applyBorder="1" applyAlignment="1">
      <alignment horizontal="center" vertical="center" textRotation="90"/>
    </xf>
    <xf numFmtId="0" fontId="27" fillId="0" borderId="23" xfId="7" applyFont="1" applyBorder="1" applyAlignment="1">
      <alignment horizontal="center" vertical="center" textRotation="90"/>
    </xf>
    <xf numFmtId="0" fontId="27" fillId="0" borderId="15" xfId="7" applyFont="1" applyBorder="1" applyAlignment="1">
      <alignment horizontal="center" vertical="center"/>
    </xf>
    <xf numFmtId="0" fontId="27" fillId="0" borderId="11" xfId="7" applyFont="1" applyBorder="1" applyAlignment="1">
      <alignment horizontal="center" vertical="center"/>
    </xf>
    <xf numFmtId="0" fontId="27" fillId="0" borderId="12" xfId="7" applyFont="1" applyBorder="1" applyAlignment="1">
      <alignment horizontal="center" vertical="center"/>
    </xf>
    <xf numFmtId="0" fontId="30" fillId="0" borderId="46" xfId="7" applyFont="1" applyBorder="1" applyAlignment="1">
      <alignment horizontal="center" vertical="center" wrapText="1"/>
    </xf>
    <xf numFmtId="0" fontId="30" fillId="0" borderId="18" xfId="7" applyFont="1" applyBorder="1" applyAlignment="1">
      <alignment horizontal="center" vertical="center" wrapText="1"/>
    </xf>
    <xf numFmtId="0" fontId="30" fillId="0" borderId="50" xfId="7" applyFont="1" applyBorder="1" applyAlignment="1">
      <alignment horizontal="center" vertical="center" wrapText="1"/>
    </xf>
    <xf numFmtId="0" fontId="30" fillId="0" borderId="51" xfId="7" applyFont="1" applyBorder="1" applyAlignment="1">
      <alignment horizontal="center" vertical="center" wrapText="1"/>
    </xf>
    <xf numFmtId="0" fontId="27" fillId="0" borderId="17" xfId="7" applyFont="1" applyBorder="1" applyAlignment="1">
      <alignment horizontal="center" vertical="center"/>
    </xf>
    <xf numFmtId="0" fontId="27" fillId="0" borderId="42" xfId="7" applyFont="1" applyBorder="1" applyAlignment="1">
      <alignment horizontal="center" vertical="center"/>
    </xf>
    <xf numFmtId="0" fontId="30" fillId="5" borderId="29" xfId="7" applyFont="1" applyFill="1" applyBorder="1" applyAlignment="1">
      <alignment horizontal="left" vertical="top" wrapText="1"/>
    </xf>
    <xf numFmtId="0" fontId="30" fillId="5" borderId="9" xfId="7" applyFont="1" applyFill="1" applyBorder="1" applyAlignment="1">
      <alignment horizontal="left" vertical="top" wrapText="1"/>
    </xf>
    <xf numFmtId="0" fontId="30" fillId="5" borderId="21" xfId="7" applyFont="1" applyFill="1" applyBorder="1" applyAlignment="1">
      <alignment horizontal="left" vertical="top" wrapText="1"/>
    </xf>
    <xf numFmtId="49" fontId="34" fillId="5" borderId="29" xfId="7" applyNumberFormat="1" applyFont="1" applyFill="1" applyBorder="1" applyAlignment="1">
      <alignment horizontal="center" vertical="center" textRotation="90"/>
    </xf>
    <xf numFmtId="49" fontId="34" fillId="5" borderId="9" xfId="7" applyNumberFormat="1" applyFont="1" applyFill="1" applyBorder="1" applyAlignment="1">
      <alignment horizontal="center" vertical="center" textRotation="90"/>
    </xf>
    <xf numFmtId="49" fontId="34" fillId="5" borderId="21" xfId="7" applyNumberFormat="1" applyFont="1" applyFill="1" applyBorder="1" applyAlignment="1">
      <alignment horizontal="center" vertical="center" textRotation="90"/>
    </xf>
    <xf numFmtId="49" fontId="30" fillId="5" borderId="29" xfId="7" applyNumberFormat="1" applyFont="1" applyFill="1" applyBorder="1" applyAlignment="1">
      <alignment horizontal="center" vertical="top" wrapText="1"/>
    </xf>
    <xf numFmtId="0" fontId="27" fillId="7" borderId="22" xfId="7" applyFont="1" applyFill="1" applyBorder="1" applyAlignment="1">
      <alignment horizontal="right" vertical="top" wrapText="1"/>
    </xf>
    <xf numFmtId="0" fontId="27" fillId="7" borderId="24" xfId="7" applyFont="1" applyFill="1" applyBorder="1" applyAlignment="1">
      <alignment horizontal="right" vertical="top" wrapText="1"/>
    </xf>
    <xf numFmtId="0" fontId="27" fillId="15" borderId="22" xfId="7" applyFont="1" applyFill="1" applyBorder="1" applyAlignment="1">
      <alignment horizontal="right" vertical="top" wrapText="1"/>
    </xf>
    <xf numFmtId="0" fontId="27" fillId="15" borderId="24" xfId="7" applyFont="1" applyFill="1" applyBorder="1" applyAlignment="1">
      <alignment horizontal="right" vertical="top" wrapText="1"/>
    </xf>
    <xf numFmtId="0" fontId="27" fillId="18" borderId="11" xfId="7" applyFont="1" applyFill="1" applyBorder="1" applyAlignment="1">
      <alignment horizontal="center" vertical="top"/>
    </xf>
    <xf numFmtId="0" fontId="27" fillId="18" borderId="12" xfId="7" applyFont="1" applyFill="1" applyBorder="1" applyAlignment="1">
      <alignment horizontal="center" vertical="top"/>
    </xf>
    <xf numFmtId="49" fontId="15" fillId="5" borderId="29" xfId="7" applyNumberFormat="1" applyFont="1" applyFill="1" applyBorder="1" applyAlignment="1">
      <alignment horizontal="center" vertical="center" textRotation="89"/>
    </xf>
    <xf numFmtId="49" fontId="15" fillId="5" borderId="9" xfId="7" applyNumberFormat="1" applyFont="1" applyFill="1" applyBorder="1" applyAlignment="1">
      <alignment horizontal="center" vertical="center" textRotation="89"/>
    </xf>
    <xf numFmtId="49" fontId="15" fillId="5" borderId="21" xfId="7" applyNumberFormat="1" applyFont="1" applyFill="1" applyBorder="1" applyAlignment="1">
      <alignment horizontal="center" vertical="center" textRotation="89"/>
    </xf>
    <xf numFmtId="49" fontId="52" fillId="3" borderId="29" xfId="7" applyNumberFormat="1" applyFont="1" applyFill="1" applyBorder="1" applyAlignment="1">
      <alignment horizontal="center" vertical="top"/>
    </xf>
    <xf numFmtId="49" fontId="52" fillId="3" borderId="9" xfId="7" applyNumberFormat="1" applyFont="1" applyFill="1" applyBorder="1" applyAlignment="1">
      <alignment horizontal="center" vertical="top"/>
    </xf>
    <xf numFmtId="49" fontId="52" fillId="3" borderId="21" xfId="7" applyNumberFormat="1" applyFont="1" applyFill="1" applyBorder="1" applyAlignment="1">
      <alignment horizontal="center" vertical="top"/>
    </xf>
    <xf numFmtId="49" fontId="27" fillId="5" borderId="29" xfId="7" applyNumberFormat="1" applyFont="1" applyFill="1" applyBorder="1" applyAlignment="1">
      <alignment horizontal="center" vertical="top" wrapText="1"/>
    </xf>
    <xf numFmtId="49" fontId="27" fillId="5" borderId="9" xfId="7" applyNumberFormat="1" applyFont="1" applyFill="1" applyBorder="1" applyAlignment="1">
      <alignment horizontal="center" vertical="top" wrapText="1"/>
    </xf>
    <xf numFmtId="49" fontId="27" fillId="5" borderId="21" xfId="7" applyNumberFormat="1" applyFont="1" applyFill="1" applyBorder="1" applyAlignment="1">
      <alignment horizontal="center" vertical="top" wrapText="1"/>
    </xf>
    <xf numFmtId="0" fontId="32" fillId="5" borderId="43" xfId="7" applyFont="1" applyFill="1" applyBorder="1" applyAlignment="1">
      <alignment horizontal="center" vertical="top" wrapText="1"/>
    </xf>
    <xf numFmtId="0" fontId="32" fillId="5" borderId="26" xfId="7" applyFont="1" applyFill="1" applyBorder="1" applyAlignment="1">
      <alignment horizontal="center" vertical="top" wrapText="1"/>
    </xf>
    <xf numFmtId="0" fontId="32" fillId="5" borderId="24" xfId="7" applyFont="1" applyFill="1" applyBorder="1" applyAlignment="1">
      <alignment horizontal="center" vertical="top" wrapText="1"/>
    </xf>
    <xf numFmtId="0" fontId="30" fillId="0" borderId="9" xfId="0" applyFont="1" applyBorder="1" applyAlignment="1">
      <alignment horizontal="left" vertical="top" wrapText="1"/>
    </xf>
    <xf numFmtId="0" fontId="8" fillId="7" borderId="11" xfId="7" applyFont="1" applyFill="1" applyBorder="1" applyAlignment="1">
      <alignment horizontal="right" vertical="top" wrapText="1"/>
    </xf>
    <xf numFmtId="0" fontId="8" fillId="7" borderId="12" xfId="7" applyFont="1" applyFill="1" applyBorder="1" applyAlignment="1">
      <alignment horizontal="right" vertical="top" wrapText="1"/>
    </xf>
    <xf numFmtId="0" fontId="8" fillId="15" borderId="22" xfId="7" applyFont="1" applyFill="1" applyBorder="1" applyAlignment="1">
      <alignment horizontal="right" vertical="top" wrapText="1"/>
    </xf>
    <xf numFmtId="0" fontId="8" fillId="15" borderId="24" xfId="7" applyFont="1" applyFill="1" applyBorder="1" applyAlignment="1">
      <alignment horizontal="right" vertical="top" wrapText="1"/>
    </xf>
    <xf numFmtId="49" fontId="27" fillId="2" borderId="29" xfId="7" applyNumberFormat="1" applyFont="1" applyFill="1" applyBorder="1" applyAlignment="1">
      <alignment horizontal="center" vertical="top"/>
    </xf>
    <xf numFmtId="49" fontId="27" fillId="2" borderId="9" xfId="7" applyNumberFormat="1" applyFont="1" applyFill="1" applyBorder="1" applyAlignment="1">
      <alignment horizontal="center" vertical="top"/>
    </xf>
    <xf numFmtId="49" fontId="27" fillId="2" borderId="21" xfId="7" applyNumberFormat="1" applyFont="1" applyFill="1" applyBorder="1" applyAlignment="1">
      <alignment horizontal="center" vertical="top"/>
    </xf>
    <xf numFmtId="49" fontId="30" fillId="5" borderId="29" xfId="7" applyNumberFormat="1" applyFont="1" applyFill="1" applyBorder="1" applyAlignment="1">
      <alignment horizontal="center" vertical="center" textRotation="90"/>
    </xf>
    <xf numFmtId="49" fontId="30" fillId="5" borderId="9" xfId="7" applyNumberFormat="1" applyFont="1" applyFill="1" applyBorder="1" applyAlignment="1">
      <alignment horizontal="center" vertical="center" textRotation="90"/>
    </xf>
    <xf numFmtId="49" fontId="30" fillId="5" borderId="21" xfId="7" applyNumberFormat="1" applyFont="1" applyFill="1" applyBorder="1" applyAlignment="1">
      <alignment horizontal="center" vertical="center" textRotation="90"/>
    </xf>
    <xf numFmtId="0" fontId="30" fillId="5" borderId="67" xfId="7" applyFont="1" applyFill="1" applyBorder="1" applyAlignment="1">
      <alignment horizontal="left" vertical="top" wrapText="1"/>
    </xf>
    <xf numFmtId="0" fontId="12" fillId="0" borderId="71" xfId="0" applyFont="1" applyBorder="1" applyAlignment="1">
      <alignment horizontal="left" vertical="top" wrapText="1"/>
    </xf>
    <xf numFmtId="0" fontId="8" fillId="7" borderId="22" xfId="7" applyFont="1" applyFill="1" applyBorder="1" applyAlignment="1">
      <alignment horizontal="right" vertical="top" wrapText="1"/>
    </xf>
    <xf numFmtId="0" fontId="8" fillId="7" borderId="24" xfId="7" applyFont="1" applyFill="1" applyBorder="1" applyAlignment="1">
      <alignment horizontal="right" vertical="top" wrapText="1"/>
    </xf>
    <xf numFmtId="0" fontId="48" fillId="18" borderId="11" xfId="7" applyFont="1" applyFill="1" applyBorder="1" applyAlignment="1">
      <alignment horizontal="center" vertical="top"/>
    </xf>
    <xf numFmtId="0" fontId="48" fillId="18" borderId="12" xfId="7" applyFont="1" applyFill="1" applyBorder="1" applyAlignment="1">
      <alignment horizontal="center" vertical="top"/>
    </xf>
    <xf numFmtId="0" fontId="49" fillId="18" borderId="11" xfId="7" applyFont="1" applyFill="1" applyBorder="1" applyAlignment="1">
      <alignment horizontal="center" vertical="top"/>
    </xf>
    <xf numFmtId="0" fontId="49" fillId="18" borderId="12" xfId="7" applyFont="1" applyFill="1" applyBorder="1" applyAlignment="1">
      <alignment horizontal="center" vertical="top"/>
    </xf>
    <xf numFmtId="49" fontId="8" fillId="3" borderId="29" xfId="7" applyNumberFormat="1" applyFont="1" applyFill="1" applyBorder="1" applyAlignment="1">
      <alignment horizontal="center" vertical="top"/>
    </xf>
    <xf numFmtId="49" fontId="8" fillId="3" borderId="9" xfId="7" applyNumberFormat="1" applyFont="1" applyFill="1" applyBorder="1" applyAlignment="1">
      <alignment horizontal="center" vertical="top"/>
    </xf>
    <xf numFmtId="49" fontId="8" fillId="3" borderId="21" xfId="7" applyNumberFormat="1" applyFont="1" applyFill="1" applyBorder="1" applyAlignment="1">
      <alignment horizontal="center" vertical="top"/>
    </xf>
    <xf numFmtId="0" fontId="15" fillId="5" borderId="29" xfId="7" applyFont="1" applyFill="1" applyBorder="1" applyAlignment="1">
      <alignment horizontal="left" vertical="top" wrapText="1"/>
    </xf>
    <xf numFmtId="0" fontId="15" fillId="5" borderId="9" xfId="7" applyFont="1" applyFill="1" applyBorder="1" applyAlignment="1">
      <alignment horizontal="left" vertical="top" wrapText="1"/>
    </xf>
    <xf numFmtId="0" fontId="15" fillId="5" borderId="21" xfId="7" applyFont="1" applyFill="1" applyBorder="1" applyAlignment="1">
      <alignment horizontal="left" vertical="top" wrapText="1"/>
    </xf>
    <xf numFmtId="49" fontId="9" fillId="5" borderId="29" xfId="7" applyNumberFormat="1" applyFont="1" applyFill="1" applyBorder="1" applyAlignment="1">
      <alignment horizontal="center" vertical="center" textRotation="90"/>
    </xf>
    <xf numFmtId="49" fontId="9" fillId="5" borderId="9" xfId="7" applyNumberFormat="1" applyFont="1" applyFill="1" applyBorder="1" applyAlignment="1">
      <alignment horizontal="center" vertical="center" textRotation="90"/>
    </xf>
    <xf numFmtId="49" fontId="9" fillId="5" borderId="21" xfId="7" applyNumberFormat="1" applyFont="1" applyFill="1" applyBorder="1" applyAlignment="1">
      <alignment horizontal="center" vertical="center" textRotation="90"/>
    </xf>
    <xf numFmtId="49" fontId="9" fillId="5" borderId="29" xfId="7" applyNumberFormat="1" applyFont="1" applyFill="1" applyBorder="1" applyAlignment="1">
      <alignment horizontal="center" vertical="top"/>
    </xf>
    <xf numFmtId="49" fontId="9" fillId="5" borderId="9" xfId="7" applyNumberFormat="1" applyFont="1" applyFill="1" applyBorder="1" applyAlignment="1">
      <alignment horizontal="center" vertical="top"/>
    </xf>
    <xf numFmtId="49" fontId="9" fillId="5" borderId="21" xfId="7" applyNumberFormat="1" applyFont="1" applyFill="1" applyBorder="1" applyAlignment="1">
      <alignment horizontal="center" vertical="top"/>
    </xf>
    <xf numFmtId="0" fontId="52" fillId="18" borderId="11" xfId="7" applyFont="1" applyFill="1" applyBorder="1" applyAlignment="1">
      <alignment horizontal="center" vertical="top"/>
    </xf>
    <xf numFmtId="0" fontId="52" fillId="18" borderId="12" xfId="7" applyFont="1" applyFill="1" applyBorder="1" applyAlignment="1">
      <alignment horizontal="center" vertical="top"/>
    </xf>
    <xf numFmtId="49" fontId="28" fillId="3" borderId="29" xfId="7" applyNumberFormat="1" applyFont="1" applyFill="1" applyBorder="1" applyAlignment="1">
      <alignment horizontal="center" vertical="top"/>
    </xf>
    <xf numFmtId="49" fontId="28" fillId="3" borderId="9" xfId="7" applyNumberFormat="1" applyFont="1" applyFill="1" applyBorder="1" applyAlignment="1">
      <alignment horizontal="center" vertical="top"/>
    </xf>
    <xf numFmtId="49" fontId="28" fillId="3" borderId="21" xfId="7" applyNumberFormat="1" applyFont="1" applyFill="1" applyBorder="1" applyAlignment="1">
      <alignment horizontal="center" vertical="top"/>
    </xf>
    <xf numFmtId="49" fontId="29" fillId="5" borderId="29" xfId="7" applyNumberFormat="1" applyFont="1" applyFill="1" applyBorder="1" applyAlignment="1">
      <alignment horizontal="center" vertical="top"/>
    </xf>
    <xf numFmtId="49" fontId="29" fillId="5" borderId="9" xfId="7" applyNumberFormat="1" applyFont="1" applyFill="1" applyBorder="1" applyAlignment="1">
      <alignment horizontal="center" vertical="top"/>
    </xf>
    <xf numFmtId="49" fontId="29" fillId="5" borderId="21" xfId="7" applyNumberFormat="1" applyFont="1" applyFill="1" applyBorder="1" applyAlignment="1">
      <alignment horizontal="center" vertical="top"/>
    </xf>
    <xf numFmtId="49" fontId="15" fillId="5" borderId="29" xfId="7" applyNumberFormat="1" applyFont="1" applyFill="1" applyBorder="1" applyAlignment="1">
      <alignment horizontal="center" vertical="top"/>
    </xf>
    <xf numFmtId="49" fontId="15" fillId="5" borderId="9" xfId="7" applyNumberFormat="1" applyFont="1" applyFill="1" applyBorder="1" applyAlignment="1">
      <alignment horizontal="center" vertical="top"/>
    </xf>
    <xf numFmtId="49" fontId="15" fillId="5" borderId="21" xfId="7" applyNumberFormat="1" applyFont="1" applyFill="1" applyBorder="1" applyAlignment="1">
      <alignment horizontal="center" vertical="top"/>
    </xf>
    <xf numFmtId="0" fontId="48" fillId="5" borderId="29" xfId="7" applyFont="1" applyFill="1" applyBorder="1" applyAlignment="1">
      <alignment horizontal="left" vertical="top" wrapText="1"/>
    </xf>
    <xf numFmtId="0" fontId="48" fillId="5" borderId="9" xfId="7" applyFont="1" applyFill="1" applyBorder="1" applyAlignment="1">
      <alignment horizontal="left" vertical="top" wrapText="1"/>
    </xf>
    <xf numFmtId="0" fontId="48" fillId="5" borderId="21" xfId="7" applyFont="1" applyFill="1" applyBorder="1" applyAlignment="1">
      <alignment horizontal="left" vertical="top" wrapText="1"/>
    </xf>
    <xf numFmtId="49" fontId="7" fillId="5" borderId="29" xfId="7" applyNumberFormat="1" applyFont="1" applyFill="1" applyBorder="1" applyAlignment="1">
      <alignment horizontal="center" vertical="center" textRotation="90"/>
    </xf>
    <xf numFmtId="49" fontId="7" fillId="5" borderId="9" xfId="7" applyNumberFormat="1" applyFont="1" applyFill="1" applyBorder="1" applyAlignment="1">
      <alignment horizontal="center" vertical="center" textRotation="90"/>
    </xf>
    <xf numFmtId="49" fontId="7" fillId="5" borderId="21" xfId="7" applyNumberFormat="1" applyFont="1" applyFill="1" applyBorder="1" applyAlignment="1">
      <alignment horizontal="center" vertical="center" textRotation="90"/>
    </xf>
    <xf numFmtId="0" fontId="30" fillId="5" borderId="64" xfId="7" applyFont="1" applyFill="1" applyBorder="1" applyAlignment="1">
      <alignment horizontal="center" vertical="center" wrapText="1"/>
    </xf>
    <xf numFmtId="0" fontId="30" fillId="5" borderId="17" xfId="7" applyFont="1" applyFill="1" applyBorder="1" applyAlignment="1">
      <alignment horizontal="center" vertical="center" wrapText="1"/>
    </xf>
    <xf numFmtId="0" fontId="30" fillId="5" borderId="64" xfId="7" applyFont="1" applyFill="1" applyBorder="1" applyAlignment="1">
      <alignment horizontal="center" vertical="center"/>
    </xf>
    <xf numFmtId="0" fontId="30" fillId="5" borderId="17" xfId="7" applyFont="1" applyFill="1" applyBorder="1" applyAlignment="1">
      <alignment horizontal="center" vertical="center"/>
    </xf>
    <xf numFmtId="0" fontId="36" fillId="0" borderId="63" xfId="7" applyFont="1" applyBorder="1" applyAlignment="1">
      <alignment horizontal="center" vertical="top"/>
    </xf>
    <xf numFmtId="0" fontId="36" fillId="0" borderId="42" xfId="7" applyFont="1" applyBorder="1" applyAlignment="1">
      <alignment horizontal="center" vertical="top"/>
    </xf>
    <xf numFmtId="49" fontId="52" fillId="2" borderId="31" xfId="7" applyNumberFormat="1" applyFont="1" applyFill="1" applyBorder="1" applyAlignment="1">
      <alignment horizontal="center" vertical="top"/>
    </xf>
    <xf numFmtId="49" fontId="52" fillId="2" borderId="36" xfId="7" applyNumberFormat="1" applyFont="1" applyFill="1" applyBorder="1" applyAlignment="1">
      <alignment horizontal="center" vertical="top"/>
    </xf>
    <xf numFmtId="49" fontId="52" fillId="2" borderId="32" xfId="7" applyNumberFormat="1" applyFont="1" applyFill="1" applyBorder="1" applyAlignment="1">
      <alignment horizontal="center" vertical="top"/>
    </xf>
    <xf numFmtId="49" fontId="52" fillId="3" borderId="2" xfId="7" applyNumberFormat="1" applyFont="1" applyFill="1" applyBorder="1" applyAlignment="1">
      <alignment horizontal="center" vertical="top"/>
    </xf>
    <xf numFmtId="49" fontId="52" fillId="3" borderId="4" xfId="7" applyNumberFormat="1" applyFont="1" applyFill="1" applyBorder="1" applyAlignment="1">
      <alignment horizontal="center" vertical="top"/>
    </xf>
    <xf numFmtId="0" fontId="32" fillId="5" borderId="21" xfId="7" applyFont="1" applyFill="1" applyBorder="1" applyAlignment="1">
      <alignment horizontal="center" vertical="top" wrapText="1"/>
    </xf>
    <xf numFmtId="49" fontId="15" fillId="5" borderId="2" xfId="7" applyNumberFormat="1" applyFont="1" applyFill="1" applyBorder="1" applyAlignment="1">
      <alignment horizontal="center" vertical="center" textRotation="87"/>
    </xf>
    <xf numFmtId="49" fontId="15" fillId="5" borderId="9" xfId="7" applyNumberFormat="1" applyFont="1" applyFill="1" applyBorder="1" applyAlignment="1">
      <alignment horizontal="center" vertical="center" textRotation="87"/>
    </xf>
    <xf numFmtId="49" fontId="15" fillId="5" borderId="4" xfId="7" applyNumberFormat="1" applyFont="1" applyFill="1" applyBorder="1" applyAlignment="1">
      <alignment horizontal="center" vertical="center" textRotation="87"/>
    </xf>
    <xf numFmtId="49" fontId="27" fillId="2" borderId="31" xfId="7" applyNumberFormat="1" applyFont="1" applyFill="1" applyBorder="1" applyAlignment="1">
      <alignment horizontal="center" vertical="top"/>
    </xf>
    <xf numFmtId="49" fontId="27" fillId="2" borderId="36" xfId="7" applyNumberFormat="1" applyFont="1" applyFill="1" applyBorder="1" applyAlignment="1">
      <alignment horizontal="center" vertical="top"/>
    </xf>
    <xf numFmtId="49" fontId="27" fillId="2" borderId="32" xfId="7" applyNumberFormat="1" applyFont="1" applyFill="1" applyBorder="1" applyAlignment="1">
      <alignment horizontal="center" vertical="top"/>
    </xf>
    <xf numFmtId="49" fontId="27" fillId="3" borderId="2" xfId="7" applyNumberFormat="1" applyFont="1" applyFill="1" applyBorder="1" applyAlignment="1">
      <alignment horizontal="center" vertical="top"/>
    </xf>
    <xf numFmtId="49" fontId="27" fillId="3" borderId="4" xfId="7" applyNumberFormat="1" applyFont="1" applyFill="1" applyBorder="1" applyAlignment="1">
      <alignment horizontal="center" vertical="top"/>
    </xf>
    <xf numFmtId="49" fontId="15" fillId="5" borderId="2" xfId="7" applyNumberFormat="1" applyFont="1" applyFill="1" applyBorder="1" applyAlignment="1">
      <alignment horizontal="center" vertical="center" textRotation="90"/>
    </xf>
    <xf numFmtId="49" fontId="15" fillId="5" borderId="4" xfId="7" applyNumberFormat="1" applyFont="1" applyFill="1" applyBorder="1" applyAlignment="1">
      <alignment horizontal="center" vertical="center" textRotation="90"/>
    </xf>
    <xf numFmtId="0" fontId="28" fillId="7" borderId="22" xfId="7" applyFont="1" applyFill="1" applyBorder="1" applyAlignment="1">
      <alignment horizontal="right" vertical="top" wrapText="1"/>
    </xf>
    <xf numFmtId="0" fontId="28" fillId="7" borderId="24" xfId="7" applyFont="1" applyFill="1" applyBorder="1" applyAlignment="1">
      <alignment horizontal="right" vertical="top" wrapText="1"/>
    </xf>
    <xf numFmtId="49" fontId="28" fillId="2" borderId="31" xfId="7" applyNumberFormat="1" applyFont="1" applyFill="1" applyBorder="1" applyAlignment="1">
      <alignment horizontal="center" vertical="top"/>
    </xf>
    <xf numFmtId="49" fontId="28" fillId="2" borderId="36" xfId="7" applyNumberFormat="1" applyFont="1" applyFill="1" applyBorder="1" applyAlignment="1">
      <alignment horizontal="center" vertical="top"/>
    </xf>
    <xf numFmtId="49" fontId="28" fillId="2" borderId="32" xfId="7" applyNumberFormat="1" applyFont="1" applyFill="1" applyBorder="1" applyAlignment="1">
      <alignment horizontal="center" vertical="top"/>
    </xf>
    <xf numFmtId="49" fontId="28" fillId="3" borderId="2" xfId="7" applyNumberFormat="1" applyFont="1" applyFill="1" applyBorder="1" applyAlignment="1">
      <alignment horizontal="center" vertical="top"/>
    </xf>
    <xf numFmtId="49" fontId="28" fillId="3" borderId="4" xfId="7" applyNumberFormat="1" applyFont="1" applyFill="1" applyBorder="1" applyAlignment="1">
      <alignment horizontal="center" vertical="top"/>
    </xf>
    <xf numFmtId="49" fontId="28" fillId="5" borderId="29" xfId="7" applyNumberFormat="1" applyFont="1" applyFill="1" applyBorder="1" applyAlignment="1">
      <alignment horizontal="center" vertical="top" wrapText="1"/>
    </xf>
    <xf numFmtId="49" fontId="28" fillId="5" borderId="9" xfId="7" applyNumberFormat="1" applyFont="1" applyFill="1" applyBorder="1" applyAlignment="1">
      <alignment horizontal="center" vertical="top" wrapText="1"/>
    </xf>
    <xf numFmtId="0" fontId="56" fillId="5" borderId="21" xfId="7" applyFont="1" applyFill="1" applyBorder="1" applyAlignment="1">
      <alignment horizontal="center" vertical="top" wrapText="1"/>
    </xf>
    <xf numFmtId="49" fontId="9" fillId="5" borderId="2" xfId="7" applyNumberFormat="1" applyFont="1" applyFill="1" applyBorder="1" applyAlignment="1">
      <alignment horizontal="center" vertical="center" textRotation="90"/>
    </xf>
    <xf numFmtId="49" fontId="9" fillId="5" borderId="4" xfId="7" applyNumberFormat="1" applyFont="1" applyFill="1" applyBorder="1" applyAlignment="1">
      <alignment horizontal="center" vertical="center" textRotation="90"/>
    </xf>
    <xf numFmtId="49" fontId="57" fillId="2" borderId="31" xfId="7" applyNumberFormat="1" applyFont="1" applyFill="1" applyBorder="1" applyAlignment="1">
      <alignment horizontal="center" vertical="top"/>
    </xf>
    <xf numFmtId="49" fontId="57" fillId="2" borderId="36" xfId="7" applyNumberFormat="1" applyFont="1" applyFill="1" applyBorder="1" applyAlignment="1">
      <alignment horizontal="center" vertical="top"/>
    </xf>
    <xf numFmtId="49" fontId="57" fillId="2" borderId="32" xfId="7" applyNumberFormat="1" applyFont="1" applyFill="1" applyBorder="1" applyAlignment="1">
      <alignment horizontal="center" vertical="top"/>
    </xf>
    <xf numFmtId="49" fontId="57" fillId="3" borderId="2" xfId="7" applyNumberFormat="1" applyFont="1" applyFill="1" applyBorder="1" applyAlignment="1">
      <alignment horizontal="center" vertical="top"/>
    </xf>
    <xf numFmtId="49" fontId="57" fillId="3" borderId="9" xfId="7" applyNumberFormat="1" applyFont="1" applyFill="1" applyBorder="1" applyAlignment="1">
      <alignment horizontal="center" vertical="top"/>
    </xf>
    <xf numFmtId="49" fontId="57" fillId="3" borderId="4" xfId="7" applyNumberFormat="1" applyFont="1" applyFill="1" applyBorder="1" applyAlignment="1">
      <alignment horizontal="center" vertical="top"/>
    </xf>
    <xf numFmtId="49" fontId="15" fillId="5" borderId="29" xfId="7" applyNumberFormat="1" applyFont="1" applyFill="1" applyBorder="1" applyAlignment="1">
      <alignment horizontal="center" vertical="center" textRotation="88"/>
    </xf>
    <xf numFmtId="49" fontId="15" fillId="5" borderId="9" xfId="7" applyNumberFormat="1" applyFont="1" applyFill="1" applyBorder="1" applyAlignment="1">
      <alignment horizontal="center" vertical="center" textRotation="88"/>
    </xf>
    <xf numFmtId="49" fontId="15" fillId="5" borderId="21" xfId="7" applyNumberFormat="1" applyFont="1" applyFill="1" applyBorder="1" applyAlignment="1">
      <alignment horizontal="center" vertical="center" textRotation="88"/>
    </xf>
    <xf numFmtId="49" fontId="15" fillId="5" borderId="2" xfId="7" applyNumberFormat="1" applyFont="1" applyFill="1" applyBorder="1" applyAlignment="1">
      <alignment horizontal="center" vertical="center" textRotation="89"/>
    </xf>
    <xf numFmtId="49" fontId="15" fillId="5" borderId="4" xfId="7" applyNumberFormat="1" applyFont="1" applyFill="1" applyBorder="1" applyAlignment="1">
      <alignment horizontal="center" vertical="center" textRotation="89"/>
    </xf>
    <xf numFmtId="49" fontId="15" fillId="5" borderId="29" xfId="7" applyNumberFormat="1" applyFont="1" applyFill="1" applyBorder="1" applyAlignment="1">
      <alignment horizontal="center" vertical="top" wrapText="1"/>
    </xf>
    <xf numFmtId="49" fontId="15" fillId="5" borderId="9" xfId="7" applyNumberFormat="1" applyFont="1" applyFill="1" applyBorder="1" applyAlignment="1">
      <alignment horizontal="center" vertical="top" wrapText="1"/>
    </xf>
    <xf numFmtId="49" fontId="15" fillId="5" borderId="21" xfId="7" applyNumberFormat="1" applyFont="1" applyFill="1" applyBorder="1" applyAlignment="1">
      <alignment horizontal="center" vertical="top" wrapText="1"/>
    </xf>
    <xf numFmtId="49" fontId="30" fillId="0" borderId="29" xfId="7" applyNumberFormat="1" applyFont="1" applyBorder="1" applyAlignment="1">
      <alignment horizontal="center" vertical="top"/>
    </xf>
    <xf numFmtId="49" fontId="30" fillId="0" borderId="9" xfId="7" applyNumberFormat="1" applyFont="1" applyBorder="1" applyAlignment="1">
      <alignment horizontal="center" vertical="top"/>
    </xf>
    <xf numFmtId="49" fontId="30" fillId="0" borderId="21" xfId="7" applyNumberFormat="1" applyFont="1" applyBorder="1" applyAlignment="1">
      <alignment horizontal="center" vertical="top"/>
    </xf>
    <xf numFmtId="0" fontId="32" fillId="9" borderId="15" xfId="7" applyFont="1" applyFill="1" applyBorder="1" applyAlignment="1">
      <alignment horizontal="center" vertical="top" wrapText="1"/>
    </xf>
    <xf numFmtId="0" fontId="32" fillId="9" borderId="11" xfId="7" applyFont="1" applyFill="1" applyBorder="1" applyAlignment="1">
      <alignment horizontal="center" vertical="top" wrapText="1"/>
    </xf>
    <xf numFmtId="0" fontId="32" fillId="9" borderId="12" xfId="7" applyFont="1" applyFill="1" applyBorder="1" applyAlignment="1">
      <alignment horizontal="center" vertical="top" wrapText="1"/>
    </xf>
    <xf numFmtId="0" fontId="30" fillId="5" borderId="67" xfId="7" applyFont="1" applyFill="1" applyBorder="1" applyAlignment="1">
      <alignment horizontal="left" vertical="center" wrapText="1"/>
    </xf>
    <xf numFmtId="0" fontId="30" fillId="5" borderId="71" xfId="7" applyFont="1" applyFill="1" applyBorder="1" applyAlignment="1">
      <alignment horizontal="left" vertical="center" wrapText="1"/>
    </xf>
    <xf numFmtId="0" fontId="30" fillId="0" borderId="33" xfId="7" applyFont="1" applyBorder="1" applyAlignment="1">
      <alignment horizontal="left" vertical="top" wrapText="1"/>
    </xf>
    <xf numFmtId="0" fontId="30" fillId="0" borderId="38" xfId="7" applyFont="1" applyBorder="1" applyAlignment="1">
      <alignment horizontal="left" vertical="top" wrapText="1"/>
    </xf>
    <xf numFmtId="0" fontId="30" fillId="0" borderId="41" xfId="7" applyFont="1" applyBorder="1" applyAlignment="1">
      <alignment horizontal="left" vertical="top" wrapText="1"/>
    </xf>
    <xf numFmtId="0" fontId="30" fillId="0" borderId="32" xfId="7" applyFont="1" applyBorder="1" applyAlignment="1">
      <alignment horizontal="left" vertical="top" wrapText="1"/>
    </xf>
    <xf numFmtId="0" fontId="30" fillId="0" borderId="10" xfId="7" applyFont="1" applyBorder="1" applyAlignment="1">
      <alignment horizontal="left" vertical="top" wrapText="1"/>
    </xf>
    <xf numFmtId="0" fontId="30" fillId="0" borderId="27" xfId="7" applyFont="1" applyBorder="1" applyAlignment="1">
      <alignment horizontal="left" vertical="top" wrapText="1"/>
    </xf>
    <xf numFmtId="0" fontId="27" fillId="4" borderId="15" xfId="7" applyFont="1" applyFill="1" applyBorder="1" applyAlignment="1">
      <alignment horizontal="right" vertical="top" wrapText="1"/>
    </xf>
    <xf numFmtId="0" fontId="27" fillId="4" borderId="11" xfId="7" applyFont="1" applyFill="1" applyBorder="1" applyAlignment="1">
      <alignment horizontal="right" vertical="top" wrapText="1"/>
    </xf>
    <xf numFmtId="0" fontId="29" fillId="0" borderId="31" xfId="7" applyFont="1" applyBorder="1" applyAlignment="1">
      <alignment horizontal="left" vertical="top" wrapText="1"/>
    </xf>
    <xf numFmtId="0" fontId="29" fillId="0" borderId="8" xfId="7" applyFont="1" applyBorder="1" applyAlignment="1">
      <alignment horizontal="left" vertical="top" wrapText="1"/>
    </xf>
    <xf numFmtId="0" fontId="29" fillId="0" borderId="25" xfId="7" applyFont="1" applyBorder="1" applyAlignment="1">
      <alignment horizontal="left" vertical="top" wrapText="1"/>
    </xf>
    <xf numFmtId="0" fontId="27" fillId="14" borderId="22" xfId="7" applyFont="1" applyFill="1" applyBorder="1" applyAlignment="1">
      <alignment horizontal="right" vertical="top" wrapText="1"/>
    </xf>
    <xf numFmtId="0" fontId="27" fillId="14" borderId="24" xfId="7" applyFont="1" applyFill="1" applyBorder="1" applyAlignment="1">
      <alignment horizontal="right" vertical="top" wrapText="1"/>
    </xf>
    <xf numFmtId="0" fontId="27" fillId="0" borderId="0" xfId="7" applyFont="1" applyAlignment="1">
      <alignment horizontal="center"/>
    </xf>
    <xf numFmtId="0" fontId="28" fillId="4" borderId="31" xfId="7" applyFont="1" applyFill="1" applyBorder="1" applyAlignment="1">
      <alignment horizontal="right" vertical="top" wrapText="1"/>
    </xf>
    <xf numFmtId="0" fontId="28" fillId="4" borderId="8" xfId="7" applyFont="1" applyFill="1" applyBorder="1" applyAlignment="1">
      <alignment horizontal="right" vertical="top" wrapText="1"/>
    </xf>
    <xf numFmtId="0" fontId="28" fillId="4" borderId="25" xfId="7" applyFont="1" applyFill="1" applyBorder="1" applyAlignment="1">
      <alignment horizontal="right" vertical="top" wrapText="1"/>
    </xf>
    <xf numFmtId="0" fontId="30" fillId="0" borderId="29" xfId="7" applyFont="1" applyBorder="1" applyAlignment="1">
      <alignment horizontal="left" vertical="top" wrapText="1"/>
    </xf>
    <xf numFmtId="0" fontId="30" fillId="0" borderId="9" xfId="7" applyFont="1" applyBorder="1" applyAlignment="1">
      <alignment horizontal="left" vertical="top" wrapText="1"/>
    </xf>
    <xf numFmtId="0" fontId="30" fillId="0" borderId="21" xfId="7" applyFont="1" applyBorder="1" applyAlignment="1">
      <alignment horizontal="left" vertical="top" wrapText="1"/>
    </xf>
    <xf numFmtId="0" fontId="0" fillId="0" borderId="22" xfId="0" applyBorder="1" applyAlignment="1">
      <alignment horizontal="center"/>
    </xf>
    <xf numFmtId="0" fontId="16" fillId="5" borderId="15" xfId="0" applyFont="1" applyFill="1" applyBorder="1" applyAlignment="1">
      <alignment horizontal="left" vertical="top"/>
    </xf>
    <xf numFmtId="0" fontId="16" fillId="5" borderId="11" xfId="0" applyFont="1" applyFill="1" applyBorder="1" applyAlignment="1">
      <alignment horizontal="left" vertical="top"/>
    </xf>
    <xf numFmtId="49" fontId="23" fillId="2" borderId="31" xfId="0" applyNumberFormat="1" applyFont="1" applyFill="1" applyBorder="1" applyAlignment="1">
      <alignment horizontal="center" vertical="top"/>
    </xf>
    <xf numFmtId="49" fontId="23" fillId="2" borderId="36" xfId="0" applyNumberFormat="1" applyFont="1" applyFill="1" applyBorder="1" applyAlignment="1">
      <alignment horizontal="center" vertical="top"/>
    </xf>
    <xf numFmtId="49" fontId="23" fillId="2" borderId="32" xfId="0" applyNumberFormat="1" applyFont="1" applyFill="1" applyBorder="1" applyAlignment="1">
      <alignment horizontal="center" vertical="top"/>
    </xf>
    <xf numFmtId="49" fontId="16" fillId="3" borderId="2" xfId="0" applyNumberFormat="1" applyFont="1" applyFill="1" applyBorder="1" applyAlignment="1">
      <alignment horizontal="center" vertical="top"/>
    </xf>
    <xf numFmtId="49" fontId="16" fillId="3" borderId="9" xfId="0" applyNumberFormat="1" applyFont="1" applyFill="1" applyBorder="1" applyAlignment="1">
      <alignment horizontal="center" vertical="top"/>
    </xf>
    <xf numFmtId="49" fontId="16" fillId="3" borderId="4" xfId="0" applyNumberFormat="1" applyFont="1" applyFill="1" applyBorder="1" applyAlignment="1">
      <alignment horizontal="center" vertical="top"/>
    </xf>
    <xf numFmtId="49" fontId="16" fillId="5" borderId="48" xfId="0" applyNumberFormat="1" applyFont="1" applyFill="1" applyBorder="1" applyAlignment="1">
      <alignment horizontal="center" vertical="top" wrapText="1"/>
    </xf>
    <xf numFmtId="49" fontId="16" fillId="5" borderId="13" xfId="0" applyNumberFormat="1" applyFont="1" applyFill="1" applyBorder="1" applyAlignment="1">
      <alignment horizontal="center" vertical="top" wrapText="1"/>
    </xf>
    <xf numFmtId="0" fontId="12" fillId="5" borderId="20" xfId="0" applyFont="1" applyFill="1" applyBorder="1" applyAlignment="1">
      <alignment horizontal="center" vertical="top" wrapText="1"/>
    </xf>
    <xf numFmtId="0" fontId="15" fillId="5" borderId="29" xfId="0" applyFont="1" applyFill="1" applyBorder="1" applyAlignment="1">
      <alignment horizontal="left" vertical="top" wrapText="1"/>
    </xf>
    <xf numFmtId="0" fontId="15" fillId="5" borderId="9" xfId="0" applyFont="1" applyFill="1" applyBorder="1" applyAlignment="1">
      <alignment horizontal="left" vertical="top" wrapText="1"/>
    </xf>
    <xf numFmtId="49" fontId="34" fillId="5" borderId="2" xfId="0" applyNumberFormat="1" applyFont="1" applyFill="1" applyBorder="1" applyAlignment="1">
      <alignment horizontal="center" vertical="top"/>
    </xf>
    <xf numFmtId="49" fontId="34" fillId="5" borderId="9" xfId="0" applyNumberFormat="1" applyFont="1" applyFill="1" applyBorder="1" applyAlignment="1">
      <alignment horizontal="center" vertical="top"/>
    </xf>
    <xf numFmtId="49" fontId="34" fillId="5" borderId="4" xfId="0" applyNumberFormat="1" applyFont="1" applyFill="1" applyBorder="1" applyAlignment="1">
      <alignment horizontal="center" vertical="top"/>
    </xf>
    <xf numFmtId="49" fontId="15" fillId="5" borderId="29" xfId="0" applyNumberFormat="1" applyFont="1" applyFill="1" applyBorder="1" applyAlignment="1">
      <alignment horizontal="center" vertical="top"/>
    </xf>
    <xf numFmtId="49" fontId="15" fillId="5" borderId="9" xfId="0" applyNumberFormat="1" applyFont="1" applyFill="1" applyBorder="1" applyAlignment="1">
      <alignment horizontal="center" vertical="top"/>
    </xf>
    <xf numFmtId="49" fontId="15" fillId="5" borderId="21" xfId="0" applyNumberFormat="1" applyFont="1" applyFill="1" applyBorder="1" applyAlignment="1">
      <alignment horizontal="center" vertical="top"/>
    </xf>
    <xf numFmtId="0" fontId="15" fillId="5" borderId="9" xfId="0" applyFont="1" applyFill="1" applyBorder="1" applyAlignment="1">
      <alignment vertical="top" wrapText="1"/>
    </xf>
    <xf numFmtId="0" fontId="12" fillId="0" borderId="21" xfId="0" applyFont="1" applyBorder="1" applyAlignment="1">
      <alignment vertical="top" wrapText="1"/>
    </xf>
    <xf numFmtId="0" fontId="16" fillId="12" borderId="11" xfId="0" applyFont="1" applyFill="1" applyBorder="1" applyAlignment="1">
      <alignment horizontal="center" vertical="top" wrapText="1"/>
    </xf>
    <xf numFmtId="0" fontId="16" fillId="12" borderId="12" xfId="0" applyFont="1" applyFill="1" applyBorder="1" applyAlignment="1">
      <alignment horizontal="center" vertical="top" wrapText="1"/>
    </xf>
    <xf numFmtId="0" fontId="16" fillId="7" borderId="11" xfId="0" applyFont="1" applyFill="1" applyBorder="1" applyAlignment="1">
      <alignment horizontal="center" vertical="top" wrapText="1"/>
    </xf>
    <xf numFmtId="0" fontId="16" fillId="7" borderId="12" xfId="0" applyFont="1" applyFill="1" applyBorder="1" applyAlignment="1">
      <alignment horizontal="center" vertical="top" wrapText="1"/>
    </xf>
    <xf numFmtId="0" fontId="16" fillId="19" borderId="15" xfId="0" applyFont="1" applyFill="1" applyBorder="1" applyAlignment="1">
      <alignment horizontal="left" vertical="top"/>
    </xf>
    <xf numFmtId="0" fontId="16" fillId="19" borderId="11" xfId="0" applyFont="1" applyFill="1" applyBorder="1" applyAlignment="1">
      <alignment horizontal="left" vertical="top"/>
    </xf>
    <xf numFmtId="0" fontId="16" fillId="12" borderId="22" xfId="0" applyFont="1" applyFill="1" applyBorder="1" applyAlignment="1">
      <alignment horizontal="center" vertical="top" wrapText="1"/>
    </xf>
    <xf numFmtId="0" fontId="16" fillId="12" borderId="24" xfId="0" applyFont="1" applyFill="1" applyBorder="1" applyAlignment="1">
      <alignment horizontal="center" vertical="top" wrapText="1"/>
    </xf>
    <xf numFmtId="0" fontId="16" fillId="7" borderId="22" xfId="0" applyFont="1" applyFill="1" applyBorder="1" applyAlignment="1">
      <alignment horizontal="center" vertical="top" wrapText="1"/>
    </xf>
    <xf numFmtId="0" fontId="16" fillId="7" borderId="24" xfId="0" applyFont="1" applyFill="1" applyBorder="1" applyAlignment="1">
      <alignment horizontal="center" vertical="top" wrapText="1"/>
    </xf>
    <xf numFmtId="49" fontId="16" fillId="6" borderId="15" xfId="0" applyNumberFormat="1" applyFont="1" applyFill="1" applyBorder="1" applyAlignment="1">
      <alignment horizontal="right" vertical="top"/>
    </xf>
    <xf numFmtId="49" fontId="16" fillId="6" borderId="11" xfId="0" applyNumberFormat="1" applyFont="1" applyFill="1" applyBorder="1" applyAlignment="1">
      <alignment horizontal="right" vertical="top"/>
    </xf>
    <xf numFmtId="49" fontId="16" fillId="6" borderId="12" xfId="0" applyNumberFormat="1" applyFont="1" applyFill="1" applyBorder="1" applyAlignment="1">
      <alignment horizontal="right" vertical="top"/>
    </xf>
    <xf numFmtId="0" fontId="31" fillId="6" borderId="15" xfId="0" applyFont="1" applyFill="1" applyBorder="1" applyAlignment="1">
      <alignment horizontal="center" vertical="top"/>
    </xf>
    <xf numFmtId="0" fontId="31" fillId="6" borderId="11" xfId="0" applyFont="1" applyFill="1" applyBorder="1" applyAlignment="1">
      <alignment horizontal="center" vertical="top"/>
    </xf>
    <xf numFmtId="0" fontId="31" fillId="6" borderId="12" xfId="0" applyFont="1" applyFill="1" applyBorder="1" applyAlignment="1">
      <alignment horizontal="center" vertical="top"/>
    </xf>
    <xf numFmtId="49" fontId="14" fillId="0" borderId="22" xfId="0" applyNumberFormat="1" applyFont="1" applyBorder="1" applyAlignment="1">
      <alignment horizontal="center" vertical="top" wrapText="1"/>
    </xf>
    <xf numFmtId="0" fontId="26" fillId="0" borderId="31" xfId="0" applyFont="1" applyBorder="1" applyAlignment="1">
      <alignment horizontal="left" vertical="top" wrapText="1"/>
    </xf>
    <xf numFmtId="0" fontId="26" fillId="0" borderId="8" xfId="0" applyFont="1" applyBorder="1" applyAlignment="1">
      <alignment horizontal="left" vertical="top" wrapText="1"/>
    </xf>
    <xf numFmtId="0" fontId="26" fillId="0" borderId="25" xfId="0" applyFont="1" applyBorder="1" applyAlignment="1">
      <alignment horizontal="left" vertical="top" wrapText="1"/>
    </xf>
    <xf numFmtId="0" fontId="12" fillId="9" borderId="15" xfId="0" applyFont="1" applyFill="1" applyBorder="1" applyAlignment="1">
      <alignment horizontal="center" vertical="top" wrapText="1"/>
    </xf>
    <xf numFmtId="0" fontId="12" fillId="9" borderId="11" xfId="0" applyFont="1" applyFill="1" applyBorder="1" applyAlignment="1">
      <alignment horizontal="center" vertical="top" wrapText="1"/>
    </xf>
    <xf numFmtId="0" fontId="12" fillId="9" borderId="12" xfId="0" applyFont="1" applyFill="1" applyBorder="1" applyAlignment="1">
      <alignment horizontal="center" vertical="top" wrapText="1"/>
    </xf>
    <xf numFmtId="0" fontId="26" fillId="0" borderId="33" xfId="0" applyFont="1" applyBorder="1" applyAlignment="1">
      <alignment horizontal="left" vertical="top" wrapText="1"/>
    </xf>
    <xf numFmtId="0" fontId="26" fillId="0" borderId="38" xfId="0" applyFont="1" applyBorder="1" applyAlignment="1">
      <alignment horizontal="left" vertical="top" wrapText="1"/>
    </xf>
    <xf numFmtId="0" fontId="26" fillId="0" borderId="41" xfId="0" applyFont="1" applyBorder="1" applyAlignment="1">
      <alignment horizontal="left" vertical="top" wrapText="1"/>
    </xf>
    <xf numFmtId="0" fontId="26" fillId="0" borderId="32" xfId="0" applyFont="1" applyBorder="1" applyAlignment="1">
      <alignment horizontal="left" vertical="top" wrapText="1"/>
    </xf>
    <xf numFmtId="0" fontId="26" fillId="0" borderId="10" xfId="0" applyFont="1" applyBorder="1" applyAlignment="1">
      <alignment horizontal="left" vertical="top" wrapText="1"/>
    </xf>
    <xf numFmtId="0" fontId="26" fillId="0" borderId="27" xfId="0" applyFont="1" applyBorder="1" applyAlignment="1">
      <alignment horizontal="left" vertical="top" wrapText="1"/>
    </xf>
    <xf numFmtId="0" fontId="15" fillId="4" borderId="15" xfId="0" applyFont="1" applyFill="1" applyBorder="1" applyAlignment="1">
      <alignment horizontal="right" vertical="top" wrapText="1"/>
    </xf>
    <xf numFmtId="0" fontId="15" fillId="4" borderId="11" xfId="0" applyFont="1" applyFill="1" applyBorder="1" applyAlignment="1">
      <alignment horizontal="right" vertical="top" wrapText="1"/>
    </xf>
    <xf numFmtId="0" fontId="16" fillId="4" borderId="31" xfId="0" applyFont="1" applyFill="1" applyBorder="1" applyAlignment="1">
      <alignment horizontal="right" vertical="top" wrapText="1"/>
    </xf>
    <xf numFmtId="0" fontId="16" fillId="4" borderId="8" xfId="0" applyFont="1" applyFill="1" applyBorder="1" applyAlignment="1">
      <alignment horizontal="right" vertical="top" wrapText="1"/>
    </xf>
    <xf numFmtId="0" fontId="16" fillId="4" borderId="25" xfId="0" applyFont="1" applyFill="1" applyBorder="1" applyAlignment="1">
      <alignment horizontal="right" vertical="top" wrapText="1"/>
    </xf>
    <xf numFmtId="0" fontId="26" fillId="0" borderId="33" xfId="33" applyFont="1" applyBorder="1" applyAlignment="1">
      <alignment horizontal="left" vertical="top" wrapText="1"/>
    </xf>
    <xf numFmtId="0" fontId="26" fillId="0" borderId="38" xfId="33" applyFont="1" applyBorder="1" applyAlignment="1">
      <alignment horizontal="left" vertical="top" wrapText="1"/>
    </xf>
    <xf numFmtId="0" fontId="26" fillId="0" borderId="41" xfId="33" applyFont="1" applyBorder="1" applyAlignment="1">
      <alignment horizontal="left" vertical="top" wrapText="1"/>
    </xf>
    <xf numFmtId="0" fontId="26" fillId="0" borderId="31" xfId="7" applyFont="1" applyBorder="1" applyAlignment="1">
      <alignment horizontal="left" vertical="top" wrapText="1"/>
    </xf>
    <xf numFmtId="0" fontId="26" fillId="0" borderId="8" xfId="7" applyFont="1" applyBorder="1" applyAlignment="1">
      <alignment horizontal="left" vertical="top" wrapText="1"/>
    </xf>
    <xf numFmtId="0" fontId="26" fillId="0" borderId="25" xfId="7" applyFont="1" applyBorder="1" applyAlignment="1">
      <alignment horizontal="left" vertical="top" wrapText="1"/>
    </xf>
    <xf numFmtId="0" fontId="12" fillId="9" borderId="15" xfId="7" applyFill="1" applyBorder="1" applyAlignment="1">
      <alignment horizontal="center" vertical="top" wrapText="1"/>
    </xf>
    <xf numFmtId="0" fontId="12" fillId="9" borderId="11" xfId="7" applyFill="1" applyBorder="1" applyAlignment="1">
      <alignment horizontal="center" vertical="top" wrapText="1"/>
    </xf>
    <xf numFmtId="0" fontId="12" fillId="9" borderId="12" xfId="7" applyFill="1" applyBorder="1" applyAlignment="1">
      <alignment horizontal="center" vertical="top" wrapText="1"/>
    </xf>
    <xf numFmtId="0" fontId="26" fillId="0" borderId="33" xfId="7" applyFont="1" applyBorder="1" applyAlignment="1">
      <alignment horizontal="left" vertical="top" wrapText="1"/>
    </xf>
    <xf numFmtId="0" fontId="26" fillId="0" borderId="38" xfId="7" applyFont="1" applyBorder="1" applyAlignment="1">
      <alignment horizontal="left" vertical="top" wrapText="1"/>
    </xf>
    <xf numFmtId="0" fontId="26" fillId="0" borderId="41" xfId="7" applyFont="1" applyBorder="1" applyAlignment="1">
      <alignment horizontal="left" vertical="top" wrapText="1"/>
    </xf>
    <xf numFmtId="0" fontId="26" fillId="0" borderId="32" xfId="7" applyFont="1" applyBorder="1" applyAlignment="1">
      <alignment horizontal="left" vertical="top" wrapText="1"/>
    </xf>
    <xf numFmtId="0" fontId="26" fillId="0" borderId="10" xfId="7" applyFont="1" applyBorder="1" applyAlignment="1">
      <alignment horizontal="left" vertical="top" wrapText="1"/>
    </xf>
    <xf numFmtId="0" fontId="26" fillId="0" borderId="27" xfId="7" applyFont="1" applyBorder="1" applyAlignment="1">
      <alignment horizontal="left" vertical="top" wrapText="1"/>
    </xf>
    <xf numFmtId="0" fontId="15" fillId="4" borderId="15" xfId="7" applyFont="1" applyFill="1" applyBorder="1" applyAlignment="1">
      <alignment horizontal="right" vertical="top" wrapText="1"/>
    </xf>
    <xf numFmtId="0" fontId="15" fillId="4" borderId="11" xfId="7" applyFont="1" applyFill="1" applyBorder="1" applyAlignment="1">
      <alignment horizontal="right" vertical="top" wrapText="1"/>
    </xf>
    <xf numFmtId="0" fontId="16" fillId="7" borderId="15" xfId="0" applyFont="1" applyFill="1" applyBorder="1" applyAlignment="1">
      <alignment horizontal="right" vertical="top" wrapText="1"/>
    </xf>
    <xf numFmtId="0" fontId="16" fillId="7" borderId="11" xfId="0" applyFont="1" applyFill="1" applyBorder="1" applyAlignment="1">
      <alignment horizontal="right" vertical="top" wrapText="1"/>
    </xf>
    <xf numFmtId="0" fontId="16" fillId="7" borderId="12" xfId="0" applyFont="1" applyFill="1" applyBorder="1" applyAlignment="1">
      <alignment horizontal="right" vertical="top" wrapText="1"/>
    </xf>
    <xf numFmtId="0" fontId="16" fillId="22" borderId="15" xfId="0" applyFont="1" applyFill="1" applyBorder="1" applyAlignment="1">
      <alignment horizontal="right" vertical="top" wrapText="1"/>
    </xf>
    <xf numFmtId="0" fontId="16" fillId="22" borderId="11" xfId="0" applyFont="1" applyFill="1" applyBorder="1" applyAlignment="1">
      <alignment horizontal="right" vertical="top" wrapText="1"/>
    </xf>
    <xf numFmtId="0" fontId="16" fillId="22" borderId="12" xfId="0" applyFont="1" applyFill="1" applyBorder="1" applyAlignment="1">
      <alignment horizontal="right" vertical="top" wrapText="1"/>
    </xf>
    <xf numFmtId="49" fontId="23" fillId="5" borderId="15" xfId="0" applyNumberFormat="1" applyFont="1" applyFill="1" applyBorder="1" applyAlignment="1">
      <alignment horizontal="right" vertical="top"/>
    </xf>
    <xf numFmtId="49" fontId="23" fillId="5" borderId="11" xfId="0" applyNumberFormat="1" applyFont="1" applyFill="1" applyBorder="1" applyAlignment="1">
      <alignment horizontal="right" vertical="top"/>
    </xf>
    <xf numFmtId="49" fontId="23" fillId="5" borderId="12" xfId="0" applyNumberFormat="1" applyFont="1" applyFill="1" applyBorder="1" applyAlignment="1">
      <alignment horizontal="right" vertical="top"/>
    </xf>
    <xf numFmtId="49" fontId="23" fillId="23" borderId="15" xfId="0" applyNumberFormat="1" applyFont="1" applyFill="1" applyBorder="1" applyAlignment="1">
      <alignment horizontal="right" vertical="top"/>
    </xf>
    <xf numFmtId="49" fontId="23" fillId="23" borderId="11" xfId="0" applyNumberFormat="1" applyFont="1" applyFill="1" applyBorder="1" applyAlignment="1">
      <alignment horizontal="right" vertical="top"/>
    </xf>
    <xf numFmtId="49" fontId="23" fillId="23" borderId="12" xfId="0" applyNumberFormat="1" applyFont="1" applyFill="1" applyBorder="1" applyAlignment="1">
      <alignment horizontal="right" vertical="top"/>
    </xf>
    <xf numFmtId="49" fontId="14" fillId="0" borderId="22" xfId="7" applyNumberFormat="1" applyFont="1" applyBorder="1" applyAlignment="1">
      <alignment horizontal="center" vertical="top" wrapText="1"/>
    </xf>
    <xf numFmtId="0" fontId="16" fillId="4" borderId="31" xfId="7" applyFont="1" applyFill="1" applyBorder="1" applyAlignment="1">
      <alignment horizontal="right" vertical="top" wrapText="1"/>
    </xf>
    <xf numFmtId="0" fontId="16" fillId="4" borderId="8" xfId="7" applyFont="1" applyFill="1" applyBorder="1" applyAlignment="1">
      <alignment horizontal="right" vertical="top" wrapText="1"/>
    </xf>
    <xf numFmtId="0" fontId="16" fillId="4" borderId="25" xfId="7" applyFont="1" applyFill="1" applyBorder="1" applyAlignment="1">
      <alignment horizontal="right" vertical="top" wrapText="1"/>
    </xf>
    <xf numFmtId="0" fontId="15" fillId="5" borderId="50" xfId="0" applyFont="1" applyFill="1" applyBorder="1" applyAlignment="1">
      <alignment horizontal="center" vertical="top"/>
    </xf>
    <xf numFmtId="0" fontId="15" fillId="5" borderId="17" xfId="0" applyFont="1" applyFill="1" applyBorder="1" applyAlignment="1">
      <alignment horizontal="center" vertical="top"/>
    </xf>
    <xf numFmtId="0" fontId="15" fillId="0" borderId="54" xfId="0" applyFont="1" applyBorder="1" applyAlignment="1">
      <alignment horizontal="center" vertical="top"/>
    </xf>
    <xf numFmtId="0" fontId="15" fillId="0" borderId="42" xfId="0" applyFont="1" applyBorder="1" applyAlignment="1">
      <alignment horizontal="center" vertical="top"/>
    </xf>
    <xf numFmtId="0" fontId="15" fillId="5" borderId="67" xfId="0" applyFont="1" applyFill="1" applyBorder="1" applyAlignment="1">
      <alignment horizontal="left" vertical="top" wrapText="1"/>
    </xf>
    <xf numFmtId="0" fontId="15" fillId="5" borderId="18" xfId="0" applyFont="1" applyFill="1" applyBorder="1" applyAlignment="1">
      <alignment horizontal="left" vertical="top" wrapText="1"/>
    </xf>
    <xf numFmtId="0" fontId="15" fillId="5" borderId="64" xfId="0" applyFont="1" applyFill="1" applyBorder="1" applyAlignment="1">
      <alignment horizontal="center" vertical="top" wrapText="1"/>
    </xf>
    <xf numFmtId="0" fontId="15" fillId="5" borderId="51" xfId="0" applyFont="1" applyFill="1" applyBorder="1" applyAlignment="1">
      <alignment horizontal="center" vertical="top" wrapText="1"/>
    </xf>
    <xf numFmtId="0" fontId="15" fillId="5" borderId="64" xfId="0" applyFont="1" applyFill="1" applyBorder="1" applyAlignment="1">
      <alignment horizontal="center" vertical="top"/>
    </xf>
    <xf numFmtId="0" fontId="15" fillId="5" borderId="51" xfId="0" applyFont="1" applyFill="1" applyBorder="1" applyAlignment="1">
      <alignment horizontal="center" vertical="top"/>
    </xf>
    <xf numFmtId="0" fontId="15" fillId="0" borderId="63" xfId="0" applyFont="1" applyBorder="1" applyAlignment="1">
      <alignment horizontal="center" vertical="top"/>
    </xf>
    <xf numFmtId="0" fontId="15" fillId="0" borderId="14" xfId="0" applyFont="1" applyBorder="1" applyAlignment="1">
      <alignment horizontal="center" vertical="top"/>
    </xf>
    <xf numFmtId="0" fontId="12" fillId="0" borderId="9" xfId="0" applyFont="1" applyBorder="1" applyAlignment="1">
      <alignment horizontal="left" vertical="top" wrapText="1"/>
    </xf>
    <xf numFmtId="0" fontId="12" fillId="0" borderId="21" xfId="0" applyFont="1" applyBorder="1" applyAlignment="1">
      <alignment horizontal="left" vertical="top" wrapText="1"/>
    </xf>
    <xf numFmtId="49" fontId="34" fillId="5" borderId="29" xfId="0" applyNumberFormat="1" applyFont="1" applyFill="1" applyBorder="1" applyAlignment="1">
      <alignment horizontal="center" vertical="top"/>
    </xf>
    <xf numFmtId="49" fontId="34" fillId="5" borderId="21" xfId="0" applyNumberFormat="1" applyFont="1" applyFill="1" applyBorder="1" applyAlignment="1">
      <alignment horizontal="center" vertical="top"/>
    </xf>
    <xf numFmtId="49" fontId="15" fillId="5" borderId="39" xfId="0" applyNumberFormat="1" applyFont="1" applyFill="1" applyBorder="1" applyAlignment="1">
      <alignment horizontal="center" vertical="top"/>
    </xf>
    <xf numFmtId="49" fontId="15" fillId="5" borderId="36" xfId="0" applyNumberFormat="1" applyFont="1" applyFill="1" applyBorder="1" applyAlignment="1">
      <alignment horizontal="center" vertical="top"/>
    </xf>
    <xf numFmtId="0" fontId="15" fillId="5" borderId="55" xfId="0" applyFont="1" applyFill="1" applyBorder="1" applyAlignment="1">
      <alignment horizontal="left" vertical="top" wrapText="1"/>
    </xf>
    <xf numFmtId="0" fontId="15" fillId="5" borderId="71" xfId="0" applyFont="1" applyFill="1" applyBorder="1" applyAlignment="1">
      <alignment horizontal="left" vertical="top" wrapText="1"/>
    </xf>
    <xf numFmtId="0" fontId="15" fillId="5" borderId="50" xfId="0" applyFont="1" applyFill="1" applyBorder="1" applyAlignment="1">
      <alignment horizontal="center" vertical="top" wrapText="1"/>
    </xf>
    <xf numFmtId="0" fontId="15" fillId="5" borderId="17" xfId="0" applyFont="1" applyFill="1" applyBorder="1" applyAlignment="1">
      <alignment horizontal="center" vertical="top" wrapText="1"/>
    </xf>
    <xf numFmtId="0" fontId="15" fillId="5" borderId="29" xfId="0" applyFont="1" applyFill="1" applyBorder="1" applyAlignment="1">
      <alignment vertical="top" wrapText="1"/>
    </xf>
    <xf numFmtId="0" fontId="12" fillId="0" borderId="9" xfId="0" applyFont="1" applyBorder="1" applyAlignment="1">
      <alignment vertical="top" wrapText="1"/>
    </xf>
    <xf numFmtId="49" fontId="23" fillId="2" borderId="29" xfId="0" applyNumberFormat="1" applyFont="1" applyFill="1" applyBorder="1" applyAlignment="1">
      <alignment horizontal="center" vertical="top"/>
    </xf>
    <xf numFmtId="49" fontId="23" fillId="2" borderId="21" xfId="0" applyNumberFormat="1" applyFont="1" applyFill="1" applyBorder="1" applyAlignment="1">
      <alignment horizontal="center" vertical="top"/>
    </xf>
    <xf numFmtId="49" fontId="23" fillId="7" borderId="29" xfId="0" applyNumberFormat="1" applyFont="1" applyFill="1" applyBorder="1" applyAlignment="1">
      <alignment horizontal="center" vertical="top"/>
    </xf>
    <xf numFmtId="49" fontId="23" fillId="7" borderId="21" xfId="0" applyNumberFormat="1" applyFont="1" applyFill="1" applyBorder="1" applyAlignment="1">
      <alignment horizontal="center" vertical="top"/>
    </xf>
    <xf numFmtId="0" fontId="16" fillId="5" borderId="39" xfId="0" applyFont="1" applyFill="1" applyBorder="1" applyAlignment="1">
      <alignment horizontal="center" vertical="top"/>
    </xf>
    <xf numFmtId="0" fontId="16" fillId="5" borderId="40" xfId="0" applyFont="1" applyFill="1" applyBorder="1" applyAlignment="1">
      <alignment horizontal="center" vertical="top"/>
    </xf>
    <xf numFmtId="0" fontId="16" fillId="5" borderId="43" xfId="0" applyFont="1" applyFill="1" applyBorder="1" applyAlignment="1">
      <alignment horizontal="center" vertical="top"/>
    </xf>
    <xf numFmtId="0" fontId="16" fillId="5" borderId="23" xfId="0" applyFont="1" applyFill="1" applyBorder="1" applyAlignment="1">
      <alignment horizontal="center" vertical="top"/>
    </xf>
    <xf numFmtId="0" fontId="16" fillId="5" borderId="22" xfId="0" applyFont="1" applyFill="1" applyBorder="1" applyAlignment="1">
      <alignment horizontal="center" vertical="top"/>
    </xf>
    <xf numFmtId="0" fontId="16" fillId="5" borderId="24" xfId="0" applyFont="1" applyFill="1" applyBorder="1" applyAlignment="1">
      <alignment horizontal="center" vertical="top"/>
    </xf>
    <xf numFmtId="0" fontId="15" fillId="5" borderId="54" xfId="0" applyFont="1" applyFill="1" applyBorder="1" applyAlignment="1">
      <alignment horizontal="center" vertical="top"/>
    </xf>
    <xf numFmtId="0" fontId="15" fillId="5" borderId="42" xfId="0" applyFont="1" applyFill="1" applyBorder="1" applyAlignment="1">
      <alignment horizontal="center" vertical="top"/>
    </xf>
    <xf numFmtId="49" fontId="23" fillId="2" borderId="2" xfId="0" applyNumberFormat="1" applyFont="1" applyFill="1" applyBorder="1" applyAlignment="1">
      <alignment horizontal="center" vertical="top"/>
    </xf>
    <xf numFmtId="49" fontId="23" fillId="2" borderId="30" xfId="0" applyNumberFormat="1" applyFont="1" applyFill="1" applyBorder="1" applyAlignment="1">
      <alignment horizontal="center" vertical="top"/>
    </xf>
    <xf numFmtId="49" fontId="23" fillId="2" borderId="4" xfId="0" applyNumberFormat="1" applyFont="1" applyFill="1" applyBorder="1" applyAlignment="1">
      <alignment horizontal="center" vertical="top"/>
    </xf>
    <xf numFmtId="49" fontId="16" fillId="3" borderId="30" xfId="0" applyNumberFormat="1" applyFont="1" applyFill="1" applyBorder="1" applyAlignment="1">
      <alignment horizontal="center" vertical="top"/>
    </xf>
    <xf numFmtId="49" fontId="16" fillId="5" borderId="49" xfId="0" applyNumberFormat="1" applyFont="1" applyFill="1" applyBorder="1" applyAlignment="1">
      <alignment horizontal="center" vertical="top" wrapText="1"/>
    </xf>
    <xf numFmtId="49" fontId="16" fillId="5" borderId="61" xfId="0" applyNumberFormat="1" applyFont="1" applyFill="1" applyBorder="1" applyAlignment="1">
      <alignment horizontal="center" vertical="top" wrapText="1"/>
    </xf>
    <xf numFmtId="49" fontId="16" fillId="5" borderId="53" xfId="0" applyNumberFormat="1" applyFont="1" applyFill="1" applyBorder="1" applyAlignment="1">
      <alignment horizontal="center" vertical="top" wrapText="1"/>
    </xf>
    <xf numFmtId="49" fontId="16" fillId="5" borderId="54" xfId="0" applyNumberFormat="1" applyFont="1" applyFill="1" applyBorder="1" applyAlignment="1">
      <alignment horizontal="center" vertical="top" wrapText="1"/>
    </xf>
    <xf numFmtId="49" fontId="16" fillId="5" borderId="57" xfId="0" applyNumberFormat="1" applyFont="1" applyFill="1" applyBorder="1" applyAlignment="1">
      <alignment horizontal="center" vertical="top" wrapText="1"/>
    </xf>
    <xf numFmtId="49" fontId="16" fillId="5" borderId="14" xfId="0" applyNumberFormat="1" applyFont="1" applyFill="1" applyBorder="1" applyAlignment="1">
      <alignment horizontal="center" vertical="top" wrapText="1"/>
    </xf>
    <xf numFmtId="0" fontId="15" fillId="5" borderId="8" xfId="0" applyFont="1" applyFill="1" applyBorder="1" applyAlignment="1">
      <alignment horizontal="left" vertical="top" wrapText="1"/>
    </xf>
    <xf numFmtId="0" fontId="15" fillId="5" borderId="38" xfId="0" applyFont="1" applyFill="1" applyBorder="1" applyAlignment="1">
      <alignment horizontal="left" vertical="top" wrapText="1"/>
    </xf>
    <xf numFmtId="0" fontId="15" fillId="5" borderId="10" xfId="0" applyFont="1" applyFill="1" applyBorder="1" applyAlignment="1">
      <alignment horizontal="left" vertical="top" wrapText="1"/>
    </xf>
    <xf numFmtId="49" fontId="34" fillId="5" borderId="30" xfId="0" applyNumberFormat="1" applyFont="1" applyFill="1" applyBorder="1" applyAlignment="1">
      <alignment horizontal="center" vertical="top"/>
    </xf>
    <xf numFmtId="49" fontId="15" fillId="5" borderId="8" xfId="0" applyNumberFormat="1" applyFont="1" applyFill="1" applyBorder="1" applyAlignment="1">
      <alignment horizontal="center" vertical="top"/>
    </xf>
    <xf numFmtId="49" fontId="15" fillId="5" borderId="38" xfId="0" applyNumberFormat="1" applyFont="1" applyFill="1" applyBorder="1" applyAlignment="1">
      <alignment horizontal="center" vertical="top"/>
    </xf>
    <xf numFmtId="49" fontId="15" fillId="5" borderId="53" xfId="0" applyNumberFormat="1" applyFont="1" applyFill="1" applyBorder="1" applyAlignment="1">
      <alignment horizontal="center" vertical="top"/>
    </xf>
    <xf numFmtId="0" fontId="15" fillId="5" borderId="47" xfId="0" applyFont="1" applyFill="1" applyBorder="1" applyAlignment="1">
      <alignment horizontal="left" vertical="top" wrapText="1"/>
    </xf>
    <xf numFmtId="0" fontId="15" fillId="5" borderId="22" xfId="0" applyFont="1" applyFill="1" applyBorder="1" applyAlignment="1">
      <alignment horizontal="left" vertical="top" wrapText="1"/>
    </xf>
    <xf numFmtId="0" fontId="15" fillId="5" borderId="55" xfId="0" applyFont="1" applyFill="1" applyBorder="1" applyAlignment="1">
      <alignment horizontal="left" vertical="top"/>
    </xf>
    <xf numFmtId="0" fontId="15" fillId="5" borderId="71" xfId="0" applyFont="1" applyFill="1" applyBorder="1" applyAlignment="1">
      <alignment horizontal="left" vertical="top"/>
    </xf>
    <xf numFmtId="49" fontId="23" fillId="2" borderId="9" xfId="0" applyNumberFormat="1" applyFont="1" applyFill="1" applyBorder="1" applyAlignment="1">
      <alignment horizontal="center" vertical="top"/>
    </xf>
    <xf numFmtId="49" fontId="16" fillId="3" borderId="29" xfId="0" applyNumberFormat="1" applyFont="1" applyFill="1" applyBorder="1" applyAlignment="1">
      <alignment horizontal="center" vertical="top"/>
    </xf>
    <xf numFmtId="49" fontId="16" fillId="3" borderId="21" xfId="0" applyNumberFormat="1" applyFont="1" applyFill="1" applyBorder="1" applyAlignment="1">
      <alignment horizontal="center" vertical="top"/>
    </xf>
    <xf numFmtId="49" fontId="16" fillId="5" borderId="55" xfId="0" applyNumberFormat="1" applyFont="1" applyFill="1" applyBorder="1" applyAlignment="1">
      <alignment horizontal="center" vertical="top" wrapText="1"/>
    </xf>
    <xf numFmtId="49" fontId="16" fillId="5" borderId="46" xfId="0" applyNumberFormat="1" applyFont="1" applyFill="1" applyBorder="1" applyAlignment="1">
      <alignment horizontal="center" vertical="top" wrapText="1"/>
    </xf>
    <xf numFmtId="49" fontId="16" fillId="5" borderId="18" xfId="0" applyNumberFormat="1" applyFont="1" applyFill="1" applyBorder="1" applyAlignment="1">
      <alignment horizontal="center" vertical="top" wrapText="1"/>
    </xf>
    <xf numFmtId="0" fontId="15" fillId="5" borderId="21" xfId="0" applyFont="1" applyFill="1" applyBorder="1" applyAlignment="1">
      <alignment horizontal="left" vertical="top" wrapText="1"/>
    </xf>
    <xf numFmtId="0" fontId="8" fillId="0" borderId="15" xfId="0" applyFont="1" applyBorder="1" applyAlignment="1">
      <alignment horizontal="center" vertical="top"/>
    </xf>
    <xf numFmtId="0" fontId="8" fillId="0" borderId="11" xfId="0" applyFont="1" applyBorder="1" applyAlignment="1">
      <alignment horizontal="center" vertical="top"/>
    </xf>
    <xf numFmtId="0" fontId="8" fillId="0" borderId="74" xfId="0" applyFont="1" applyBorder="1" applyAlignment="1">
      <alignment horizontal="center" vertical="top"/>
    </xf>
    <xf numFmtId="0" fontId="12" fillId="0" borderId="0" xfId="0" applyFont="1" applyAlignment="1">
      <alignment horizontal="left" vertical="top" wrapText="1"/>
    </xf>
    <xf numFmtId="0" fontId="12" fillId="0" borderId="22" xfId="0" applyFont="1" applyBorder="1" applyAlignment="1">
      <alignment horizontal="center"/>
    </xf>
    <xf numFmtId="0" fontId="29" fillId="9" borderId="15" xfId="0" applyFont="1" applyFill="1" applyBorder="1" applyAlignment="1">
      <alignment horizontal="center" vertical="top" wrapText="1"/>
    </xf>
    <xf numFmtId="0" fontId="29" fillId="9" borderId="11" xfId="0" applyFont="1" applyFill="1" applyBorder="1" applyAlignment="1">
      <alignment horizontal="center" vertical="top" wrapText="1"/>
    </xf>
    <xf numFmtId="0" fontId="29" fillId="9" borderId="12" xfId="0" applyFont="1" applyFill="1" applyBorder="1" applyAlignment="1">
      <alignment horizontal="center" vertical="top" wrapText="1"/>
    </xf>
    <xf numFmtId="0" fontId="29" fillId="0" borderId="33" xfId="0" applyFont="1" applyBorder="1" applyAlignment="1">
      <alignment horizontal="left" vertical="top" wrapText="1"/>
    </xf>
    <xf numFmtId="0" fontId="29" fillId="0" borderId="38" xfId="0" applyFont="1" applyBorder="1" applyAlignment="1">
      <alignment horizontal="left" vertical="top" wrapText="1"/>
    </xf>
    <xf numFmtId="0" fontId="29" fillId="0" borderId="41" xfId="0" applyFont="1" applyBorder="1" applyAlignment="1">
      <alignment horizontal="left" vertical="top" wrapText="1"/>
    </xf>
    <xf numFmtId="0" fontId="29" fillId="0" borderId="32" xfId="0" applyFont="1" applyBorder="1" applyAlignment="1">
      <alignment horizontal="left" vertical="top" wrapText="1"/>
    </xf>
    <xf numFmtId="0" fontId="29" fillId="0" borderId="10" xfId="0" applyFont="1" applyBorder="1" applyAlignment="1">
      <alignment horizontal="left" vertical="top" wrapText="1"/>
    </xf>
    <xf numFmtId="0" fontId="29" fillId="0" borderId="27" xfId="0" applyFont="1" applyBorder="1" applyAlignment="1">
      <alignment horizontal="left" vertical="top" wrapText="1"/>
    </xf>
    <xf numFmtId="0" fontId="29" fillId="4" borderId="15" xfId="0" applyFont="1" applyFill="1" applyBorder="1" applyAlignment="1">
      <alignment horizontal="right" vertical="top" wrapText="1"/>
    </xf>
    <xf numFmtId="0" fontId="29" fillId="4" borderId="11" xfId="0" applyFont="1" applyFill="1" applyBorder="1" applyAlignment="1">
      <alignment horizontal="right" vertical="top" wrapText="1"/>
    </xf>
    <xf numFmtId="0" fontId="29" fillId="0" borderId="31" xfId="0" applyFont="1" applyBorder="1" applyAlignment="1">
      <alignment horizontal="left" vertical="top" wrapText="1"/>
    </xf>
    <xf numFmtId="0" fontId="29" fillId="0" borderId="8" xfId="0" applyFont="1" applyBorder="1" applyAlignment="1">
      <alignment horizontal="left" vertical="top" wrapText="1"/>
    </xf>
    <xf numFmtId="0" fontId="29" fillId="0" borderId="25" xfId="0" applyFont="1" applyBorder="1" applyAlignment="1">
      <alignment horizontal="left" vertical="top" wrapText="1"/>
    </xf>
    <xf numFmtId="0" fontId="29" fillId="0" borderId="33" xfId="33" applyFont="1" applyBorder="1" applyAlignment="1">
      <alignment horizontal="left" vertical="top" wrapText="1"/>
    </xf>
    <xf numFmtId="0" fontId="29" fillId="0" borderId="38" xfId="33" applyFont="1" applyBorder="1" applyAlignment="1">
      <alignment horizontal="left" vertical="top" wrapText="1"/>
    </xf>
    <xf numFmtId="0" fontId="29" fillId="0" borderId="41" xfId="33" applyFont="1" applyBorder="1" applyAlignment="1">
      <alignment horizontal="left" vertical="top" wrapText="1"/>
    </xf>
    <xf numFmtId="0" fontId="27" fillId="12" borderId="22" xfId="0" applyFont="1" applyFill="1" applyBorder="1" applyAlignment="1">
      <alignment horizontal="center" vertical="top" wrapText="1"/>
    </xf>
    <xf numFmtId="0" fontId="27" fillId="12" borderId="24" xfId="0" applyFont="1" applyFill="1" applyBorder="1" applyAlignment="1">
      <alignment horizontal="center" vertical="top" wrapText="1"/>
    </xf>
    <xf numFmtId="49" fontId="28" fillId="0" borderId="22" xfId="0" applyNumberFormat="1" applyFont="1" applyBorder="1" applyAlignment="1">
      <alignment horizontal="center" vertical="top" wrapText="1"/>
    </xf>
    <xf numFmtId="0" fontId="28" fillId="4" borderId="31" xfId="0" applyFont="1" applyFill="1" applyBorder="1" applyAlignment="1">
      <alignment horizontal="right" vertical="top" wrapText="1"/>
    </xf>
    <xf numFmtId="0" fontId="28" fillId="4" borderId="8" xfId="0" applyFont="1" applyFill="1" applyBorder="1" applyAlignment="1">
      <alignment horizontal="right" vertical="top" wrapText="1"/>
    </xf>
    <xf numFmtId="0" fontId="28" fillId="4" borderId="25" xfId="0" applyFont="1" applyFill="1" applyBorder="1" applyAlignment="1">
      <alignment horizontal="right" vertical="top" wrapText="1"/>
    </xf>
    <xf numFmtId="49" fontId="27" fillId="2" borderId="9" xfId="0" applyNumberFormat="1" applyFont="1" applyFill="1" applyBorder="1" applyAlignment="1">
      <alignment horizontal="center" vertical="top"/>
    </xf>
    <xf numFmtId="49" fontId="27" fillId="3" borderId="29" xfId="0" applyNumberFormat="1" applyFont="1" applyFill="1" applyBorder="1" applyAlignment="1">
      <alignment horizontal="center" vertical="top"/>
    </xf>
    <xf numFmtId="49" fontId="27" fillId="3" borderId="21" xfId="0" applyNumberFormat="1" applyFont="1" applyFill="1" applyBorder="1" applyAlignment="1">
      <alignment horizontal="center" vertical="top"/>
    </xf>
    <xf numFmtId="49" fontId="27" fillId="5" borderId="55" xfId="0" applyNumberFormat="1" applyFont="1" applyFill="1" applyBorder="1" applyAlignment="1">
      <alignment horizontal="center" vertical="top" wrapText="1"/>
    </xf>
    <xf numFmtId="49" fontId="27" fillId="5" borderId="46" xfId="0" applyNumberFormat="1" applyFont="1" applyFill="1" applyBorder="1" applyAlignment="1">
      <alignment horizontal="center" vertical="top" wrapText="1"/>
    </xf>
    <xf numFmtId="49" fontId="27" fillId="5" borderId="18" xfId="0" applyNumberFormat="1" applyFont="1" applyFill="1" applyBorder="1" applyAlignment="1">
      <alignment horizontal="center" vertical="top" wrapText="1"/>
    </xf>
    <xf numFmtId="0" fontId="27" fillId="7" borderId="11" xfId="0" applyFont="1" applyFill="1" applyBorder="1" applyAlignment="1">
      <alignment horizontal="center" vertical="top" wrapText="1"/>
    </xf>
    <xf numFmtId="0" fontId="27" fillId="7" borderId="12" xfId="0" applyFont="1" applyFill="1" applyBorder="1" applyAlignment="1">
      <alignment horizontal="center" vertical="top" wrapText="1"/>
    </xf>
    <xf numFmtId="49" fontId="30" fillId="5" borderId="39" xfId="0" applyNumberFormat="1" applyFont="1" applyFill="1" applyBorder="1" applyAlignment="1">
      <alignment horizontal="center" vertical="top"/>
    </xf>
    <xf numFmtId="49" fontId="30" fillId="5" borderId="36" xfId="0" applyNumberFormat="1" applyFont="1" applyFill="1" applyBorder="1" applyAlignment="1">
      <alignment horizontal="center" vertical="top"/>
    </xf>
    <xf numFmtId="49" fontId="30" fillId="5" borderId="23" xfId="0" applyNumberFormat="1" applyFont="1" applyFill="1" applyBorder="1" applyAlignment="1">
      <alignment horizontal="center" vertical="top"/>
    </xf>
    <xf numFmtId="49" fontId="27" fillId="5" borderId="39" xfId="0" applyNumberFormat="1" applyFont="1" applyFill="1" applyBorder="1" applyAlignment="1">
      <alignment horizontal="center" vertical="top" wrapText="1"/>
    </xf>
    <xf numFmtId="49" fontId="27" fillId="5" borderId="36" xfId="0" applyNumberFormat="1" applyFont="1" applyFill="1" applyBorder="1" applyAlignment="1">
      <alignment horizontal="center" vertical="top" wrapText="1"/>
    </xf>
    <xf numFmtId="49" fontId="27" fillId="5" borderId="23" xfId="0" applyNumberFormat="1" applyFont="1" applyFill="1" applyBorder="1" applyAlignment="1">
      <alignment horizontal="center" vertical="top" wrapText="1"/>
    </xf>
    <xf numFmtId="0" fontId="30" fillId="5" borderId="16" xfId="0" applyFont="1" applyFill="1" applyBorder="1" applyAlignment="1">
      <alignment horizontal="center" vertical="top" wrapText="1"/>
    </xf>
    <xf numFmtId="0" fontId="30" fillId="5" borderId="44" xfId="0" applyFont="1" applyFill="1" applyBorder="1" applyAlignment="1">
      <alignment horizontal="center" vertical="top" wrapText="1"/>
    </xf>
    <xf numFmtId="0" fontId="30" fillId="5" borderId="19" xfId="0" applyFont="1" applyFill="1" applyBorder="1" applyAlignment="1">
      <alignment horizontal="center" vertical="top" wrapText="1"/>
    </xf>
    <xf numFmtId="0" fontId="52" fillId="0" borderId="15" xfId="0" applyFont="1" applyBorder="1" applyAlignment="1">
      <alignment horizontal="center" vertical="top"/>
    </xf>
    <xf numFmtId="0" fontId="52" fillId="0" borderId="11" xfId="0" applyFont="1" applyBorder="1" applyAlignment="1">
      <alignment horizontal="center" vertical="top"/>
    </xf>
    <xf numFmtId="0" fontId="52" fillId="0" borderId="74" xfId="0" applyFont="1" applyBorder="1" applyAlignment="1">
      <alignment horizontal="center" vertical="top"/>
    </xf>
    <xf numFmtId="0" fontId="27" fillId="19" borderId="12" xfId="0" applyFont="1" applyFill="1" applyBorder="1" applyAlignment="1">
      <alignment horizontal="left" vertical="top"/>
    </xf>
    <xf numFmtId="49" fontId="27" fillId="5" borderId="54" xfId="0" applyNumberFormat="1" applyFont="1" applyFill="1" applyBorder="1" applyAlignment="1">
      <alignment horizontal="center" vertical="top" wrapText="1"/>
    </xf>
    <xf numFmtId="49" fontId="27" fillId="5" borderId="57" xfId="0" applyNumberFormat="1" applyFont="1" applyFill="1" applyBorder="1" applyAlignment="1">
      <alignment horizontal="center" vertical="top" wrapText="1"/>
    </xf>
    <xf numFmtId="49" fontId="27" fillId="5" borderId="14" xfId="0" applyNumberFormat="1" applyFont="1" applyFill="1" applyBorder="1" applyAlignment="1">
      <alignment horizontal="center" vertical="top" wrapText="1"/>
    </xf>
    <xf numFmtId="0" fontId="30" fillId="5" borderId="20" xfId="0" applyFont="1" applyFill="1" applyBorder="1" applyAlignment="1">
      <alignment horizontal="center" vertical="top" wrapText="1"/>
    </xf>
    <xf numFmtId="0" fontId="27" fillId="0" borderId="0" xfId="0" applyFont="1" applyAlignment="1">
      <alignment horizontal="center" vertical="top" wrapText="1"/>
    </xf>
    <xf numFmtId="0" fontId="30" fillId="0" borderId="22" xfId="0" applyFont="1" applyBorder="1" applyAlignment="1">
      <alignment horizontal="center"/>
    </xf>
    <xf numFmtId="0" fontId="15" fillId="9" borderId="15" xfId="0" applyFont="1" applyFill="1" applyBorder="1" applyAlignment="1">
      <alignment horizontal="center" vertical="top" wrapText="1"/>
    </xf>
    <xf numFmtId="0" fontId="15" fillId="9" borderId="11" xfId="0" applyFont="1" applyFill="1" applyBorder="1" applyAlignment="1">
      <alignment horizontal="center" vertical="top" wrapText="1"/>
    </xf>
    <xf numFmtId="0" fontId="15" fillId="9" borderId="12" xfId="0" applyFont="1" applyFill="1" applyBorder="1" applyAlignment="1">
      <alignment horizontal="center" vertical="top" wrapText="1"/>
    </xf>
    <xf numFmtId="0" fontId="16" fillId="7" borderId="22" xfId="0" applyFont="1" applyFill="1" applyBorder="1" applyAlignment="1">
      <alignment horizontal="right" vertical="top" wrapText="1"/>
    </xf>
    <xf numFmtId="0" fontId="16" fillId="7" borderId="24" xfId="0" applyFont="1" applyFill="1" applyBorder="1" applyAlignment="1">
      <alignment horizontal="right" vertical="top" wrapText="1"/>
    </xf>
    <xf numFmtId="0" fontId="16" fillId="12" borderId="22" xfId="0" applyFont="1" applyFill="1" applyBorder="1" applyAlignment="1">
      <alignment horizontal="right" vertical="top" wrapText="1"/>
    </xf>
    <xf numFmtId="0" fontId="16" fillId="12" borderId="24" xfId="0" applyFont="1" applyFill="1" applyBorder="1" applyAlignment="1">
      <alignment horizontal="right" vertical="top" wrapText="1"/>
    </xf>
    <xf numFmtId="0" fontId="15" fillId="6" borderId="15" xfId="0" applyFont="1" applyFill="1" applyBorder="1" applyAlignment="1">
      <alignment horizontal="center" vertical="top"/>
    </xf>
    <xf numFmtId="0" fontId="15" fillId="6" borderId="11" xfId="0" applyFont="1" applyFill="1" applyBorder="1" applyAlignment="1">
      <alignment horizontal="center" vertical="top"/>
    </xf>
    <xf numFmtId="0" fontId="15" fillId="6" borderId="12" xfId="0" applyFont="1" applyFill="1" applyBorder="1" applyAlignment="1">
      <alignment horizontal="center" vertical="top"/>
    </xf>
    <xf numFmtId="0" fontId="15" fillId="5" borderId="20" xfId="0" applyFont="1" applyFill="1" applyBorder="1" applyAlignment="1">
      <alignment horizontal="center" vertical="top" wrapText="1"/>
    </xf>
    <xf numFmtId="0" fontId="15" fillId="0" borderId="29" xfId="0" applyFont="1" applyBorder="1" applyAlignment="1">
      <alignment vertical="top" wrapText="1"/>
    </xf>
    <xf numFmtId="0" fontId="15" fillId="0" borderId="9" xfId="0" applyFont="1" applyBorder="1" applyAlignment="1">
      <alignment vertical="top" wrapText="1"/>
    </xf>
    <xf numFmtId="0" fontId="15" fillId="0" borderId="21" xfId="0" applyFont="1" applyBorder="1" applyAlignment="1">
      <alignment vertical="top" wrapText="1"/>
    </xf>
    <xf numFmtId="0" fontId="15" fillId="5" borderId="43" xfId="0" applyFont="1" applyFill="1" applyBorder="1" applyAlignment="1">
      <alignment horizontal="left" vertical="top" wrapText="1"/>
    </xf>
    <xf numFmtId="0" fontId="15" fillId="5" borderId="24" xfId="0" applyFont="1" applyFill="1" applyBorder="1" applyAlignment="1">
      <alignment horizontal="left" vertical="top" wrapText="1"/>
    </xf>
    <xf numFmtId="0" fontId="15" fillId="5" borderId="55" xfId="0" applyFont="1" applyFill="1" applyBorder="1" applyAlignment="1">
      <alignment vertical="top" wrapText="1"/>
    </xf>
    <xf numFmtId="0" fontId="15" fillId="5" borderId="46" xfId="0" applyFont="1" applyFill="1" applyBorder="1" applyAlignment="1">
      <alignment vertical="top" wrapText="1"/>
    </xf>
    <xf numFmtId="0" fontId="15" fillId="0" borderId="18" xfId="0" applyFont="1" applyBorder="1" applyAlignment="1">
      <alignment vertical="top" wrapText="1"/>
    </xf>
    <xf numFmtId="0" fontId="15" fillId="0" borderId="43" xfId="0" applyFont="1" applyBorder="1" applyAlignment="1">
      <alignment vertical="top" wrapText="1"/>
    </xf>
    <xf numFmtId="0" fontId="15" fillId="0" borderId="24" xfId="0" applyFont="1" applyBorder="1" applyAlignment="1">
      <alignment vertical="top" wrapText="1"/>
    </xf>
    <xf numFmtId="0" fontId="15" fillId="0" borderId="26" xfId="0" applyFont="1" applyBorder="1" applyAlignment="1">
      <alignment vertical="top" wrapText="1"/>
    </xf>
    <xf numFmtId="0" fontId="15" fillId="5" borderId="26" xfId="0" applyFont="1" applyFill="1" applyBorder="1" applyAlignment="1">
      <alignment horizontal="left" vertical="top" wrapText="1"/>
    </xf>
    <xf numFmtId="0" fontId="15" fillId="5" borderId="46" xfId="0" applyFont="1" applyFill="1" applyBorder="1" applyAlignment="1">
      <alignment horizontal="left" vertical="top" wrapText="1"/>
    </xf>
    <xf numFmtId="0" fontId="16" fillId="7" borderId="15" xfId="0" applyFont="1" applyFill="1" applyBorder="1" applyAlignment="1">
      <alignment horizontal="left" vertical="top"/>
    </xf>
    <xf numFmtId="0" fontId="16" fillId="7" borderId="11" xfId="0" applyFont="1" applyFill="1" applyBorder="1" applyAlignment="1">
      <alignment horizontal="left" vertical="top"/>
    </xf>
    <xf numFmtId="0" fontId="15" fillId="0" borderId="0" xfId="7" applyFont="1" applyAlignment="1">
      <alignment horizontal="left" vertical="top" wrapText="1"/>
    </xf>
    <xf numFmtId="0" fontId="15" fillId="0" borderId="22" xfId="0" applyFont="1" applyBorder="1" applyAlignment="1">
      <alignment horizontal="center"/>
    </xf>
    <xf numFmtId="49" fontId="34" fillId="0" borderId="2" xfId="0" applyNumberFormat="1" applyFont="1" applyBorder="1" applyAlignment="1">
      <alignment horizontal="center" vertical="top" wrapText="1"/>
    </xf>
    <xf numFmtId="49" fontId="34" fillId="0" borderId="9" xfId="0" applyNumberFormat="1" applyFont="1" applyBorder="1" applyAlignment="1">
      <alignment horizontal="center" vertical="top"/>
    </xf>
    <xf numFmtId="49" fontId="34" fillId="0" borderId="4" xfId="0" applyNumberFormat="1" applyFont="1" applyBorder="1" applyAlignment="1">
      <alignment horizontal="center" vertical="top"/>
    </xf>
    <xf numFmtId="49" fontId="23" fillId="22" borderId="31" xfId="0" applyNumberFormat="1" applyFont="1" applyFill="1" applyBorder="1" applyAlignment="1">
      <alignment horizontal="center" vertical="top"/>
    </xf>
    <xf numFmtId="49" fontId="23" fillId="22" borderId="36" xfId="0" applyNumberFormat="1" applyFont="1" applyFill="1" applyBorder="1" applyAlignment="1">
      <alignment horizontal="center" vertical="top"/>
    </xf>
    <xf numFmtId="49" fontId="23" fillId="22" borderId="32" xfId="0" applyNumberFormat="1" applyFont="1" applyFill="1" applyBorder="1" applyAlignment="1">
      <alignment horizontal="center" vertical="top"/>
    </xf>
    <xf numFmtId="49" fontId="16" fillId="7" borderId="2" xfId="0" applyNumberFormat="1" applyFont="1" applyFill="1" applyBorder="1" applyAlignment="1">
      <alignment horizontal="center" vertical="top"/>
    </xf>
    <xf numFmtId="49" fontId="16" fillId="7" borderId="9" xfId="0" applyNumberFormat="1" applyFont="1" applyFill="1" applyBorder="1" applyAlignment="1">
      <alignment horizontal="center" vertical="top"/>
    </xf>
    <xf numFmtId="49" fontId="16" fillId="7" borderId="4" xfId="0" applyNumberFormat="1" applyFont="1" applyFill="1" applyBorder="1" applyAlignment="1">
      <alignment horizontal="center" vertical="top"/>
    </xf>
    <xf numFmtId="49" fontId="16" fillId="0" borderId="48" xfId="0" applyNumberFormat="1" applyFont="1" applyBorder="1" applyAlignment="1">
      <alignment horizontal="center" vertical="top" wrapText="1"/>
    </xf>
    <xf numFmtId="49" fontId="16" fillId="0" borderId="13" xfId="0" applyNumberFormat="1" applyFont="1" applyBorder="1" applyAlignment="1">
      <alignment horizontal="center" vertical="top" wrapText="1"/>
    </xf>
    <xf numFmtId="0" fontId="15" fillId="0" borderId="20" xfId="0" applyFont="1" applyBorder="1" applyAlignment="1">
      <alignment horizontal="center" vertical="top" wrapText="1"/>
    </xf>
    <xf numFmtId="49" fontId="16" fillId="0" borderId="54" xfId="0" applyNumberFormat="1" applyFont="1" applyBorder="1" applyAlignment="1">
      <alignment horizontal="center" vertical="top" wrapText="1"/>
    </xf>
    <xf numFmtId="49" fontId="16" fillId="0" borderId="57" xfId="0" applyNumberFormat="1" applyFont="1" applyBorder="1" applyAlignment="1">
      <alignment horizontal="center" vertical="top" wrapText="1"/>
    </xf>
    <xf numFmtId="49" fontId="16" fillId="0" borderId="14" xfId="0" applyNumberFormat="1" applyFont="1" applyBorder="1" applyAlignment="1">
      <alignment horizontal="center" vertical="top" wrapText="1"/>
    </xf>
    <xf numFmtId="0" fontId="15" fillId="0" borderId="29" xfId="0" applyFont="1" applyBorder="1" applyAlignment="1">
      <alignment horizontal="left" vertical="top" wrapText="1"/>
    </xf>
    <xf numFmtId="0" fontId="15" fillId="0" borderId="9" xfId="0" applyFont="1" applyBorder="1" applyAlignment="1">
      <alignment horizontal="left" vertical="top" wrapText="1"/>
    </xf>
    <xf numFmtId="0" fontId="15" fillId="0" borderId="21" xfId="0" applyFont="1" applyBorder="1" applyAlignment="1">
      <alignment horizontal="left" vertical="top" wrapText="1"/>
    </xf>
    <xf numFmtId="165" fontId="15" fillId="0" borderId="9" xfId="0" applyNumberFormat="1" applyFont="1" applyBorder="1" applyAlignment="1">
      <alignment horizontal="center" vertical="top"/>
    </xf>
    <xf numFmtId="165" fontId="15" fillId="0" borderId="59" xfId="0" applyNumberFormat="1" applyFont="1" applyBorder="1" applyAlignment="1">
      <alignment horizontal="center" vertical="top"/>
    </xf>
    <xf numFmtId="49" fontId="15" fillId="0" borderId="29" xfId="0" applyNumberFormat="1" applyFont="1" applyBorder="1" applyAlignment="1">
      <alignment horizontal="center" vertical="top"/>
    </xf>
    <xf numFmtId="49" fontId="15" fillId="0" borderId="9" xfId="0" applyNumberFormat="1" applyFont="1" applyBorder="1" applyAlignment="1">
      <alignment horizontal="center" vertical="top"/>
    </xf>
    <xf numFmtId="49" fontId="15" fillId="0" borderId="21" xfId="0" applyNumberFormat="1" applyFont="1" applyBorder="1" applyAlignment="1">
      <alignment horizontal="center" vertical="top"/>
    </xf>
    <xf numFmtId="0" fontId="15" fillId="0" borderId="29" xfId="0" applyFont="1" applyBorder="1" applyAlignment="1">
      <alignment horizontal="center" vertical="top"/>
    </xf>
    <xf numFmtId="0" fontId="15" fillId="0" borderId="59" xfId="0" applyFont="1" applyBorder="1" applyAlignment="1">
      <alignment horizontal="center" vertical="top"/>
    </xf>
    <xf numFmtId="165" fontId="15" fillId="0" borderId="29" xfId="0" applyNumberFormat="1" applyFont="1" applyBorder="1" applyAlignment="1">
      <alignment horizontal="center" vertical="top"/>
    </xf>
    <xf numFmtId="0" fontId="15" fillId="0" borderId="9" xfId="0" applyFont="1" applyBorder="1" applyAlignment="1">
      <alignment horizontal="center" vertical="top"/>
    </xf>
    <xf numFmtId="0" fontId="16" fillId="19" borderId="74" xfId="0" applyFont="1" applyFill="1" applyBorder="1" applyAlignment="1">
      <alignment horizontal="left" vertical="top"/>
    </xf>
    <xf numFmtId="0" fontId="15" fillId="5" borderId="29" xfId="0" applyFont="1" applyFill="1" applyBorder="1" applyAlignment="1">
      <alignment horizontal="center" vertical="top"/>
    </xf>
    <xf numFmtId="0" fontId="15" fillId="5" borderId="21" xfId="0" applyFont="1" applyFill="1" applyBorder="1" applyAlignment="1">
      <alignment horizontal="center" vertical="top"/>
    </xf>
    <xf numFmtId="165" fontId="15" fillId="5" borderId="29" xfId="0" applyNumberFormat="1" applyFont="1" applyFill="1" applyBorder="1" applyAlignment="1">
      <alignment horizontal="center" vertical="top"/>
    </xf>
    <xf numFmtId="165" fontId="15" fillId="5" borderId="21" xfId="0" applyNumberFormat="1" applyFont="1" applyFill="1" applyBorder="1" applyAlignment="1">
      <alignment horizontal="center" vertical="top"/>
    </xf>
    <xf numFmtId="0" fontId="0" fillId="0" borderId="21" xfId="0" applyBorder="1" applyAlignment="1">
      <alignment vertical="top" wrapText="1"/>
    </xf>
    <xf numFmtId="0" fontId="26" fillId="0" borderId="33" xfId="0" applyFont="1" applyBorder="1" applyAlignment="1">
      <alignment horizontal="left"/>
    </xf>
    <xf numFmtId="0" fontId="26" fillId="0" borderId="38" xfId="0" applyFont="1" applyBorder="1" applyAlignment="1">
      <alignment horizontal="left"/>
    </xf>
    <xf numFmtId="0" fontId="26" fillId="0" borderId="41" xfId="0" applyFont="1" applyBorder="1" applyAlignment="1">
      <alignment horizontal="left"/>
    </xf>
    <xf numFmtId="0" fontId="30" fillId="9" borderId="15" xfId="0" applyFont="1" applyFill="1" applyBorder="1" applyAlignment="1">
      <alignment horizontal="center" vertical="top" wrapText="1"/>
    </xf>
    <xf numFmtId="0" fontId="30" fillId="9" borderId="11" xfId="0" applyFont="1" applyFill="1" applyBorder="1" applyAlignment="1">
      <alignment horizontal="center" vertical="top" wrapText="1"/>
    </xf>
    <xf numFmtId="0" fontId="30" fillId="9" borderId="12" xfId="0" applyFont="1" applyFill="1" applyBorder="1" applyAlignment="1">
      <alignment horizontal="center" vertical="top" wrapText="1"/>
    </xf>
    <xf numFmtId="0" fontId="30" fillId="0" borderId="0" xfId="0" applyFont="1" applyAlignment="1">
      <alignment wrapText="1"/>
    </xf>
    <xf numFmtId="0" fontId="27" fillId="0" borderId="15" xfId="0" applyFont="1" applyBorder="1" applyAlignment="1">
      <alignment horizontal="left" vertical="top"/>
    </xf>
    <xf numFmtId="0" fontId="27" fillId="0" borderId="11" xfId="0" applyFont="1" applyBorder="1" applyAlignment="1">
      <alignment horizontal="left" vertical="top"/>
    </xf>
    <xf numFmtId="0" fontId="27" fillId="0" borderId="74" xfId="0" applyFont="1" applyBorder="1" applyAlignment="1">
      <alignment horizontal="left" vertical="top"/>
    </xf>
    <xf numFmtId="0" fontId="30" fillId="0" borderId="21" xfId="0" applyFont="1" applyBorder="1" applyAlignment="1">
      <alignment vertical="top" wrapText="1"/>
    </xf>
    <xf numFmtId="165" fontId="13" fillId="10" borderId="50" xfId="0" applyNumberFormat="1" applyFont="1" applyFill="1" applyBorder="1" applyAlignment="1">
      <alignment horizontal="center" vertical="center" wrapText="1"/>
    </xf>
    <xf numFmtId="165" fontId="13" fillId="10" borderId="56" xfId="0" applyNumberFormat="1" applyFont="1" applyFill="1" applyBorder="1" applyAlignment="1">
      <alignment horizontal="center" vertical="center" wrapText="1"/>
    </xf>
    <xf numFmtId="165" fontId="13" fillId="10" borderId="51" xfId="0" applyNumberFormat="1" applyFont="1" applyFill="1" applyBorder="1" applyAlignment="1">
      <alignment horizontal="center" vertical="center" wrapText="1"/>
    </xf>
    <xf numFmtId="49" fontId="14" fillId="5" borderId="55" xfId="0" applyNumberFormat="1" applyFont="1" applyFill="1" applyBorder="1" applyAlignment="1">
      <alignment horizontal="center" vertical="top" wrapText="1"/>
    </xf>
    <xf numFmtId="49" fontId="14" fillId="5" borderId="46" xfId="0" applyNumberFormat="1" applyFont="1" applyFill="1" applyBorder="1" applyAlignment="1">
      <alignment horizontal="center" vertical="top" wrapText="1"/>
    </xf>
    <xf numFmtId="0" fontId="14" fillId="5" borderId="29" xfId="0" applyFont="1" applyFill="1" applyBorder="1" applyAlignment="1">
      <alignment horizontal="left" vertical="top" wrapText="1"/>
    </xf>
    <xf numFmtId="0" fontId="14" fillId="5" borderId="9" xfId="0" applyFont="1" applyFill="1" applyBorder="1" applyAlignment="1">
      <alignment horizontal="left" vertical="top" wrapText="1"/>
    </xf>
    <xf numFmtId="0" fontId="14" fillId="5" borderId="21" xfId="0" applyFont="1" applyFill="1" applyBorder="1" applyAlignment="1">
      <alignment horizontal="left" vertical="top" wrapText="1"/>
    </xf>
    <xf numFmtId="0" fontId="6" fillId="0" borderId="29" xfId="0" applyFont="1" applyBorder="1" applyAlignment="1">
      <alignment horizontal="center" vertical="top" wrapText="1"/>
    </xf>
    <xf numFmtId="0" fontId="6" fillId="0" borderId="9" xfId="0" applyFont="1" applyBorder="1" applyAlignment="1">
      <alignment horizontal="center" vertical="top" wrapText="1"/>
    </xf>
    <xf numFmtId="0" fontId="6" fillId="0" borderId="21" xfId="0" applyFont="1" applyBorder="1" applyAlignment="1">
      <alignment horizontal="center" vertical="top" wrapText="1"/>
    </xf>
    <xf numFmtId="49" fontId="13" fillId="0" borderId="29" xfId="0" applyNumberFormat="1" applyFont="1" applyBorder="1" applyAlignment="1">
      <alignment horizontal="center" vertical="top"/>
    </xf>
    <xf numFmtId="49" fontId="13" fillId="0" borderId="9" xfId="0" applyNumberFormat="1" applyFont="1" applyBorder="1" applyAlignment="1">
      <alignment horizontal="center" vertical="top"/>
    </xf>
    <xf numFmtId="49" fontId="13" fillId="0" borderId="21" xfId="0" applyNumberFormat="1" applyFont="1" applyBorder="1" applyAlignment="1">
      <alignment horizontal="center" vertical="top"/>
    </xf>
    <xf numFmtId="0" fontId="69" fillId="0" borderId="29" xfId="0" applyFont="1" applyBorder="1" applyAlignment="1">
      <alignment horizontal="center" vertical="center"/>
    </xf>
    <xf numFmtId="0" fontId="69" fillId="0" borderId="21" xfId="0" applyFont="1" applyBorder="1" applyAlignment="1">
      <alignment horizontal="center" vertical="center"/>
    </xf>
    <xf numFmtId="165" fontId="69" fillId="0" borderId="29" xfId="0" applyNumberFormat="1" applyFont="1" applyBorder="1" applyAlignment="1">
      <alignment horizontal="center" vertical="top"/>
    </xf>
    <xf numFmtId="165" fontId="69" fillId="0" borderId="21" xfId="0" applyNumberFormat="1" applyFont="1" applyBorder="1" applyAlignment="1">
      <alignment horizontal="center" vertical="top"/>
    </xf>
    <xf numFmtId="165" fontId="69" fillId="0" borderId="39" xfId="0" applyNumberFormat="1" applyFont="1" applyBorder="1" applyAlignment="1">
      <alignment horizontal="center" vertical="top"/>
    </xf>
    <xf numFmtId="165" fontId="69" fillId="0" borderId="23" xfId="0" applyNumberFormat="1" applyFont="1" applyBorder="1" applyAlignment="1">
      <alignment horizontal="center" vertical="top"/>
    </xf>
    <xf numFmtId="0" fontId="14" fillId="7" borderId="11" xfId="0" applyFont="1" applyFill="1" applyBorder="1" applyAlignment="1">
      <alignment horizontal="right" vertical="top" wrapText="1"/>
    </xf>
    <xf numFmtId="0" fontId="14" fillId="7" borderId="12" xfId="0" applyFont="1" applyFill="1" applyBorder="1" applyAlignment="1">
      <alignment horizontal="right" vertical="top" wrapText="1"/>
    </xf>
    <xf numFmtId="49" fontId="14" fillId="8" borderId="15" xfId="7" applyNumberFormat="1" applyFont="1" applyFill="1" applyBorder="1" applyAlignment="1">
      <alignment horizontal="right" vertical="top"/>
    </xf>
    <xf numFmtId="49" fontId="14" fillId="8" borderId="11" xfId="7" applyNumberFormat="1" applyFont="1" applyFill="1" applyBorder="1" applyAlignment="1">
      <alignment horizontal="right" vertical="top"/>
    </xf>
    <xf numFmtId="49" fontId="14" fillId="8" borderId="12" xfId="7" applyNumberFormat="1" applyFont="1" applyFill="1" applyBorder="1" applyAlignment="1">
      <alignment horizontal="right" vertical="top"/>
    </xf>
    <xf numFmtId="165" fontId="13" fillId="10" borderId="5" xfId="0" applyNumberFormat="1" applyFont="1" applyFill="1" applyBorder="1" applyAlignment="1">
      <alignment horizontal="left" vertical="top" wrapText="1"/>
    </xf>
    <xf numFmtId="165" fontId="13" fillId="10" borderId="35" xfId="0" applyNumberFormat="1" applyFont="1" applyFill="1" applyBorder="1" applyAlignment="1">
      <alignment horizontal="left" vertical="top" wrapText="1"/>
    </xf>
    <xf numFmtId="0" fontId="13" fillId="5" borderId="9" xfId="0" applyFont="1" applyFill="1" applyBorder="1" applyAlignment="1">
      <alignment horizontal="left" vertical="top" wrapText="1"/>
    </xf>
    <xf numFmtId="49" fontId="13" fillId="0" borderId="59" xfId="0" applyNumberFormat="1" applyFont="1" applyBorder="1" applyAlignment="1">
      <alignment horizontal="center" vertical="top"/>
    </xf>
    <xf numFmtId="0" fontId="14" fillId="7" borderId="15" xfId="0" applyFont="1" applyFill="1" applyBorder="1" applyAlignment="1">
      <alignment horizontal="center" vertical="top" wrapText="1"/>
    </xf>
    <xf numFmtId="0" fontId="14" fillId="7" borderId="11" xfId="0" applyFont="1" applyFill="1" applyBorder="1" applyAlignment="1">
      <alignment horizontal="center" vertical="top" wrapText="1"/>
    </xf>
    <xf numFmtId="0" fontId="14" fillId="7" borderId="15" xfId="0" applyFont="1" applyFill="1" applyBorder="1" applyAlignment="1">
      <alignment horizontal="left" vertical="top"/>
    </xf>
    <xf numFmtId="0" fontId="14" fillId="7" borderId="11" xfId="0" applyFont="1" applyFill="1" applyBorder="1" applyAlignment="1">
      <alignment horizontal="left" vertical="top"/>
    </xf>
    <xf numFmtId="0" fontId="14" fillId="7" borderId="12" xfId="0" applyFont="1" applyFill="1" applyBorder="1" applyAlignment="1">
      <alignment horizontal="left" vertical="top"/>
    </xf>
    <xf numFmtId="49" fontId="14" fillId="2" borderId="29" xfId="0" applyNumberFormat="1" applyFont="1" applyFill="1" applyBorder="1" applyAlignment="1">
      <alignment horizontal="center" vertical="top"/>
    </xf>
    <xf numFmtId="49" fontId="14" fillId="2" borderId="9" xfId="0" applyNumberFormat="1" applyFont="1" applyFill="1" applyBorder="1" applyAlignment="1">
      <alignment horizontal="center" vertical="top"/>
    </xf>
    <xf numFmtId="49" fontId="14" fillId="2" borderId="21" xfId="0" applyNumberFormat="1" applyFont="1" applyFill="1" applyBorder="1" applyAlignment="1">
      <alignment horizontal="center" vertical="top"/>
    </xf>
    <xf numFmtId="49" fontId="14" fillId="3" borderId="29" xfId="0" applyNumberFormat="1" applyFont="1" applyFill="1" applyBorder="1" applyAlignment="1">
      <alignment horizontal="center" vertical="top"/>
    </xf>
    <xf numFmtId="49" fontId="14" fillId="3" borderId="9" xfId="0" applyNumberFormat="1" applyFont="1" applyFill="1" applyBorder="1" applyAlignment="1">
      <alignment horizontal="center" vertical="top"/>
    </xf>
    <xf numFmtId="49" fontId="14" fillId="3" borderId="21" xfId="0" applyNumberFormat="1" applyFont="1" applyFill="1" applyBorder="1" applyAlignment="1">
      <alignment horizontal="center" vertical="top"/>
    </xf>
    <xf numFmtId="49" fontId="14" fillId="5" borderId="48" xfId="0" applyNumberFormat="1" applyFont="1" applyFill="1" applyBorder="1" applyAlignment="1">
      <alignment horizontal="center" vertical="top" wrapText="1"/>
    </xf>
    <xf numFmtId="49" fontId="14" fillId="5" borderId="13" xfId="0" applyNumberFormat="1" applyFont="1" applyFill="1" applyBorder="1" applyAlignment="1">
      <alignment horizontal="center" vertical="top" wrapText="1"/>
    </xf>
    <xf numFmtId="0" fontId="67" fillId="5" borderId="20" xfId="0" applyFont="1" applyFill="1" applyBorder="1" applyAlignment="1">
      <alignment horizontal="center" vertical="top" wrapText="1"/>
    </xf>
    <xf numFmtId="0" fontId="14" fillId="0" borderId="16" xfId="0" applyFont="1" applyBorder="1" applyAlignment="1">
      <alignment horizontal="center" vertical="top"/>
    </xf>
    <xf numFmtId="0" fontId="14" fillId="0" borderId="44" xfId="0" applyFont="1" applyBorder="1" applyAlignment="1">
      <alignment horizontal="center" vertical="top"/>
    </xf>
    <xf numFmtId="0" fontId="14" fillId="0" borderId="19" xfId="0" applyFont="1" applyBorder="1" applyAlignment="1">
      <alignment horizontal="center" vertical="top"/>
    </xf>
    <xf numFmtId="0" fontId="34" fillId="0" borderId="29" xfId="0" applyFont="1" applyBorder="1" applyAlignment="1">
      <alignment horizontal="center" vertical="top"/>
    </xf>
    <xf numFmtId="0" fontId="34" fillId="0" borderId="9" xfId="0" applyFont="1" applyBorder="1" applyAlignment="1">
      <alignment horizontal="center" vertical="top"/>
    </xf>
    <xf numFmtId="0" fontId="34" fillId="0" borderId="21" xfId="0" applyFont="1" applyBorder="1" applyAlignment="1">
      <alignment horizontal="center" vertical="top"/>
    </xf>
    <xf numFmtId="0" fontId="13" fillId="0" borderId="40" xfId="0" applyFont="1" applyBorder="1" applyAlignment="1">
      <alignment horizontal="center" vertical="top"/>
    </xf>
    <xf numFmtId="0" fontId="13" fillId="0" borderId="0" xfId="0" applyFont="1" applyAlignment="1">
      <alignment horizontal="center" vertical="top"/>
    </xf>
    <xf numFmtId="0" fontId="13" fillId="0" borderId="22" xfId="0" applyFont="1" applyBorder="1" applyAlignment="1">
      <alignment horizontal="center" vertical="top"/>
    </xf>
    <xf numFmtId="49" fontId="14" fillId="2" borderId="58" xfId="0" applyNumberFormat="1" applyFont="1" applyFill="1" applyBorder="1" applyAlignment="1">
      <alignment horizontal="center" vertical="top"/>
    </xf>
    <xf numFmtId="49" fontId="14" fillId="2" borderId="36" xfId="0" applyNumberFormat="1" applyFont="1" applyFill="1" applyBorder="1" applyAlignment="1">
      <alignment horizontal="center" vertical="top"/>
    </xf>
    <xf numFmtId="49" fontId="14" fillId="3" borderId="59" xfId="0" applyNumberFormat="1" applyFont="1" applyFill="1" applyBorder="1" applyAlignment="1">
      <alignment horizontal="center" vertical="top"/>
    </xf>
    <xf numFmtId="0" fontId="13" fillId="5" borderId="55" xfId="0" applyFont="1" applyFill="1" applyBorder="1" applyAlignment="1">
      <alignment horizontal="left" vertical="center" wrapText="1"/>
    </xf>
    <xf numFmtId="0" fontId="13" fillId="5" borderId="46" xfId="0" applyFont="1" applyFill="1" applyBorder="1" applyAlignment="1">
      <alignment horizontal="left" vertical="center" wrapText="1"/>
    </xf>
    <xf numFmtId="0" fontId="13" fillId="5" borderId="71" xfId="0" applyFont="1" applyFill="1" applyBorder="1" applyAlignment="1">
      <alignment horizontal="left" vertical="center" wrapText="1"/>
    </xf>
    <xf numFmtId="165" fontId="13" fillId="5" borderId="50" xfId="0" applyNumberFormat="1" applyFont="1" applyFill="1" applyBorder="1" applyAlignment="1">
      <alignment horizontal="center" vertical="center" wrapText="1"/>
    </xf>
    <xf numFmtId="165" fontId="13" fillId="5" borderId="56" xfId="0" applyNumberFormat="1" applyFont="1" applyFill="1" applyBorder="1" applyAlignment="1">
      <alignment horizontal="center" vertical="center" wrapText="1"/>
    </xf>
    <xf numFmtId="165" fontId="13" fillId="5" borderId="17" xfId="0" applyNumberFormat="1" applyFont="1" applyFill="1" applyBorder="1" applyAlignment="1">
      <alignment horizontal="center" vertical="center" wrapText="1"/>
    </xf>
    <xf numFmtId="0" fontId="13" fillId="5" borderId="50" xfId="0" applyFont="1" applyFill="1" applyBorder="1" applyAlignment="1">
      <alignment horizontal="center" vertical="top" wrapText="1"/>
    </xf>
    <xf numFmtId="0" fontId="13" fillId="5" borderId="56" xfId="0" applyFont="1" applyFill="1" applyBorder="1" applyAlignment="1">
      <alignment horizontal="center" vertical="top" wrapText="1"/>
    </xf>
    <xf numFmtId="0" fontId="13" fillId="5" borderId="17" xfId="0" applyFont="1" applyFill="1" applyBorder="1" applyAlignment="1">
      <alignment horizontal="center" vertical="top" wrapText="1"/>
    </xf>
    <xf numFmtId="49" fontId="14" fillId="2" borderId="31" xfId="0" applyNumberFormat="1" applyFont="1" applyFill="1" applyBorder="1" applyAlignment="1">
      <alignment horizontal="center" vertical="top"/>
    </xf>
    <xf numFmtId="49" fontId="14" fillId="2" borderId="23" xfId="0" applyNumberFormat="1" applyFont="1" applyFill="1" applyBorder="1" applyAlignment="1">
      <alignment horizontal="center" vertical="top"/>
    </xf>
    <xf numFmtId="49" fontId="14" fillId="3" borderId="2" xfId="0" applyNumberFormat="1" applyFont="1" applyFill="1" applyBorder="1" applyAlignment="1">
      <alignment horizontal="center" vertical="top"/>
    </xf>
    <xf numFmtId="49" fontId="14" fillId="5" borderId="20" xfId="0" applyNumberFormat="1" applyFont="1" applyFill="1" applyBorder="1" applyAlignment="1">
      <alignment horizontal="center" vertical="top" wrapText="1"/>
    </xf>
    <xf numFmtId="49" fontId="34" fillId="0" borderId="25" xfId="0" applyNumberFormat="1" applyFont="1" applyBorder="1" applyAlignment="1">
      <alignment horizontal="center" vertical="top"/>
    </xf>
    <xf numFmtId="49" fontId="34" fillId="0" borderId="26" xfId="0" applyNumberFormat="1" applyFont="1" applyBorder="1" applyAlignment="1">
      <alignment horizontal="center" vertical="top"/>
    </xf>
    <xf numFmtId="49" fontId="34" fillId="0" borderId="24" xfId="0" applyNumberFormat="1" applyFont="1" applyBorder="1" applyAlignment="1">
      <alignment horizontal="center" vertical="top"/>
    </xf>
    <xf numFmtId="0" fontId="13" fillId="5" borderId="54" xfId="0" applyFont="1" applyFill="1" applyBorder="1" applyAlignment="1">
      <alignment horizontal="center" vertical="center" wrapText="1"/>
    </xf>
    <xf numFmtId="0" fontId="13" fillId="5" borderId="57" xfId="0" applyFont="1" applyFill="1" applyBorder="1" applyAlignment="1">
      <alignment horizontal="center" vertical="center" wrapText="1"/>
    </xf>
    <xf numFmtId="0" fontId="13" fillId="5" borderId="42" xfId="0" applyFont="1" applyFill="1" applyBorder="1" applyAlignment="1">
      <alignment horizontal="center" vertical="center" wrapText="1"/>
    </xf>
    <xf numFmtId="49" fontId="34" fillId="0" borderId="29" xfId="0" applyNumberFormat="1" applyFont="1" applyBorder="1" applyAlignment="1">
      <alignment horizontal="center" vertical="top"/>
    </xf>
    <xf numFmtId="49" fontId="34" fillId="0" borderId="21" xfId="0" applyNumberFormat="1" applyFont="1" applyBorder="1" applyAlignment="1">
      <alignment horizontal="center" vertical="top"/>
    </xf>
    <xf numFmtId="49" fontId="14" fillId="5" borderId="18" xfId="0" applyNumberFormat="1" applyFont="1" applyFill="1" applyBorder="1" applyAlignment="1">
      <alignment horizontal="center" vertical="top" wrapText="1"/>
    </xf>
    <xf numFmtId="49" fontId="14" fillId="5" borderId="54" xfId="0" applyNumberFormat="1" applyFont="1" applyFill="1" applyBorder="1" applyAlignment="1">
      <alignment horizontal="center" vertical="top" wrapText="1"/>
    </xf>
    <xf numFmtId="49" fontId="14" fillId="5" borderId="57" xfId="0" applyNumberFormat="1" applyFont="1" applyFill="1" applyBorder="1" applyAlignment="1">
      <alignment horizontal="center" vertical="top" wrapText="1"/>
    </xf>
    <xf numFmtId="49" fontId="14" fillId="5" borderId="14" xfId="0" applyNumberFormat="1" applyFont="1" applyFill="1" applyBorder="1" applyAlignment="1">
      <alignment horizontal="center" vertical="top" wrapText="1"/>
    </xf>
    <xf numFmtId="49" fontId="34" fillId="5" borderId="25" xfId="0" applyNumberFormat="1" applyFont="1" applyFill="1" applyBorder="1" applyAlignment="1">
      <alignment horizontal="center" vertical="top"/>
    </xf>
    <xf numFmtId="49" fontId="34" fillId="5" borderId="26" xfId="0" applyNumberFormat="1" applyFont="1" applyFill="1" applyBorder="1" applyAlignment="1">
      <alignment horizontal="center" vertical="top"/>
    </xf>
    <xf numFmtId="49" fontId="34" fillId="5" borderId="24" xfId="0" applyNumberFormat="1" applyFont="1" applyFill="1" applyBorder="1" applyAlignment="1">
      <alignment horizontal="center" vertical="top"/>
    </xf>
    <xf numFmtId="49" fontId="13" fillId="5" borderId="29" xfId="0" applyNumberFormat="1" applyFont="1" applyFill="1" applyBorder="1" applyAlignment="1">
      <alignment horizontal="center" vertical="top"/>
    </xf>
    <xf numFmtId="49" fontId="13" fillId="5" borderId="9" xfId="0" applyNumberFormat="1" applyFont="1" applyFill="1" applyBorder="1" applyAlignment="1">
      <alignment horizontal="center" vertical="top"/>
    </xf>
    <xf numFmtId="49" fontId="13" fillId="5" borderId="21" xfId="0" applyNumberFormat="1" applyFont="1" applyFill="1" applyBorder="1" applyAlignment="1">
      <alignment horizontal="center" vertical="top"/>
    </xf>
    <xf numFmtId="0" fontId="13" fillId="5" borderId="50" xfId="0" applyFont="1" applyFill="1" applyBorder="1" applyAlignment="1">
      <alignment horizontal="center" vertical="center" wrapText="1"/>
    </xf>
    <xf numFmtId="0" fontId="13" fillId="5" borderId="56" xfId="0" applyFont="1" applyFill="1" applyBorder="1" applyAlignment="1">
      <alignment horizontal="center" vertical="center" wrapText="1"/>
    </xf>
    <xf numFmtId="0" fontId="13" fillId="5" borderId="17" xfId="0" applyFont="1" applyFill="1" applyBorder="1" applyAlignment="1">
      <alignment horizontal="center" vertical="center" wrapText="1"/>
    </xf>
    <xf numFmtId="49" fontId="21" fillId="2" borderId="29" xfId="0" applyNumberFormat="1" applyFont="1" applyFill="1" applyBorder="1" applyAlignment="1">
      <alignment horizontal="center" vertical="top"/>
    </xf>
    <xf numFmtId="49" fontId="21" fillId="2" borderId="9" xfId="0" applyNumberFormat="1" applyFont="1" applyFill="1" applyBorder="1" applyAlignment="1">
      <alignment horizontal="center" vertical="top"/>
    </xf>
    <xf numFmtId="0" fontId="67" fillId="5" borderId="46" xfId="0" applyFont="1" applyFill="1" applyBorder="1" applyAlignment="1">
      <alignment horizontal="left" vertical="center" wrapText="1"/>
    </xf>
    <xf numFmtId="0" fontId="67" fillId="5" borderId="71" xfId="0" applyFont="1" applyFill="1" applyBorder="1" applyAlignment="1">
      <alignment horizontal="left" vertical="center" wrapText="1"/>
    </xf>
    <xf numFmtId="49" fontId="14" fillId="2" borderId="39" xfId="0" applyNumberFormat="1" applyFont="1" applyFill="1" applyBorder="1" applyAlignment="1">
      <alignment horizontal="center" vertical="top" wrapText="1"/>
    </xf>
    <xf numFmtId="49" fontId="14" fillId="2" borderId="23" xfId="0" applyNumberFormat="1" applyFont="1" applyFill="1" applyBorder="1" applyAlignment="1">
      <alignment horizontal="center" vertical="top" wrapText="1"/>
    </xf>
    <xf numFmtId="0" fontId="77" fillId="7" borderId="23" xfId="0" applyFont="1" applyFill="1" applyBorder="1" applyAlignment="1">
      <alignment horizontal="left" vertical="top"/>
    </xf>
    <xf numFmtId="0" fontId="77" fillId="7" borderId="22" xfId="0" applyFont="1" applyFill="1" applyBorder="1" applyAlignment="1">
      <alignment horizontal="left" vertical="top"/>
    </xf>
    <xf numFmtId="0" fontId="77" fillId="7" borderId="24" xfId="0" applyFont="1" applyFill="1" applyBorder="1" applyAlignment="1">
      <alignment horizontal="left" vertical="top"/>
    </xf>
    <xf numFmtId="49" fontId="73" fillId="0" borderId="15" xfId="7" applyNumberFormat="1" applyFont="1" applyBorder="1" applyAlignment="1">
      <alignment horizontal="center" vertical="top"/>
    </xf>
    <xf numFmtId="49" fontId="73" fillId="0" borderId="11" xfId="7" applyNumberFormat="1" applyFont="1" applyBorder="1" applyAlignment="1">
      <alignment horizontal="center" vertical="top"/>
    </xf>
    <xf numFmtId="49" fontId="73" fillId="0" borderId="12" xfId="7" applyNumberFormat="1" applyFont="1" applyBorder="1" applyAlignment="1">
      <alignment horizontal="center" vertical="top"/>
    </xf>
    <xf numFmtId="49" fontId="84" fillId="8" borderId="29" xfId="0" applyNumberFormat="1" applyFont="1" applyFill="1" applyBorder="1" applyAlignment="1">
      <alignment horizontal="center" vertical="top"/>
    </xf>
    <xf numFmtId="49" fontId="84" fillId="8" borderId="21" xfId="0" applyNumberFormat="1" applyFont="1" applyFill="1" applyBorder="1" applyAlignment="1">
      <alignment horizontal="center" vertical="top"/>
    </xf>
    <xf numFmtId="49" fontId="84" fillId="0" borderId="29" xfId="0" applyNumberFormat="1" applyFont="1" applyBorder="1" applyAlignment="1">
      <alignment horizontal="center" vertical="top"/>
    </xf>
    <xf numFmtId="49" fontId="84" fillId="0" borderId="21" xfId="0" applyNumberFormat="1" applyFont="1" applyBorder="1" applyAlignment="1">
      <alignment horizontal="center" vertical="top"/>
    </xf>
    <xf numFmtId="49" fontId="84" fillId="0" borderId="55" xfId="0" applyNumberFormat="1" applyFont="1" applyBorder="1" applyAlignment="1">
      <alignment horizontal="center" vertical="top" wrapText="1"/>
    </xf>
    <xf numFmtId="49" fontId="84" fillId="0" borderId="18" xfId="0" applyNumberFormat="1" applyFont="1" applyBorder="1" applyAlignment="1">
      <alignment horizontal="center" vertical="top" wrapText="1"/>
    </xf>
    <xf numFmtId="0" fontId="69" fillId="5" borderId="29" xfId="0" applyFont="1" applyFill="1" applyBorder="1" applyAlignment="1">
      <alignment horizontal="left" vertical="top" wrapText="1"/>
    </xf>
    <xf numFmtId="0" fontId="69" fillId="5" borderId="21" xfId="0" applyFont="1" applyFill="1" applyBorder="1" applyAlignment="1">
      <alignment horizontal="left" vertical="top" wrapText="1"/>
    </xf>
    <xf numFmtId="49" fontId="69" fillId="0" borderId="29" xfId="0" applyNumberFormat="1" applyFont="1" applyBorder="1" applyAlignment="1">
      <alignment horizontal="center" vertical="top"/>
    </xf>
    <xf numFmtId="49" fontId="69" fillId="0" borderId="21" xfId="0" applyNumberFormat="1" applyFont="1" applyBorder="1" applyAlignment="1">
      <alignment horizontal="center" vertical="top"/>
    </xf>
    <xf numFmtId="49" fontId="14" fillId="8" borderId="29" xfId="0" applyNumberFormat="1" applyFont="1" applyFill="1" applyBorder="1" applyAlignment="1">
      <alignment horizontal="center" vertical="top"/>
    </xf>
    <xf numFmtId="49" fontId="14" fillId="8" borderId="9" xfId="0" applyNumberFormat="1" applyFont="1" applyFill="1" applyBorder="1" applyAlignment="1">
      <alignment horizontal="center" vertical="top"/>
    </xf>
    <xf numFmtId="49" fontId="14" fillId="0" borderId="29" xfId="0" applyNumberFormat="1" applyFont="1" applyBorder="1" applyAlignment="1">
      <alignment horizontal="center" vertical="top"/>
    </xf>
    <xf numFmtId="49" fontId="14" fillId="0" borderId="9" xfId="0" applyNumberFormat="1" applyFont="1" applyBorder="1" applyAlignment="1">
      <alignment horizontal="center" vertical="top"/>
    </xf>
    <xf numFmtId="49" fontId="14" fillId="0" borderId="55" xfId="0" applyNumberFormat="1" applyFont="1" applyBorder="1" applyAlignment="1">
      <alignment horizontal="center" vertical="top" wrapText="1"/>
    </xf>
    <xf numFmtId="49" fontId="14" fillId="0" borderId="46" xfId="0" applyNumberFormat="1" applyFont="1" applyBorder="1" applyAlignment="1">
      <alignment horizontal="center" vertical="top" wrapText="1"/>
    </xf>
    <xf numFmtId="49" fontId="14" fillId="0" borderId="54" xfId="0" applyNumberFormat="1" applyFont="1" applyBorder="1" applyAlignment="1">
      <alignment horizontal="center" vertical="top" wrapText="1"/>
    </xf>
    <xf numFmtId="49" fontId="14" fillId="0" borderId="57" xfId="0" applyNumberFormat="1" applyFont="1" applyBorder="1" applyAlignment="1">
      <alignment horizontal="center" vertical="top" wrapText="1"/>
    </xf>
    <xf numFmtId="49" fontId="14" fillId="0" borderId="14" xfId="0" applyNumberFormat="1" applyFont="1" applyBorder="1" applyAlignment="1">
      <alignment horizontal="center" vertical="top" wrapText="1"/>
    </xf>
    <xf numFmtId="49" fontId="54" fillId="2" borderId="39" xfId="0" applyNumberFormat="1" applyFont="1" applyFill="1" applyBorder="1" applyAlignment="1">
      <alignment horizontal="center" vertical="top"/>
    </xf>
    <xf numFmtId="49" fontId="54" fillId="2" borderId="23" xfId="0" applyNumberFormat="1" applyFont="1" applyFill="1" applyBorder="1" applyAlignment="1">
      <alignment horizontal="center" vertical="top"/>
    </xf>
    <xf numFmtId="49" fontId="39" fillId="3" borderId="39" xfId="0" applyNumberFormat="1" applyFont="1" applyFill="1" applyBorder="1" applyAlignment="1">
      <alignment horizontal="center" vertical="top"/>
    </xf>
    <xf numFmtId="49" fontId="39" fillId="3" borderId="23" xfId="0" applyNumberFormat="1" applyFont="1" applyFill="1" applyBorder="1" applyAlignment="1">
      <alignment horizontal="center" vertical="top"/>
    </xf>
    <xf numFmtId="49" fontId="39" fillId="5" borderId="39" xfId="0" applyNumberFormat="1" applyFont="1" applyFill="1" applyBorder="1" applyAlignment="1">
      <alignment horizontal="center" vertical="top" wrapText="1"/>
    </xf>
    <xf numFmtId="49" fontId="39" fillId="5" borderId="23" xfId="0" applyNumberFormat="1" applyFont="1" applyFill="1" applyBorder="1" applyAlignment="1">
      <alignment horizontal="center" vertical="top" wrapText="1"/>
    </xf>
    <xf numFmtId="0" fontId="13" fillId="5" borderId="29" xfId="0" applyFont="1" applyFill="1" applyBorder="1" applyAlignment="1">
      <alignment horizontal="left" vertical="top" wrapText="1"/>
    </xf>
    <xf numFmtId="0" fontId="13" fillId="5" borderId="21" xfId="0" applyFont="1" applyFill="1" applyBorder="1" applyAlignment="1">
      <alignment horizontal="left" vertical="top" wrapText="1"/>
    </xf>
    <xf numFmtId="165" fontId="13" fillId="10" borderId="1" xfId="0" applyNumberFormat="1" applyFont="1" applyFill="1" applyBorder="1" applyAlignment="1">
      <alignment horizontal="left" vertical="top" wrapText="1"/>
    </xf>
    <xf numFmtId="0" fontId="13" fillId="5" borderId="51" xfId="0" applyFont="1" applyFill="1" applyBorder="1" applyAlignment="1">
      <alignment horizontal="center" vertical="center" wrapText="1"/>
    </xf>
    <xf numFmtId="0" fontId="13" fillId="5" borderId="14" xfId="0" applyFont="1" applyFill="1" applyBorder="1" applyAlignment="1">
      <alignment horizontal="center" vertical="center" wrapText="1"/>
    </xf>
    <xf numFmtId="49" fontId="16" fillId="3" borderId="59" xfId="0" applyNumberFormat="1" applyFont="1" applyFill="1" applyBorder="1" applyAlignment="1">
      <alignment horizontal="center" vertical="top"/>
    </xf>
    <xf numFmtId="49" fontId="14" fillId="0" borderId="59" xfId="0" applyNumberFormat="1" applyFont="1" applyBorder="1" applyAlignment="1">
      <alignment horizontal="center" vertical="top"/>
    </xf>
    <xf numFmtId="49" fontId="14" fillId="0" borderId="21" xfId="0" applyNumberFormat="1" applyFont="1" applyBorder="1" applyAlignment="1">
      <alignment horizontal="center" vertical="top"/>
    </xf>
    <xf numFmtId="49" fontId="34" fillId="0" borderId="2" xfId="0" applyNumberFormat="1" applyFont="1" applyBorder="1" applyAlignment="1">
      <alignment horizontal="center" vertical="top"/>
    </xf>
    <xf numFmtId="0" fontId="13" fillId="5" borderId="55" xfId="0" applyFont="1" applyFill="1" applyBorder="1" applyAlignment="1">
      <alignment horizontal="left" vertical="top" wrapText="1"/>
    </xf>
    <xf numFmtId="0" fontId="12" fillId="5" borderId="18" xfId="0" applyFont="1" applyFill="1" applyBorder="1" applyAlignment="1">
      <alignment horizontal="left" vertical="top" wrapText="1"/>
    </xf>
    <xf numFmtId="0" fontId="14" fillId="7" borderId="22" xfId="0" applyFont="1" applyFill="1" applyBorder="1" applyAlignment="1">
      <alignment horizontal="center" vertical="top" wrapText="1"/>
    </xf>
    <xf numFmtId="0" fontId="14" fillId="7" borderId="24" xfId="0" applyFont="1" applyFill="1" applyBorder="1" applyAlignment="1">
      <alignment horizontal="center" vertical="top" wrapText="1"/>
    </xf>
    <xf numFmtId="0" fontId="13" fillId="7" borderId="23" xfId="0" applyFont="1" applyFill="1" applyBorder="1" applyAlignment="1">
      <alignment horizontal="center" vertical="top"/>
    </xf>
    <xf numFmtId="0" fontId="13" fillId="7" borderId="22" xfId="0" applyFont="1" applyFill="1" applyBorder="1" applyAlignment="1">
      <alignment horizontal="center" vertical="top"/>
    </xf>
    <xf numFmtId="0" fontId="13" fillId="7" borderId="24" xfId="0" applyFont="1" applyFill="1" applyBorder="1" applyAlignment="1">
      <alignment horizontal="center" vertical="top"/>
    </xf>
    <xf numFmtId="49" fontId="73" fillId="2" borderId="29" xfId="0" applyNumberFormat="1" applyFont="1" applyFill="1" applyBorder="1" applyAlignment="1">
      <alignment horizontal="center" vertical="top"/>
    </xf>
    <xf numFmtId="49" fontId="73" fillId="2" borderId="21" xfId="0" applyNumberFormat="1" applyFont="1" applyFill="1" applyBorder="1" applyAlignment="1">
      <alignment horizontal="center" vertical="top"/>
    </xf>
    <xf numFmtId="49" fontId="73" fillId="7" borderId="29" xfId="0" applyNumberFormat="1" applyFont="1" applyFill="1" applyBorder="1" applyAlignment="1">
      <alignment horizontal="center" vertical="top"/>
    </xf>
    <xf numFmtId="49" fontId="73" fillId="7" borderId="21" xfId="0" applyNumberFormat="1" applyFont="1" applyFill="1" applyBorder="1" applyAlignment="1">
      <alignment horizontal="center" vertical="top"/>
    </xf>
    <xf numFmtId="49" fontId="14" fillId="2" borderId="32" xfId="0" applyNumberFormat="1" applyFont="1" applyFill="1" applyBorder="1" applyAlignment="1">
      <alignment horizontal="center" vertical="top"/>
    </xf>
    <xf numFmtId="49" fontId="14" fillId="3" borderId="4" xfId="0" applyNumberFormat="1" applyFont="1" applyFill="1" applyBorder="1" applyAlignment="1">
      <alignment horizontal="center" vertical="top"/>
    </xf>
    <xf numFmtId="0" fontId="14" fillId="0" borderId="29" xfId="0" applyFont="1" applyBorder="1" applyAlignment="1">
      <alignment horizontal="left" vertical="top" wrapText="1"/>
    </xf>
    <xf numFmtId="0" fontId="14" fillId="0" borderId="21" xfId="0" applyFont="1" applyBorder="1" applyAlignment="1">
      <alignment horizontal="left" vertical="top" wrapText="1"/>
    </xf>
    <xf numFmtId="0" fontId="13" fillId="5" borderId="67" xfId="0" applyFont="1" applyFill="1" applyBorder="1" applyAlignment="1">
      <alignment horizontal="left" vertical="top" wrapText="1"/>
    </xf>
    <xf numFmtId="49" fontId="26" fillId="0" borderId="29" xfId="0" applyNumberFormat="1" applyFont="1" applyBorder="1" applyAlignment="1">
      <alignment horizontal="center" vertical="top" wrapText="1"/>
    </xf>
    <xf numFmtId="49" fontId="26" fillId="0" borderId="21" xfId="0" applyNumberFormat="1" applyFont="1" applyBorder="1" applyAlignment="1">
      <alignment horizontal="center" vertical="top"/>
    </xf>
    <xf numFmtId="0" fontId="14" fillId="7" borderId="12" xfId="0" applyFont="1" applyFill="1" applyBorder="1" applyAlignment="1">
      <alignment horizontal="center" vertical="top" wrapText="1"/>
    </xf>
    <xf numFmtId="0" fontId="14" fillId="8" borderId="15" xfId="0" applyFont="1" applyFill="1" applyBorder="1" applyAlignment="1">
      <alignment horizontal="left" vertical="top"/>
    </xf>
    <xf numFmtId="0" fontId="14" fillId="8" borderId="11" xfId="0" applyFont="1" applyFill="1" applyBorder="1" applyAlignment="1">
      <alignment horizontal="left" vertical="top"/>
    </xf>
    <xf numFmtId="0" fontId="14" fillId="8" borderId="12" xfId="0" applyFont="1" applyFill="1" applyBorder="1" applyAlignment="1">
      <alignment horizontal="left" vertical="top"/>
    </xf>
    <xf numFmtId="0" fontId="14" fillId="0" borderId="39" xfId="0" applyFont="1" applyBorder="1" applyAlignment="1">
      <alignment horizontal="center"/>
    </xf>
    <xf numFmtId="0" fontId="14" fillId="0" borderId="40" xfId="0" applyFont="1" applyBorder="1" applyAlignment="1">
      <alignment horizontal="center"/>
    </xf>
    <xf numFmtId="0" fontId="14" fillId="0" borderId="43" xfId="0" applyFont="1" applyBorder="1" applyAlignment="1">
      <alignment horizontal="center"/>
    </xf>
    <xf numFmtId="0" fontId="14" fillId="0" borderId="23" xfId="0" applyFont="1" applyBorder="1" applyAlignment="1">
      <alignment horizontal="center"/>
    </xf>
    <xf numFmtId="0" fontId="14" fillId="0" borderId="22" xfId="0" applyFont="1" applyBorder="1" applyAlignment="1">
      <alignment horizontal="center"/>
    </xf>
    <xf numFmtId="0" fontId="14" fillId="0" borderId="24" xfId="0" applyFont="1" applyBorder="1" applyAlignment="1">
      <alignment horizontal="center"/>
    </xf>
    <xf numFmtId="0" fontId="74" fillId="7" borderId="15" xfId="0" applyFont="1" applyFill="1" applyBorder="1" applyAlignment="1">
      <alignment horizontal="center" vertical="top"/>
    </xf>
    <xf numFmtId="0" fontId="74" fillId="7" borderId="11" xfId="0" applyFont="1" applyFill="1" applyBorder="1" applyAlignment="1">
      <alignment horizontal="center" vertical="top"/>
    </xf>
    <xf numFmtId="0" fontId="74" fillId="7" borderId="12" xfId="0" applyFont="1" applyFill="1" applyBorder="1" applyAlignment="1">
      <alignment horizontal="center" vertical="top"/>
    </xf>
    <xf numFmtId="0" fontId="13" fillId="7" borderId="15" xfId="0" applyFont="1" applyFill="1" applyBorder="1" applyAlignment="1">
      <alignment horizontal="center" vertical="top"/>
    </xf>
    <xf numFmtId="0" fontId="13" fillId="7" borderId="11" xfId="0" applyFont="1" applyFill="1" applyBorder="1" applyAlignment="1">
      <alignment horizontal="center" vertical="top"/>
    </xf>
    <xf numFmtId="0" fontId="13" fillId="7" borderId="12" xfId="0" applyFont="1" applyFill="1" applyBorder="1" applyAlignment="1">
      <alignment horizontal="center" vertical="top"/>
    </xf>
    <xf numFmtId="0" fontId="13" fillId="5" borderId="6" xfId="0" applyFont="1" applyFill="1" applyBorder="1" applyAlignment="1">
      <alignment horizontal="left" wrapText="1"/>
    </xf>
    <xf numFmtId="0" fontId="13" fillId="5" borderId="37" xfId="0" applyFont="1" applyFill="1" applyBorder="1" applyAlignment="1">
      <alignment horizontal="left" wrapText="1"/>
    </xf>
    <xf numFmtId="165" fontId="13" fillId="5" borderId="5" xfId="0" applyNumberFormat="1" applyFont="1" applyFill="1" applyBorder="1" applyAlignment="1">
      <alignment horizontal="center" vertical="center" wrapText="1"/>
    </xf>
    <xf numFmtId="165" fontId="13" fillId="5" borderId="35" xfId="0" applyNumberFormat="1" applyFont="1" applyFill="1" applyBorder="1" applyAlignment="1">
      <alignment horizontal="center" vertical="center" wrapText="1"/>
    </xf>
    <xf numFmtId="0" fontId="69" fillId="5" borderId="3" xfId="0" applyFont="1" applyFill="1" applyBorder="1" applyAlignment="1">
      <alignment horizontal="left" vertical="top" wrapText="1"/>
    </xf>
    <xf numFmtId="0" fontId="69" fillId="5" borderId="59" xfId="0" applyFont="1" applyFill="1" applyBorder="1" applyAlignment="1">
      <alignment horizontal="left" vertical="top" wrapText="1"/>
    </xf>
    <xf numFmtId="0" fontId="69" fillId="5" borderId="9" xfId="0" applyFont="1" applyFill="1" applyBorder="1" applyAlignment="1">
      <alignment horizontal="left" vertical="top" wrapText="1"/>
    </xf>
    <xf numFmtId="0" fontId="12" fillId="5" borderId="18" xfId="0" applyFont="1" applyFill="1" applyBorder="1" applyAlignment="1">
      <alignment horizontal="left" wrapText="1"/>
    </xf>
    <xf numFmtId="0" fontId="13" fillId="0" borderId="0" xfId="0" applyFont="1" applyAlignment="1">
      <alignment horizontal="left" wrapText="1"/>
    </xf>
    <xf numFmtId="0" fontId="14" fillId="0" borderId="0" xfId="0" applyFont="1" applyAlignment="1">
      <alignment horizontal="center" vertical="top" wrapText="1"/>
    </xf>
    <xf numFmtId="0" fontId="14" fillId="0" borderId="0" xfId="0" applyFont="1" applyAlignment="1">
      <alignment horizontal="center" vertical="center"/>
    </xf>
    <xf numFmtId="0" fontId="13" fillId="0" borderId="22" xfId="0" applyFont="1" applyBorder="1" applyAlignment="1">
      <alignment horizontal="center"/>
    </xf>
    <xf numFmtId="49" fontId="14" fillId="5" borderId="40" xfId="0" applyNumberFormat="1" applyFont="1" applyFill="1" applyBorder="1" applyAlignment="1">
      <alignment horizontal="center" vertical="top" wrapText="1"/>
    </xf>
    <xf numFmtId="49" fontId="14" fillId="5" borderId="0" xfId="0" applyNumberFormat="1" applyFont="1" applyFill="1" applyAlignment="1">
      <alignment horizontal="center" vertical="top" wrapText="1"/>
    </xf>
    <xf numFmtId="0" fontId="67" fillId="5" borderId="22" xfId="0" applyFont="1" applyFill="1" applyBorder="1" applyAlignment="1">
      <alignment horizontal="center" vertical="top" wrapText="1"/>
    </xf>
    <xf numFmtId="0" fontId="14" fillId="0" borderId="55" xfId="0" applyFont="1" applyBorder="1" applyAlignment="1">
      <alignment horizontal="center" vertical="center"/>
    </xf>
    <xf numFmtId="0" fontId="14" fillId="0" borderId="46" xfId="0" applyFont="1" applyBorder="1" applyAlignment="1">
      <alignment horizontal="center" vertical="center"/>
    </xf>
    <xf numFmtId="0" fontId="14" fillId="0" borderId="18" xfId="0" applyFont="1" applyBorder="1" applyAlignment="1">
      <alignment horizontal="center" vertical="center"/>
    </xf>
    <xf numFmtId="49" fontId="14" fillId="0" borderId="16" xfId="0" applyNumberFormat="1" applyFont="1" applyBorder="1" applyAlignment="1">
      <alignment horizontal="center" vertical="top" wrapText="1"/>
    </xf>
    <xf numFmtId="49" fontId="14" fillId="0" borderId="44" xfId="0" applyNumberFormat="1" applyFont="1" applyBorder="1" applyAlignment="1">
      <alignment horizontal="center" vertical="top" wrapText="1"/>
    </xf>
    <xf numFmtId="49" fontId="14" fillId="0" borderId="19" xfId="0" applyNumberFormat="1" applyFont="1" applyBorder="1" applyAlignment="1">
      <alignment horizontal="center" vertical="top" wrapText="1"/>
    </xf>
    <xf numFmtId="49" fontId="14" fillId="0" borderId="39" xfId="0" applyNumberFormat="1" applyFont="1" applyBorder="1" applyAlignment="1">
      <alignment horizontal="center" vertical="top" wrapText="1"/>
    </xf>
    <xf numFmtId="49" fontId="14" fillId="0" borderId="40" xfId="0" applyNumberFormat="1" applyFont="1" applyBorder="1" applyAlignment="1">
      <alignment horizontal="center" vertical="top" wrapText="1"/>
    </xf>
    <xf numFmtId="49" fontId="14" fillId="0" borderId="43" xfId="0" applyNumberFormat="1" applyFont="1" applyBorder="1" applyAlignment="1">
      <alignment horizontal="center" vertical="top" wrapText="1"/>
    </xf>
    <xf numFmtId="49" fontId="14" fillId="0" borderId="36" xfId="0" applyNumberFormat="1" applyFont="1" applyBorder="1" applyAlignment="1">
      <alignment horizontal="center" vertical="top" wrapText="1"/>
    </xf>
    <xf numFmtId="49" fontId="14" fillId="0" borderId="0" xfId="0" applyNumberFormat="1" applyFont="1" applyAlignment="1">
      <alignment horizontal="center" vertical="top" wrapText="1"/>
    </xf>
    <xf numFmtId="49" fontId="14" fillId="0" borderId="26" xfId="0" applyNumberFormat="1" applyFont="1" applyBorder="1" applyAlignment="1">
      <alignment horizontal="center" vertical="top" wrapText="1"/>
    </xf>
    <xf numFmtId="49" fontId="14" fillId="0" borderId="23" xfId="0" applyNumberFormat="1" applyFont="1" applyBorder="1" applyAlignment="1">
      <alignment horizontal="center" vertical="top" wrapText="1"/>
    </xf>
    <xf numFmtId="49" fontId="14" fillId="0" borderId="24" xfId="0" applyNumberFormat="1" applyFont="1" applyBorder="1" applyAlignment="1">
      <alignment horizontal="center" vertical="top" wrapText="1"/>
    </xf>
    <xf numFmtId="49" fontId="54" fillId="2" borderId="29" xfId="0" applyNumberFormat="1" applyFont="1" applyFill="1" applyBorder="1" applyAlignment="1">
      <alignment horizontal="center" vertical="top"/>
    </xf>
    <xf numFmtId="49" fontId="54" fillId="2" borderId="9" xfId="0" applyNumberFormat="1" applyFont="1" applyFill="1" applyBorder="1" applyAlignment="1">
      <alignment horizontal="center" vertical="top"/>
    </xf>
    <xf numFmtId="49" fontId="39" fillId="3" borderId="29" xfId="0" applyNumberFormat="1" applyFont="1" applyFill="1" applyBorder="1" applyAlignment="1">
      <alignment horizontal="center" vertical="top"/>
    </xf>
    <xf numFmtId="49" fontId="39" fillId="3" borderId="9" xfId="0" applyNumberFormat="1" applyFont="1" applyFill="1" applyBorder="1" applyAlignment="1">
      <alignment horizontal="center" vertical="top"/>
    </xf>
    <xf numFmtId="49" fontId="39" fillId="5" borderId="29" xfId="0" applyNumberFormat="1" applyFont="1" applyFill="1" applyBorder="1" applyAlignment="1">
      <alignment horizontal="center" vertical="top" wrapText="1"/>
    </xf>
    <xf numFmtId="49" fontId="39" fillId="5" borderId="9" xfId="0" applyNumberFormat="1" applyFont="1" applyFill="1" applyBorder="1" applyAlignment="1">
      <alignment horizontal="center" vertical="top" wrapText="1"/>
    </xf>
    <xf numFmtId="49" fontId="7" fillId="5" borderId="29" xfId="0" applyNumberFormat="1" applyFont="1" applyFill="1" applyBorder="1" applyAlignment="1">
      <alignment horizontal="center" vertical="top"/>
    </xf>
    <xf numFmtId="49" fontId="7" fillId="5" borderId="9" xfId="0" applyNumberFormat="1" applyFont="1" applyFill="1" applyBorder="1" applyAlignment="1">
      <alignment horizontal="center" vertical="top"/>
    </xf>
    <xf numFmtId="49" fontId="21" fillId="2" borderId="31" xfId="0" applyNumberFormat="1" applyFont="1" applyFill="1" applyBorder="1" applyAlignment="1">
      <alignment horizontal="center" vertical="top"/>
    </xf>
    <xf numFmtId="49" fontId="21" fillId="2" borderId="36" xfId="0" applyNumberFormat="1" applyFont="1" applyFill="1" applyBorder="1" applyAlignment="1">
      <alignment horizontal="center" vertical="top"/>
    </xf>
    <xf numFmtId="49" fontId="21" fillId="2" borderId="23" xfId="0" applyNumberFormat="1" applyFont="1" applyFill="1" applyBorder="1" applyAlignment="1">
      <alignment horizontal="center" vertical="top"/>
    </xf>
    <xf numFmtId="49" fontId="21" fillId="3" borderId="2" xfId="0" applyNumberFormat="1" applyFont="1" applyFill="1" applyBorder="1" applyAlignment="1">
      <alignment horizontal="center" vertical="top"/>
    </xf>
    <xf numFmtId="49" fontId="21" fillId="3" borderId="9" xfId="0" applyNumberFormat="1" applyFont="1" applyFill="1" applyBorder="1" applyAlignment="1">
      <alignment horizontal="center" vertical="top"/>
    </xf>
    <xf numFmtId="49" fontId="21" fillId="3" borderId="21" xfId="0" applyNumberFormat="1" applyFont="1" applyFill="1" applyBorder="1" applyAlignment="1">
      <alignment horizontal="center" vertical="top"/>
    </xf>
    <xf numFmtId="49" fontId="21" fillId="5" borderId="40" xfId="0" applyNumberFormat="1" applyFont="1" applyFill="1" applyBorder="1" applyAlignment="1">
      <alignment horizontal="center" vertical="top" wrapText="1"/>
    </xf>
    <xf numFmtId="49" fontId="21" fillId="5" borderId="0" xfId="0" applyNumberFormat="1" applyFont="1" applyFill="1" applyAlignment="1">
      <alignment horizontal="center" vertical="top" wrapText="1"/>
    </xf>
    <xf numFmtId="49" fontId="21" fillId="5" borderId="22" xfId="0" applyNumberFormat="1" applyFont="1" applyFill="1" applyBorder="1" applyAlignment="1">
      <alignment horizontal="center" vertical="top" wrapText="1"/>
    </xf>
    <xf numFmtId="0" fontId="21" fillId="5" borderId="29" xfId="0" applyFont="1" applyFill="1" applyBorder="1" applyAlignment="1">
      <alignment horizontal="left" vertical="top" wrapText="1"/>
    </xf>
    <xf numFmtId="0" fontId="21" fillId="5" borderId="9" xfId="0" applyFont="1" applyFill="1" applyBorder="1" applyAlignment="1">
      <alignment horizontal="left" vertical="top" wrapText="1"/>
    </xf>
    <xf numFmtId="0" fontId="21" fillId="5" borderId="59" xfId="0" applyFont="1" applyFill="1" applyBorder="1" applyAlignment="1">
      <alignment horizontal="left" vertical="top" wrapText="1"/>
    </xf>
    <xf numFmtId="49" fontId="13" fillId="0" borderId="2" xfId="0" applyNumberFormat="1" applyFont="1" applyBorder="1" applyAlignment="1">
      <alignment horizontal="center" vertical="top"/>
    </xf>
    <xf numFmtId="0" fontId="14" fillId="7" borderId="76" xfId="0" applyFont="1" applyFill="1" applyBorder="1" applyAlignment="1">
      <alignment horizontal="center" vertical="top"/>
    </xf>
    <xf numFmtId="0" fontId="14" fillId="7" borderId="11" xfId="0" applyFont="1" applyFill="1" applyBorder="1" applyAlignment="1">
      <alignment horizontal="center" vertical="top"/>
    </xf>
    <xf numFmtId="0" fontId="14" fillId="7" borderId="12" xfId="0" applyFont="1" applyFill="1" applyBorder="1" applyAlignment="1">
      <alignment horizontal="center" vertical="top"/>
    </xf>
    <xf numFmtId="49" fontId="14" fillId="8" borderId="23" xfId="7" applyNumberFormat="1" applyFont="1" applyFill="1" applyBorder="1" applyAlignment="1">
      <alignment horizontal="right" vertical="top"/>
    </xf>
    <xf numFmtId="49" fontId="14" fillId="8" borderId="22" xfId="7" applyNumberFormat="1" applyFont="1" applyFill="1" applyBorder="1" applyAlignment="1">
      <alignment horizontal="right" vertical="top"/>
    </xf>
    <xf numFmtId="49" fontId="14" fillId="6" borderId="15" xfId="0" applyNumberFormat="1" applyFont="1" applyFill="1" applyBorder="1" applyAlignment="1">
      <alignment horizontal="right" vertical="top"/>
    </xf>
    <xf numFmtId="49" fontId="14" fillId="6" borderId="11" xfId="0" applyNumberFormat="1" applyFont="1" applyFill="1" applyBorder="1" applyAlignment="1">
      <alignment horizontal="right" vertical="top"/>
    </xf>
    <xf numFmtId="49" fontId="14" fillId="6" borderId="12" xfId="0" applyNumberFormat="1" applyFont="1" applyFill="1" applyBorder="1" applyAlignment="1">
      <alignment horizontal="right" vertical="top"/>
    </xf>
    <xf numFmtId="0" fontId="13" fillId="6" borderId="15" xfId="0" applyFont="1" applyFill="1" applyBorder="1" applyAlignment="1">
      <alignment horizontal="center" vertical="top"/>
    </xf>
    <xf numFmtId="0" fontId="13" fillId="6" borderId="11" xfId="0" applyFont="1" applyFill="1" applyBorder="1" applyAlignment="1">
      <alignment horizontal="center" vertical="top"/>
    </xf>
    <xf numFmtId="0" fontId="13" fillId="6" borderId="12" xfId="0" applyFont="1" applyFill="1" applyBorder="1" applyAlignment="1">
      <alignment horizontal="center" vertical="top"/>
    </xf>
    <xf numFmtId="0" fontId="14" fillId="0" borderId="16" xfId="0" applyFont="1" applyBorder="1" applyAlignment="1">
      <alignment horizontal="center" vertical="center" wrapText="1"/>
    </xf>
    <xf numFmtId="0" fontId="14" fillId="0" borderId="44" xfId="0" applyFont="1" applyBorder="1" applyAlignment="1">
      <alignment horizontal="center" vertical="center" wrapText="1"/>
    </xf>
    <xf numFmtId="0" fontId="14" fillId="0" borderId="19" xfId="0" applyFont="1" applyBorder="1" applyAlignment="1">
      <alignment horizontal="center" vertical="center" wrapText="1"/>
    </xf>
    <xf numFmtId="0" fontId="30" fillId="0" borderId="0" xfId="0" applyFont="1" applyAlignment="1">
      <alignment horizontal="left" vertical="top" wrapText="1"/>
    </xf>
    <xf numFmtId="49" fontId="27" fillId="8" borderId="29" xfId="0" applyNumberFormat="1" applyFont="1" applyFill="1" applyBorder="1" applyAlignment="1">
      <alignment horizontal="center" vertical="top" wrapText="1"/>
    </xf>
    <xf numFmtId="49" fontId="27" fillId="8" borderId="21" xfId="0" applyNumberFormat="1" applyFont="1" applyFill="1" applyBorder="1" applyAlignment="1">
      <alignment horizontal="center" vertical="top" wrapText="1"/>
    </xf>
    <xf numFmtId="49" fontId="27" fillId="5" borderId="40" xfId="0" applyNumberFormat="1" applyFont="1" applyFill="1" applyBorder="1" applyAlignment="1">
      <alignment horizontal="center" vertical="top" wrapText="1"/>
    </xf>
    <xf numFmtId="0" fontId="30" fillId="5" borderId="22" xfId="0" applyFont="1" applyFill="1" applyBorder="1" applyAlignment="1">
      <alignment horizontal="center" vertical="top" wrapText="1"/>
    </xf>
    <xf numFmtId="49" fontId="26" fillId="0" borderId="2" xfId="0" applyNumberFormat="1" applyFont="1" applyBorder="1" applyAlignment="1">
      <alignment horizontal="center" vertical="top"/>
    </xf>
    <xf numFmtId="49" fontId="26" fillId="0" borderId="4" xfId="0" applyNumberFormat="1" applyFont="1" applyBorder="1" applyAlignment="1">
      <alignment horizontal="center" vertical="top"/>
    </xf>
    <xf numFmtId="0" fontId="27" fillId="8" borderId="15" xfId="0" applyFont="1" applyFill="1" applyBorder="1" applyAlignment="1">
      <alignment vertical="center" wrapText="1"/>
    </xf>
    <xf numFmtId="0" fontId="0" fillId="0" borderId="11" xfId="0" applyBorder="1" applyAlignment="1">
      <alignment wrapText="1"/>
    </xf>
    <xf numFmtId="0" fontId="27" fillId="7" borderId="15" xfId="0" applyFont="1" applyFill="1" applyBorder="1" applyAlignment="1">
      <alignment vertical="center" wrapText="1"/>
    </xf>
    <xf numFmtId="0" fontId="12" fillId="0" borderId="11" xfId="0" applyFont="1" applyBorder="1" applyAlignment="1">
      <alignment wrapText="1"/>
    </xf>
    <xf numFmtId="49" fontId="27" fillId="5" borderId="0" xfId="0" applyNumberFormat="1" applyFont="1" applyFill="1" applyAlignment="1">
      <alignment horizontal="center" vertical="top" wrapText="1"/>
    </xf>
    <xf numFmtId="49" fontId="26" fillId="0" borderId="9" xfId="0" applyNumberFormat="1" applyFont="1" applyBorder="1" applyAlignment="1">
      <alignment horizontal="center" vertical="top"/>
    </xf>
    <xf numFmtId="49" fontId="30" fillId="0" borderId="29" xfId="0" applyNumberFormat="1" applyFont="1" applyBorder="1" applyAlignment="1">
      <alignment horizontal="center" vertical="top"/>
    </xf>
    <xf numFmtId="49" fontId="30" fillId="0" borderId="9" xfId="0" applyNumberFormat="1" applyFont="1" applyBorder="1" applyAlignment="1">
      <alignment horizontal="center" vertical="top"/>
    </xf>
    <xf numFmtId="49" fontId="30" fillId="0" borderId="21" xfId="0" applyNumberFormat="1" applyFont="1" applyBorder="1" applyAlignment="1">
      <alignment horizontal="center" vertical="top"/>
    </xf>
    <xf numFmtId="49" fontId="27" fillId="5" borderId="29" xfId="0" applyNumberFormat="1" applyFont="1" applyFill="1" applyBorder="1" applyAlignment="1">
      <alignment horizontal="center" vertical="top" wrapText="1"/>
    </xf>
    <xf numFmtId="49" fontId="27" fillId="5" borderId="9" xfId="0" applyNumberFormat="1" applyFont="1" applyFill="1" applyBorder="1" applyAlignment="1">
      <alignment horizontal="center" vertical="top" wrapText="1"/>
    </xf>
    <xf numFmtId="49" fontId="27" fillId="5" borderId="21" xfId="0" applyNumberFormat="1" applyFont="1" applyFill="1" applyBorder="1" applyAlignment="1">
      <alignment horizontal="center" vertical="top" wrapText="1"/>
    </xf>
    <xf numFmtId="49" fontId="26" fillId="0" borderId="29" xfId="0" applyNumberFormat="1" applyFont="1" applyBorder="1" applyAlignment="1">
      <alignment horizontal="center" vertical="top"/>
    </xf>
    <xf numFmtId="49" fontId="26" fillId="0" borderId="59" xfId="0" applyNumberFormat="1" applyFont="1" applyBorder="1" applyAlignment="1">
      <alignment horizontal="center" vertical="top"/>
    </xf>
    <xf numFmtId="49" fontId="30" fillId="0" borderId="59" xfId="0" applyNumberFormat="1" applyFont="1" applyBorder="1" applyAlignment="1">
      <alignment horizontal="center" vertical="top"/>
    </xf>
    <xf numFmtId="165" fontId="30" fillId="10" borderId="3" xfId="0" applyNumberFormat="1" applyFont="1" applyFill="1" applyBorder="1" applyAlignment="1">
      <alignment horizontal="center" vertical="top"/>
    </xf>
    <xf numFmtId="165" fontId="30" fillId="10" borderId="9" xfId="0" applyNumberFormat="1" applyFont="1" applyFill="1" applyBorder="1" applyAlignment="1">
      <alignment horizontal="center" vertical="top"/>
    </xf>
    <xf numFmtId="165" fontId="30" fillId="0" borderId="3" xfId="0" applyNumberFormat="1" applyFont="1" applyBorder="1" applyAlignment="1">
      <alignment horizontal="center" vertical="top"/>
    </xf>
    <xf numFmtId="165" fontId="30" fillId="0" borderId="9" xfId="0" applyNumberFormat="1" applyFont="1" applyBorder="1" applyAlignment="1">
      <alignment horizontal="center" vertical="top"/>
    </xf>
    <xf numFmtId="49" fontId="27" fillId="2" borderId="59" xfId="0" applyNumberFormat="1" applyFont="1" applyFill="1" applyBorder="1" applyAlignment="1">
      <alignment horizontal="center" vertical="top"/>
    </xf>
    <xf numFmtId="49" fontId="27" fillId="3" borderId="59" xfId="0" applyNumberFormat="1" applyFont="1" applyFill="1" applyBorder="1" applyAlignment="1">
      <alignment horizontal="center" vertical="top"/>
    </xf>
    <xf numFmtId="49" fontId="27" fillId="5" borderId="59" xfId="0" applyNumberFormat="1" applyFont="1" applyFill="1" applyBorder="1" applyAlignment="1">
      <alignment horizontal="center" vertical="top" wrapText="1"/>
    </xf>
    <xf numFmtId="0" fontId="30" fillId="0" borderId="29" xfId="0" applyFont="1" applyBorder="1" applyAlignment="1">
      <alignment horizontal="left" vertical="top"/>
    </xf>
    <xf numFmtId="0" fontId="30" fillId="0" borderId="21" xfId="0" applyFont="1" applyBorder="1" applyAlignment="1">
      <alignment horizontal="left" vertical="top"/>
    </xf>
    <xf numFmtId="0" fontId="30" fillId="0" borderId="3" xfId="0" applyFont="1" applyBorder="1" applyAlignment="1">
      <alignment horizontal="center"/>
    </xf>
    <xf numFmtId="0" fontId="30" fillId="0" borderId="9" xfId="0" applyFont="1" applyBorder="1" applyAlignment="1">
      <alignment horizontal="center"/>
    </xf>
    <xf numFmtId="0" fontId="30" fillId="0" borderId="59" xfId="0" applyFont="1" applyBorder="1" applyAlignment="1">
      <alignment horizontal="center"/>
    </xf>
    <xf numFmtId="165" fontId="30" fillId="0" borderId="59" xfId="0" applyNumberFormat="1" applyFont="1" applyBorder="1" applyAlignment="1">
      <alignment horizontal="center" vertical="top"/>
    </xf>
    <xf numFmtId="165" fontId="30" fillId="10" borderId="59" xfId="0" applyNumberFormat="1" applyFont="1" applyFill="1" applyBorder="1" applyAlignment="1">
      <alignment horizontal="center" vertical="top"/>
    </xf>
    <xf numFmtId="0" fontId="30" fillId="7" borderId="15" xfId="0" applyFont="1" applyFill="1" applyBorder="1" applyAlignment="1">
      <alignment horizontal="center" vertical="top"/>
    </xf>
    <xf numFmtId="0" fontId="30" fillId="7" borderId="11" xfId="0" applyFont="1" applyFill="1" applyBorder="1" applyAlignment="1">
      <alignment horizontal="center" vertical="top"/>
    </xf>
    <xf numFmtId="0" fontId="30" fillId="7" borderId="12" xfId="0" applyFont="1" applyFill="1" applyBorder="1" applyAlignment="1">
      <alignment horizontal="center" vertical="top"/>
    </xf>
    <xf numFmtId="0" fontId="30" fillId="0" borderId="3" xfId="0" applyFont="1" applyBorder="1" applyAlignment="1">
      <alignment horizontal="center" vertical="top"/>
    </xf>
    <xf numFmtId="0" fontId="30" fillId="0" borderId="59" xfId="0" applyFont="1" applyBorder="1" applyAlignment="1">
      <alignment horizontal="center" vertical="top"/>
    </xf>
    <xf numFmtId="0" fontId="30" fillId="5" borderId="55" xfId="0" applyFont="1" applyFill="1" applyBorder="1" applyAlignment="1">
      <alignment vertical="top" wrapText="1"/>
    </xf>
    <xf numFmtId="0" fontId="30" fillId="5" borderId="18" xfId="0" applyFont="1" applyFill="1" applyBorder="1" applyAlignment="1">
      <alignment vertical="top" wrapText="1"/>
    </xf>
    <xf numFmtId="0" fontId="87" fillId="0" borderId="15" xfId="0" applyFont="1" applyBorder="1" applyAlignment="1">
      <alignment horizontal="center" vertical="center"/>
    </xf>
    <xf numFmtId="0" fontId="87" fillId="0" borderId="11" xfId="0" applyFont="1" applyBorder="1" applyAlignment="1">
      <alignment horizontal="center" vertical="center"/>
    </xf>
    <xf numFmtId="0" fontId="87" fillId="0" borderId="12" xfId="0" applyFont="1" applyBorder="1" applyAlignment="1">
      <alignment horizontal="center" vertical="center"/>
    </xf>
    <xf numFmtId="49" fontId="23" fillId="2" borderId="58" xfId="0" applyNumberFormat="1" applyFont="1" applyFill="1" applyBorder="1" applyAlignment="1">
      <alignment horizontal="center" vertical="top"/>
    </xf>
    <xf numFmtId="49" fontId="16" fillId="5" borderId="0" xfId="0" applyNumberFormat="1" applyFont="1" applyFill="1" applyAlignment="1">
      <alignment horizontal="center" vertical="top" wrapText="1"/>
    </xf>
    <xf numFmtId="0" fontId="12" fillId="5" borderId="22" xfId="0" applyFont="1" applyFill="1" applyBorder="1" applyAlignment="1">
      <alignment horizontal="center" vertical="top" wrapText="1"/>
    </xf>
    <xf numFmtId="49" fontId="34" fillId="0" borderId="59" xfId="0" applyNumberFormat="1" applyFont="1" applyBorder="1" applyAlignment="1">
      <alignment horizontal="center" vertical="top" wrapText="1"/>
    </xf>
    <xf numFmtId="49" fontId="15" fillId="0" borderId="29" xfId="0" applyNumberFormat="1" applyFont="1" applyBorder="1" applyAlignment="1">
      <alignment horizontal="center" vertical="top" wrapText="1"/>
    </xf>
    <xf numFmtId="49" fontId="15" fillId="0" borderId="9" xfId="0" applyNumberFormat="1" applyFont="1" applyBorder="1" applyAlignment="1">
      <alignment horizontal="center" vertical="top" wrapText="1"/>
    </xf>
    <xf numFmtId="49" fontId="15" fillId="0" borderId="21" xfId="0" applyNumberFormat="1" applyFont="1" applyBorder="1" applyAlignment="1">
      <alignment horizontal="center" vertical="top" wrapText="1"/>
    </xf>
    <xf numFmtId="0" fontId="15" fillId="0" borderId="46" xfId="0" applyFont="1" applyBorder="1" applyAlignment="1">
      <alignment horizontal="left" vertical="top" wrapText="1"/>
    </xf>
    <xf numFmtId="0" fontId="15" fillId="0" borderId="71" xfId="0" applyFont="1" applyBorder="1" applyAlignment="1">
      <alignment horizontal="left" vertical="top" wrapText="1"/>
    </xf>
    <xf numFmtId="49" fontId="16" fillId="5" borderId="29" xfId="0" applyNumberFormat="1" applyFont="1" applyFill="1" applyBorder="1" applyAlignment="1">
      <alignment horizontal="center" vertical="top" wrapText="1"/>
    </xf>
    <xf numFmtId="49" fontId="16" fillId="5" borderId="21" xfId="0" applyNumberFormat="1" applyFont="1" applyFill="1" applyBorder="1" applyAlignment="1">
      <alignment horizontal="center" vertical="top" wrapText="1"/>
    </xf>
    <xf numFmtId="49" fontId="34" fillId="0" borderId="59" xfId="0" applyNumberFormat="1" applyFont="1" applyBorder="1" applyAlignment="1">
      <alignment horizontal="center" vertical="top"/>
    </xf>
    <xf numFmtId="49" fontId="16" fillId="5" borderId="40" xfId="0" applyNumberFormat="1" applyFont="1" applyFill="1" applyBorder="1" applyAlignment="1">
      <alignment horizontal="center" vertical="top" wrapText="1"/>
    </xf>
    <xf numFmtId="0" fontId="15" fillId="7" borderId="15" xfId="0" applyFont="1" applyFill="1" applyBorder="1" applyAlignment="1">
      <alignment horizontal="center" vertical="top"/>
    </xf>
    <xf numFmtId="0" fontId="15" fillId="7" borderId="11" xfId="0" applyFont="1" applyFill="1" applyBorder="1" applyAlignment="1">
      <alignment horizontal="center" vertical="top"/>
    </xf>
    <xf numFmtId="0" fontId="15" fillId="7" borderId="12" xfId="0" applyFont="1" applyFill="1" applyBorder="1" applyAlignment="1">
      <alignment horizontal="center" vertical="top"/>
    </xf>
    <xf numFmtId="49" fontId="16" fillId="8" borderId="15" xfId="7" applyNumberFormat="1" applyFont="1" applyFill="1" applyBorder="1" applyAlignment="1">
      <alignment horizontal="right" vertical="top"/>
    </xf>
    <xf numFmtId="49" fontId="16" fillId="8" borderId="11" xfId="7" applyNumberFormat="1" applyFont="1" applyFill="1" applyBorder="1" applyAlignment="1">
      <alignment horizontal="right" vertical="top"/>
    </xf>
    <xf numFmtId="49" fontId="16" fillId="8" borderId="12" xfId="7" applyNumberFormat="1" applyFont="1" applyFill="1" applyBorder="1" applyAlignment="1">
      <alignment horizontal="right" vertical="top"/>
    </xf>
    <xf numFmtId="2" fontId="12" fillId="0" borderId="22" xfId="0" applyNumberFormat="1" applyFont="1" applyBorder="1" applyAlignment="1">
      <alignment horizontal="center" vertical="center"/>
    </xf>
    <xf numFmtId="2" fontId="30" fillId="0" borderId="17" xfId="0" applyNumberFormat="1" applyFont="1" applyBorder="1" applyAlignment="1">
      <alignment horizontal="center" vertical="center"/>
    </xf>
    <xf numFmtId="2" fontId="30" fillId="0" borderId="42" xfId="0" applyNumberFormat="1" applyFont="1" applyBorder="1" applyAlignment="1">
      <alignment horizontal="center" vertical="center"/>
    </xf>
    <xf numFmtId="0" fontId="34" fillId="0" borderId="2" xfId="0" applyFont="1" applyBorder="1" applyAlignment="1">
      <alignment horizontal="center" vertical="top"/>
    </xf>
    <xf numFmtId="49" fontId="16" fillId="5" borderId="59" xfId="0" applyNumberFormat="1" applyFont="1" applyFill="1" applyBorder="1" applyAlignment="1">
      <alignment horizontal="center" vertical="top"/>
    </xf>
    <xf numFmtId="49" fontId="16" fillId="5" borderId="9" xfId="0" applyNumberFormat="1" applyFont="1" applyFill="1" applyBorder="1" applyAlignment="1">
      <alignment horizontal="center" vertical="top"/>
    </xf>
    <xf numFmtId="49" fontId="16" fillId="5" borderId="4" xfId="0" applyNumberFormat="1" applyFont="1" applyFill="1" applyBorder="1" applyAlignment="1">
      <alignment horizontal="center" vertical="top"/>
    </xf>
    <xf numFmtId="49" fontId="87" fillId="8" borderId="29" xfId="0" applyNumberFormat="1" applyFont="1" applyFill="1" applyBorder="1" applyAlignment="1">
      <alignment horizontal="center" vertical="top" wrapText="1"/>
    </xf>
    <xf numFmtId="49" fontId="87" fillId="8" borderId="21" xfId="0" applyNumberFormat="1" applyFont="1" applyFill="1" applyBorder="1" applyAlignment="1">
      <alignment horizontal="center" vertical="top" wrapText="1"/>
    </xf>
    <xf numFmtId="0" fontId="52" fillId="0" borderId="29" xfId="0" applyFont="1" applyBorder="1" applyAlignment="1">
      <alignment horizontal="center" vertical="top"/>
    </xf>
    <xf numFmtId="0" fontId="52" fillId="0" borderId="21" xfId="0" applyFont="1" applyBorder="1" applyAlignment="1">
      <alignment horizontal="center" vertical="top"/>
    </xf>
    <xf numFmtId="49" fontId="86" fillId="2" borderId="29" xfId="0" applyNumberFormat="1" applyFont="1" applyFill="1" applyBorder="1" applyAlignment="1">
      <alignment horizontal="center" vertical="top"/>
    </xf>
    <xf numFmtId="49" fontId="86" fillId="2" borderId="9" xfId="0" applyNumberFormat="1" applyFont="1" applyFill="1" applyBorder="1" applyAlignment="1">
      <alignment horizontal="center" vertical="top"/>
    </xf>
    <xf numFmtId="49" fontId="86" fillId="2" borderId="21" xfId="0" applyNumberFormat="1" applyFont="1" applyFill="1" applyBorder="1" applyAlignment="1">
      <alignment horizontal="center" vertical="top"/>
    </xf>
    <xf numFmtId="0" fontId="15" fillId="0" borderId="55" xfId="0" applyFont="1" applyBorder="1" applyAlignment="1">
      <alignment vertical="top" wrapText="1"/>
    </xf>
    <xf numFmtId="0" fontId="15" fillId="0" borderId="46" xfId="0" applyFont="1" applyBorder="1" applyAlignment="1">
      <alignment vertical="top" wrapText="1"/>
    </xf>
    <xf numFmtId="0" fontId="12" fillId="0" borderId="18" xfId="0" applyFont="1" applyBorder="1" applyAlignment="1">
      <alignment vertical="top" wrapText="1"/>
    </xf>
    <xf numFmtId="0" fontId="16" fillId="3" borderId="2" xfId="0" applyFont="1" applyFill="1" applyBorder="1" applyAlignment="1">
      <alignment horizontal="center" vertical="top"/>
    </xf>
    <xf numFmtId="0" fontId="23" fillId="2" borderId="31" xfId="0" applyFont="1" applyFill="1" applyBorder="1" applyAlignment="1">
      <alignment horizontal="center" vertical="top"/>
    </xf>
    <xf numFmtId="49" fontId="87" fillId="3" borderId="29" xfId="0" applyNumberFormat="1" applyFont="1" applyFill="1" applyBorder="1" applyAlignment="1">
      <alignment horizontal="center" vertical="top"/>
    </xf>
    <xf numFmtId="49" fontId="87" fillId="3" borderId="9" xfId="0" applyNumberFormat="1" applyFont="1" applyFill="1" applyBorder="1" applyAlignment="1">
      <alignment horizontal="center" vertical="top"/>
    </xf>
    <xf numFmtId="49" fontId="87" fillId="3" borderId="21" xfId="0" applyNumberFormat="1" applyFont="1" applyFill="1" applyBorder="1" applyAlignment="1">
      <alignment horizontal="center" vertical="top"/>
    </xf>
    <xf numFmtId="49" fontId="16" fillId="5" borderId="9" xfId="0" applyNumberFormat="1" applyFont="1" applyFill="1" applyBorder="1" applyAlignment="1">
      <alignment horizontal="center" vertical="top" wrapText="1"/>
    </xf>
    <xf numFmtId="0" fontId="15" fillId="0" borderId="40" xfId="0" applyFont="1" applyBorder="1" applyAlignment="1">
      <alignment horizontal="left" vertical="top" wrapText="1"/>
    </xf>
    <xf numFmtId="0" fontId="15" fillId="0" borderId="0" xfId="0" applyFont="1" applyAlignment="1">
      <alignment horizontal="left" vertical="top" wrapText="1"/>
    </xf>
    <xf numFmtId="0" fontId="15" fillId="0" borderId="22" xfId="0" applyFont="1" applyBorder="1" applyAlignment="1">
      <alignment horizontal="left" vertical="top" wrapText="1"/>
    </xf>
    <xf numFmtId="49" fontId="34" fillId="0" borderId="29" xfId="0" applyNumberFormat="1" applyFont="1" applyBorder="1" applyAlignment="1">
      <alignment horizontal="center" vertical="top" wrapText="1"/>
    </xf>
    <xf numFmtId="49" fontId="15" fillId="0" borderId="43" xfId="0" applyNumberFormat="1" applyFont="1" applyBorder="1" applyAlignment="1">
      <alignment horizontal="center" vertical="top"/>
    </xf>
    <xf numFmtId="49" fontId="15" fillId="0" borderId="26" xfId="0" applyNumberFormat="1" applyFont="1" applyBorder="1" applyAlignment="1">
      <alignment horizontal="center" vertical="top"/>
    </xf>
    <xf numFmtId="49" fontId="15" fillId="0" borderId="24" xfId="0" applyNumberFormat="1" applyFont="1" applyBorder="1" applyAlignment="1">
      <alignment horizontal="center" vertical="top"/>
    </xf>
    <xf numFmtId="49" fontId="16" fillId="8" borderId="23" xfId="7" applyNumberFormat="1" applyFont="1" applyFill="1" applyBorder="1" applyAlignment="1">
      <alignment horizontal="right" vertical="top"/>
    </xf>
    <xf numFmtId="49" fontId="16" fillId="8" borderId="22" xfId="7" applyNumberFormat="1" applyFont="1" applyFill="1" applyBorder="1" applyAlignment="1">
      <alignment horizontal="right" vertical="top"/>
    </xf>
    <xf numFmtId="0" fontId="15" fillId="7" borderId="23" xfId="0" applyFont="1" applyFill="1" applyBorder="1" applyAlignment="1">
      <alignment horizontal="center" vertical="top" wrapText="1"/>
    </xf>
    <xf numFmtId="0" fontId="15" fillId="7" borderId="22" xfId="0" applyFont="1" applyFill="1" applyBorder="1" applyAlignment="1">
      <alignment horizontal="center" vertical="top" wrapText="1"/>
    </xf>
    <xf numFmtId="0" fontId="15" fillId="7" borderId="24" xfId="0" applyFont="1" applyFill="1" applyBorder="1" applyAlignment="1">
      <alignment horizontal="center" vertical="top" wrapText="1"/>
    </xf>
    <xf numFmtId="0" fontId="27" fillId="7" borderId="15" xfId="7" applyFont="1" applyFill="1" applyBorder="1" applyAlignment="1">
      <alignment horizontal="center" vertical="top" wrapText="1"/>
    </xf>
    <xf numFmtId="0" fontId="27" fillId="7" borderId="11" xfId="7" applyFont="1" applyFill="1" applyBorder="1" applyAlignment="1">
      <alignment horizontal="center" vertical="top" wrapText="1"/>
    </xf>
    <xf numFmtId="0" fontId="27" fillId="7" borderId="12" xfId="7" applyFont="1" applyFill="1" applyBorder="1" applyAlignment="1">
      <alignment horizontal="center" vertical="top" wrapText="1"/>
    </xf>
    <xf numFmtId="0" fontId="30" fillId="7" borderId="15" xfId="7" applyFont="1" applyFill="1" applyBorder="1" applyAlignment="1">
      <alignment horizontal="center" vertical="top"/>
    </xf>
    <xf numFmtId="0" fontId="30" fillId="7" borderId="11" xfId="7" applyFont="1" applyFill="1" applyBorder="1" applyAlignment="1">
      <alignment horizontal="center" vertical="top"/>
    </xf>
    <xf numFmtId="0" fontId="30" fillId="7" borderId="12" xfId="7" applyFont="1" applyFill="1" applyBorder="1" applyAlignment="1">
      <alignment horizontal="center" vertical="top"/>
    </xf>
    <xf numFmtId="49" fontId="27" fillId="8" borderId="15" xfId="7" applyNumberFormat="1" applyFont="1" applyFill="1" applyBorder="1" applyAlignment="1">
      <alignment horizontal="right" vertical="top"/>
    </xf>
    <xf numFmtId="49" fontId="27" fillId="8" borderId="11" xfId="7" applyNumberFormat="1" applyFont="1" applyFill="1" applyBorder="1" applyAlignment="1">
      <alignment horizontal="right" vertical="top"/>
    </xf>
    <xf numFmtId="49" fontId="27" fillId="8" borderId="12" xfId="7" applyNumberFormat="1" applyFont="1" applyFill="1" applyBorder="1" applyAlignment="1">
      <alignment horizontal="right" vertical="top"/>
    </xf>
    <xf numFmtId="49" fontId="27" fillId="6" borderId="15" xfId="7" applyNumberFormat="1" applyFont="1" applyFill="1" applyBorder="1" applyAlignment="1">
      <alignment horizontal="right" vertical="top"/>
    </xf>
    <xf numFmtId="49" fontId="27" fillId="6" borderId="11" xfId="7" applyNumberFormat="1" applyFont="1" applyFill="1" applyBorder="1" applyAlignment="1">
      <alignment horizontal="right" vertical="top"/>
    </xf>
    <xf numFmtId="49" fontId="27" fillId="6" borderId="12" xfId="7" applyNumberFormat="1" applyFont="1" applyFill="1" applyBorder="1" applyAlignment="1">
      <alignment horizontal="right" vertical="top"/>
    </xf>
    <xf numFmtId="0" fontId="30" fillId="6" borderId="15" xfId="7" applyFont="1" applyFill="1" applyBorder="1" applyAlignment="1">
      <alignment horizontal="center" vertical="top"/>
    </xf>
    <xf numFmtId="0" fontId="30" fillId="6" borderId="11" xfId="7" applyFont="1" applyFill="1" applyBorder="1" applyAlignment="1">
      <alignment horizontal="center" vertical="top"/>
    </xf>
    <xf numFmtId="0" fontId="30" fillId="6" borderId="12" xfId="7" applyFont="1" applyFill="1" applyBorder="1" applyAlignment="1">
      <alignment horizontal="center" vertical="top"/>
    </xf>
    <xf numFmtId="0" fontId="27" fillId="7" borderId="15" xfId="7" applyFont="1" applyFill="1" applyBorder="1" applyAlignment="1">
      <alignment horizontal="left" vertical="top" wrapText="1"/>
    </xf>
    <xf numFmtId="0" fontId="27" fillId="7" borderId="11" xfId="7" applyFont="1" applyFill="1" applyBorder="1" applyAlignment="1">
      <alignment horizontal="left" vertical="top" wrapText="1"/>
    </xf>
    <xf numFmtId="0" fontId="27" fillId="7" borderId="40" xfId="7" applyFont="1" applyFill="1" applyBorder="1" applyAlignment="1">
      <alignment horizontal="left" vertical="top" wrapText="1"/>
    </xf>
    <xf numFmtId="0" fontId="27" fillId="7" borderId="43" xfId="7" applyFont="1" applyFill="1" applyBorder="1" applyAlignment="1">
      <alignment horizontal="left" vertical="top" wrapText="1"/>
    </xf>
    <xf numFmtId="0" fontId="27" fillId="0" borderId="29" xfId="7" applyFont="1" applyBorder="1" applyAlignment="1">
      <alignment horizontal="center" vertical="top" wrapText="1"/>
    </xf>
    <xf numFmtId="0" fontId="27" fillId="0" borderId="9" xfId="7" applyFont="1" applyBorder="1" applyAlignment="1">
      <alignment horizontal="center" vertical="top" wrapText="1"/>
    </xf>
    <xf numFmtId="0" fontId="15" fillId="0" borderId="21" xfId="7" applyFont="1" applyBorder="1" applyAlignment="1">
      <alignment vertical="top" wrapText="1"/>
    </xf>
    <xf numFmtId="49" fontId="34" fillId="0" borderId="55" xfId="7" applyNumberFormat="1" applyFont="1" applyBorder="1" applyAlignment="1">
      <alignment horizontal="center" vertical="top" wrapText="1"/>
    </xf>
    <xf numFmtId="49" fontId="34" fillId="0" borderId="46" xfId="7" applyNumberFormat="1" applyFont="1" applyBorder="1" applyAlignment="1">
      <alignment horizontal="center" vertical="top" wrapText="1"/>
    </xf>
    <xf numFmtId="49" fontId="34" fillId="0" borderId="18" xfId="7" applyNumberFormat="1" applyFont="1" applyBorder="1" applyAlignment="1">
      <alignment horizontal="center" vertical="top" wrapText="1"/>
    </xf>
    <xf numFmtId="0" fontId="26" fillId="0" borderId="54" xfId="7" applyFont="1" applyBorder="1" applyAlignment="1">
      <alignment horizontal="center" vertical="top" wrapText="1"/>
    </xf>
    <xf numFmtId="0" fontId="26" fillId="0" borderId="57" xfId="7" applyFont="1" applyBorder="1" applyAlignment="1">
      <alignment horizontal="center" vertical="top" wrapText="1"/>
    </xf>
    <xf numFmtId="0" fontId="26" fillId="0" borderId="14" xfId="7" applyFont="1" applyBorder="1" applyAlignment="1">
      <alignment horizontal="center" vertical="top" wrapText="1"/>
    </xf>
    <xf numFmtId="49" fontId="34" fillId="0" borderId="29" xfId="7" applyNumberFormat="1" applyFont="1" applyBorder="1" applyAlignment="1">
      <alignment horizontal="center" vertical="top"/>
    </xf>
    <xf numFmtId="49" fontId="34" fillId="0" borderId="9" xfId="7" applyNumberFormat="1" applyFont="1" applyBorder="1" applyAlignment="1">
      <alignment horizontal="center" vertical="top"/>
    </xf>
    <xf numFmtId="49" fontId="34" fillId="0" borderId="21" xfId="7" applyNumberFormat="1" applyFont="1" applyBorder="1" applyAlignment="1">
      <alignment horizontal="center" vertical="top"/>
    </xf>
    <xf numFmtId="49" fontId="27" fillId="5" borderId="40" xfId="7" applyNumberFormat="1" applyFont="1" applyFill="1" applyBorder="1" applyAlignment="1">
      <alignment horizontal="center" vertical="top" wrapText="1"/>
    </xf>
    <xf numFmtId="49" fontId="27" fillId="5" borderId="0" xfId="7" applyNumberFormat="1" applyFont="1" applyFill="1" applyAlignment="1">
      <alignment horizontal="center" vertical="top" wrapText="1"/>
    </xf>
    <xf numFmtId="0" fontId="30" fillId="5" borderId="22" xfId="7" applyFont="1" applyFill="1" applyBorder="1" applyAlignment="1">
      <alignment horizontal="center" vertical="top" wrapText="1"/>
    </xf>
    <xf numFmtId="0" fontId="30" fillId="5" borderId="29" xfId="7" applyFont="1" applyFill="1" applyBorder="1" applyAlignment="1">
      <alignment vertical="top" wrapText="1"/>
    </xf>
    <xf numFmtId="0" fontId="15" fillId="0" borderId="9" xfId="7" applyFont="1" applyBorder="1" applyAlignment="1">
      <alignment wrapText="1"/>
    </xf>
    <xf numFmtId="0" fontId="15" fillId="0" borderId="21" xfId="7" applyFont="1" applyBorder="1" applyAlignment="1">
      <alignment wrapText="1"/>
    </xf>
    <xf numFmtId="0" fontId="27" fillId="7" borderId="15" xfId="7" applyFont="1" applyFill="1" applyBorder="1" applyAlignment="1">
      <alignment horizontal="left" vertical="top"/>
    </xf>
    <xf numFmtId="0" fontId="27" fillId="7" borderId="11" xfId="7" applyFont="1" applyFill="1" applyBorder="1" applyAlignment="1">
      <alignment horizontal="left" vertical="top"/>
    </xf>
    <xf numFmtId="0" fontId="27" fillId="7" borderId="12" xfId="7" applyFont="1" applyFill="1" applyBorder="1" applyAlignment="1">
      <alignment horizontal="left" vertical="top"/>
    </xf>
    <xf numFmtId="0" fontId="27" fillId="0" borderId="39" xfId="7" applyFont="1" applyBorder="1" applyAlignment="1">
      <alignment horizontal="center" vertical="top"/>
    </xf>
    <xf numFmtId="0" fontId="27" fillId="0" borderId="40" xfId="7" applyFont="1" applyBorder="1" applyAlignment="1">
      <alignment horizontal="center" vertical="top"/>
    </xf>
    <xf numFmtId="0" fontId="27" fillId="0" borderId="43" xfId="7" applyFont="1" applyBorder="1" applyAlignment="1">
      <alignment horizontal="center" vertical="top"/>
    </xf>
    <xf numFmtId="0" fontId="27" fillId="0" borderId="23" xfId="7" applyFont="1" applyBorder="1" applyAlignment="1">
      <alignment horizontal="center" vertical="top"/>
    </xf>
    <xf numFmtId="0" fontId="27" fillId="0" borderId="22" xfId="7" applyFont="1" applyBorder="1" applyAlignment="1">
      <alignment horizontal="center" vertical="top"/>
    </xf>
    <xf numFmtId="0" fontId="27" fillId="0" borderId="24" xfId="7" applyFont="1" applyBorder="1" applyAlignment="1">
      <alignment horizontal="center" vertical="top"/>
    </xf>
    <xf numFmtId="0" fontId="15" fillId="0" borderId="9" xfId="7" applyFont="1" applyBorder="1" applyAlignment="1">
      <alignment vertical="top" wrapText="1"/>
    </xf>
    <xf numFmtId="0" fontId="30" fillId="0" borderId="17" xfId="7" applyFont="1" applyBorder="1" applyAlignment="1">
      <alignment horizontal="center" vertical="center"/>
    </xf>
    <xf numFmtId="0" fontId="30" fillId="0" borderId="42" xfId="7" applyFont="1" applyBorder="1" applyAlignment="1">
      <alignment horizontal="center" vertical="center"/>
    </xf>
    <xf numFmtId="49" fontId="34" fillId="0" borderId="2" xfId="7" applyNumberFormat="1" applyFont="1" applyBorder="1" applyAlignment="1">
      <alignment horizontal="center" vertical="top"/>
    </xf>
    <xf numFmtId="49" fontId="34" fillId="0" borderId="4" xfId="7" applyNumberFormat="1" applyFont="1" applyBorder="1" applyAlignment="1">
      <alignment horizontal="center" vertical="top"/>
    </xf>
    <xf numFmtId="49" fontId="27" fillId="8" borderId="31" xfId="7" applyNumberFormat="1" applyFont="1" applyFill="1" applyBorder="1" applyAlignment="1">
      <alignment horizontal="center" vertical="top"/>
    </xf>
    <xf numFmtId="49" fontId="27" fillId="8" borderId="36" xfId="7" applyNumberFormat="1" applyFont="1" applyFill="1" applyBorder="1" applyAlignment="1">
      <alignment horizontal="center" vertical="top"/>
    </xf>
    <xf numFmtId="49" fontId="27" fillId="8" borderId="32" xfId="7" applyNumberFormat="1" applyFont="1" applyFill="1" applyBorder="1" applyAlignment="1">
      <alignment horizontal="center" vertical="top"/>
    </xf>
    <xf numFmtId="0" fontId="12" fillId="0" borderId="0" xfId="0" applyFont="1" applyAlignment="1">
      <alignment wrapText="1"/>
    </xf>
    <xf numFmtId="0" fontId="27" fillId="0" borderId="0" xfId="7" applyFont="1" applyAlignment="1">
      <alignment horizontal="center" vertical="center"/>
    </xf>
    <xf numFmtId="0" fontId="12" fillId="0" borderId="22" xfId="7" applyBorder="1" applyAlignment="1">
      <alignment horizontal="center"/>
    </xf>
    <xf numFmtId="0" fontId="27" fillId="8" borderId="15" xfId="0" applyFont="1" applyFill="1" applyBorder="1" applyAlignment="1">
      <alignment horizontal="left"/>
    </xf>
    <xf numFmtId="0" fontId="27" fillId="8" borderId="11" xfId="0" applyFont="1" applyFill="1" applyBorder="1" applyAlignment="1">
      <alignment horizontal="left"/>
    </xf>
    <xf numFmtId="0" fontId="16" fillId="7" borderId="15" xfId="0" applyFont="1" applyFill="1" applyBorder="1" applyAlignment="1">
      <alignment horizontal="left" vertical="center"/>
    </xf>
    <xf numFmtId="0" fontId="16" fillId="7" borderId="11" xfId="0" applyFont="1" applyFill="1" applyBorder="1" applyAlignment="1">
      <alignment horizontal="left" vertical="center"/>
    </xf>
    <xf numFmtId="0" fontId="16" fillId="7" borderId="12" xfId="0" applyFont="1" applyFill="1" applyBorder="1" applyAlignment="1">
      <alignment horizontal="left" vertical="center"/>
    </xf>
    <xf numFmtId="0" fontId="87" fillId="0" borderId="23" xfId="0" applyFont="1" applyBorder="1" applyAlignment="1">
      <alignment horizontal="center" vertical="center"/>
    </xf>
    <xf numFmtId="0" fontId="87" fillId="0" borderId="22" xfId="0" applyFont="1" applyBorder="1" applyAlignment="1">
      <alignment horizontal="center" vertical="center"/>
    </xf>
    <xf numFmtId="0" fontId="87" fillId="0" borderId="24" xfId="0" applyFont="1" applyBorder="1" applyAlignment="1">
      <alignment horizontal="center" vertical="center"/>
    </xf>
    <xf numFmtId="49" fontId="26" fillId="0" borderId="59" xfId="0" applyNumberFormat="1" applyFont="1" applyBorder="1" applyAlignment="1">
      <alignment horizontal="center" vertical="top" textRotation="90"/>
    </xf>
    <xf numFmtId="49" fontId="26" fillId="0" borderId="9" xfId="0" applyNumberFormat="1" applyFont="1" applyBorder="1" applyAlignment="1">
      <alignment horizontal="center" vertical="top" textRotation="90"/>
    </xf>
    <xf numFmtId="49" fontId="26" fillId="0" borderId="4" xfId="0" applyNumberFormat="1" applyFont="1" applyBorder="1" applyAlignment="1">
      <alignment horizontal="center" vertical="top" textRotation="90"/>
    </xf>
    <xf numFmtId="49" fontId="26" fillId="0" borderId="29" xfId="0" applyNumberFormat="1" applyFont="1" applyBorder="1" applyAlignment="1">
      <alignment vertical="top" wrapText="1"/>
    </xf>
    <xf numFmtId="49" fontId="26" fillId="0" borderId="9" xfId="0" applyNumberFormat="1" applyFont="1" applyBorder="1" applyAlignment="1">
      <alignment vertical="top" wrapText="1"/>
    </xf>
    <xf numFmtId="49" fontId="26" fillId="0" borderId="21" xfId="0" applyNumberFormat="1" applyFont="1" applyBorder="1" applyAlignment="1">
      <alignment vertical="top" wrapText="1"/>
    </xf>
    <xf numFmtId="0" fontId="15" fillId="5" borderId="48" xfId="0" applyFont="1" applyFill="1" applyBorder="1" applyAlignment="1">
      <alignment vertical="center" wrapText="1"/>
    </xf>
    <xf numFmtId="0" fontId="15" fillId="5" borderId="13" xfId="0" applyFont="1" applyFill="1" applyBorder="1" applyAlignment="1">
      <alignment vertical="center" wrapText="1"/>
    </xf>
    <xf numFmtId="0" fontId="15" fillId="5" borderId="20" xfId="0" applyFont="1" applyFill="1" applyBorder="1" applyAlignment="1">
      <alignment vertical="center" wrapText="1"/>
    </xf>
    <xf numFmtId="0" fontId="15" fillId="5" borderId="50" xfId="0" applyFont="1" applyFill="1" applyBorder="1" applyAlignment="1">
      <alignment horizontal="center" vertical="center"/>
    </xf>
    <xf numFmtId="0" fontId="15" fillId="5" borderId="56" xfId="0" applyFont="1" applyFill="1" applyBorder="1" applyAlignment="1">
      <alignment horizontal="center" vertical="center"/>
    </xf>
    <xf numFmtId="0" fontId="15" fillId="5" borderId="51" xfId="0" applyFont="1" applyFill="1" applyBorder="1" applyAlignment="1">
      <alignment horizontal="center" vertical="center"/>
    </xf>
    <xf numFmtId="49" fontId="15" fillId="10" borderId="50" xfId="0" applyNumberFormat="1" applyFont="1" applyFill="1" applyBorder="1" applyAlignment="1">
      <alignment horizontal="center" vertical="center" wrapText="1"/>
    </xf>
    <xf numFmtId="49" fontId="15" fillId="10" borderId="56" xfId="0" applyNumberFormat="1" applyFont="1" applyFill="1" applyBorder="1" applyAlignment="1">
      <alignment horizontal="center" vertical="center" wrapText="1"/>
    </xf>
    <xf numFmtId="49" fontId="15" fillId="10" borderId="51" xfId="0" applyNumberFormat="1" applyFont="1" applyFill="1" applyBorder="1" applyAlignment="1">
      <alignment horizontal="center" vertical="center" wrapText="1"/>
    </xf>
    <xf numFmtId="49" fontId="15" fillId="10" borderId="54" xfId="0" applyNumberFormat="1" applyFont="1" applyFill="1" applyBorder="1" applyAlignment="1">
      <alignment horizontal="center" vertical="center" wrapText="1"/>
    </xf>
    <xf numFmtId="49" fontId="15" fillId="10" borderId="57" xfId="0" applyNumberFormat="1" applyFont="1" applyFill="1" applyBorder="1" applyAlignment="1">
      <alignment horizontal="center" vertical="center" wrapText="1"/>
    </xf>
    <xf numFmtId="49" fontId="15" fillId="10" borderId="14" xfId="0" applyNumberFormat="1" applyFont="1" applyFill="1" applyBorder="1" applyAlignment="1">
      <alignment horizontal="center" vertical="center" wrapText="1"/>
    </xf>
    <xf numFmtId="0" fontId="15" fillId="5" borderId="55" xfId="0" applyFont="1" applyFill="1" applyBorder="1" applyAlignment="1">
      <alignment vertical="center" wrapText="1"/>
    </xf>
    <xf numFmtId="0" fontId="15" fillId="5" borderId="46" xfId="0" applyFont="1" applyFill="1" applyBorder="1" applyAlignment="1">
      <alignment vertical="center" wrapText="1"/>
    </xf>
    <xf numFmtId="0" fontId="15" fillId="5" borderId="18" xfId="0" applyFont="1" applyFill="1" applyBorder="1" applyAlignment="1">
      <alignment vertical="center" wrapText="1"/>
    </xf>
    <xf numFmtId="0" fontId="15" fillId="5" borderId="21" xfId="0" applyFont="1" applyFill="1" applyBorder="1" applyAlignment="1">
      <alignment vertical="top" wrapText="1"/>
    </xf>
    <xf numFmtId="49" fontId="26" fillId="0" borderId="2" xfId="0" applyNumberFormat="1" applyFont="1" applyBorder="1" applyAlignment="1">
      <alignment horizontal="center" vertical="top" textRotation="90"/>
    </xf>
    <xf numFmtId="49" fontId="26" fillId="0" borderId="29" xfId="0" applyNumberFormat="1" applyFont="1" applyBorder="1" applyAlignment="1">
      <alignment vertical="top"/>
    </xf>
    <xf numFmtId="49" fontId="26" fillId="0" borderId="9" xfId="0" applyNumberFormat="1" applyFont="1" applyBorder="1" applyAlignment="1">
      <alignment vertical="top"/>
    </xf>
    <xf numFmtId="49" fontId="26" fillId="0" borderId="21" xfId="0" applyNumberFormat="1" applyFont="1" applyBorder="1" applyAlignment="1">
      <alignment vertical="top"/>
    </xf>
    <xf numFmtId="49" fontId="15" fillId="5" borderId="54" xfId="0" applyNumberFormat="1" applyFont="1" applyFill="1" applyBorder="1" applyAlignment="1">
      <alignment horizontal="center" vertical="center" wrapText="1"/>
    </xf>
    <xf numFmtId="49" fontId="15" fillId="5" borderId="57" xfId="0" applyNumberFormat="1" applyFont="1" applyFill="1" applyBorder="1" applyAlignment="1">
      <alignment horizontal="center" vertical="center" wrapText="1"/>
    </xf>
    <xf numFmtId="49" fontId="15" fillId="5" borderId="14" xfId="0" applyNumberFormat="1" applyFont="1" applyFill="1" applyBorder="1" applyAlignment="1">
      <alignment horizontal="center" vertical="center" wrapText="1"/>
    </xf>
    <xf numFmtId="0" fontId="9" fillId="5" borderId="54" xfId="0" applyFont="1" applyFill="1" applyBorder="1" applyAlignment="1">
      <alignment horizontal="center" vertical="center" wrapText="1"/>
    </xf>
    <xf numFmtId="0" fontId="9" fillId="5" borderId="57" xfId="0" applyFont="1" applyFill="1" applyBorder="1" applyAlignment="1">
      <alignment horizontal="center" vertical="center" wrapText="1"/>
    </xf>
    <xf numFmtId="0" fontId="9" fillId="5" borderId="14" xfId="0" applyFont="1" applyFill="1" applyBorder="1" applyAlignment="1">
      <alignment horizontal="center" vertical="center" wrapText="1"/>
    </xf>
    <xf numFmtId="0" fontId="15" fillId="0" borderId="67" xfId="0" applyFont="1" applyBorder="1" applyAlignment="1">
      <alignment horizontal="justify" vertical="center"/>
    </xf>
    <xf numFmtId="0" fontId="15" fillId="0" borderId="18" xfId="0" applyFont="1" applyBorder="1" applyAlignment="1">
      <alignment horizontal="justify" vertical="center"/>
    </xf>
    <xf numFmtId="165" fontId="15" fillId="10" borderId="64" xfId="0" applyNumberFormat="1" applyFont="1" applyFill="1" applyBorder="1" applyAlignment="1">
      <alignment horizontal="center" vertical="center" wrapText="1"/>
    </xf>
    <xf numFmtId="165" fontId="15" fillId="10" borderId="51" xfId="0" applyNumberFormat="1" applyFont="1" applyFill="1" applyBorder="1" applyAlignment="1">
      <alignment horizontal="center" vertical="center" wrapText="1"/>
    </xf>
    <xf numFmtId="0" fontId="9" fillId="5" borderId="64" xfId="0" applyFont="1" applyFill="1" applyBorder="1" applyAlignment="1">
      <alignment horizontal="center" vertical="center"/>
    </xf>
    <xf numFmtId="0" fontId="9" fillId="5" borderId="51" xfId="0" applyFont="1" applyFill="1" applyBorder="1" applyAlignment="1">
      <alignment horizontal="center" vertical="center"/>
    </xf>
    <xf numFmtId="0" fontId="9" fillId="5" borderId="63" xfId="0" applyFont="1" applyFill="1" applyBorder="1" applyAlignment="1">
      <alignment horizontal="center" vertical="center" wrapText="1"/>
    </xf>
    <xf numFmtId="49" fontId="9" fillId="5" borderId="50" xfId="0" applyNumberFormat="1" applyFont="1" applyFill="1" applyBorder="1" applyAlignment="1">
      <alignment horizontal="center" vertical="center" wrapText="1"/>
    </xf>
    <xf numFmtId="49" fontId="9" fillId="5" borderId="56" xfId="0" applyNumberFormat="1" applyFont="1" applyFill="1" applyBorder="1" applyAlignment="1">
      <alignment horizontal="center" vertical="center" wrapText="1"/>
    </xf>
    <xf numFmtId="49" fontId="9" fillId="5" borderId="51" xfId="0" applyNumberFormat="1" applyFont="1" applyFill="1" applyBorder="1" applyAlignment="1">
      <alignment horizontal="center" vertical="center" wrapText="1"/>
    </xf>
    <xf numFmtId="49" fontId="9" fillId="5" borderId="54" xfId="0" applyNumberFormat="1" applyFont="1" applyFill="1" applyBorder="1" applyAlignment="1">
      <alignment horizontal="center" vertical="center" wrapText="1"/>
    </xf>
    <xf numFmtId="49" fontId="9" fillId="5" borderId="57" xfId="0" applyNumberFormat="1" applyFont="1" applyFill="1" applyBorder="1" applyAlignment="1">
      <alignment horizontal="center" vertical="center" wrapText="1"/>
    </xf>
    <xf numFmtId="49" fontId="9" fillId="5" borderId="14" xfId="0" applyNumberFormat="1" applyFont="1" applyFill="1" applyBorder="1" applyAlignment="1">
      <alignment horizontal="center" vertical="center" wrapText="1"/>
    </xf>
    <xf numFmtId="49" fontId="15" fillId="5" borderId="50" xfId="0" applyNumberFormat="1" applyFont="1" applyFill="1" applyBorder="1" applyAlignment="1">
      <alignment horizontal="center" vertical="center" wrapText="1"/>
    </xf>
    <xf numFmtId="49" fontId="15" fillId="5" borderId="56" xfId="0" applyNumberFormat="1" applyFont="1" applyFill="1" applyBorder="1" applyAlignment="1">
      <alignment horizontal="center" vertical="center" wrapText="1"/>
    </xf>
    <xf numFmtId="49" fontId="15" fillId="5" borderId="51" xfId="0" applyNumberFormat="1" applyFont="1" applyFill="1" applyBorder="1" applyAlignment="1">
      <alignment horizontal="center" vertical="center" wrapText="1"/>
    </xf>
    <xf numFmtId="49" fontId="9" fillId="5" borderId="63" xfId="0" applyNumberFormat="1" applyFont="1" applyFill="1" applyBorder="1" applyAlignment="1">
      <alignment horizontal="center" vertical="center" wrapText="1"/>
    </xf>
    <xf numFmtId="49" fontId="15" fillId="0" borderId="29" xfId="0" applyNumberFormat="1" applyFont="1" applyBorder="1" applyAlignment="1">
      <alignment vertical="top"/>
    </xf>
    <xf numFmtId="49" fontId="15" fillId="0" borderId="9" xfId="0" applyNumberFormat="1" applyFont="1" applyBorder="1" applyAlignment="1">
      <alignment vertical="top"/>
    </xf>
    <xf numFmtId="49" fontId="15" fillId="0" borderId="21" xfId="0" applyNumberFormat="1" applyFont="1" applyBorder="1" applyAlignment="1">
      <alignment vertical="top"/>
    </xf>
    <xf numFmtId="0" fontId="15" fillId="0" borderId="67" xfId="0" applyFont="1" applyBorder="1" applyAlignment="1">
      <alignment vertical="center" wrapText="1"/>
    </xf>
    <xf numFmtId="0" fontId="15" fillId="0" borderId="46" xfId="0" applyFont="1" applyBorder="1" applyAlignment="1">
      <alignment vertical="center" wrapText="1"/>
    </xf>
    <xf numFmtId="0" fontId="15" fillId="0" borderId="18" xfId="0" applyFont="1" applyBorder="1" applyAlignment="1">
      <alignment vertical="center" wrapText="1"/>
    </xf>
    <xf numFmtId="0" fontId="15" fillId="0" borderId="64" xfId="0" applyFont="1" applyBorder="1" applyAlignment="1">
      <alignment horizontal="center" vertical="center"/>
    </xf>
    <xf numFmtId="0" fontId="15" fillId="0" borderId="56" xfId="0" applyFont="1" applyBorder="1" applyAlignment="1">
      <alignment horizontal="center" vertical="center"/>
    </xf>
    <xf numFmtId="0" fontId="15" fillId="0" borderId="51" xfId="0" applyFont="1" applyBorder="1" applyAlignment="1">
      <alignment horizontal="center" vertical="center"/>
    </xf>
    <xf numFmtId="0" fontId="15" fillId="0" borderId="64" xfId="0" applyFont="1" applyBorder="1" applyAlignment="1">
      <alignment horizontal="left" vertical="top" wrapText="1"/>
    </xf>
    <xf numFmtId="0" fontId="15" fillId="0" borderId="56" xfId="0" applyFont="1" applyBorder="1" applyAlignment="1">
      <alignment horizontal="left" vertical="top" wrapText="1"/>
    </xf>
    <xf numFmtId="0" fontId="15" fillId="0" borderId="51" xfId="0" applyFont="1" applyBorder="1" applyAlignment="1">
      <alignment horizontal="left" vertical="top" wrapText="1"/>
    </xf>
    <xf numFmtId="0" fontId="9" fillId="0" borderId="64" xfId="0" applyFont="1" applyBorder="1" applyAlignment="1">
      <alignment horizontal="center" vertical="center" wrapText="1"/>
    </xf>
    <xf numFmtId="0" fontId="9" fillId="0" borderId="56" xfId="0" applyFont="1" applyBorder="1" applyAlignment="1">
      <alignment horizontal="center" vertical="center" wrapText="1"/>
    </xf>
    <xf numFmtId="0" fontId="9" fillId="0" borderId="51" xfId="0" applyFont="1" applyBorder="1" applyAlignment="1">
      <alignment horizontal="center" vertical="center" wrapText="1"/>
    </xf>
    <xf numFmtId="0" fontId="24" fillId="5" borderId="63" xfId="0" applyFont="1" applyFill="1" applyBorder="1" applyAlignment="1">
      <alignment horizontal="center" vertical="center" wrapText="1"/>
    </xf>
    <xf numFmtId="0" fontId="24" fillId="5" borderId="57" xfId="0" applyFont="1" applyFill="1" applyBorder="1" applyAlignment="1">
      <alignment horizontal="center" vertical="center" wrapText="1"/>
    </xf>
    <xf numFmtId="0" fontId="24" fillId="5" borderId="14" xfId="0" applyFont="1" applyFill="1" applyBorder="1" applyAlignment="1">
      <alignment horizontal="center" vertical="center" wrapText="1"/>
    </xf>
    <xf numFmtId="49" fontId="9" fillId="5" borderId="64" xfId="0" applyNumberFormat="1" applyFont="1" applyFill="1" applyBorder="1" applyAlignment="1">
      <alignment horizontal="center" vertical="center" wrapText="1"/>
    </xf>
    <xf numFmtId="49" fontId="23" fillId="2" borderId="29" xfId="0" applyNumberFormat="1" applyFont="1" applyFill="1" applyBorder="1" applyAlignment="1">
      <alignment vertical="top"/>
    </xf>
    <xf numFmtId="49" fontId="23" fillId="2" borderId="9" xfId="0" applyNumberFormat="1" applyFont="1" applyFill="1" applyBorder="1" applyAlignment="1">
      <alignment vertical="top"/>
    </xf>
    <xf numFmtId="49" fontId="23" fillId="2" borderId="21" xfId="0" applyNumberFormat="1" applyFont="1" applyFill="1" applyBorder="1" applyAlignment="1">
      <alignment vertical="top"/>
    </xf>
    <xf numFmtId="49" fontId="16" fillId="3" borderId="29" xfId="0" applyNumberFormat="1" applyFont="1" applyFill="1" applyBorder="1" applyAlignment="1">
      <alignment vertical="top"/>
    </xf>
    <xf numFmtId="49" fontId="16" fillId="3" borderId="9" xfId="0" applyNumberFormat="1" applyFont="1" applyFill="1" applyBorder="1" applyAlignment="1">
      <alignment vertical="top"/>
    </xf>
    <xf numFmtId="49" fontId="16" fillId="3" borderId="21" xfId="0" applyNumberFormat="1" applyFont="1" applyFill="1" applyBorder="1" applyAlignment="1">
      <alignment vertical="top"/>
    </xf>
    <xf numFmtId="49" fontId="26" fillId="0" borderId="29" xfId="0" applyNumberFormat="1" applyFont="1" applyBorder="1" applyAlignment="1">
      <alignment horizontal="center" vertical="top" textRotation="90"/>
    </xf>
    <xf numFmtId="49" fontId="26" fillId="0" borderId="21" xfId="0" applyNumberFormat="1" applyFont="1" applyBorder="1" applyAlignment="1">
      <alignment horizontal="center" vertical="top" textRotation="90"/>
    </xf>
    <xf numFmtId="0" fontId="15" fillId="0" borderId="3" xfId="0" applyFont="1" applyBorder="1" applyAlignment="1">
      <alignment horizontal="center" vertical="top"/>
    </xf>
    <xf numFmtId="165" fontId="15" fillId="0" borderId="3" xfId="0" applyNumberFormat="1" applyFont="1" applyBorder="1" applyAlignment="1">
      <alignment horizontal="center" vertical="top"/>
    </xf>
    <xf numFmtId="0" fontId="9" fillId="0" borderId="64" xfId="0" applyFont="1" applyBorder="1" applyAlignment="1">
      <alignment horizontal="center" vertical="center"/>
    </xf>
    <xf numFmtId="0" fontId="9" fillId="0" borderId="56" xfId="0" applyFont="1" applyBorder="1" applyAlignment="1">
      <alignment horizontal="center" vertical="center"/>
    </xf>
    <xf numFmtId="0" fontId="9" fillId="0" borderId="51" xfId="0" applyFont="1" applyBorder="1" applyAlignment="1">
      <alignment horizontal="center" vertical="center"/>
    </xf>
    <xf numFmtId="0" fontId="9" fillId="0" borderId="63" xfId="0" applyFont="1" applyBorder="1" applyAlignment="1">
      <alignment horizontal="center" vertical="center"/>
    </xf>
    <xf numFmtId="0" fontId="9" fillId="0" borderId="57" xfId="0" applyFont="1" applyBorder="1" applyAlignment="1">
      <alignment horizontal="center" vertical="center"/>
    </xf>
    <xf numFmtId="0" fontId="9" fillId="0" borderId="14" xfId="0" applyFont="1" applyBorder="1" applyAlignment="1">
      <alignment horizontal="center" vertical="center"/>
    </xf>
    <xf numFmtId="49" fontId="34" fillId="0" borderId="29" xfId="0" applyNumberFormat="1" applyFont="1" applyBorder="1" applyAlignment="1">
      <alignment horizontal="center" vertical="top" textRotation="90"/>
    </xf>
    <xf numFmtId="49" fontId="34" fillId="0" borderId="9" xfId="0" applyNumberFormat="1" applyFont="1" applyBorder="1" applyAlignment="1">
      <alignment horizontal="center" vertical="top" textRotation="90"/>
    </xf>
    <xf numFmtId="49" fontId="34" fillId="0" borderId="21" xfId="0" applyNumberFormat="1" applyFont="1" applyBorder="1" applyAlignment="1">
      <alignment horizontal="center" vertical="top" textRotation="90"/>
    </xf>
    <xf numFmtId="165" fontId="15" fillId="10" borderId="50" xfId="0" applyNumberFormat="1" applyFont="1" applyFill="1" applyBorder="1" applyAlignment="1">
      <alignment horizontal="center" vertical="center" wrapText="1"/>
    </xf>
    <xf numFmtId="165" fontId="15" fillId="10" borderId="56" xfId="0" applyNumberFormat="1" applyFont="1" applyFill="1" applyBorder="1" applyAlignment="1">
      <alignment horizontal="center" vertical="center" wrapText="1"/>
    </xf>
    <xf numFmtId="0" fontId="9" fillId="5" borderId="50" xfId="0" applyFont="1" applyFill="1" applyBorder="1" applyAlignment="1">
      <alignment horizontal="center" vertical="center" wrapText="1"/>
    </xf>
    <xf numFmtId="0" fontId="9" fillId="5" borderId="56" xfId="0" applyFont="1" applyFill="1" applyBorder="1" applyAlignment="1">
      <alignment horizontal="center" vertical="center" wrapText="1"/>
    </xf>
    <xf numFmtId="0" fontId="9" fillId="5" borderId="51" xfId="0" applyFont="1" applyFill="1" applyBorder="1" applyAlignment="1">
      <alignment horizontal="center" vertical="center" wrapText="1"/>
    </xf>
    <xf numFmtId="0" fontId="16" fillId="0" borderId="15"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5" fillId="0" borderId="46"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50" xfId="0" applyFont="1" applyBorder="1" applyAlignment="1">
      <alignment horizontal="center" vertical="center" wrapText="1"/>
    </xf>
    <xf numFmtId="0" fontId="15" fillId="0" borderId="51" xfId="0" applyFont="1" applyBorder="1" applyAlignment="1">
      <alignment horizontal="center" vertical="center" wrapText="1"/>
    </xf>
    <xf numFmtId="0" fontId="15" fillId="0" borderId="17" xfId="0" applyFont="1" applyBorder="1" applyAlignment="1">
      <alignment horizontal="center" vertical="center"/>
    </xf>
    <xf numFmtId="0" fontId="15" fillId="0" borderId="42" xfId="0" applyFont="1" applyBorder="1" applyAlignment="1">
      <alignment horizontal="center" vertical="center"/>
    </xf>
    <xf numFmtId="0" fontId="15" fillId="0" borderId="2" xfId="0" applyFont="1" applyBorder="1" applyAlignment="1">
      <alignment horizontal="center" vertical="center" textRotation="90" wrapText="1"/>
    </xf>
    <xf numFmtId="0" fontId="15" fillId="0" borderId="30" xfId="0" applyFont="1" applyBorder="1" applyAlignment="1">
      <alignment horizontal="center" vertical="center" textRotation="90" wrapText="1"/>
    </xf>
    <xf numFmtId="0" fontId="15" fillId="0" borderId="4" xfId="0" applyFont="1" applyBorder="1" applyAlignment="1">
      <alignment horizontal="center" vertical="center" textRotation="90" wrapText="1"/>
    </xf>
    <xf numFmtId="0" fontId="15" fillId="0" borderId="8" xfId="0" applyFont="1" applyBorder="1" applyAlignment="1">
      <alignment horizontal="center" vertical="center" textRotation="90" wrapText="1"/>
    </xf>
    <xf numFmtId="0" fontId="15" fillId="0" borderId="38" xfId="0" applyFont="1" applyBorder="1" applyAlignment="1">
      <alignment horizontal="center" vertical="center" textRotation="90" wrapText="1"/>
    </xf>
    <xf numFmtId="0" fontId="15" fillId="0" borderId="10" xfId="0" applyFont="1" applyBorder="1" applyAlignment="1">
      <alignment horizontal="center" vertical="center" textRotation="90" wrapText="1"/>
    </xf>
    <xf numFmtId="0" fontId="15" fillId="0" borderId="43"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9" xfId="0" applyFont="1" applyBorder="1" applyAlignment="1">
      <alignment horizontal="center" vertical="center" textRotation="90" wrapText="1"/>
    </xf>
    <xf numFmtId="0" fontId="15" fillId="0" borderId="9" xfId="0" applyFont="1" applyBorder="1" applyAlignment="1">
      <alignment horizontal="center" vertical="center" textRotation="90" wrapText="1"/>
    </xf>
    <xf numFmtId="0" fontId="15" fillId="0" borderId="21" xfId="0" applyFont="1" applyBorder="1" applyAlignment="1">
      <alignment horizontal="center" vertical="center" textRotation="90" wrapText="1"/>
    </xf>
    <xf numFmtId="0" fontId="16" fillId="0" borderId="39" xfId="0" applyFont="1" applyBorder="1" applyAlignment="1">
      <alignment horizontal="center" vertical="center" textRotation="90"/>
    </xf>
    <xf numFmtId="0" fontId="16" fillId="0" borderId="36" xfId="0" applyFont="1" applyBorder="1" applyAlignment="1">
      <alignment horizontal="center" vertical="center" textRotation="90"/>
    </xf>
    <xf numFmtId="0" fontId="16" fillId="0" borderId="23" xfId="0" applyFont="1" applyBorder="1" applyAlignment="1">
      <alignment horizontal="center" vertical="center" textRotation="90"/>
    </xf>
    <xf numFmtId="49" fontId="16" fillId="8" borderId="29" xfId="0" applyNumberFormat="1" applyFont="1" applyFill="1" applyBorder="1" applyAlignment="1">
      <alignment horizontal="center" vertical="top" wrapText="1"/>
    </xf>
    <xf numFmtId="49" fontId="16" fillId="8" borderId="21" xfId="0" applyNumberFormat="1" applyFont="1" applyFill="1" applyBorder="1" applyAlignment="1">
      <alignment horizontal="center" vertical="top" wrapText="1"/>
    </xf>
    <xf numFmtId="0" fontId="16" fillId="0" borderId="39" xfId="0" applyFont="1" applyBorder="1" applyAlignment="1">
      <alignment horizontal="center" vertical="center"/>
    </xf>
    <xf numFmtId="0" fontId="16" fillId="0" borderId="40" xfId="0" applyFont="1" applyBorder="1" applyAlignment="1">
      <alignment horizontal="center" vertical="center"/>
    </xf>
    <xf numFmtId="0" fontId="16" fillId="0" borderId="43" xfId="0" applyFont="1" applyBorder="1" applyAlignment="1">
      <alignment horizontal="center" vertical="center"/>
    </xf>
    <xf numFmtId="0" fontId="16" fillId="0" borderId="23" xfId="0" applyFont="1" applyBorder="1" applyAlignment="1">
      <alignment horizontal="center" vertical="center"/>
    </xf>
    <xf numFmtId="0" fontId="16" fillId="0" borderId="22" xfId="0" applyFont="1" applyBorder="1" applyAlignment="1">
      <alignment horizontal="center" vertical="center"/>
    </xf>
    <xf numFmtId="0" fontId="16" fillId="0" borderId="24" xfId="0" applyFont="1" applyBorder="1" applyAlignment="1">
      <alignment horizontal="center" vertical="center"/>
    </xf>
    <xf numFmtId="49" fontId="23" fillId="2" borderId="29" xfId="0" applyNumberFormat="1" applyFont="1" applyFill="1" applyBorder="1" applyAlignment="1">
      <alignment horizontal="center" vertical="top" wrapText="1"/>
    </xf>
    <xf numFmtId="0" fontId="12" fillId="0" borderId="21" xfId="0" applyFont="1" applyBorder="1" applyAlignment="1">
      <alignment horizontal="center" vertical="top" wrapText="1"/>
    </xf>
    <xf numFmtId="49" fontId="23" fillId="3" borderId="29" xfId="0" applyNumberFormat="1" applyFont="1" applyFill="1" applyBorder="1" applyAlignment="1">
      <alignment horizontal="center" vertical="top" wrapText="1"/>
    </xf>
    <xf numFmtId="49" fontId="64" fillId="5" borderId="29" xfId="0" applyNumberFormat="1" applyFont="1" applyFill="1" applyBorder="1" applyAlignment="1">
      <alignment horizontal="center" vertical="top" wrapText="1"/>
    </xf>
    <xf numFmtId="0" fontId="65" fillId="0" borderId="21" xfId="0" applyFont="1" applyBorder="1" applyAlignment="1">
      <alignment horizontal="center" vertical="top" wrapText="1"/>
    </xf>
    <xf numFmtId="0" fontId="12" fillId="5" borderId="29" xfId="0" applyFont="1" applyFill="1" applyBorder="1" applyAlignment="1">
      <alignment horizontal="center" vertical="top" wrapText="1"/>
    </xf>
    <xf numFmtId="49" fontId="34" fillId="0" borderId="29" xfId="0" applyNumberFormat="1" applyFont="1" applyBorder="1" applyAlignment="1">
      <alignment horizontal="left" vertical="top"/>
    </xf>
    <xf numFmtId="49" fontId="34" fillId="0" borderId="21" xfId="0" applyNumberFormat="1" applyFont="1" applyBorder="1" applyAlignment="1">
      <alignment horizontal="left" vertical="top"/>
    </xf>
    <xf numFmtId="0" fontId="15" fillId="7" borderId="23" xfId="0" applyFont="1" applyFill="1" applyBorder="1" applyAlignment="1">
      <alignment horizontal="center" vertical="top"/>
    </xf>
    <xf numFmtId="0" fontId="15" fillId="7" borderId="22" xfId="0" applyFont="1" applyFill="1" applyBorder="1" applyAlignment="1">
      <alignment horizontal="center" vertical="top"/>
    </xf>
    <xf numFmtId="0" fontId="15" fillId="7" borderId="24" xfId="0" applyFont="1" applyFill="1" applyBorder="1" applyAlignment="1">
      <alignment horizontal="center" vertical="top"/>
    </xf>
    <xf numFmtId="0" fontId="30" fillId="0" borderId="0" xfId="35" applyFont="1" applyAlignment="1">
      <alignment horizontal="left" vertical="top" wrapText="1"/>
    </xf>
    <xf numFmtId="49" fontId="27" fillId="0" borderId="0" xfId="35" applyNumberFormat="1" applyFont="1" applyAlignment="1">
      <alignment horizontal="center" vertical="top"/>
    </xf>
    <xf numFmtId="49" fontId="27" fillId="0" borderId="0" xfId="35" applyNumberFormat="1" applyFont="1" applyAlignment="1">
      <alignment horizontal="center" vertical="top" wrapText="1"/>
    </xf>
    <xf numFmtId="0" fontId="32" fillId="0" borderId="0" xfId="35" applyFont="1" applyAlignment="1">
      <alignment horizontal="center" vertical="top" wrapText="1"/>
    </xf>
    <xf numFmtId="0" fontId="46" fillId="0" borderId="29" xfId="35" applyFont="1" applyBorder="1" applyAlignment="1">
      <alignment horizontal="right" vertical="top"/>
    </xf>
    <xf numFmtId="0" fontId="46" fillId="0" borderId="9" xfId="35" applyFont="1" applyBorder="1" applyAlignment="1">
      <alignment horizontal="right" vertical="top"/>
    </xf>
    <xf numFmtId="0" fontId="46" fillId="0" borderId="21" xfId="35" applyFont="1" applyBorder="1" applyAlignment="1">
      <alignment horizontal="right" vertical="top"/>
    </xf>
    <xf numFmtId="49" fontId="27" fillId="0" borderId="29" xfId="35" applyNumberFormat="1" applyFont="1" applyBorder="1" applyAlignment="1">
      <alignment horizontal="right" vertical="top"/>
    </xf>
    <xf numFmtId="49" fontId="27" fillId="0" borderId="9" xfId="35" applyNumberFormat="1" applyFont="1" applyBorder="1" applyAlignment="1">
      <alignment horizontal="right" vertical="top"/>
    </xf>
    <xf numFmtId="49" fontId="27" fillId="0" borderId="21" xfId="35" applyNumberFormat="1" applyFont="1" applyBorder="1" applyAlignment="1">
      <alignment horizontal="right" vertical="top"/>
    </xf>
    <xf numFmtId="0" fontId="30" fillId="0" borderId="29" xfId="35" applyFont="1" applyBorder="1" applyAlignment="1">
      <alignment horizontal="left" vertical="top" wrapText="1"/>
    </xf>
    <xf numFmtId="0" fontId="30" fillId="0" borderId="9" xfId="35" applyFont="1" applyBorder="1" applyAlignment="1">
      <alignment horizontal="left" vertical="top" wrapText="1"/>
    </xf>
    <xf numFmtId="0" fontId="30" fillId="0" borderId="21" xfId="35" applyFont="1" applyBorder="1" applyAlignment="1">
      <alignment horizontal="left" vertical="top" wrapText="1"/>
    </xf>
    <xf numFmtId="0" fontId="48" fillId="0" borderId="29" xfId="35" applyFont="1" applyBorder="1" applyAlignment="1">
      <alignment horizontal="right" vertical="top"/>
    </xf>
    <xf numFmtId="0" fontId="48" fillId="0" borderId="9" xfId="35" applyFont="1" applyBorder="1" applyAlignment="1">
      <alignment horizontal="right" vertical="top"/>
    </xf>
    <xf numFmtId="0" fontId="48" fillId="0" borderId="21" xfId="35" applyFont="1" applyBorder="1" applyAlignment="1">
      <alignment horizontal="right" vertical="top"/>
    </xf>
    <xf numFmtId="0" fontId="106" fillId="0" borderId="29" xfId="35" applyFont="1" applyBorder="1" applyAlignment="1">
      <alignment horizontal="center" vertical="top" wrapText="1"/>
    </xf>
    <xf numFmtId="0" fontId="106" fillId="0" borderId="21" xfId="35" applyFont="1" applyBorder="1" applyAlignment="1">
      <alignment horizontal="center" vertical="top" wrapText="1"/>
    </xf>
    <xf numFmtId="0" fontId="106" fillId="0" borderId="15" xfId="35" applyFont="1" applyBorder="1" applyAlignment="1">
      <alignment horizontal="center" vertical="top"/>
    </xf>
    <xf numFmtId="0" fontId="106" fillId="0" borderId="11" xfId="35" applyFont="1" applyBorder="1" applyAlignment="1">
      <alignment horizontal="center" vertical="top"/>
    </xf>
    <xf numFmtId="0" fontId="106" fillId="0" borderId="12" xfId="35" applyFont="1" applyBorder="1" applyAlignment="1">
      <alignment horizontal="center" vertical="top"/>
    </xf>
    <xf numFmtId="0" fontId="51" fillId="0" borderId="29" xfId="0" applyFont="1" applyBorder="1" applyAlignment="1">
      <alignment horizontal="center" vertical="center" wrapText="1"/>
    </xf>
    <xf numFmtId="0" fontId="51" fillId="0" borderId="9" xfId="0" applyFont="1" applyBorder="1" applyAlignment="1">
      <alignment horizontal="center" vertical="center" wrapText="1"/>
    </xf>
    <xf numFmtId="0" fontId="51" fillId="0" borderId="21" xfId="0" applyFont="1" applyBorder="1" applyAlignment="1">
      <alignment horizontal="center" vertical="center" wrapText="1"/>
    </xf>
    <xf numFmtId="0" fontId="51" fillId="0" borderId="15" xfId="0" applyFont="1" applyBorder="1" applyAlignment="1">
      <alignment horizontal="justify" vertical="center" wrapText="1"/>
    </xf>
    <xf numFmtId="0" fontId="51" fillId="0" borderId="11" xfId="0" applyFont="1" applyBorder="1" applyAlignment="1">
      <alignment horizontal="justify" vertical="center" wrapText="1"/>
    </xf>
    <xf numFmtId="0" fontId="51" fillId="0" borderId="12" xfId="0" applyFont="1" applyBorder="1" applyAlignment="1">
      <alignment horizontal="justify" vertical="center" wrapText="1"/>
    </xf>
    <xf numFmtId="0" fontId="51" fillId="0" borderId="15" xfId="0" applyFont="1" applyBorder="1" applyAlignment="1">
      <alignment vertical="center" wrapText="1"/>
    </xf>
    <xf numFmtId="0" fontId="51" fillId="0" borderId="11" xfId="0" applyFont="1" applyBorder="1" applyAlignment="1">
      <alignment vertical="center" wrapText="1"/>
    </xf>
    <xf numFmtId="0" fontId="51" fillId="0" borderId="12" xfId="0" applyFont="1" applyBorder="1" applyAlignment="1">
      <alignment vertical="center" wrapText="1"/>
    </xf>
    <xf numFmtId="0" fontId="105" fillId="0" borderId="0" xfId="0" applyFont="1" applyAlignment="1">
      <alignment horizontal="center" vertical="center"/>
    </xf>
    <xf numFmtId="0" fontId="106" fillId="0" borderId="0" xfId="0" applyFont="1" applyAlignment="1">
      <alignment horizontal="center" vertical="center"/>
    </xf>
    <xf numFmtId="0" fontId="49" fillId="25" borderId="29" xfId="0" applyFont="1" applyFill="1" applyBorder="1" applyAlignment="1">
      <alignment horizontal="center" vertical="center" wrapText="1"/>
    </xf>
    <xf numFmtId="0" fontId="49" fillId="25" borderId="21" xfId="0" applyFont="1" applyFill="1" applyBorder="1" applyAlignment="1">
      <alignment horizontal="center" vertical="center" wrapText="1"/>
    </xf>
    <xf numFmtId="0" fontId="49" fillId="25" borderId="15" xfId="0" applyFont="1" applyFill="1" applyBorder="1" applyAlignment="1">
      <alignment horizontal="center" vertical="center" wrapText="1"/>
    </xf>
    <xf numFmtId="0" fontId="49" fillId="25" borderId="11" xfId="0" applyFont="1" applyFill="1" applyBorder="1" applyAlignment="1">
      <alignment horizontal="center" vertical="center" wrapText="1"/>
    </xf>
    <xf numFmtId="0" fontId="49" fillId="25" borderId="12" xfId="0" applyFont="1" applyFill="1" applyBorder="1" applyAlignment="1">
      <alignment horizontal="center" vertical="center" wrapText="1"/>
    </xf>
    <xf numFmtId="0" fontId="51" fillId="0" borderId="59" xfId="0" applyFont="1" applyBorder="1" applyAlignment="1">
      <alignment horizontal="center" vertical="center" wrapText="1"/>
    </xf>
    <xf numFmtId="0" fontId="51" fillId="0" borderId="0" xfId="0" applyFont="1" applyAlignment="1">
      <alignment horizontal="center" vertical="center" wrapText="1"/>
    </xf>
    <xf numFmtId="0" fontId="51" fillId="0" borderId="0" xfId="0" applyFont="1" applyAlignment="1">
      <alignment horizontal="justify" vertical="center" wrapText="1"/>
    </xf>
    <xf numFmtId="0" fontId="51" fillId="0" borderId="0" xfId="0" applyFont="1" applyAlignment="1">
      <alignment vertical="center" wrapText="1"/>
    </xf>
    <xf numFmtId="0" fontId="110" fillId="0" borderId="0" xfId="0" applyFont="1" applyAlignment="1">
      <alignment horizontal="center" vertical="top" wrapText="1"/>
    </xf>
    <xf numFmtId="0" fontId="15" fillId="0" borderId="29"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21" xfId="0" applyFont="1" applyBorder="1" applyAlignment="1">
      <alignment horizontal="center" vertical="center" wrapText="1"/>
    </xf>
    <xf numFmtId="0" fontId="51" fillId="0" borderId="15" xfId="7" applyFont="1" applyBorder="1" applyAlignment="1">
      <alignment horizontal="left" vertical="center" wrapText="1"/>
    </xf>
    <xf numFmtId="0" fontId="51" fillId="0" borderId="11" xfId="7" applyFont="1" applyBorder="1" applyAlignment="1">
      <alignment horizontal="left" vertical="center" wrapText="1"/>
    </xf>
    <xf numFmtId="0" fontId="51" fillId="0" borderId="12" xfId="7" applyFont="1" applyBorder="1" applyAlignment="1">
      <alignment horizontal="left" vertical="center" wrapText="1"/>
    </xf>
    <xf numFmtId="0" fontId="51" fillId="0" borderId="29" xfId="0" applyFont="1" applyBorder="1" applyAlignment="1">
      <alignment horizontal="left" vertical="center" wrapText="1"/>
    </xf>
    <xf numFmtId="0" fontId="51" fillId="0" borderId="21" xfId="0" applyFont="1" applyBorder="1" applyAlignment="1">
      <alignment horizontal="left" vertical="center" wrapText="1"/>
    </xf>
    <xf numFmtId="0" fontId="12" fillId="0" borderId="39" xfId="7" applyBorder="1" applyAlignment="1">
      <alignment horizontal="center" vertical="center"/>
    </xf>
    <xf numFmtId="0" fontId="12" fillId="0" borderId="23" xfId="7" applyBorder="1" applyAlignment="1">
      <alignment horizontal="center" vertical="center"/>
    </xf>
    <xf numFmtId="0" fontId="51" fillId="0" borderId="43" xfId="0" applyFont="1" applyBorder="1" applyAlignment="1">
      <alignment horizontal="center" vertical="center" wrapText="1"/>
    </xf>
    <xf numFmtId="0" fontId="51" fillId="0" borderId="24" xfId="0" applyFont="1" applyBorder="1" applyAlignment="1">
      <alignment horizontal="center" vertical="center" wrapText="1"/>
    </xf>
    <xf numFmtId="0" fontId="51" fillId="0" borderId="29" xfId="7" applyFont="1" applyBorder="1" applyAlignment="1">
      <alignment horizontal="center" vertical="center" wrapText="1"/>
    </xf>
    <xf numFmtId="0" fontId="51" fillId="0" borderId="9" xfId="7" applyFont="1" applyBorder="1" applyAlignment="1">
      <alignment horizontal="center" vertical="center" wrapText="1"/>
    </xf>
    <xf numFmtId="0" fontId="51" fillId="0" borderId="21" xfId="7" applyFont="1" applyBorder="1" applyAlignment="1">
      <alignment horizontal="center" vertical="center" wrapText="1"/>
    </xf>
    <xf numFmtId="0" fontId="105" fillId="0" borderId="0" xfId="7" applyFont="1" applyAlignment="1">
      <alignment horizontal="center" vertical="center" wrapText="1"/>
    </xf>
    <xf numFmtId="0" fontId="49" fillId="25" borderId="29" xfId="7" applyFont="1" applyFill="1" applyBorder="1" applyAlignment="1">
      <alignment horizontal="center" vertical="center" wrapText="1"/>
    </xf>
    <xf numFmtId="0" fontId="49" fillId="25" borderId="21" xfId="7" applyFont="1" applyFill="1" applyBorder="1" applyAlignment="1">
      <alignment horizontal="center" vertical="center" wrapText="1"/>
    </xf>
    <xf numFmtId="0" fontId="49" fillId="25" borderId="15" xfId="7" applyFont="1" applyFill="1" applyBorder="1" applyAlignment="1">
      <alignment horizontal="center" vertical="center" wrapText="1"/>
    </xf>
    <xf numFmtId="0" fontId="49" fillId="25" borderId="11" xfId="7" applyFont="1" applyFill="1" applyBorder="1" applyAlignment="1">
      <alignment horizontal="center" vertical="center" wrapText="1"/>
    </xf>
    <xf numFmtId="0" fontId="49" fillId="25" borderId="12" xfId="7" applyFont="1" applyFill="1" applyBorder="1" applyAlignment="1">
      <alignment horizontal="center" vertical="center" wrapText="1"/>
    </xf>
    <xf numFmtId="0" fontId="51" fillId="0" borderId="15" xfId="7" applyFont="1" applyBorder="1" applyAlignment="1">
      <alignment horizontal="left" wrapText="1"/>
    </xf>
    <xf numFmtId="0" fontId="51" fillId="0" borderId="11" xfId="7" applyFont="1" applyBorder="1" applyAlignment="1">
      <alignment horizontal="left" wrapText="1"/>
    </xf>
    <xf numFmtId="0" fontId="51" fillId="0" borderId="12" xfId="7" applyFont="1" applyBorder="1" applyAlignment="1">
      <alignment horizontal="left" wrapText="1"/>
    </xf>
    <xf numFmtId="0" fontId="51" fillId="0" borderId="6" xfId="7" applyFont="1" applyBorder="1" applyAlignment="1">
      <alignment horizontal="center" vertical="center" wrapText="1"/>
    </xf>
    <xf numFmtId="0" fontId="51" fillId="0" borderId="37" xfId="7" applyFont="1" applyBorder="1" applyAlignment="1">
      <alignment horizontal="center" vertical="center" wrapText="1"/>
    </xf>
    <xf numFmtId="0" fontId="51" fillId="0" borderId="52" xfId="7" applyFont="1" applyBorder="1" applyAlignment="1">
      <alignment horizontal="center" vertical="center" wrapText="1"/>
    </xf>
    <xf numFmtId="0" fontId="15" fillId="0" borderId="15" xfId="7" applyFont="1" applyBorder="1" applyAlignment="1">
      <alignment horizontal="left" vertical="center" wrapText="1"/>
    </xf>
    <xf numFmtId="0" fontId="15" fillId="0" borderId="11" xfId="7" applyFont="1" applyBorder="1" applyAlignment="1">
      <alignment horizontal="left" vertical="center" wrapText="1"/>
    </xf>
    <xf numFmtId="0" fontId="15" fillId="0" borderId="12" xfId="7" applyFont="1" applyBorder="1" applyAlignment="1">
      <alignment horizontal="left" vertical="center" wrapText="1"/>
    </xf>
    <xf numFmtId="0" fontId="51" fillId="0" borderId="36" xfId="7" applyFont="1" applyBorder="1" applyAlignment="1">
      <alignment horizontal="center" vertical="center" wrapText="1"/>
    </xf>
    <xf numFmtId="0" fontId="51" fillId="0" borderId="23" xfId="7" applyFont="1" applyBorder="1" applyAlignment="1">
      <alignment horizontal="center" vertical="center" wrapText="1"/>
    </xf>
    <xf numFmtId="0" fontId="51" fillId="0" borderId="73" xfId="7" applyFont="1" applyBorder="1" applyAlignment="1">
      <alignment horizontal="center" vertical="center" wrapText="1"/>
    </xf>
    <xf numFmtId="0" fontId="51" fillId="0" borderId="39" xfId="7" applyFont="1" applyBorder="1" applyAlignment="1">
      <alignment horizontal="left" vertical="center" wrapText="1"/>
    </xf>
    <xf numFmtId="0" fontId="51" fillId="0" borderId="40" xfId="7" applyFont="1" applyBorder="1" applyAlignment="1">
      <alignment horizontal="left" vertical="center" wrapText="1"/>
    </xf>
    <xf numFmtId="0" fontId="51" fillId="0" borderId="43" xfId="7" applyFont="1" applyBorder="1" applyAlignment="1">
      <alignment horizontal="left" vertical="center" wrapText="1"/>
    </xf>
    <xf numFmtId="0" fontId="106" fillId="5" borderId="0" xfId="7" applyFont="1" applyFill="1" applyAlignment="1">
      <alignment horizontal="left" vertical="top" wrapText="1"/>
    </xf>
    <xf numFmtId="0" fontId="15" fillId="0" borderId="29" xfId="7" applyFont="1" applyBorder="1" applyAlignment="1">
      <alignment horizontal="center" vertical="center" wrapText="1"/>
    </xf>
    <xf numFmtId="0" fontId="15" fillId="0" borderId="9" xfId="7" applyFont="1" applyBorder="1" applyAlignment="1">
      <alignment horizontal="center" vertical="center" wrapText="1"/>
    </xf>
    <xf numFmtId="0" fontId="15" fillId="0" borderId="21" xfId="7" applyFont="1" applyBorder="1" applyAlignment="1">
      <alignment horizontal="center" vertical="center" wrapText="1"/>
    </xf>
  </cellXfs>
  <cellStyles count="41">
    <cellStyle name="Comma 2" xfId="6"/>
    <cellStyle name="Comma 2 2" xfId="10"/>
    <cellStyle name="Comma 2 2 2" xfId="12"/>
    <cellStyle name="Comma 2 2 2 2" xfId="18"/>
    <cellStyle name="Comma 2 2 2 2 2" xfId="30"/>
    <cellStyle name="Comma 2 2 2 3" xfId="24"/>
    <cellStyle name="Comma 2 2 3" xfId="14"/>
    <cellStyle name="Comma 2 2 3 2" xfId="20"/>
    <cellStyle name="Comma 2 2 3 2 2" xfId="32"/>
    <cellStyle name="Comma 2 2 3 3" xfId="26"/>
    <cellStyle name="Comma 2 2 4" xfId="16"/>
    <cellStyle name="Comma 2 2 4 2" xfId="28"/>
    <cellStyle name="Comma 2 2 5" xfId="22"/>
    <cellStyle name="Comma 2 3" xfId="11"/>
    <cellStyle name="Comma 2 3 2" xfId="17"/>
    <cellStyle name="Comma 2 3 2 2" xfId="29"/>
    <cellStyle name="Comma 2 3 3" xfId="23"/>
    <cellStyle name="Comma 2 4" xfId="13"/>
    <cellStyle name="Comma 2 4 2" xfId="19"/>
    <cellStyle name="Comma 2 4 2 2" xfId="31"/>
    <cellStyle name="Comma 2 4 3" xfId="25"/>
    <cellStyle name="Comma 2 5" xfId="15"/>
    <cellStyle name="Comma 2 5 2" xfId="27"/>
    <cellStyle name="Comma 2 6" xfId="21"/>
    <cellStyle name="Geras" xfId="36" builtinId="26"/>
    <cellStyle name="Įprastas" xfId="0" builtinId="0"/>
    <cellStyle name="Įprastas 2" xfId="2"/>
    <cellStyle name="Įprastas 3" xfId="7"/>
    <cellStyle name="Įprastas 4" xfId="9"/>
    <cellStyle name="Įprastas 5" xfId="33"/>
    <cellStyle name="Įprastas 6" xfId="35"/>
    <cellStyle name="Įprastas 6 2" xfId="38"/>
    <cellStyle name="Įprastas 6 3" xfId="39"/>
    <cellStyle name="Įprastas 7" xfId="37"/>
    <cellStyle name="Kablelis" xfId="40" builtinId="3"/>
    <cellStyle name="Kablelis 2" xfId="34"/>
    <cellStyle name="Normal 2" xfId="1"/>
    <cellStyle name="Normal 2 2" xfId="3"/>
    <cellStyle name="Normal 3" xfId="4"/>
    <cellStyle name="Normal_1 lentelė(1)" xfId="5"/>
    <cellStyle name="Percent 2" xfId="8"/>
  </cellStyles>
  <dxfs count="0"/>
  <tableStyles count="0" defaultTableStyle="TableStyleMedium9" defaultPivotStyle="PivotStyleLight16"/>
  <colors>
    <mruColors>
      <color rgb="FFCCFFCC"/>
      <color rgb="FF99CC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1"/>
  <sheetViews>
    <sheetView tabSelected="1" zoomScale="95" zoomScaleNormal="95" workbookViewId="0">
      <selection activeCell="L1" sqref="L1:O1"/>
    </sheetView>
  </sheetViews>
  <sheetFormatPr defaultColWidth="9.109375" defaultRowHeight="13.2" x14ac:dyDescent="0.25"/>
  <cols>
    <col min="1" max="1" width="3.5546875" customWidth="1"/>
    <col min="2" max="2" width="2.5546875" customWidth="1"/>
    <col min="3" max="3" width="3.6640625" customWidth="1"/>
    <col min="4" max="4" width="2.5546875" customWidth="1"/>
    <col min="5" max="5" width="30.33203125" customWidth="1"/>
    <col min="6" max="6" width="10.6640625" customWidth="1"/>
    <col min="7" max="7" width="4.44140625" customWidth="1"/>
    <col min="8" max="8" width="7.33203125" customWidth="1"/>
    <col min="9" max="9" width="10" customWidth="1"/>
    <col min="10" max="10" width="9.88671875" customWidth="1"/>
    <col min="11" max="11" width="10" customWidth="1"/>
    <col min="12" max="12" width="41.33203125" customWidth="1"/>
    <col min="13" max="13" width="9.109375" customWidth="1"/>
    <col min="14" max="14" width="6.88671875" customWidth="1"/>
    <col min="15" max="15" width="6.5546875" customWidth="1"/>
    <col min="16" max="16" width="8.44140625" customWidth="1"/>
    <col min="20" max="20" width="10.5546875" bestFit="1" customWidth="1"/>
  </cols>
  <sheetData>
    <row r="1" spans="1:20" ht="52.2" customHeight="1" x14ac:dyDescent="0.25">
      <c r="L1" s="3365"/>
      <c r="M1" s="3365"/>
      <c r="N1" s="3365"/>
      <c r="O1" s="3365"/>
      <c r="P1" s="570"/>
      <c r="Q1" s="100"/>
    </row>
    <row r="2" spans="1:20" ht="15.75" customHeight="1" x14ac:dyDescent="0.25">
      <c r="A2" s="3376" t="s">
        <v>1168</v>
      </c>
      <c r="B2" s="3376"/>
      <c r="C2" s="3376"/>
      <c r="D2" s="3376"/>
      <c r="E2" s="3376"/>
      <c r="F2" s="3376"/>
      <c r="G2" s="3376"/>
      <c r="H2" s="3376"/>
      <c r="I2" s="3376"/>
      <c r="J2" s="3376"/>
      <c r="K2" s="3376"/>
      <c r="L2" s="3376"/>
      <c r="M2" s="3376"/>
      <c r="N2" s="3376"/>
      <c r="O2" s="9"/>
      <c r="P2" s="9"/>
    </row>
    <row r="3" spans="1:20" ht="19.2" customHeight="1" thickBot="1" x14ac:dyDescent="0.3">
      <c r="A3" s="3386" t="s">
        <v>35</v>
      </c>
      <c r="B3" s="3386"/>
      <c r="C3" s="3386"/>
      <c r="D3" s="3386"/>
      <c r="E3" s="3386"/>
      <c r="F3" s="3386"/>
      <c r="G3" s="3386"/>
      <c r="H3" s="3386"/>
      <c r="I3" s="3386"/>
      <c r="J3" s="3386"/>
      <c r="K3" s="3386"/>
      <c r="L3" s="3386"/>
      <c r="M3" s="3386"/>
      <c r="N3" s="3386"/>
      <c r="O3" s="3386"/>
      <c r="P3" s="3386"/>
    </row>
    <row r="4" spans="1:20" ht="76.5" customHeight="1" thickBot="1" x14ac:dyDescent="0.3">
      <c r="A4" s="3377" t="s">
        <v>0</v>
      </c>
      <c r="B4" s="3380" t="s">
        <v>1</v>
      </c>
      <c r="C4" s="3383" t="s">
        <v>2</v>
      </c>
      <c r="D4" s="3380" t="s">
        <v>32</v>
      </c>
      <c r="E4" s="3467" t="s">
        <v>54</v>
      </c>
      <c r="F4" s="3377" t="s">
        <v>3</v>
      </c>
      <c r="G4" s="3383" t="s">
        <v>4</v>
      </c>
      <c r="H4" s="3377" t="s">
        <v>5</v>
      </c>
      <c r="I4" s="3419" t="s">
        <v>1070</v>
      </c>
      <c r="J4" s="3377" t="s">
        <v>77</v>
      </c>
      <c r="K4" s="3377" t="s">
        <v>1071</v>
      </c>
      <c r="L4" s="3387" t="s">
        <v>11</v>
      </c>
      <c r="M4" s="3388"/>
      <c r="N4" s="3388"/>
      <c r="O4" s="3388"/>
      <c r="P4" s="3389"/>
    </row>
    <row r="5" spans="1:20" ht="13.2" customHeight="1" x14ac:dyDescent="0.25">
      <c r="A5" s="3378"/>
      <c r="B5" s="3381"/>
      <c r="C5" s="3384"/>
      <c r="D5" s="3381"/>
      <c r="E5" s="3468"/>
      <c r="F5" s="3378"/>
      <c r="G5" s="3384"/>
      <c r="H5" s="3378"/>
      <c r="I5" s="3420"/>
      <c r="J5" s="3378"/>
      <c r="K5" s="3378"/>
      <c r="L5" s="3390" t="s">
        <v>37</v>
      </c>
      <c r="M5" s="3397" t="s">
        <v>36</v>
      </c>
      <c r="N5" s="3426" t="s">
        <v>38</v>
      </c>
      <c r="O5" s="3426"/>
      <c r="P5" s="3427"/>
    </row>
    <row r="6" spans="1:20" ht="72" customHeight="1" thickBot="1" x14ac:dyDescent="0.3">
      <c r="A6" s="3379"/>
      <c r="B6" s="3382"/>
      <c r="C6" s="3385"/>
      <c r="D6" s="3382"/>
      <c r="E6" s="3469"/>
      <c r="F6" s="3379"/>
      <c r="G6" s="3385"/>
      <c r="H6" s="3379"/>
      <c r="I6" s="3421"/>
      <c r="J6" s="3379"/>
      <c r="K6" s="3379"/>
      <c r="L6" s="3391"/>
      <c r="M6" s="3398"/>
      <c r="N6" s="24" t="s">
        <v>1072</v>
      </c>
      <c r="O6" s="24" t="s">
        <v>52</v>
      </c>
      <c r="P6" s="25" t="s">
        <v>1073</v>
      </c>
    </row>
    <row r="7" spans="1:20" ht="18" customHeight="1" thickBot="1" x14ac:dyDescent="0.3">
      <c r="A7" s="14" t="s">
        <v>6</v>
      </c>
      <c r="B7" s="569"/>
      <c r="C7" s="568" t="s">
        <v>403</v>
      </c>
      <c r="D7" s="566"/>
      <c r="E7" s="567"/>
      <c r="F7" s="566"/>
      <c r="G7" s="566"/>
      <c r="H7" s="566"/>
      <c r="I7" s="565"/>
      <c r="J7" s="564"/>
      <c r="K7" s="565"/>
      <c r="L7" s="13"/>
      <c r="M7" s="13"/>
      <c r="N7" s="565"/>
      <c r="O7" s="564"/>
      <c r="P7" s="563"/>
    </row>
    <row r="8" spans="1:20" ht="45" customHeight="1" thickBot="1" x14ac:dyDescent="0.3">
      <c r="A8" s="562"/>
      <c r="B8" s="29"/>
      <c r="C8" s="114"/>
      <c r="D8" s="114"/>
      <c r="E8" s="115"/>
      <c r="F8" s="114"/>
      <c r="G8" s="114"/>
      <c r="H8" s="114"/>
      <c r="I8" s="114"/>
      <c r="J8" s="114"/>
      <c r="K8" s="114"/>
      <c r="L8" s="561" t="s">
        <v>402</v>
      </c>
      <c r="M8" s="560" t="s">
        <v>401</v>
      </c>
      <c r="N8" s="559" t="s">
        <v>400</v>
      </c>
      <c r="O8" s="559" t="s">
        <v>400</v>
      </c>
      <c r="P8" s="558" t="s">
        <v>400</v>
      </c>
      <c r="Q8" s="557"/>
    </row>
    <row r="9" spans="1:20" ht="13.2" customHeight="1" thickBot="1" x14ac:dyDescent="0.3">
      <c r="A9" s="30" t="s">
        <v>6</v>
      </c>
      <c r="B9" s="521" t="s">
        <v>6</v>
      </c>
      <c r="C9" s="3424" t="s">
        <v>642</v>
      </c>
      <c r="D9" s="3425"/>
      <c r="E9" s="3425"/>
      <c r="F9" s="3425"/>
      <c r="G9" s="3425"/>
      <c r="H9" s="3425"/>
      <c r="I9" s="3425"/>
      <c r="J9" s="3425"/>
      <c r="K9" s="3425"/>
      <c r="L9" s="3425"/>
      <c r="M9" s="3425"/>
      <c r="N9" s="3425"/>
      <c r="O9" s="3425"/>
      <c r="P9" s="556"/>
    </row>
    <row r="10" spans="1:20" ht="45.6" customHeight="1" thickBot="1" x14ac:dyDescent="0.3">
      <c r="A10" s="148"/>
      <c r="B10" s="555"/>
      <c r="C10" s="554"/>
      <c r="D10" s="554"/>
      <c r="E10" s="554"/>
      <c r="F10" s="554"/>
      <c r="G10" s="554"/>
      <c r="H10" s="554"/>
      <c r="I10" s="554"/>
      <c r="J10" s="554"/>
      <c r="K10" s="554"/>
      <c r="L10" s="553" t="s">
        <v>399</v>
      </c>
      <c r="M10" s="552" t="s">
        <v>398</v>
      </c>
      <c r="N10" s="551">
        <v>80</v>
      </c>
      <c r="O10" s="551">
        <v>83</v>
      </c>
      <c r="P10" s="550">
        <v>86</v>
      </c>
    </row>
    <row r="11" spans="1:20" ht="26.4" customHeight="1" thickBot="1" x14ac:dyDescent="0.3">
      <c r="A11" s="148"/>
      <c r="B11" s="555"/>
      <c r="C11" s="554"/>
      <c r="D11" s="554"/>
      <c r="E11" s="554"/>
      <c r="F11" s="554"/>
      <c r="G11" s="554"/>
      <c r="H11" s="554"/>
      <c r="I11" s="554"/>
      <c r="J11" s="554"/>
      <c r="K11" s="554"/>
      <c r="L11" s="553" t="s">
        <v>397</v>
      </c>
      <c r="M11" s="552" t="s">
        <v>354</v>
      </c>
      <c r="N11" s="578">
        <v>57</v>
      </c>
      <c r="O11" s="578">
        <v>60</v>
      </c>
      <c r="P11" s="577">
        <v>60</v>
      </c>
    </row>
    <row r="12" spans="1:20" ht="29.4" customHeight="1" thickBot="1" x14ac:dyDescent="0.3">
      <c r="A12" s="148"/>
      <c r="B12" s="555"/>
      <c r="C12" s="554"/>
      <c r="D12" s="554"/>
      <c r="E12" s="554"/>
      <c r="F12" s="554"/>
      <c r="G12" s="554"/>
      <c r="H12" s="554"/>
      <c r="I12" s="554"/>
      <c r="J12" s="554"/>
      <c r="K12" s="554"/>
      <c r="L12" s="553" t="s">
        <v>396</v>
      </c>
      <c r="M12" s="552" t="s">
        <v>371</v>
      </c>
      <c r="N12" s="578">
        <v>6</v>
      </c>
      <c r="O12" s="578">
        <v>6</v>
      </c>
      <c r="P12" s="577">
        <v>6</v>
      </c>
    </row>
    <row r="13" spans="1:20" ht="15.6" customHeight="1" x14ac:dyDescent="0.25">
      <c r="A13" s="3366" t="s">
        <v>6</v>
      </c>
      <c r="B13" s="3368" t="s">
        <v>6</v>
      </c>
      <c r="C13" s="3370" t="s">
        <v>6</v>
      </c>
      <c r="D13" s="119"/>
      <c r="E13" s="3372" t="s">
        <v>408</v>
      </c>
      <c r="F13" s="3374" t="s">
        <v>62</v>
      </c>
      <c r="G13" s="3399" t="s">
        <v>244</v>
      </c>
      <c r="H13" s="507" t="s">
        <v>48</v>
      </c>
      <c r="I13" s="506">
        <v>6813.2</v>
      </c>
      <c r="J13" s="506">
        <v>7154</v>
      </c>
      <c r="K13" s="505">
        <v>7512</v>
      </c>
      <c r="L13" s="543" t="s">
        <v>395</v>
      </c>
      <c r="M13" s="514" t="s">
        <v>356</v>
      </c>
      <c r="N13" s="31">
        <v>131</v>
      </c>
      <c r="O13" s="31">
        <v>125</v>
      </c>
      <c r="P13" s="516">
        <v>120</v>
      </c>
      <c r="Q13" s="607"/>
      <c r="R13" s="20"/>
      <c r="T13" s="519"/>
    </row>
    <row r="14" spans="1:20" ht="14.4" customHeight="1" x14ac:dyDescent="0.25">
      <c r="A14" s="3394"/>
      <c r="B14" s="3395"/>
      <c r="C14" s="3396"/>
      <c r="D14" s="120"/>
      <c r="E14" s="3403"/>
      <c r="F14" s="3408"/>
      <c r="G14" s="3408"/>
      <c r="H14" s="548" t="s">
        <v>55</v>
      </c>
      <c r="I14" s="541"/>
      <c r="J14" s="541"/>
      <c r="K14" s="540"/>
      <c r="L14" s="2913" t="s">
        <v>409</v>
      </c>
      <c r="M14" s="116" t="s">
        <v>356</v>
      </c>
      <c r="N14" s="40" t="s">
        <v>1246</v>
      </c>
      <c r="O14" s="40"/>
      <c r="P14" s="538"/>
    </row>
    <row r="15" spans="1:20" ht="26.4" customHeight="1" x14ac:dyDescent="0.25">
      <c r="A15" s="3394"/>
      <c r="B15" s="3395"/>
      <c r="C15" s="3396"/>
      <c r="D15" s="120"/>
      <c r="E15" s="3403"/>
      <c r="F15" s="3408"/>
      <c r="G15" s="3408"/>
      <c r="H15" s="548" t="s">
        <v>56</v>
      </c>
      <c r="I15" s="541"/>
      <c r="J15" s="541"/>
      <c r="K15" s="540"/>
      <c r="L15" s="547" t="s">
        <v>394</v>
      </c>
      <c r="M15" s="116" t="s">
        <v>356</v>
      </c>
      <c r="N15" s="40">
        <v>121</v>
      </c>
      <c r="O15" s="40">
        <v>126</v>
      </c>
      <c r="P15" s="538">
        <v>131</v>
      </c>
    </row>
    <row r="16" spans="1:20" ht="15.6" customHeight="1" x14ac:dyDescent="0.25">
      <c r="A16" s="3394"/>
      <c r="B16" s="3395"/>
      <c r="C16" s="3396"/>
      <c r="D16" s="120"/>
      <c r="E16" s="3403"/>
      <c r="F16" s="3408"/>
      <c r="G16" s="3408"/>
      <c r="H16" s="548" t="s">
        <v>57</v>
      </c>
      <c r="I16" s="541"/>
      <c r="J16" s="541"/>
      <c r="K16" s="540"/>
      <c r="L16" s="2914" t="s">
        <v>409</v>
      </c>
      <c r="M16" s="116" t="s">
        <v>356</v>
      </c>
      <c r="N16" s="40" t="s">
        <v>1247</v>
      </c>
      <c r="O16" s="40"/>
      <c r="P16" s="538"/>
    </row>
    <row r="17" spans="1:20" ht="27" customHeight="1" x14ac:dyDescent="0.25">
      <c r="A17" s="3394"/>
      <c r="B17" s="3395"/>
      <c r="C17" s="3396"/>
      <c r="D17" s="120"/>
      <c r="E17" s="3403"/>
      <c r="F17" s="3408"/>
      <c r="G17" s="3408"/>
      <c r="H17" s="548"/>
      <c r="I17" s="541"/>
      <c r="J17" s="541"/>
      <c r="K17" s="540"/>
      <c r="L17" s="547" t="s">
        <v>410</v>
      </c>
      <c r="M17" s="116" t="s">
        <v>356</v>
      </c>
      <c r="N17" s="40">
        <v>142</v>
      </c>
      <c r="O17" s="40">
        <v>150</v>
      </c>
      <c r="P17" s="538">
        <v>150</v>
      </c>
    </row>
    <row r="18" spans="1:20" ht="18.600000000000001" customHeight="1" x14ac:dyDescent="0.25">
      <c r="A18" s="3394"/>
      <c r="B18" s="3395"/>
      <c r="C18" s="3396"/>
      <c r="D18" s="120"/>
      <c r="E18" s="3403"/>
      <c r="F18" s="3408"/>
      <c r="G18" s="3408"/>
      <c r="H18" s="548"/>
      <c r="I18" s="541"/>
      <c r="J18" s="541"/>
      <c r="K18" s="540"/>
      <c r="L18" s="549" t="s">
        <v>411</v>
      </c>
      <c r="M18" s="116" t="s">
        <v>407</v>
      </c>
      <c r="N18" s="40">
        <v>204.8</v>
      </c>
      <c r="O18" s="40"/>
      <c r="P18" s="538"/>
    </row>
    <row r="19" spans="1:20" ht="27.6" customHeight="1" x14ac:dyDescent="0.25">
      <c r="A19" s="3394"/>
      <c r="B19" s="3395"/>
      <c r="C19" s="3396"/>
      <c r="D19" s="120"/>
      <c r="E19" s="3403"/>
      <c r="F19" s="3408"/>
      <c r="G19" s="3408"/>
      <c r="H19" s="548"/>
      <c r="I19" s="541"/>
      <c r="J19" s="541"/>
      <c r="K19" s="540"/>
      <c r="L19" s="547" t="s">
        <v>393</v>
      </c>
      <c r="M19" s="116" t="s">
        <v>371</v>
      </c>
      <c r="N19" s="40">
        <v>71</v>
      </c>
      <c r="O19" s="40">
        <v>71</v>
      </c>
      <c r="P19" s="538">
        <v>71</v>
      </c>
    </row>
    <row r="20" spans="1:20" ht="42" customHeight="1" x14ac:dyDescent="0.25">
      <c r="A20" s="3394"/>
      <c r="B20" s="3395"/>
      <c r="C20" s="3396"/>
      <c r="D20" s="120"/>
      <c r="E20" s="3403"/>
      <c r="F20" s="3408"/>
      <c r="G20" s="3408"/>
      <c r="H20" s="537"/>
      <c r="I20" s="536"/>
      <c r="J20" s="536"/>
      <c r="K20" s="535"/>
      <c r="L20" s="546" t="s">
        <v>412</v>
      </c>
      <c r="M20" s="527" t="s">
        <v>371</v>
      </c>
      <c r="N20" s="529">
        <v>2</v>
      </c>
      <c r="O20" s="529">
        <v>2</v>
      </c>
      <c r="P20" s="528">
        <v>2</v>
      </c>
    </row>
    <row r="21" spans="1:20" ht="14.4" customHeight="1" thickBot="1" x14ac:dyDescent="0.3">
      <c r="A21" s="3367"/>
      <c r="B21" s="3369"/>
      <c r="C21" s="3371"/>
      <c r="D21" s="121"/>
      <c r="E21" s="3373"/>
      <c r="F21" s="3375"/>
      <c r="G21" s="3400"/>
      <c r="H21" s="500" t="s">
        <v>7</v>
      </c>
      <c r="I21" s="499">
        <f>SUM(I13:I16)</f>
        <v>6813.2</v>
      </c>
      <c r="J21" s="499">
        <f>SUM(J13:J16)</f>
        <v>7154</v>
      </c>
      <c r="K21" s="499">
        <f>SUM(K13:K16)</f>
        <v>7512</v>
      </c>
      <c r="L21" s="545"/>
      <c r="M21" s="544"/>
      <c r="N21" s="496"/>
      <c r="O21" s="496"/>
      <c r="P21" s="495"/>
    </row>
    <row r="22" spans="1:20" ht="13.95" customHeight="1" x14ac:dyDescent="0.25">
      <c r="A22" s="3366" t="s">
        <v>6</v>
      </c>
      <c r="B22" s="3368" t="s">
        <v>6</v>
      </c>
      <c r="C22" s="3370" t="s">
        <v>8</v>
      </c>
      <c r="D22" s="119"/>
      <c r="E22" s="3372" t="s">
        <v>392</v>
      </c>
      <c r="F22" s="3374" t="s">
        <v>62</v>
      </c>
      <c r="G22" s="3399" t="s">
        <v>244</v>
      </c>
      <c r="H22" s="507" t="s">
        <v>48</v>
      </c>
      <c r="I22" s="506">
        <v>667.6</v>
      </c>
      <c r="J22" s="506">
        <v>700</v>
      </c>
      <c r="K22" s="505">
        <v>736</v>
      </c>
      <c r="L22" s="543" t="s">
        <v>391</v>
      </c>
      <c r="M22" s="514" t="s">
        <v>356</v>
      </c>
      <c r="N22" s="31">
        <v>27</v>
      </c>
      <c r="O22" s="31">
        <v>27</v>
      </c>
      <c r="P22" s="516">
        <v>27</v>
      </c>
    </row>
    <row r="23" spans="1:20" ht="13.95" customHeight="1" x14ac:dyDescent="0.25">
      <c r="A23" s="3394"/>
      <c r="B23" s="3395"/>
      <c r="C23" s="3396"/>
      <c r="D23" s="120"/>
      <c r="E23" s="3403"/>
      <c r="F23" s="3408"/>
      <c r="G23" s="3408"/>
      <c r="H23" s="542" t="s">
        <v>57</v>
      </c>
      <c r="I23" s="541"/>
      <c r="J23" s="541"/>
      <c r="K23" s="540"/>
      <c r="L23" s="534" t="s">
        <v>409</v>
      </c>
      <c r="M23" s="527" t="s">
        <v>356</v>
      </c>
      <c r="N23" s="533" t="s">
        <v>390</v>
      </c>
      <c r="O23" s="40"/>
      <c r="P23" s="538"/>
    </row>
    <row r="24" spans="1:20" ht="16.2" customHeight="1" x14ac:dyDescent="0.25">
      <c r="A24" s="3394"/>
      <c r="B24" s="3395"/>
      <c r="C24" s="3396"/>
      <c r="D24" s="120"/>
      <c r="E24" s="3403"/>
      <c r="F24" s="3408"/>
      <c r="G24" s="3408"/>
      <c r="H24" s="537"/>
      <c r="I24" s="536"/>
      <c r="J24" s="536"/>
      <c r="K24" s="535"/>
      <c r="L24" s="628" t="s">
        <v>389</v>
      </c>
      <c r="M24" s="539" t="s">
        <v>356</v>
      </c>
      <c r="N24" s="40">
        <v>8</v>
      </c>
      <c r="O24" s="40">
        <v>8</v>
      </c>
      <c r="P24" s="538">
        <v>8</v>
      </c>
    </row>
    <row r="25" spans="1:20" ht="13.2" customHeight="1" x14ac:dyDescent="0.25">
      <c r="A25" s="3394"/>
      <c r="B25" s="3395"/>
      <c r="C25" s="3396"/>
      <c r="D25" s="120"/>
      <c r="E25" s="3422"/>
      <c r="F25" s="3408"/>
      <c r="G25" s="3408"/>
      <c r="H25" s="537"/>
      <c r="I25" s="536"/>
      <c r="J25" s="536"/>
      <c r="K25" s="535"/>
      <c r="L25" s="534" t="s">
        <v>409</v>
      </c>
      <c r="M25" s="116" t="s">
        <v>356</v>
      </c>
      <c r="N25" s="533" t="s">
        <v>388</v>
      </c>
      <c r="O25" s="532"/>
      <c r="P25" s="531"/>
    </row>
    <row r="26" spans="1:20" ht="13.95" customHeight="1" thickBot="1" x14ac:dyDescent="0.3">
      <c r="A26" s="3367"/>
      <c r="B26" s="3369"/>
      <c r="C26" s="3371"/>
      <c r="D26" s="121"/>
      <c r="E26" s="3423"/>
      <c r="F26" s="3375"/>
      <c r="G26" s="3400"/>
      <c r="H26" s="500" t="s">
        <v>7</v>
      </c>
      <c r="I26" s="499">
        <f>SUM(I22:I23)</f>
        <v>667.6</v>
      </c>
      <c r="J26" s="499">
        <f>SUM(J22:J23)</f>
        <v>700</v>
      </c>
      <c r="K26" s="499">
        <f>SUM(K22:K23)</f>
        <v>736</v>
      </c>
      <c r="L26" s="629"/>
      <c r="M26" s="530"/>
      <c r="N26" s="987"/>
      <c r="O26" s="988"/>
      <c r="P26" s="577"/>
    </row>
    <row r="27" spans="1:20" ht="18" customHeight="1" x14ac:dyDescent="0.25">
      <c r="A27" s="3366" t="s">
        <v>6</v>
      </c>
      <c r="B27" s="3368" t="s">
        <v>6</v>
      </c>
      <c r="C27" s="3370" t="s">
        <v>49</v>
      </c>
      <c r="D27" s="119"/>
      <c r="E27" s="3372" t="s">
        <v>387</v>
      </c>
      <c r="F27" s="3374" t="s">
        <v>386</v>
      </c>
      <c r="G27" s="3399" t="s">
        <v>244</v>
      </c>
      <c r="H27" s="507" t="s">
        <v>48</v>
      </c>
      <c r="I27" s="506">
        <v>331.4</v>
      </c>
      <c r="J27" s="506">
        <v>348</v>
      </c>
      <c r="K27" s="505">
        <v>365</v>
      </c>
      <c r="L27" s="524" t="s">
        <v>385</v>
      </c>
      <c r="M27" s="514" t="s">
        <v>356</v>
      </c>
      <c r="N27" s="31">
        <v>8</v>
      </c>
      <c r="O27" s="31">
        <v>8</v>
      </c>
      <c r="P27" s="516">
        <v>8</v>
      </c>
      <c r="R27" s="519"/>
      <c r="T27" s="519"/>
    </row>
    <row r="28" spans="1:20" ht="17.399999999999999" customHeight="1" thickBot="1" x14ac:dyDescent="0.3">
      <c r="A28" s="3367"/>
      <c r="B28" s="3369"/>
      <c r="C28" s="3371"/>
      <c r="D28" s="121"/>
      <c r="E28" s="3373"/>
      <c r="F28" s="3375"/>
      <c r="G28" s="3400"/>
      <c r="H28" s="500" t="s">
        <v>7</v>
      </c>
      <c r="I28" s="499">
        <f>SUM(I27:I27)</f>
        <v>331.4</v>
      </c>
      <c r="J28" s="499">
        <f>SUM(J27:J27)</f>
        <v>348</v>
      </c>
      <c r="K28" s="499">
        <f>SUM(K27:K27)</f>
        <v>365</v>
      </c>
      <c r="L28" s="1027" t="s">
        <v>409</v>
      </c>
      <c r="M28" s="523" t="s">
        <v>356</v>
      </c>
      <c r="N28" s="522" t="s">
        <v>384</v>
      </c>
      <c r="O28" s="522"/>
      <c r="P28" s="1028"/>
      <c r="R28" s="519"/>
      <c r="T28" s="519"/>
    </row>
    <row r="29" spans="1:20" ht="17.399999999999999" customHeight="1" x14ac:dyDescent="0.25">
      <c r="A29" s="3366" t="s">
        <v>6</v>
      </c>
      <c r="B29" s="3368" t="s">
        <v>6</v>
      </c>
      <c r="C29" s="3370" t="s">
        <v>50</v>
      </c>
      <c r="D29" s="119"/>
      <c r="E29" s="3372" t="s">
        <v>383</v>
      </c>
      <c r="F29" s="3374" t="s">
        <v>62</v>
      </c>
      <c r="G29" s="3399" t="s">
        <v>244</v>
      </c>
      <c r="H29" s="507" t="s">
        <v>48</v>
      </c>
      <c r="I29" s="506">
        <v>3544.5</v>
      </c>
      <c r="J29" s="506">
        <v>710</v>
      </c>
      <c r="K29" s="505">
        <v>710</v>
      </c>
      <c r="L29" s="3404" t="s">
        <v>382</v>
      </c>
      <c r="M29" s="3417" t="s">
        <v>407</v>
      </c>
      <c r="N29" s="3392"/>
      <c r="O29" s="3392"/>
      <c r="P29" s="3428"/>
      <c r="R29" s="519"/>
      <c r="T29" s="519"/>
    </row>
    <row r="30" spans="1:20" ht="18" customHeight="1" thickBot="1" x14ac:dyDescent="0.3">
      <c r="A30" s="3367"/>
      <c r="B30" s="3369"/>
      <c r="C30" s="3371"/>
      <c r="D30" s="121"/>
      <c r="E30" s="3373"/>
      <c r="F30" s="3375"/>
      <c r="G30" s="3400"/>
      <c r="H30" s="500" t="s">
        <v>7</v>
      </c>
      <c r="I30" s="499">
        <f>SUM(I29:I29)</f>
        <v>3544.5</v>
      </c>
      <c r="J30" s="499">
        <f>SUM(J29:J29)</f>
        <v>710</v>
      </c>
      <c r="K30" s="499">
        <f>SUM(K29:K29)</f>
        <v>710</v>
      </c>
      <c r="L30" s="3405"/>
      <c r="M30" s="3418"/>
      <c r="N30" s="3393"/>
      <c r="O30" s="3393"/>
      <c r="P30" s="3429"/>
      <c r="R30" s="519"/>
      <c r="T30" s="519"/>
    </row>
    <row r="31" spans="1:20" ht="17.399999999999999" customHeight="1" x14ac:dyDescent="0.25">
      <c r="A31" s="3366" t="s">
        <v>6</v>
      </c>
      <c r="B31" s="3368" t="s">
        <v>6</v>
      </c>
      <c r="C31" s="3370" t="s">
        <v>53</v>
      </c>
      <c r="D31" s="119"/>
      <c r="E31" s="3372" t="s">
        <v>381</v>
      </c>
      <c r="F31" s="3374" t="s">
        <v>62</v>
      </c>
      <c r="G31" s="3399" t="s">
        <v>244</v>
      </c>
      <c r="H31" s="507" t="s">
        <v>48</v>
      </c>
      <c r="I31" s="506">
        <v>180</v>
      </c>
      <c r="J31" s="506">
        <v>180</v>
      </c>
      <c r="K31" s="505">
        <v>180</v>
      </c>
      <c r="L31" s="3404" t="s">
        <v>380</v>
      </c>
      <c r="M31" s="3417" t="s">
        <v>354</v>
      </c>
      <c r="N31" s="3392">
        <v>100</v>
      </c>
      <c r="O31" s="3392">
        <v>100</v>
      </c>
      <c r="P31" s="3428">
        <v>100</v>
      </c>
      <c r="R31" s="519"/>
      <c r="T31" s="519"/>
    </row>
    <row r="32" spans="1:20" ht="46.5" customHeight="1" thickBot="1" x14ac:dyDescent="0.35">
      <c r="A32" s="3367"/>
      <c r="B32" s="3369"/>
      <c r="C32" s="3371"/>
      <c r="D32" s="121"/>
      <c r="E32" s="3373"/>
      <c r="F32" s="3375"/>
      <c r="G32" s="3400"/>
      <c r="H32" s="500" t="s">
        <v>7</v>
      </c>
      <c r="I32" s="499">
        <f>SUM(I31:I31)</f>
        <v>180</v>
      </c>
      <c r="J32" s="499">
        <f>SUM(J31:J31)</f>
        <v>180</v>
      </c>
      <c r="K32" s="499">
        <f>SUM(K31:K31)</f>
        <v>180</v>
      </c>
      <c r="L32" s="3405"/>
      <c r="M32" s="3418"/>
      <c r="N32" s="3393"/>
      <c r="O32" s="3393"/>
      <c r="P32" s="3429"/>
      <c r="R32" s="519"/>
      <c r="T32" s="599"/>
    </row>
    <row r="33" spans="1:24" ht="18.600000000000001" customHeight="1" x14ac:dyDescent="0.25">
      <c r="A33" s="3366" t="s">
        <v>6</v>
      </c>
      <c r="B33" s="3368" t="s">
        <v>6</v>
      </c>
      <c r="C33" s="598" t="s">
        <v>58</v>
      </c>
      <c r="D33" s="119"/>
      <c r="E33" s="3372" t="s">
        <v>379</v>
      </c>
      <c r="F33" s="3374" t="s">
        <v>62</v>
      </c>
      <c r="G33" s="3399" t="s">
        <v>244</v>
      </c>
      <c r="H33" s="507" t="s">
        <v>48</v>
      </c>
      <c r="I33" s="506"/>
      <c r="J33" s="506"/>
      <c r="K33" s="505"/>
      <c r="L33" s="524" t="s">
        <v>378</v>
      </c>
      <c r="M33" s="514" t="s">
        <v>371</v>
      </c>
      <c r="N33" s="31">
        <v>1</v>
      </c>
      <c r="O33" s="31"/>
      <c r="P33" s="516"/>
      <c r="R33" s="519"/>
      <c r="T33" s="519"/>
    </row>
    <row r="34" spans="1:24" ht="43.2" customHeight="1" thickBot="1" x14ac:dyDescent="0.3">
      <c r="A34" s="3409"/>
      <c r="B34" s="3410"/>
      <c r="C34" s="600"/>
      <c r="D34" s="601"/>
      <c r="E34" s="3403"/>
      <c r="F34" s="3466"/>
      <c r="G34" s="3408"/>
      <c r="H34" s="602" t="s">
        <v>7</v>
      </c>
      <c r="I34" s="603">
        <f>SUM(I33:I33)</f>
        <v>0</v>
      </c>
      <c r="J34" s="603">
        <f>SUM(J33:J33)</f>
        <v>0</v>
      </c>
      <c r="K34" s="603">
        <f>SUM(K33:K33)</f>
        <v>0</v>
      </c>
      <c r="L34" s="604" t="s">
        <v>377</v>
      </c>
      <c r="M34" s="527"/>
      <c r="N34" s="526"/>
      <c r="O34" s="526" t="s">
        <v>66</v>
      </c>
      <c r="P34" s="525" t="s">
        <v>66</v>
      </c>
      <c r="R34" s="519"/>
      <c r="T34" s="519"/>
    </row>
    <row r="35" spans="1:24" ht="27.6" customHeight="1" thickBot="1" x14ac:dyDescent="0.35">
      <c r="A35" s="3413" t="s">
        <v>6</v>
      </c>
      <c r="B35" s="3411" t="s">
        <v>6</v>
      </c>
      <c r="C35" s="985" t="s">
        <v>59</v>
      </c>
      <c r="D35" s="3461"/>
      <c r="E35" s="3459" t="s">
        <v>405</v>
      </c>
      <c r="F35" s="3374" t="s">
        <v>404</v>
      </c>
      <c r="G35" s="3399" t="s">
        <v>244</v>
      </c>
      <c r="H35" s="507" t="s">
        <v>48</v>
      </c>
      <c r="I35" s="583">
        <v>1263.7</v>
      </c>
      <c r="J35" s="583">
        <v>1327</v>
      </c>
      <c r="K35" s="583">
        <v>1393</v>
      </c>
      <c r="L35" s="2486" t="s">
        <v>406</v>
      </c>
      <c r="M35" s="2487" t="s">
        <v>371</v>
      </c>
      <c r="N35" s="2488">
        <v>50</v>
      </c>
      <c r="O35" s="606" t="s">
        <v>1176</v>
      </c>
      <c r="P35" s="605" t="s">
        <v>1176</v>
      </c>
      <c r="Q35" s="20"/>
      <c r="R35" s="20"/>
      <c r="T35" s="599"/>
      <c r="X35" s="3455"/>
    </row>
    <row r="36" spans="1:24" ht="23.25" customHeight="1" thickBot="1" x14ac:dyDescent="0.3">
      <c r="A36" s="3414"/>
      <c r="B36" s="3412"/>
      <c r="C36" s="986"/>
      <c r="D36" s="3462"/>
      <c r="E36" s="3460"/>
      <c r="F36" s="3375"/>
      <c r="G36" s="3400"/>
      <c r="H36" s="500" t="s">
        <v>7</v>
      </c>
      <c r="I36" s="595">
        <f>SUM(I35)</f>
        <v>1263.7</v>
      </c>
      <c r="J36" s="595">
        <f t="shared" ref="J36:K36" si="0">SUM(J35)</f>
        <v>1327</v>
      </c>
      <c r="K36" s="595">
        <f t="shared" si="0"/>
        <v>1393</v>
      </c>
      <c r="L36" s="596"/>
      <c r="M36" s="523"/>
      <c r="N36" s="594"/>
      <c r="O36" s="522"/>
      <c r="P36" s="597"/>
      <c r="R36" s="519"/>
      <c r="T36" s="519"/>
      <c r="X36" s="3455"/>
    </row>
    <row r="37" spans="1:24" ht="15.6" customHeight="1" thickBot="1" x14ac:dyDescent="0.3">
      <c r="A37" s="149" t="s">
        <v>6</v>
      </c>
      <c r="B37" s="32" t="s">
        <v>6</v>
      </c>
      <c r="C37" s="3406" t="s">
        <v>31</v>
      </c>
      <c r="D37" s="3406"/>
      <c r="E37" s="3406"/>
      <c r="F37" s="3406"/>
      <c r="G37" s="3407"/>
      <c r="H37" s="33" t="s">
        <v>7</v>
      </c>
      <c r="I37" s="34">
        <f>I21+I26+I28+I30+I32+I34+I36</f>
        <v>12800.400000000001</v>
      </c>
      <c r="J37" s="34">
        <f t="shared" ref="J37:K37" si="1">J21+J26+J28+J30+J32+J34+J36</f>
        <v>10419</v>
      </c>
      <c r="K37" s="34">
        <f t="shared" si="1"/>
        <v>10896</v>
      </c>
      <c r="L37" s="35"/>
      <c r="M37" s="35"/>
      <c r="N37" s="35"/>
      <c r="O37" s="35"/>
      <c r="P37" s="36"/>
      <c r="R37" s="519"/>
      <c r="T37" s="519"/>
    </row>
    <row r="38" spans="1:24" ht="22.2" customHeight="1" thickBot="1" x14ac:dyDescent="0.3">
      <c r="A38" s="30" t="s">
        <v>6</v>
      </c>
      <c r="B38" s="521" t="s">
        <v>8</v>
      </c>
      <c r="C38" s="3415" t="s">
        <v>376</v>
      </c>
      <c r="D38" s="3416"/>
      <c r="E38" s="3416"/>
      <c r="F38" s="3416"/>
      <c r="G38" s="3416"/>
      <c r="H38" s="3416"/>
      <c r="I38" s="3416"/>
      <c r="J38" s="3416"/>
      <c r="K38" s="3416"/>
      <c r="L38" s="3416"/>
      <c r="M38" s="3416"/>
      <c r="N38" s="3416"/>
      <c r="O38" s="3416"/>
      <c r="P38" s="520"/>
      <c r="R38" s="519"/>
      <c r="T38" s="519"/>
    </row>
    <row r="39" spans="1:24" ht="16.95" customHeight="1" x14ac:dyDescent="0.25">
      <c r="A39" s="3366" t="s">
        <v>6</v>
      </c>
      <c r="B39" s="3368" t="s">
        <v>8</v>
      </c>
      <c r="C39" s="3370" t="s">
        <v>6</v>
      </c>
      <c r="D39" s="119"/>
      <c r="E39" s="3372" t="s">
        <v>375</v>
      </c>
      <c r="F39" s="3374" t="s">
        <v>62</v>
      </c>
      <c r="G39" s="3399" t="s">
        <v>373</v>
      </c>
      <c r="H39" s="507" t="s">
        <v>67</v>
      </c>
      <c r="I39" s="506">
        <v>1.5</v>
      </c>
      <c r="J39" s="506">
        <v>1.6</v>
      </c>
      <c r="K39" s="505">
        <v>1.7</v>
      </c>
      <c r="L39" s="3404"/>
      <c r="M39" s="503"/>
      <c r="N39" s="31"/>
      <c r="O39" s="31"/>
      <c r="P39" s="516"/>
    </row>
    <row r="40" spans="1:24" ht="25.2" customHeight="1" thickBot="1" x14ac:dyDescent="0.3">
      <c r="A40" s="3367"/>
      <c r="B40" s="3369"/>
      <c r="C40" s="3371"/>
      <c r="D40" s="121"/>
      <c r="E40" s="3373"/>
      <c r="F40" s="3375"/>
      <c r="G40" s="3400"/>
      <c r="H40" s="500" t="s">
        <v>7</v>
      </c>
      <c r="I40" s="499">
        <f>SUM(I39:I39)</f>
        <v>1.5</v>
      </c>
      <c r="J40" s="499">
        <f>SUM(J39:J39)</f>
        <v>1.6</v>
      </c>
      <c r="K40" s="499">
        <f>SUM(K39:K39)</f>
        <v>1.7</v>
      </c>
      <c r="L40" s="3405"/>
      <c r="M40" s="497"/>
      <c r="N40" s="496"/>
      <c r="O40" s="496"/>
      <c r="P40" s="495"/>
    </row>
    <row r="41" spans="1:24" ht="16.2" customHeight="1" x14ac:dyDescent="0.25">
      <c r="A41" s="3366" t="s">
        <v>6</v>
      </c>
      <c r="B41" s="3368" t="s">
        <v>8</v>
      </c>
      <c r="C41" s="3370" t="s">
        <v>8</v>
      </c>
      <c r="D41" s="119"/>
      <c r="E41" s="2416" t="s">
        <v>374</v>
      </c>
      <c r="F41" s="3374" t="s">
        <v>62</v>
      </c>
      <c r="G41" s="3399" t="s">
        <v>373</v>
      </c>
      <c r="H41" s="507" t="s">
        <v>67</v>
      </c>
      <c r="I41" s="506">
        <v>53.7</v>
      </c>
      <c r="J41" s="506">
        <v>56</v>
      </c>
      <c r="K41" s="505">
        <v>59</v>
      </c>
      <c r="L41" s="3404" t="s">
        <v>372</v>
      </c>
      <c r="M41" s="503" t="s">
        <v>371</v>
      </c>
      <c r="N41" s="31">
        <v>500</v>
      </c>
      <c r="O41" s="31">
        <v>500</v>
      </c>
      <c r="P41" s="516">
        <v>500</v>
      </c>
    </row>
    <row r="42" spans="1:24" ht="30" customHeight="1" thickBot="1" x14ac:dyDescent="0.3">
      <c r="A42" s="3367"/>
      <c r="B42" s="3369"/>
      <c r="C42" s="3371"/>
      <c r="D42" s="121"/>
      <c r="E42" s="518"/>
      <c r="F42" s="3375"/>
      <c r="G42" s="3400"/>
      <c r="H42" s="500" t="s">
        <v>7</v>
      </c>
      <c r="I42" s="499">
        <f>SUM(I41:I41)</f>
        <v>53.7</v>
      </c>
      <c r="J42" s="499">
        <f>SUM(J41:J41)</f>
        <v>56</v>
      </c>
      <c r="K42" s="499">
        <f>SUM(K41:K41)</f>
        <v>59</v>
      </c>
      <c r="L42" s="3405"/>
      <c r="M42" s="497"/>
      <c r="N42" s="496"/>
      <c r="O42" s="496"/>
      <c r="P42" s="495"/>
    </row>
    <row r="43" spans="1:24" ht="16.2" customHeight="1" x14ac:dyDescent="0.25">
      <c r="A43" s="3366" t="s">
        <v>6</v>
      </c>
      <c r="B43" s="3368" t="s">
        <v>8</v>
      </c>
      <c r="C43" s="3370" t="s">
        <v>49</v>
      </c>
      <c r="D43" s="119"/>
      <c r="E43" s="3372" t="s">
        <v>370</v>
      </c>
      <c r="F43" s="3374" t="s">
        <v>62</v>
      </c>
      <c r="G43" s="3399" t="s">
        <v>244</v>
      </c>
      <c r="H43" s="507" t="s">
        <v>67</v>
      </c>
      <c r="I43" s="506">
        <v>78.400000000000006</v>
      </c>
      <c r="J43" s="506">
        <v>82</v>
      </c>
      <c r="K43" s="505">
        <v>86</v>
      </c>
      <c r="L43" s="3404" t="s">
        <v>369</v>
      </c>
      <c r="M43" s="503" t="s">
        <v>368</v>
      </c>
      <c r="N43" s="31">
        <v>0.76</v>
      </c>
      <c r="O43" s="31">
        <v>0.76</v>
      </c>
      <c r="P43" s="516">
        <v>0.76</v>
      </c>
    </row>
    <row r="44" spans="1:24" ht="29.25" customHeight="1" thickBot="1" x14ac:dyDescent="0.3">
      <c r="A44" s="3367"/>
      <c r="B44" s="3369"/>
      <c r="C44" s="3371"/>
      <c r="D44" s="121"/>
      <c r="E44" s="3373"/>
      <c r="F44" s="3375"/>
      <c r="G44" s="3400"/>
      <c r="H44" s="500" t="s">
        <v>7</v>
      </c>
      <c r="I44" s="499">
        <f>SUM(I43:I43)</f>
        <v>78.400000000000006</v>
      </c>
      <c r="J44" s="499">
        <f>SUM(J43:J43)</f>
        <v>82</v>
      </c>
      <c r="K44" s="499">
        <f>SUM(K43:K43)</f>
        <v>86</v>
      </c>
      <c r="L44" s="3405"/>
      <c r="M44" s="497"/>
      <c r="N44" s="517"/>
      <c r="O44" s="517"/>
      <c r="P44" s="47"/>
    </row>
    <row r="45" spans="1:24" ht="14.4" customHeight="1" x14ac:dyDescent="0.25">
      <c r="A45" s="3366" t="s">
        <v>6</v>
      </c>
      <c r="B45" s="3368" t="s">
        <v>8</v>
      </c>
      <c r="C45" s="3370" t="s">
        <v>50</v>
      </c>
      <c r="D45" s="119"/>
      <c r="E45" s="3401" t="s">
        <v>367</v>
      </c>
      <c r="F45" s="3374" t="s">
        <v>62</v>
      </c>
      <c r="G45" s="3399" t="s">
        <v>358</v>
      </c>
      <c r="H45" s="507" t="s">
        <v>67</v>
      </c>
      <c r="I45" s="506">
        <v>15.6</v>
      </c>
      <c r="J45" s="506">
        <v>16</v>
      </c>
      <c r="K45" s="505">
        <v>17</v>
      </c>
      <c r="L45" s="504"/>
      <c r="M45" s="503"/>
      <c r="N45" s="502"/>
      <c r="O45" s="31"/>
      <c r="P45" s="501"/>
    </row>
    <row r="46" spans="1:24" ht="16.2" customHeight="1" thickBot="1" x14ac:dyDescent="0.3">
      <c r="A46" s="3367"/>
      <c r="B46" s="3369"/>
      <c r="C46" s="3371"/>
      <c r="D46" s="121"/>
      <c r="E46" s="3402"/>
      <c r="F46" s="3375"/>
      <c r="G46" s="3400"/>
      <c r="H46" s="500" t="s">
        <v>7</v>
      </c>
      <c r="I46" s="499">
        <f>SUM(I45:I45)</f>
        <v>15.6</v>
      </c>
      <c r="J46" s="499">
        <f>SUM(J45:J45)</f>
        <v>16</v>
      </c>
      <c r="K46" s="499">
        <f>SUM(K45:K45)</f>
        <v>17</v>
      </c>
      <c r="L46" s="498"/>
      <c r="M46" s="497"/>
      <c r="N46" s="496"/>
      <c r="O46" s="496"/>
      <c r="P46" s="495"/>
    </row>
    <row r="47" spans="1:24" ht="17.399999999999999" customHeight="1" x14ac:dyDescent="0.25">
      <c r="A47" s="3366" t="s">
        <v>6</v>
      </c>
      <c r="B47" s="3368" t="s">
        <v>8</v>
      </c>
      <c r="C47" s="3370" t="s">
        <v>53</v>
      </c>
      <c r="D47" s="119"/>
      <c r="E47" s="3401" t="s">
        <v>366</v>
      </c>
      <c r="F47" s="3374" t="s">
        <v>62</v>
      </c>
      <c r="G47" s="3399" t="s">
        <v>365</v>
      </c>
      <c r="H47" s="507" t="s">
        <v>67</v>
      </c>
      <c r="I47" s="506">
        <v>6.7</v>
      </c>
      <c r="J47" s="506">
        <v>7</v>
      </c>
      <c r="K47" s="505">
        <v>8</v>
      </c>
      <c r="L47" s="504"/>
      <c r="M47" s="503"/>
      <c r="N47" s="502"/>
      <c r="O47" s="31"/>
      <c r="P47" s="501"/>
    </row>
    <row r="48" spans="1:24" ht="20.399999999999999" customHeight="1" thickBot="1" x14ac:dyDescent="0.3">
      <c r="A48" s="3367"/>
      <c r="B48" s="3369"/>
      <c r="C48" s="3371"/>
      <c r="D48" s="121"/>
      <c r="E48" s="3402"/>
      <c r="F48" s="3375"/>
      <c r="G48" s="3400"/>
      <c r="H48" s="500" t="s">
        <v>7</v>
      </c>
      <c r="I48" s="499">
        <f>SUM(I47:I47)</f>
        <v>6.7</v>
      </c>
      <c r="J48" s="499">
        <f>SUM(J47:J47)</f>
        <v>7</v>
      </c>
      <c r="K48" s="499">
        <f>SUM(K47:K47)</f>
        <v>8</v>
      </c>
      <c r="L48" s="498"/>
      <c r="M48" s="497"/>
      <c r="N48" s="496"/>
      <c r="O48" s="496"/>
      <c r="P48" s="495"/>
    </row>
    <row r="49" spans="1:16" ht="13.95" customHeight="1" x14ac:dyDescent="0.25">
      <c r="A49" s="3366" t="s">
        <v>6</v>
      </c>
      <c r="B49" s="3368" t="s">
        <v>8</v>
      </c>
      <c r="C49" s="3370" t="s">
        <v>58</v>
      </c>
      <c r="D49" s="119"/>
      <c r="E49" s="3401" t="s">
        <v>364</v>
      </c>
      <c r="F49" s="3374" t="s">
        <v>62</v>
      </c>
      <c r="G49" s="3399" t="s">
        <v>358</v>
      </c>
      <c r="H49" s="507" t="s">
        <v>67</v>
      </c>
      <c r="I49" s="506">
        <v>64.7</v>
      </c>
      <c r="J49" s="506">
        <v>68</v>
      </c>
      <c r="K49" s="505">
        <v>71</v>
      </c>
      <c r="L49" s="504"/>
      <c r="M49" s="503"/>
      <c r="N49" s="502"/>
      <c r="O49" s="31"/>
      <c r="P49" s="501"/>
    </row>
    <row r="50" spans="1:16" ht="28.2" customHeight="1" thickBot="1" x14ac:dyDescent="0.3">
      <c r="A50" s="3367"/>
      <c r="B50" s="3369"/>
      <c r="C50" s="3371"/>
      <c r="D50" s="121"/>
      <c r="E50" s="3402"/>
      <c r="F50" s="3375"/>
      <c r="G50" s="3400"/>
      <c r="H50" s="500" t="s">
        <v>7</v>
      </c>
      <c r="I50" s="499">
        <f>SUM(I49:I49)</f>
        <v>64.7</v>
      </c>
      <c r="J50" s="499">
        <f>SUM(J49:J49)</f>
        <v>68</v>
      </c>
      <c r="K50" s="499">
        <f>SUM(K49:K49)</f>
        <v>71</v>
      </c>
      <c r="L50" s="498"/>
      <c r="M50" s="497"/>
      <c r="N50" s="496"/>
      <c r="O50" s="496"/>
      <c r="P50" s="495"/>
    </row>
    <row r="51" spans="1:16" ht="12.6" customHeight="1" x14ac:dyDescent="0.25">
      <c r="A51" s="3366" t="s">
        <v>6</v>
      </c>
      <c r="B51" s="3368" t="s">
        <v>8</v>
      </c>
      <c r="C51" s="3370" t="s">
        <v>59</v>
      </c>
      <c r="D51" s="119"/>
      <c r="E51" s="3401" t="s">
        <v>363</v>
      </c>
      <c r="F51" s="3374" t="s">
        <v>62</v>
      </c>
      <c r="G51" s="3399" t="s">
        <v>320</v>
      </c>
      <c r="H51" s="507" t="s">
        <v>67</v>
      </c>
      <c r="I51" s="506">
        <v>10.5</v>
      </c>
      <c r="J51" s="506">
        <v>11</v>
      </c>
      <c r="K51" s="505">
        <v>12</v>
      </c>
      <c r="L51" s="504"/>
      <c r="M51" s="503"/>
      <c r="N51" s="502"/>
      <c r="O51" s="31"/>
      <c r="P51" s="501"/>
    </row>
    <row r="52" spans="1:16" ht="24.6" customHeight="1" thickBot="1" x14ac:dyDescent="0.3">
      <c r="A52" s="3367"/>
      <c r="B52" s="3369"/>
      <c r="C52" s="3371"/>
      <c r="D52" s="121"/>
      <c r="E52" s="3402"/>
      <c r="F52" s="3375"/>
      <c r="G52" s="3400"/>
      <c r="H52" s="500" t="s">
        <v>7</v>
      </c>
      <c r="I52" s="499">
        <f>SUM(I51:I51)</f>
        <v>10.5</v>
      </c>
      <c r="J52" s="499">
        <f>SUM(J51:J51)</f>
        <v>11</v>
      </c>
      <c r="K52" s="499">
        <f>SUM(K51:K51)</f>
        <v>12</v>
      </c>
      <c r="L52" s="498"/>
      <c r="M52" s="497"/>
      <c r="N52" s="496"/>
      <c r="O52" s="496"/>
      <c r="P52" s="495"/>
    </row>
    <row r="53" spans="1:16" ht="14.4" customHeight="1" x14ac:dyDescent="0.25">
      <c r="A53" s="3366" t="s">
        <v>6</v>
      </c>
      <c r="B53" s="3368" t="s">
        <v>8</v>
      </c>
      <c r="C53" s="3370" t="s">
        <v>60</v>
      </c>
      <c r="D53" s="119"/>
      <c r="E53" s="3401" t="s">
        <v>362</v>
      </c>
      <c r="F53" s="3374" t="s">
        <v>62</v>
      </c>
      <c r="G53" s="3399" t="s">
        <v>244</v>
      </c>
      <c r="H53" s="507" t="s">
        <v>67</v>
      </c>
      <c r="I53" s="506">
        <v>23.5</v>
      </c>
      <c r="J53" s="506">
        <v>25</v>
      </c>
      <c r="K53" s="505">
        <v>26</v>
      </c>
      <c r="L53" s="504"/>
      <c r="M53" s="503"/>
      <c r="N53" s="502"/>
      <c r="O53" s="31"/>
      <c r="P53" s="501"/>
    </row>
    <row r="54" spans="1:16" ht="21" customHeight="1" thickBot="1" x14ac:dyDescent="0.3">
      <c r="A54" s="3367"/>
      <c r="B54" s="3369"/>
      <c r="C54" s="3371"/>
      <c r="D54" s="121"/>
      <c r="E54" s="3402"/>
      <c r="F54" s="3375"/>
      <c r="G54" s="3400"/>
      <c r="H54" s="500" t="s">
        <v>7</v>
      </c>
      <c r="I54" s="499">
        <f>SUM(I53:I53)</f>
        <v>23.5</v>
      </c>
      <c r="J54" s="499">
        <f>SUM(J53:J53)</f>
        <v>25</v>
      </c>
      <c r="K54" s="499">
        <f>SUM(K53:K53)</f>
        <v>26</v>
      </c>
      <c r="L54" s="498"/>
      <c r="M54" s="497"/>
      <c r="N54" s="496"/>
      <c r="O54" s="496"/>
      <c r="P54" s="495"/>
    </row>
    <row r="55" spans="1:16" ht="16.2" customHeight="1" x14ac:dyDescent="0.25">
      <c r="A55" s="3366" t="s">
        <v>6</v>
      </c>
      <c r="B55" s="3368" t="s">
        <v>8</v>
      </c>
      <c r="C55" s="3370" t="s">
        <v>61</v>
      </c>
      <c r="D55" s="119"/>
      <c r="E55" s="3401" t="s">
        <v>361</v>
      </c>
      <c r="F55" s="3374" t="s">
        <v>62</v>
      </c>
      <c r="G55" s="3399" t="s">
        <v>352</v>
      </c>
      <c r="H55" s="507" t="s">
        <v>67</v>
      </c>
      <c r="I55" s="506">
        <v>29.8</v>
      </c>
      <c r="J55" s="506">
        <v>31</v>
      </c>
      <c r="K55" s="505">
        <v>32</v>
      </c>
      <c r="L55" s="3404" t="s">
        <v>360</v>
      </c>
      <c r="M55" s="503" t="s">
        <v>356</v>
      </c>
      <c r="N55" s="31">
        <v>1500</v>
      </c>
      <c r="O55" s="31">
        <v>1500</v>
      </c>
      <c r="P55" s="516">
        <v>1500</v>
      </c>
    </row>
    <row r="56" spans="1:16" ht="34.200000000000003" customHeight="1" thickBot="1" x14ac:dyDescent="0.3">
      <c r="A56" s="3367"/>
      <c r="B56" s="3369"/>
      <c r="C56" s="3371"/>
      <c r="D56" s="121"/>
      <c r="E56" s="3402"/>
      <c r="F56" s="3375"/>
      <c r="G56" s="3400"/>
      <c r="H56" s="500" t="s">
        <v>7</v>
      </c>
      <c r="I56" s="499">
        <f>SUM(I55:I55)</f>
        <v>29.8</v>
      </c>
      <c r="J56" s="499">
        <f>SUM(J55:J55)</f>
        <v>31</v>
      </c>
      <c r="K56" s="499">
        <f>SUM(K55:K55)</f>
        <v>32</v>
      </c>
      <c r="L56" s="3405"/>
      <c r="M56" s="497"/>
      <c r="N56" s="496"/>
      <c r="O56" s="496"/>
      <c r="P56" s="495"/>
    </row>
    <row r="57" spans="1:16" ht="48.75" customHeight="1" x14ac:dyDescent="0.25">
      <c r="A57" s="3366" t="s">
        <v>6</v>
      </c>
      <c r="B57" s="3368" t="s">
        <v>8</v>
      </c>
      <c r="C57" s="3370" t="s">
        <v>118</v>
      </c>
      <c r="D57" s="119"/>
      <c r="E57" s="3372" t="s">
        <v>359</v>
      </c>
      <c r="F57" s="3374" t="s">
        <v>62</v>
      </c>
      <c r="G57" s="3399" t="s">
        <v>358</v>
      </c>
      <c r="H57" s="507" t="s">
        <v>67</v>
      </c>
      <c r="I57" s="506">
        <v>9.1999999999999993</v>
      </c>
      <c r="J57" s="506">
        <v>10</v>
      </c>
      <c r="K57" s="505">
        <v>11</v>
      </c>
      <c r="L57" s="515" t="s">
        <v>357</v>
      </c>
      <c r="M57" s="514" t="s">
        <v>356</v>
      </c>
      <c r="N57" s="513">
        <v>29.3</v>
      </c>
      <c r="O57" s="513">
        <v>35</v>
      </c>
      <c r="P57" s="512">
        <v>40</v>
      </c>
    </row>
    <row r="58" spans="1:16" ht="35.4" customHeight="1" thickBot="1" x14ac:dyDescent="0.3">
      <c r="A58" s="3367"/>
      <c r="B58" s="3369"/>
      <c r="C58" s="3371"/>
      <c r="D58" s="121"/>
      <c r="E58" s="3373"/>
      <c r="F58" s="3375"/>
      <c r="G58" s="3400"/>
      <c r="H58" s="500" t="s">
        <v>7</v>
      </c>
      <c r="I58" s="499">
        <f>SUM(I57:I57)</f>
        <v>9.1999999999999993</v>
      </c>
      <c r="J58" s="499">
        <f>SUM(J57:J57)</f>
        <v>10</v>
      </c>
      <c r="K58" s="499">
        <f>SUM(K57:K57)</f>
        <v>11</v>
      </c>
      <c r="L58" s="511" t="s">
        <v>355</v>
      </c>
      <c r="M58" s="510" t="s">
        <v>354</v>
      </c>
      <c r="N58" s="509">
        <v>1.5</v>
      </c>
      <c r="O58" s="509">
        <v>2</v>
      </c>
      <c r="P58" s="508">
        <v>2.5</v>
      </c>
    </row>
    <row r="59" spans="1:16" ht="18.600000000000001" customHeight="1" x14ac:dyDescent="0.25">
      <c r="A59" s="3366" t="s">
        <v>6</v>
      </c>
      <c r="B59" s="3368" t="s">
        <v>8</v>
      </c>
      <c r="C59" s="3370" t="s">
        <v>179</v>
      </c>
      <c r="D59" s="119"/>
      <c r="E59" s="3401" t="s">
        <v>353</v>
      </c>
      <c r="F59" s="3374" t="s">
        <v>62</v>
      </c>
      <c r="G59" s="3399" t="s">
        <v>352</v>
      </c>
      <c r="H59" s="507" t="s">
        <v>67</v>
      </c>
      <c r="I59" s="506">
        <v>0.4</v>
      </c>
      <c r="J59" s="506">
        <v>0.5</v>
      </c>
      <c r="K59" s="505">
        <v>0.6</v>
      </c>
      <c r="L59" s="504"/>
      <c r="M59" s="503"/>
      <c r="N59" s="502"/>
      <c r="O59" s="31"/>
      <c r="P59" s="501"/>
    </row>
    <row r="60" spans="1:16" ht="23.4" customHeight="1" thickBot="1" x14ac:dyDescent="0.3">
      <c r="A60" s="3367"/>
      <c r="B60" s="3369"/>
      <c r="C60" s="3371"/>
      <c r="D60" s="121"/>
      <c r="E60" s="3402"/>
      <c r="F60" s="3375"/>
      <c r="G60" s="3400"/>
      <c r="H60" s="500" t="s">
        <v>7</v>
      </c>
      <c r="I60" s="499">
        <f>SUM(I59:I59)</f>
        <v>0.4</v>
      </c>
      <c r="J60" s="499">
        <f>SUM(J59:J59)</f>
        <v>0.5</v>
      </c>
      <c r="K60" s="499">
        <f>SUM(K59:K59)</f>
        <v>0.6</v>
      </c>
      <c r="L60" s="498"/>
      <c r="M60" s="497"/>
      <c r="N60" s="496"/>
      <c r="O60" s="496"/>
      <c r="P60" s="495"/>
    </row>
    <row r="61" spans="1:16" ht="16.2" customHeight="1" x14ac:dyDescent="0.25">
      <c r="A61" s="3366" t="s">
        <v>6</v>
      </c>
      <c r="B61" s="3368" t="s">
        <v>8</v>
      </c>
      <c r="C61" s="3370" t="s">
        <v>131</v>
      </c>
      <c r="D61" s="119"/>
      <c r="E61" s="3401" t="s">
        <v>351</v>
      </c>
      <c r="F61" s="3374" t="s">
        <v>62</v>
      </c>
      <c r="G61" s="3399" t="s">
        <v>320</v>
      </c>
      <c r="H61" s="507" t="s">
        <v>67</v>
      </c>
      <c r="I61" s="1134">
        <v>113.5</v>
      </c>
      <c r="J61" s="506">
        <v>119</v>
      </c>
      <c r="K61" s="505">
        <v>125</v>
      </c>
      <c r="L61" s="504"/>
      <c r="M61" s="503"/>
      <c r="N61" s="502"/>
      <c r="O61" s="31"/>
      <c r="P61" s="501"/>
    </row>
    <row r="62" spans="1:16" ht="24" customHeight="1" thickBot="1" x14ac:dyDescent="0.3">
      <c r="A62" s="3367"/>
      <c r="B62" s="3369"/>
      <c r="C62" s="3371"/>
      <c r="D62" s="121"/>
      <c r="E62" s="3402"/>
      <c r="F62" s="3375"/>
      <c r="G62" s="3400"/>
      <c r="H62" s="500" t="s">
        <v>7</v>
      </c>
      <c r="I62" s="499">
        <f>SUM(I61:I61)</f>
        <v>113.5</v>
      </c>
      <c r="J62" s="499">
        <f>SUM(J61:J61)</f>
        <v>119</v>
      </c>
      <c r="K62" s="499">
        <f>SUM(K61:K61)</f>
        <v>125</v>
      </c>
      <c r="L62" s="498"/>
      <c r="M62" s="497"/>
      <c r="N62" s="496"/>
      <c r="O62" s="496"/>
      <c r="P62" s="495"/>
    </row>
    <row r="63" spans="1:16" ht="16.2" customHeight="1" x14ac:dyDescent="0.25">
      <c r="A63" s="3366" t="s">
        <v>6</v>
      </c>
      <c r="B63" s="3368" t="s">
        <v>8</v>
      </c>
      <c r="C63" s="3370" t="s">
        <v>350</v>
      </c>
      <c r="D63" s="119"/>
      <c r="E63" s="3401" t="s">
        <v>349</v>
      </c>
      <c r="F63" s="3374" t="s">
        <v>62</v>
      </c>
      <c r="G63" s="3399" t="s">
        <v>271</v>
      </c>
      <c r="H63" s="507" t="s">
        <v>67</v>
      </c>
      <c r="I63" s="506">
        <v>0.4</v>
      </c>
      <c r="J63" s="506">
        <v>0.5</v>
      </c>
      <c r="K63" s="505">
        <v>0.6</v>
      </c>
      <c r="L63" s="504"/>
      <c r="M63" s="503"/>
      <c r="N63" s="502"/>
      <c r="O63" s="31"/>
      <c r="P63" s="501"/>
    </row>
    <row r="64" spans="1:16" ht="45.6" customHeight="1" thickBot="1" x14ac:dyDescent="0.3">
      <c r="A64" s="3367"/>
      <c r="B64" s="3369"/>
      <c r="C64" s="3371"/>
      <c r="D64" s="121"/>
      <c r="E64" s="3402"/>
      <c r="F64" s="3375"/>
      <c r="G64" s="3400"/>
      <c r="H64" s="500" t="s">
        <v>7</v>
      </c>
      <c r="I64" s="499">
        <f>SUM(I63:I63)</f>
        <v>0.4</v>
      </c>
      <c r="J64" s="499">
        <f>SUM(J63:J63)</f>
        <v>0.5</v>
      </c>
      <c r="K64" s="499">
        <f>SUM(K63:K63)</f>
        <v>0.6</v>
      </c>
      <c r="L64" s="498"/>
      <c r="M64" s="497"/>
      <c r="N64" s="496"/>
      <c r="O64" s="496"/>
      <c r="P64" s="495"/>
    </row>
    <row r="65" spans="1:18" ht="16.2" customHeight="1" x14ac:dyDescent="0.25">
      <c r="A65" s="3366" t="s">
        <v>6</v>
      </c>
      <c r="B65" s="3368" t="s">
        <v>8</v>
      </c>
      <c r="C65" s="3370" t="s">
        <v>340</v>
      </c>
      <c r="D65" s="119"/>
      <c r="E65" s="3401" t="s">
        <v>348</v>
      </c>
      <c r="F65" s="3374" t="s">
        <v>62</v>
      </c>
      <c r="G65" s="3399" t="s">
        <v>271</v>
      </c>
      <c r="H65" s="507" t="s">
        <v>67</v>
      </c>
      <c r="I65" s="506">
        <v>29.5</v>
      </c>
      <c r="J65" s="506">
        <v>30</v>
      </c>
      <c r="K65" s="505">
        <v>31</v>
      </c>
      <c r="L65" s="504"/>
      <c r="M65" s="503"/>
      <c r="N65" s="502"/>
      <c r="O65" s="31"/>
      <c r="P65" s="501"/>
    </row>
    <row r="66" spans="1:18" ht="22.95" customHeight="1" thickBot="1" x14ac:dyDescent="0.3">
      <c r="A66" s="3367"/>
      <c r="B66" s="3369"/>
      <c r="C66" s="3371"/>
      <c r="D66" s="121"/>
      <c r="E66" s="3402"/>
      <c r="F66" s="3375"/>
      <c r="G66" s="3400"/>
      <c r="H66" s="500" t="s">
        <v>7</v>
      </c>
      <c r="I66" s="499">
        <f>SUM(I65:I65)</f>
        <v>29.5</v>
      </c>
      <c r="J66" s="499">
        <f>SUM(J65:J65)</f>
        <v>30</v>
      </c>
      <c r="K66" s="499">
        <f>SUM(K65:K65)</f>
        <v>31</v>
      </c>
      <c r="L66" s="498"/>
      <c r="M66" s="497"/>
      <c r="N66" s="496"/>
      <c r="O66" s="496"/>
      <c r="P66" s="495"/>
    </row>
    <row r="67" spans="1:18" ht="28.2" customHeight="1" x14ac:dyDescent="0.25">
      <c r="A67" s="3366" t="s">
        <v>6</v>
      </c>
      <c r="B67" s="3368" t="s">
        <v>8</v>
      </c>
      <c r="C67" s="3370" t="s">
        <v>180</v>
      </c>
      <c r="D67" s="119"/>
      <c r="E67" s="3401" t="s">
        <v>347</v>
      </c>
      <c r="F67" s="3374" t="s">
        <v>62</v>
      </c>
      <c r="G67" s="3399" t="s">
        <v>244</v>
      </c>
      <c r="H67" s="507" t="s">
        <v>67</v>
      </c>
      <c r="I67" s="506">
        <v>27.1</v>
      </c>
      <c r="J67" s="506">
        <v>28</v>
      </c>
      <c r="K67" s="505">
        <v>29</v>
      </c>
      <c r="L67" s="504"/>
      <c r="M67" s="503"/>
      <c r="N67" s="502"/>
      <c r="O67" s="31"/>
      <c r="P67" s="501"/>
    </row>
    <row r="68" spans="1:18" ht="18.600000000000001" customHeight="1" thickBot="1" x14ac:dyDescent="0.3">
      <c r="A68" s="3367"/>
      <c r="B68" s="3369"/>
      <c r="C68" s="3371"/>
      <c r="D68" s="121"/>
      <c r="E68" s="3402"/>
      <c r="F68" s="3375"/>
      <c r="G68" s="3400"/>
      <c r="H68" s="500" t="s">
        <v>7</v>
      </c>
      <c r="I68" s="499">
        <f>SUM(I67:I67)</f>
        <v>27.1</v>
      </c>
      <c r="J68" s="499">
        <f>SUM(J67:J67)</f>
        <v>28</v>
      </c>
      <c r="K68" s="499">
        <f>SUM(K67:K67)</f>
        <v>29</v>
      </c>
      <c r="L68" s="498"/>
      <c r="M68" s="497"/>
      <c r="N68" s="496"/>
      <c r="O68" s="496"/>
      <c r="P68" s="495"/>
    </row>
    <row r="69" spans="1:18" ht="16.95" customHeight="1" thickBot="1" x14ac:dyDescent="0.3">
      <c r="A69" s="149" t="s">
        <v>6</v>
      </c>
      <c r="B69" s="32" t="s">
        <v>8</v>
      </c>
      <c r="C69" s="3448" t="s">
        <v>31</v>
      </c>
      <c r="D69" s="3448"/>
      <c r="E69" s="3448"/>
      <c r="F69" s="3448"/>
      <c r="G69" s="3449"/>
      <c r="H69" s="33" t="s">
        <v>7</v>
      </c>
      <c r="I69" s="34">
        <f>I40+I42+I44+I46+I48+I50+I52+I54+I56+I58+I60+I62+I64+I66+I68</f>
        <v>464.5</v>
      </c>
      <c r="J69" s="34">
        <f>J40+J42+J44+J46+J48+J50+J52+J54+J56+J58+J60+J62+J64+J66+J68</f>
        <v>485.6</v>
      </c>
      <c r="K69" s="34">
        <f>K40+K42+K44+K46+K48+K50+K52+K54+K56+K58+K60+K62+K64+K66+K68</f>
        <v>509.90000000000003</v>
      </c>
      <c r="L69" s="35"/>
      <c r="M69" s="35"/>
      <c r="N69" s="35"/>
      <c r="O69" s="35"/>
      <c r="P69" s="36"/>
    </row>
    <row r="70" spans="1:18" ht="16.2" customHeight="1" thickBot="1" x14ac:dyDescent="0.3">
      <c r="A70" s="149" t="s">
        <v>6</v>
      </c>
      <c r="B70" s="32"/>
      <c r="C70" s="3453" t="s">
        <v>51</v>
      </c>
      <c r="D70" s="3453"/>
      <c r="E70" s="3453"/>
      <c r="F70" s="3453"/>
      <c r="G70" s="3454"/>
      <c r="H70" s="122" t="s">
        <v>7</v>
      </c>
      <c r="I70" s="123">
        <f>I69+I37</f>
        <v>13264.900000000001</v>
      </c>
      <c r="J70" s="123">
        <f>J69+J37</f>
        <v>10904.6</v>
      </c>
      <c r="K70" s="123">
        <f>K69+K37</f>
        <v>11405.9</v>
      </c>
      <c r="L70" s="124"/>
      <c r="M70" s="124"/>
      <c r="N70" s="124"/>
      <c r="O70" s="124"/>
      <c r="P70" s="125"/>
    </row>
    <row r="71" spans="1:18" ht="16.2" customHeight="1" thickBot="1" x14ac:dyDescent="0.3">
      <c r="A71" s="149"/>
      <c r="B71" s="32"/>
      <c r="C71" s="3453" t="s">
        <v>78</v>
      </c>
      <c r="D71" s="3453"/>
      <c r="E71" s="3453"/>
      <c r="F71" s="3453"/>
      <c r="G71" s="3454"/>
      <c r="H71" s="122" t="s">
        <v>7</v>
      </c>
      <c r="I71" s="123">
        <f>I72-I16-I23</f>
        <v>13264.900000000001</v>
      </c>
      <c r="J71" s="123">
        <f>J72-J16-J23</f>
        <v>10904.6</v>
      </c>
      <c r="K71" s="123">
        <f>K72-K16-K23</f>
        <v>11405.9</v>
      </c>
      <c r="L71" s="124"/>
      <c r="M71" s="124"/>
      <c r="N71" s="124"/>
      <c r="O71" s="124"/>
      <c r="P71" s="125"/>
    </row>
    <row r="72" spans="1:18" ht="16.2" customHeight="1" thickBot="1" x14ac:dyDescent="0.3">
      <c r="A72" s="3445" t="s">
        <v>9</v>
      </c>
      <c r="B72" s="3446"/>
      <c r="C72" s="3446"/>
      <c r="D72" s="3446"/>
      <c r="E72" s="3446"/>
      <c r="F72" s="3446"/>
      <c r="G72" s="3446"/>
      <c r="H72" s="3447"/>
      <c r="I72" s="44">
        <f>I70*1</f>
        <v>13264.900000000001</v>
      </c>
      <c r="J72" s="44">
        <f>J70*1</f>
        <v>10904.6</v>
      </c>
      <c r="K72" s="44">
        <f>K70*1</f>
        <v>11405.9</v>
      </c>
      <c r="L72" s="3463"/>
      <c r="M72" s="3464"/>
      <c r="N72" s="3464"/>
      <c r="O72" s="3464"/>
      <c r="P72" s="3465"/>
    </row>
    <row r="73" spans="1:18" ht="13.8" x14ac:dyDescent="0.25">
      <c r="A73" s="494" t="s">
        <v>413</v>
      </c>
      <c r="B73" s="494"/>
      <c r="C73" s="494"/>
      <c r="D73" s="494"/>
      <c r="E73" s="494"/>
      <c r="F73" s="494"/>
      <c r="G73" s="494"/>
      <c r="H73" s="494"/>
      <c r="I73" s="494"/>
      <c r="J73" s="494"/>
      <c r="K73" s="494"/>
      <c r="L73" s="494"/>
      <c r="M73" s="493"/>
      <c r="N73" s="492"/>
      <c r="O73" s="492"/>
      <c r="P73" s="492"/>
    </row>
    <row r="74" spans="1:18" ht="28.2" customHeight="1" x14ac:dyDescent="0.25">
      <c r="A74" s="493"/>
      <c r="B74" s="493"/>
      <c r="C74" s="493"/>
      <c r="D74" s="493"/>
      <c r="E74" s="493"/>
      <c r="F74" s="493"/>
      <c r="G74" s="493"/>
      <c r="H74" s="493"/>
      <c r="I74" s="493"/>
      <c r="J74" s="493"/>
      <c r="K74" s="493"/>
      <c r="L74" s="493"/>
      <c r="M74" s="493"/>
      <c r="N74" s="492"/>
      <c r="O74" s="492"/>
      <c r="P74" s="492"/>
    </row>
    <row r="75" spans="1:18" ht="21.75" customHeight="1" thickBot="1" x14ac:dyDescent="0.3">
      <c r="A75" s="472"/>
      <c r="B75" s="477"/>
      <c r="C75" s="477"/>
      <c r="D75" s="477"/>
      <c r="E75" s="3444" t="s">
        <v>10</v>
      </c>
      <c r="F75" s="3444"/>
      <c r="G75" s="3444"/>
      <c r="H75" s="3444"/>
      <c r="I75" s="3444"/>
      <c r="J75" s="3444"/>
      <c r="K75" s="3444"/>
      <c r="L75" s="491"/>
      <c r="M75" s="491"/>
      <c r="N75" s="477"/>
      <c r="O75" s="477"/>
      <c r="P75" s="477"/>
    </row>
    <row r="76" spans="1:18" ht="62.25" customHeight="1" thickBot="1" x14ac:dyDescent="0.3">
      <c r="A76" s="472"/>
      <c r="B76" s="477"/>
      <c r="C76" s="477"/>
      <c r="D76" s="477"/>
      <c r="E76" s="490"/>
      <c r="F76" s="489"/>
      <c r="G76" s="489"/>
      <c r="H76" s="22"/>
      <c r="I76" s="487" t="s">
        <v>1083</v>
      </c>
      <c r="J76" s="488" t="s">
        <v>77</v>
      </c>
      <c r="K76" s="487" t="s">
        <v>1084</v>
      </c>
      <c r="L76" s="472"/>
      <c r="M76" s="472"/>
      <c r="N76" s="477"/>
      <c r="O76" s="477"/>
      <c r="P76" s="477"/>
    </row>
    <row r="77" spans="1:18" ht="13.2" customHeight="1" thickBot="1" x14ac:dyDescent="0.3">
      <c r="A77" s="472"/>
      <c r="B77" s="477"/>
      <c r="C77" s="477"/>
      <c r="D77" s="477"/>
      <c r="E77" s="3450" t="s">
        <v>33</v>
      </c>
      <c r="F77" s="3451"/>
      <c r="G77" s="3451"/>
      <c r="H77" s="3452"/>
      <c r="I77" s="486">
        <f>SUM(I78:I88)</f>
        <v>13264.9</v>
      </c>
      <c r="J77" s="486">
        <f>SUM(J78:J88)</f>
        <v>10904.6</v>
      </c>
      <c r="K77" s="486">
        <f>SUM(K78:K88)</f>
        <v>11405.9</v>
      </c>
      <c r="L77" s="485"/>
      <c r="M77" s="472"/>
      <c r="N77" s="477"/>
      <c r="O77" s="477"/>
      <c r="P77" s="477"/>
    </row>
    <row r="78" spans="1:18" ht="20.399999999999999" customHeight="1" x14ac:dyDescent="0.25">
      <c r="A78" s="472"/>
      <c r="B78" s="477"/>
      <c r="C78" s="477"/>
      <c r="D78" s="477"/>
      <c r="E78" s="3435" t="s">
        <v>230</v>
      </c>
      <c r="F78" s="3436"/>
      <c r="G78" s="3436"/>
      <c r="H78" s="3437"/>
      <c r="I78" s="574">
        <v>12800.4</v>
      </c>
      <c r="J78" s="574">
        <v>10419</v>
      </c>
      <c r="K78" s="574">
        <v>10896</v>
      </c>
      <c r="L78" s="472"/>
      <c r="M78" s="472"/>
      <c r="N78" s="472"/>
      <c r="O78" s="477"/>
      <c r="P78" s="608"/>
      <c r="Q78" s="588"/>
      <c r="R78" s="588"/>
    </row>
    <row r="79" spans="1:18" ht="19.95" customHeight="1" x14ac:dyDescent="0.25">
      <c r="A79" s="472"/>
      <c r="B79" s="477"/>
      <c r="C79" s="477"/>
      <c r="D79" s="477"/>
      <c r="E79" s="3435" t="s">
        <v>229</v>
      </c>
      <c r="F79" s="3436"/>
      <c r="G79" s="3436"/>
      <c r="H79" s="3437"/>
      <c r="I79" s="572"/>
      <c r="J79" s="1247"/>
      <c r="K79" s="1248"/>
      <c r="L79" s="472"/>
      <c r="M79" s="472"/>
      <c r="N79" s="477"/>
      <c r="O79" s="477"/>
      <c r="P79" s="477"/>
    </row>
    <row r="80" spans="1:18" ht="15" customHeight="1" x14ac:dyDescent="0.25">
      <c r="A80" s="472"/>
      <c r="B80" s="477"/>
      <c r="C80" s="477"/>
      <c r="D80" s="477"/>
      <c r="E80" s="3435" t="s">
        <v>228</v>
      </c>
      <c r="F80" s="3436"/>
      <c r="G80" s="3436"/>
      <c r="H80" s="3437"/>
      <c r="I80" s="572"/>
      <c r="J80" s="573"/>
      <c r="K80" s="572"/>
      <c r="L80" s="472"/>
      <c r="M80" s="472"/>
      <c r="N80" s="477"/>
      <c r="O80" s="477"/>
      <c r="P80" s="477"/>
    </row>
    <row r="81" spans="1:18" ht="32.4" customHeight="1" x14ac:dyDescent="0.25">
      <c r="A81" s="472"/>
      <c r="B81" s="477"/>
      <c r="C81" s="477"/>
      <c r="D81" s="477"/>
      <c r="E81" s="3435" t="s">
        <v>227</v>
      </c>
      <c r="F81" s="3436"/>
      <c r="G81" s="3436"/>
      <c r="H81" s="3437"/>
      <c r="I81" s="572"/>
      <c r="J81" s="573"/>
      <c r="K81" s="572"/>
      <c r="L81" s="472"/>
      <c r="M81" s="472"/>
      <c r="N81" s="477"/>
      <c r="O81" s="477"/>
      <c r="P81" s="477"/>
    </row>
    <row r="82" spans="1:18" ht="18.600000000000001" customHeight="1" x14ac:dyDescent="0.25">
      <c r="A82" s="472"/>
      <c r="B82" s="477"/>
      <c r="C82" s="477"/>
      <c r="D82" s="477"/>
      <c r="E82" s="3438" t="s">
        <v>226</v>
      </c>
      <c r="F82" s="3439"/>
      <c r="G82" s="3439"/>
      <c r="H82" s="3440"/>
      <c r="I82" s="975"/>
      <c r="J82" s="2330"/>
      <c r="K82" s="975"/>
      <c r="L82" s="472"/>
      <c r="M82" s="472"/>
      <c r="N82" s="477"/>
      <c r="O82" s="477"/>
      <c r="P82" s="477"/>
    </row>
    <row r="83" spans="1:18" ht="17.399999999999999" customHeight="1" x14ac:dyDescent="0.25">
      <c r="A83" s="472"/>
      <c r="B83" s="477"/>
      <c r="C83" s="477"/>
      <c r="D83" s="477"/>
      <c r="E83" s="484" t="s">
        <v>225</v>
      </c>
      <c r="F83" s="483"/>
      <c r="G83" s="483"/>
      <c r="H83" s="482"/>
      <c r="I83" s="572"/>
      <c r="J83" s="573"/>
      <c r="K83" s="572"/>
      <c r="L83" s="472"/>
      <c r="M83" s="472"/>
      <c r="N83" s="477"/>
      <c r="O83" s="477"/>
      <c r="P83" s="477"/>
    </row>
    <row r="84" spans="1:18" ht="36" customHeight="1" x14ac:dyDescent="0.25">
      <c r="A84" s="472"/>
      <c r="B84" s="477"/>
      <c r="C84" s="477"/>
      <c r="D84" s="477"/>
      <c r="E84" s="3435" t="s">
        <v>224</v>
      </c>
      <c r="F84" s="3436"/>
      <c r="G84" s="3436"/>
      <c r="H84" s="3437"/>
      <c r="I84" s="572">
        <v>464.5</v>
      </c>
      <c r="J84" s="573">
        <v>485.6</v>
      </c>
      <c r="K84" s="572">
        <v>509.9</v>
      </c>
      <c r="L84" s="472"/>
      <c r="M84" s="472"/>
      <c r="N84" s="481"/>
      <c r="O84" s="481"/>
      <c r="P84" s="481"/>
      <c r="Q84" s="480"/>
      <c r="R84" s="480"/>
    </row>
    <row r="85" spans="1:18" ht="28.2" customHeight="1" x14ac:dyDescent="0.25">
      <c r="A85" s="472"/>
      <c r="B85" s="477"/>
      <c r="C85" s="477"/>
      <c r="D85" s="477"/>
      <c r="E85" s="3435" t="s">
        <v>223</v>
      </c>
      <c r="F85" s="3436"/>
      <c r="G85" s="3436"/>
      <c r="H85" s="3437"/>
      <c r="I85" s="478"/>
      <c r="J85" s="479"/>
      <c r="K85" s="478"/>
      <c r="L85" s="472"/>
      <c r="M85" s="472"/>
      <c r="N85" s="477"/>
      <c r="O85" s="477"/>
      <c r="P85" s="477"/>
    </row>
    <row r="86" spans="1:18" ht="13.2" customHeight="1" x14ac:dyDescent="0.25">
      <c r="A86" s="472"/>
      <c r="B86" s="477"/>
      <c r="C86" s="477"/>
      <c r="D86" s="477"/>
      <c r="E86" s="3435" t="s">
        <v>222</v>
      </c>
      <c r="F86" s="3436"/>
      <c r="G86" s="3436"/>
      <c r="H86" s="3437"/>
      <c r="I86" s="478"/>
      <c r="J86" s="479"/>
      <c r="K86" s="478"/>
      <c r="L86" s="472"/>
      <c r="M86" s="472"/>
      <c r="N86" s="477"/>
      <c r="O86" s="477"/>
      <c r="P86" s="477"/>
    </row>
    <row r="87" spans="1:18" ht="13.95" customHeight="1" x14ac:dyDescent="0.25">
      <c r="A87" s="472"/>
      <c r="B87" s="477"/>
      <c r="C87" s="477"/>
      <c r="D87" s="477"/>
      <c r="E87" s="3435" t="s">
        <v>221</v>
      </c>
      <c r="F87" s="3436"/>
      <c r="G87" s="3436"/>
      <c r="H87" s="3437"/>
      <c r="I87" s="478"/>
      <c r="J87" s="479"/>
      <c r="K87" s="478"/>
      <c r="L87" s="472"/>
      <c r="M87" s="472"/>
      <c r="N87" s="477"/>
      <c r="O87" s="477"/>
      <c r="P87" s="477"/>
    </row>
    <row r="88" spans="1:18" ht="14.4" thickBot="1" x14ac:dyDescent="0.3">
      <c r="A88" s="467"/>
      <c r="B88" s="467"/>
      <c r="C88" s="467"/>
      <c r="D88" s="467"/>
      <c r="E88" s="3456" t="s">
        <v>220</v>
      </c>
      <c r="F88" s="3457"/>
      <c r="G88" s="3457"/>
      <c r="H88" s="3458"/>
      <c r="I88" s="980"/>
      <c r="J88" s="476"/>
      <c r="K88" s="475"/>
      <c r="L88" s="472"/>
      <c r="M88" s="472"/>
      <c r="N88" s="467"/>
      <c r="O88" s="467"/>
      <c r="P88" s="467"/>
    </row>
    <row r="89" spans="1:18" ht="14.4" thickBot="1" x14ac:dyDescent="0.3">
      <c r="A89" s="467"/>
      <c r="B89" s="467"/>
      <c r="C89" s="467"/>
      <c r="D89" s="467"/>
      <c r="E89" s="3433" t="s">
        <v>34</v>
      </c>
      <c r="F89" s="3434"/>
      <c r="G89" s="3434"/>
      <c r="H89" s="3434"/>
      <c r="I89" s="474"/>
      <c r="J89" s="474"/>
      <c r="K89" s="473"/>
      <c r="L89" s="472"/>
      <c r="M89" s="472"/>
      <c r="N89" s="467"/>
      <c r="O89" s="467"/>
      <c r="P89" s="467"/>
    </row>
    <row r="90" spans="1:18" ht="12.75" customHeight="1" thickBot="1" x14ac:dyDescent="0.3">
      <c r="A90" s="467"/>
      <c r="B90" s="467"/>
      <c r="C90" s="467"/>
      <c r="D90" s="467"/>
      <c r="E90" s="3441" t="s">
        <v>219</v>
      </c>
      <c r="F90" s="3442"/>
      <c r="G90" s="3442"/>
      <c r="H90" s="3443"/>
      <c r="I90" s="471"/>
      <c r="J90" s="471"/>
      <c r="K90" s="470"/>
      <c r="L90" s="467"/>
      <c r="M90" s="467"/>
      <c r="N90" s="467"/>
      <c r="O90" s="467"/>
      <c r="P90" s="467"/>
    </row>
    <row r="91" spans="1:18" ht="14.4" thickBot="1" x14ac:dyDescent="0.3">
      <c r="A91" s="467"/>
      <c r="B91" s="467"/>
      <c r="C91" s="467"/>
      <c r="D91" s="467"/>
      <c r="E91" s="3430"/>
      <c r="F91" s="3431"/>
      <c r="G91" s="3431"/>
      <c r="H91" s="3432"/>
      <c r="I91" s="469"/>
      <c r="J91" s="469"/>
      <c r="K91" s="468"/>
      <c r="L91" s="467"/>
      <c r="M91" s="467"/>
      <c r="N91" s="467"/>
      <c r="O91" s="467"/>
      <c r="P91" s="467"/>
    </row>
  </sheetData>
  <mergeCells count="186">
    <mergeCell ref="O29:O30"/>
    <mergeCell ref="P29:P30"/>
    <mergeCell ref="N31:N32"/>
    <mergeCell ref="O31:O32"/>
    <mergeCell ref="G13:G21"/>
    <mergeCell ref="G22:G26"/>
    <mergeCell ref="F33:F34"/>
    <mergeCell ref="G33:G34"/>
    <mergeCell ref="E4:E6"/>
    <mergeCell ref="F4:F6"/>
    <mergeCell ref="G4:G6"/>
    <mergeCell ref="K4:K6"/>
    <mergeCell ref="H4:H6"/>
    <mergeCell ref="J4:J6"/>
    <mergeCell ref="X35:X36"/>
    <mergeCell ref="E88:H88"/>
    <mergeCell ref="E87:H87"/>
    <mergeCell ref="F35:F36"/>
    <mergeCell ref="G35:G36"/>
    <mergeCell ref="E35:E36"/>
    <mergeCell ref="D35:D36"/>
    <mergeCell ref="E81:H81"/>
    <mergeCell ref="E80:H80"/>
    <mergeCell ref="E79:H79"/>
    <mergeCell ref="C70:G70"/>
    <mergeCell ref="E43:E44"/>
    <mergeCell ref="E45:E46"/>
    <mergeCell ref="G57:G58"/>
    <mergeCell ref="G59:G60"/>
    <mergeCell ref="C45:C46"/>
    <mergeCell ref="G41:G42"/>
    <mergeCell ref="C43:C44"/>
    <mergeCell ref="F43:F44"/>
    <mergeCell ref="G43:G44"/>
    <mergeCell ref="L72:P72"/>
    <mergeCell ref="G51:G52"/>
    <mergeCell ref="E55:E56"/>
    <mergeCell ref="E57:E58"/>
    <mergeCell ref="E91:H91"/>
    <mergeCell ref="E89:H89"/>
    <mergeCell ref="E86:H86"/>
    <mergeCell ref="E82:H82"/>
    <mergeCell ref="E90:H90"/>
    <mergeCell ref="E84:H84"/>
    <mergeCell ref="E85:H85"/>
    <mergeCell ref="E75:K75"/>
    <mergeCell ref="F63:F64"/>
    <mergeCell ref="G63:G64"/>
    <mergeCell ref="F67:F68"/>
    <mergeCell ref="A72:H72"/>
    <mergeCell ref="C69:G69"/>
    <mergeCell ref="A67:A68"/>
    <mergeCell ref="E63:E64"/>
    <mergeCell ref="E77:H77"/>
    <mergeCell ref="E78:H78"/>
    <mergeCell ref="C71:G71"/>
    <mergeCell ref="A63:A64"/>
    <mergeCell ref="G67:G68"/>
    <mergeCell ref="E65:E66"/>
    <mergeCell ref="E67:E68"/>
    <mergeCell ref="A65:A66"/>
    <mergeCell ref="B65:B66"/>
    <mergeCell ref="A61:A62"/>
    <mergeCell ref="B61:B62"/>
    <mergeCell ref="C61:C62"/>
    <mergeCell ref="F61:F62"/>
    <mergeCell ref="G61:G62"/>
    <mergeCell ref="L43:L44"/>
    <mergeCell ref="L55:L56"/>
    <mergeCell ref="A59:A60"/>
    <mergeCell ref="A41:A42"/>
    <mergeCell ref="B41:B42"/>
    <mergeCell ref="C41:C42"/>
    <mergeCell ref="F41:F42"/>
    <mergeCell ref="L41:L42"/>
    <mergeCell ref="G45:G46"/>
    <mergeCell ref="A57:A58"/>
    <mergeCell ref="A53:A54"/>
    <mergeCell ref="B53:B54"/>
    <mergeCell ref="E53:E54"/>
    <mergeCell ref="A49:A50"/>
    <mergeCell ref="B49:B50"/>
    <mergeCell ref="C53:C54"/>
    <mergeCell ref="F53:F54"/>
    <mergeCell ref="G53:G54"/>
    <mergeCell ref="F47:F48"/>
    <mergeCell ref="A55:A56"/>
    <mergeCell ref="B55:B56"/>
    <mergeCell ref="M31:M32"/>
    <mergeCell ref="M29:M30"/>
    <mergeCell ref="I4:I6"/>
    <mergeCell ref="F39:F40"/>
    <mergeCell ref="G27:G28"/>
    <mergeCell ref="G39:G40"/>
    <mergeCell ref="E22:E26"/>
    <mergeCell ref="E13:E21"/>
    <mergeCell ref="F13:F21"/>
    <mergeCell ref="C9:O9"/>
    <mergeCell ref="N5:P5"/>
    <mergeCell ref="A31:A32"/>
    <mergeCell ref="B31:B32"/>
    <mergeCell ref="C31:C32"/>
    <mergeCell ref="E31:E32"/>
    <mergeCell ref="A51:A52"/>
    <mergeCell ref="B51:B52"/>
    <mergeCell ref="P31:P32"/>
    <mergeCell ref="E39:E40"/>
    <mergeCell ref="C55:C56"/>
    <mergeCell ref="F55:F56"/>
    <mergeCell ref="G55:G56"/>
    <mergeCell ref="C65:C66"/>
    <mergeCell ref="F65:F66"/>
    <mergeCell ref="G65:G66"/>
    <mergeCell ref="B59:B60"/>
    <mergeCell ref="B67:B68"/>
    <mergeCell ref="C67:C68"/>
    <mergeCell ref="B63:B64"/>
    <mergeCell ref="C63:C64"/>
    <mergeCell ref="C57:C58"/>
    <mergeCell ref="F57:F58"/>
    <mergeCell ref="B57:B58"/>
    <mergeCell ref="E61:E62"/>
    <mergeCell ref="E59:E60"/>
    <mergeCell ref="C59:C60"/>
    <mergeCell ref="F59:F60"/>
    <mergeCell ref="E51:E52"/>
    <mergeCell ref="A22:A26"/>
    <mergeCell ref="B22:B26"/>
    <mergeCell ref="C22:C26"/>
    <mergeCell ref="E27:E28"/>
    <mergeCell ref="F22:F26"/>
    <mergeCell ref="C51:C52"/>
    <mergeCell ref="F51:F52"/>
    <mergeCell ref="A45:A46"/>
    <mergeCell ref="B45:B46"/>
    <mergeCell ref="A47:A48"/>
    <mergeCell ref="A33:A34"/>
    <mergeCell ref="B33:B34"/>
    <mergeCell ref="B35:B36"/>
    <mergeCell ref="A35:A36"/>
    <mergeCell ref="A43:A44"/>
    <mergeCell ref="B43:B44"/>
    <mergeCell ref="C38:O38"/>
    <mergeCell ref="B47:B48"/>
    <mergeCell ref="C47:C48"/>
    <mergeCell ref="C39:C40"/>
    <mergeCell ref="C49:C50"/>
    <mergeCell ref="F49:F50"/>
    <mergeCell ref="G49:G50"/>
    <mergeCell ref="G47:G48"/>
    <mergeCell ref="E47:E48"/>
    <mergeCell ref="E49:E50"/>
    <mergeCell ref="G29:G30"/>
    <mergeCell ref="E33:E34"/>
    <mergeCell ref="L29:L30"/>
    <mergeCell ref="L39:L40"/>
    <mergeCell ref="B39:B40"/>
    <mergeCell ref="C37:G37"/>
    <mergeCell ref="L31:L32"/>
    <mergeCell ref="F31:F32"/>
    <mergeCell ref="G31:G32"/>
    <mergeCell ref="F45:F46"/>
    <mergeCell ref="L1:O1"/>
    <mergeCell ref="A39:A40"/>
    <mergeCell ref="A29:A30"/>
    <mergeCell ref="B29:B30"/>
    <mergeCell ref="C29:C30"/>
    <mergeCell ref="E29:E30"/>
    <mergeCell ref="F29:F30"/>
    <mergeCell ref="A2:N2"/>
    <mergeCell ref="A4:A6"/>
    <mergeCell ref="B4:B6"/>
    <mergeCell ref="C4:C6"/>
    <mergeCell ref="A3:P3"/>
    <mergeCell ref="L4:P4"/>
    <mergeCell ref="L5:L6"/>
    <mergeCell ref="N29:N30"/>
    <mergeCell ref="A27:A28"/>
    <mergeCell ref="B27:B28"/>
    <mergeCell ref="C27:C28"/>
    <mergeCell ref="F27:F28"/>
    <mergeCell ref="A13:A21"/>
    <mergeCell ref="B13:B21"/>
    <mergeCell ref="C13:C21"/>
    <mergeCell ref="M5:M6"/>
    <mergeCell ref="D4:D6"/>
  </mergeCells>
  <pageMargins left="0.70866141732283472" right="0.70866141732283472" top="0.74803149606299213" bottom="0.74803149606299213" header="0.31496062992125984" footer="0.31496062992125984"/>
  <pageSetup paperSize="9" scale="7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64"/>
  <sheetViews>
    <sheetView workbookViewId="0">
      <selection activeCell="L6" sqref="L6:L7"/>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88671875" customWidth="1"/>
    <col min="14" max="14" width="9" customWidth="1"/>
    <col min="15" max="15" width="8.88671875" customWidth="1"/>
    <col min="16" max="16" width="9.44140625" customWidth="1"/>
  </cols>
  <sheetData>
    <row r="1" spans="1:16" ht="36" customHeight="1" x14ac:dyDescent="0.25">
      <c r="A1" s="483"/>
      <c r="B1" s="483"/>
      <c r="C1" s="483"/>
      <c r="D1" s="483"/>
      <c r="E1" s="483"/>
      <c r="F1" s="483"/>
      <c r="G1" s="483"/>
      <c r="H1" s="483"/>
      <c r="I1" s="483"/>
      <c r="J1" s="483"/>
      <c r="K1" s="483"/>
      <c r="L1" s="4177"/>
      <c r="M1" s="4177"/>
      <c r="N1" s="4177"/>
      <c r="O1" s="4177"/>
      <c r="P1" s="1993"/>
    </row>
    <row r="2" spans="1:16" ht="13.8" x14ac:dyDescent="0.25">
      <c r="A2" s="3870" t="s">
        <v>1103</v>
      </c>
      <c r="B2" s="3870"/>
      <c r="C2" s="3870"/>
      <c r="D2" s="3870"/>
      <c r="E2" s="3870"/>
      <c r="F2" s="3870"/>
      <c r="G2" s="3870"/>
      <c r="H2" s="3870"/>
      <c r="I2" s="3870"/>
      <c r="J2" s="3870"/>
      <c r="K2" s="3870"/>
      <c r="L2" s="3870"/>
      <c r="M2" s="3870"/>
      <c r="N2" s="3870"/>
      <c r="O2" s="472"/>
      <c r="P2" s="472"/>
    </row>
    <row r="3" spans="1:16" ht="13.8" x14ac:dyDescent="0.25">
      <c r="A3" s="3386" t="s">
        <v>35</v>
      </c>
      <c r="B3" s="3386"/>
      <c r="C3" s="3386"/>
      <c r="D3" s="3386"/>
      <c r="E3" s="3386"/>
      <c r="F3" s="3386"/>
      <c r="G3" s="3386"/>
      <c r="H3" s="3386"/>
      <c r="I3" s="3386"/>
      <c r="J3" s="3386"/>
      <c r="K3" s="3386"/>
      <c r="L3" s="3386"/>
      <c r="M3" s="3386"/>
      <c r="N3" s="3386"/>
      <c r="O3" s="3386"/>
      <c r="P3" s="3386"/>
    </row>
    <row r="4" spans="1:16" ht="14.4" thickBot="1" x14ac:dyDescent="0.3">
      <c r="A4" s="1604"/>
      <c r="B4" s="1604"/>
      <c r="C4" s="1604"/>
      <c r="D4" s="1604"/>
      <c r="E4" s="1604"/>
      <c r="F4" s="1604"/>
      <c r="G4" s="1604"/>
      <c r="H4" s="1604"/>
      <c r="I4" s="1604"/>
      <c r="J4" s="1604"/>
      <c r="K4" s="1604"/>
      <c r="L4" s="1428"/>
      <c r="M4" s="1604"/>
      <c r="N4" s="1429"/>
      <c r="O4" s="3871" t="s">
        <v>407</v>
      </c>
      <c r="P4" s="3871"/>
    </row>
    <row r="5" spans="1:16" ht="14.4" customHeight="1" thickBot="1" x14ac:dyDescent="0.3">
      <c r="A5" s="3380" t="s">
        <v>0</v>
      </c>
      <c r="B5" s="3380" t="s">
        <v>1</v>
      </c>
      <c r="C5" s="3383" t="s">
        <v>2</v>
      </c>
      <c r="D5" s="3380" t="s">
        <v>32</v>
      </c>
      <c r="E5" s="3467" t="s">
        <v>54</v>
      </c>
      <c r="F5" s="3377" t="s">
        <v>3</v>
      </c>
      <c r="G5" s="3383" t="s">
        <v>4</v>
      </c>
      <c r="H5" s="3377" t="s">
        <v>5</v>
      </c>
      <c r="I5" s="3419" t="s">
        <v>1070</v>
      </c>
      <c r="J5" s="3377" t="s">
        <v>77</v>
      </c>
      <c r="K5" s="3377" t="s">
        <v>1071</v>
      </c>
      <c r="L5" s="3387" t="s">
        <v>11</v>
      </c>
      <c r="M5" s="3388"/>
      <c r="N5" s="3388"/>
      <c r="O5" s="3388"/>
      <c r="P5" s="3389"/>
    </row>
    <row r="6" spans="1:16" ht="13.8" x14ac:dyDescent="0.25">
      <c r="A6" s="3381"/>
      <c r="B6" s="3381"/>
      <c r="C6" s="3384"/>
      <c r="D6" s="3381"/>
      <c r="E6" s="3468"/>
      <c r="F6" s="3378"/>
      <c r="G6" s="3384"/>
      <c r="H6" s="3378"/>
      <c r="I6" s="3420"/>
      <c r="J6" s="3378"/>
      <c r="K6" s="3378"/>
      <c r="L6" s="3390" t="s">
        <v>37</v>
      </c>
      <c r="M6" s="3397" t="s">
        <v>36</v>
      </c>
      <c r="N6" s="3426" t="s">
        <v>38</v>
      </c>
      <c r="O6" s="3426"/>
      <c r="P6" s="3427"/>
    </row>
    <row r="7" spans="1:16" ht="149.4" customHeight="1" thickBot="1" x14ac:dyDescent="0.3">
      <c r="A7" s="3382"/>
      <c r="B7" s="3382"/>
      <c r="C7" s="3385"/>
      <c r="D7" s="3382"/>
      <c r="E7" s="3469"/>
      <c r="F7" s="3379"/>
      <c r="G7" s="3385"/>
      <c r="H7" s="3379"/>
      <c r="I7" s="3421"/>
      <c r="J7" s="3379"/>
      <c r="K7" s="3379"/>
      <c r="L7" s="3391"/>
      <c r="M7" s="3398"/>
      <c r="N7" s="24" t="s">
        <v>1072</v>
      </c>
      <c r="O7" s="24" t="s">
        <v>52</v>
      </c>
      <c r="P7" s="25" t="s">
        <v>1073</v>
      </c>
    </row>
    <row r="8" spans="1:16" ht="22.2" customHeight="1" thickBot="1" x14ac:dyDescent="0.3">
      <c r="A8" s="26" t="s">
        <v>6</v>
      </c>
      <c r="B8" s="4184" t="s">
        <v>1105</v>
      </c>
      <c r="C8" s="4185"/>
      <c r="D8" s="4185"/>
      <c r="E8" s="4185"/>
      <c r="F8" s="4185"/>
      <c r="G8" s="4185"/>
      <c r="H8" s="4185"/>
      <c r="I8" s="4185"/>
      <c r="J8" s="4185"/>
      <c r="K8" s="4185"/>
      <c r="L8" s="1994"/>
      <c r="M8" s="1994"/>
      <c r="N8" s="1124"/>
      <c r="O8" s="1123"/>
      <c r="P8" s="1125"/>
    </row>
    <row r="9" spans="1:16" ht="32.4" customHeight="1" x14ac:dyDescent="0.25">
      <c r="A9" s="4178"/>
      <c r="B9" s="29"/>
      <c r="C9" s="114"/>
      <c r="D9" s="114"/>
      <c r="E9" s="115"/>
      <c r="F9" s="114"/>
      <c r="G9" s="114"/>
      <c r="H9" s="114"/>
      <c r="I9" s="114"/>
      <c r="J9" s="114"/>
      <c r="K9" s="1126"/>
      <c r="L9" s="1178" t="s">
        <v>713</v>
      </c>
      <c r="M9" s="2404" t="s">
        <v>71</v>
      </c>
      <c r="N9" s="2404">
        <v>10</v>
      </c>
      <c r="O9" s="2404">
        <v>15</v>
      </c>
      <c r="P9" s="2405">
        <v>20</v>
      </c>
    </row>
    <row r="10" spans="1:16" ht="55.95" customHeight="1" thickBot="1" x14ac:dyDescent="0.3">
      <c r="A10" s="4179"/>
      <c r="B10" s="1127"/>
      <c r="C10" s="1128"/>
      <c r="D10" s="1128"/>
      <c r="E10" s="1129"/>
      <c r="F10" s="1128"/>
      <c r="G10" s="1128"/>
      <c r="H10" s="1128"/>
      <c r="I10" s="1128"/>
      <c r="J10" s="1128"/>
      <c r="K10" s="1130"/>
      <c r="L10" s="2449" t="s">
        <v>1104</v>
      </c>
      <c r="M10" s="1997" t="s">
        <v>714</v>
      </c>
      <c r="N10" s="1482" t="s">
        <v>715</v>
      </c>
      <c r="O10" s="1482" t="s">
        <v>715</v>
      </c>
      <c r="P10" s="2450" t="s">
        <v>715</v>
      </c>
    </row>
    <row r="11" spans="1:16" ht="31.95" customHeight="1" thickBot="1" x14ac:dyDescent="0.3">
      <c r="A11" s="30" t="s">
        <v>6</v>
      </c>
      <c r="B11" s="32" t="s">
        <v>6</v>
      </c>
      <c r="C11" s="4186" t="s">
        <v>716</v>
      </c>
      <c r="D11" s="4187"/>
      <c r="E11" s="4187"/>
      <c r="F11" s="4187"/>
      <c r="G11" s="4187"/>
      <c r="H11" s="4187"/>
      <c r="I11" s="4187"/>
      <c r="J11" s="4187"/>
      <c r="K11" s="4187"/>
      <c r="L11" s="4187"/>
      <c r="M11" s="1132"/>
      <c r="N11" s="1132"/>
      <c r="O11" s="1132"/>
      <c r="P11" s="1995"/>
    </row>
    <row r="12" spans="1:16" ht="36.6" thickBot="1" x14ac:dyDescent="0.3">
      <c r="A12" s="1987"/>
      <c r="B12" s="1988"/>
      <c r="C12" s="1989"/>
      <c r="D12" s="1990"/>
      <c r="E12" s="1991"/>
      <c r="F12" s="1991"/>
      <c r="G12" s="1991"/>
      <c r="H12" s="1991"/>
      <c r="I12" s="1991"/>
      <c r="J12" s="1991"/>
      <c r="K12" s="1992"/>
      <c r="L12" s="2451" t="s">
        <v>1101</v>
      </c>
      <c r="M12" s="2452" t="s">
        <v>717</v>
      </c>
      <c r="N12" s="2452" t="s">
        <v>718</v>
      </c>
      <c r="O12" s="2452" t="s">
        <v>718</v>
      </c>
      <c r="P12" s="2453" t="s">
        <v>718</v>
      </c>
    </row>
    <row r="13" spans="1:16" ht="28.2" customHeight="1" x14ac:dyDescent="0.25">
      <c r="A13" s="3366" t="s">
        <v>6</v>
      </c>
      <c r="B13" s="3368" t="s">
        <v>6</v>
      </c>
      <c r="C13" s="4180" t="s">
        <v>6</v>
      </c>
      <c r="D13" s="1874"/>
      <c r="E13" s="3459" t="s">
        <v>719</v>
      </c>
      <c r="F13" s="4182" t="s">
        <v>62</v>
      </c>
      <c r="G13" s="4190" t="s">
        <v>720</v>
      </c>
      <c r="H13" s="1133" t="s">
        <v>48</v>
      </c>
      <c r="I13" s="1134">
        <v>3</v>
      </c>
      <c r="J13" s="1135">
        <v>4</v>
      </c>
      <c r="K13" s="1136">
        <v>5</v>
      </c>
      <c r="L13" s="2454" t="s">
        <v>721</v>
      </c>
      <c r="M13" s="1174" t="s">
        <v>76</v>
      </c>
      <c r="N13" s="1138" t="s">
        <v>72</v>
      </c>
      <c r="O13" s="1138" t="s">
        <v>70</v>
      </c>
      <c r="P13" s="1139" t="s">
        <v>70</v>
      </c>
    </row>
    <row r="14" spans="1:16" ht="19.95" customHeight="1" thickBot="1" x14ac:dyDescent="0.3">
      <c r="A14" s="3367"/>
      <c r="B14" s="3369"/>
      <c r="C14" s="4181"/>
      <c r="D14" s="1996"/>
      <c r="E14" s="3460"/>
      <c r="F14" s="4183"/>
      <c r="G14" s="4192"/>
      <c r="H14" s="1140" t="s">
        <v>7</v>
      </c>
      <c r="I14" s="1141">
        <f>SUM(I13:I13)</f>
        <v>3</v>
      </c>
      <c r="J14" s="1141">
        <f>SUM(J13:J13)</f>
        <v>4</v>
      </c>
      <c r="K14" s="1141">
        <f>SUM(K13:K13)</f>
        <v>5</v>
      </c>
      <c r="L14" s="1842"/>
      <c r="M14" s="2455"/>
      <c r="N14" s="517"/>
      <c r="O14" s="517"/>
      <c r="P14" s="2456"/>
    </row>
    <row r="15" spans="1:16" ht="32.4" customHeight="1" x14ac:dyDescent="0.25">
      <c r="A15" s="3366" t="s">
        <v>6</v>
      </c>
      <c r="B15" s="3368" t="s">
        <v>6</v>
      </c>
      <c r="C15" s="4180" t="s">
        <v>8</v>
      </c>
      <c r="D15" s="1874"/>
      <c r="E15" s="3459" t="s">
        <v>722</v>
      </c>
      <c r="F15" s="4182" t="s">
        <v>62</v>
      </c>
      <c r="G15" s="4190" t="s">
        <v>720</v>
      </c>
      <c r="H15" s="1133" t="s">
        <v>48</v>
      </c>
      <c r="I15" s="1134">
        <v>15</v>
      </c>
      <c r="J15" s="1135">
        <v>16</v>
      </c>
      <c r="K15" s="1136">
        <v>17</v>
      </c>
      <c r="L15" s="2457" t="s">
        <v>723</v>
      </c>
      <c r="M15" s="1156" t="s">
        <v>76</v>
      </c>
      <c r="N15" s="1147" t="s">
        <v>131</v>
      </c>
      <c r="O15" s="1147" t="s">
        <v>131</v>
      </c>
      <c r="P15" s="1148" t="s">
        <v>131</v>
      </c>
    </row>
    <row r="16" spans="1:16" ht="26.4" customHeight="1" thickBot="1" x14ac:dyDescent="0.3">
      <c r="A16" s="3367"/>
      <c r="B16" s="3369"/>
      <c r="C16" s="4181"/>
      <c r="D16" s="1996"/>
      <c r="E16" s="3460"/>
      <c r="F16" s="4183"/>
      <c r="G16" s="4192"/>
      <c r="H16" s="1140" t="s">
        <v>7</v>
      </c>
      <c r="I16" s="1141">
        <f>SUM(I15:I15)</f>
        <v>15</v>
      </c>
      <c r="J16" s="1141">
        <f>SUM(J15:J15)</f>
        <v>16</v>
      </c>
      <c r="K16" s="1141">
        <f>SUM(K15:K15)</f>
        <v>17</v>
      </c>
      <c r="L16" s="1143"/>
      <c r="M16" s="1143"/>
      <c r="N16" s="1144"/>
      <c r="O16" s="1144"/>
      <c r="P16" s="47"/>
    </row>
    <row r="17" spans="1:16" ht="27.6" x14ac:dyDescent="0.25">
      <c r="A17" s="3366" t="s">
        <v>6</v>
      </c>
      <c r="B17" s="3368" t="s">
        <v>6</v>
      </c>
      <c r="C17" s="4180" t="s">
        <v>49</v>
      </c>
      <c r="D17" s="1874"/>
      <c r="E17" s="3459" t="s">
        <v>724</v>
      </c>
      <c r="F17" s="4182" t="s">
        <v>62</v>
      </c>
      <c r="G17" s="4190" t="s">
        <v>720</v>
      </c>
      <c r="H17" s="1133" t="s">
        <v>48</v>
      </c>
      <c r="I17" s="1134">
        <v>119</v>
      </c>
      <c r="J17" s="1135">
        <v>125</v>
      </c>
      <c r="K17" s="1136">
        <v>130</v>
      </c>
      <c r="L17" s="1146" t="s">
        <v>725</v>
      </c>
      <c r="M17" s="1145" t="s">
        <v>69</v>
      </c>
      <c r="N17" s="1147" t="s">
        <v>1169</v>
      </c>
      <c r="O17" s="1147" t="s">
        <v>1169</v>
      </c>
      <c r="P17" s="1148" t="s">
        <v>1169</v>
      </c>
    </row>
    <row r="18" spans="1:16" ht="27.6" x14ac:dyDescent="0.25">
      <c r="A18" s="3394"/>
      <c r="B18" s="3395"/>
      <c r="C18" s="4188"/>
      <c r="D18" s="1875"/>
      <c r="E18" s="3540"/>
      <c r="F18" s="4189"/>
      <c r="G18" s="4191"/>
      <c r="H18" s="1149"/>
      <c r="I18" s="1871"/>
      <c r="J18" s="1873"/>
      <c r="K18" s="1150"/>
      <c r="L18" s="1151" t="s">
        <v>726</v>
      </c>
      <c r="M18" s="1152" t="s">
        <v>76</v>
      </c>
      <c r="N18" s="1153" t="s">
        <v>1170</v>
      </c>
      <c r="O18" s="1153" t="s">
        <v>1171</v>
      </c>
      <c r="P18" s="1154" t="s">
        <v>1171</v>
      </c>
    </row>
    <row r="19" spans="1:16" ht="13.8" x14ac:dyDescent="0.25">
      <c r="A19" s="3394"/>
      <c r="B19" s="3395"/>
      <c r="C19" s="4188"/>
      <c r="D19" s="1875"/>
      <c r="E19" s="3540"/>
      <c r="F19" s="4189"/>
      <c r="G19" s="4191"/>
      <c r="H19" s="1149"/>
      <c r="I19" s="1871"/>
      <c r="J19" s="1873"/>
      <c r="K19" s="1150"/>
      <c r="L19" s="1151" t="s">
        <v>727</v>
      </c>
      <c r="M19" s="1152" t="s">
        <v>76</v>
      </c>
      <c r="N19" s="1153" t="s">
        <v>72</v>
      </c>
      <c r="O19" s="1153" t="s">
        <v>72</v>
      </c>
      <c r="P19" s="1154" t="s">
        <v>72</v>
      </c>
    </row>
    <row r="20" spans="1:16" ht="14.4" thickBot="1" x14ac:dyDescent="0.3">
      <c r="A20" s="3367"/>
      <c r="B20" s="3369"/>
      <c r="C20" s="4181"/>
      <c r="D20" s="1996"/>
      <c r="E20" s="3460"/>
      <c r="F20" s="4183"/>
      <c r="G20" s="4192"/>
      <c r="H20" s="1140" t="s">
        <v>7</v>
      </c>
      <c r="I20" s="1141">
        <f>SUM(I17:I19)</f>
        <v>119</v>
      </c>
      <c r="J20" s="1141">
        <f>SUM(J17:J19)</f>
        <v>125</v>
      </c>
      <c r="K20" s="1141">
        <f>SUM(K17:K19)</f>
        <v>130</v>
      </c>
      <c r="L20" s="1143"/>
      <c r="M20" s="1143"/>
      <c r="N20" s="517"/>
      <c r="O20" s="517"/>
      <c r="P20" s="2456"/>
    </row>
    <row r="21" spans="1:16" ht="13.95" customHeight="1" x14ac:dyDescent="0.25">
      <c r="A21" s="3413" t="s">
        <v>6</v>
      </c>
      <c r="B21" s="3846" t="s">
        <v>6</v>
      </c>
      <c r="C21" s="4193" t="s">
        <v>50</v>
      </c>
      <c r="D21" s="4193"/>
      <c r="E21" s="3459" t="s">
        <v>728</v>
      </c>
      <c r="F21" s="4196" t="s">
        <v>729</v>
      </c>
      <c r="G21" s="4190" t="s">
        <v>720</v>
      </c>
      <c r="H21" s="1133" t="s">
        <v>48</v>
      </c>
      <c r="I21" s="1134">
        <v>1168.9000000000001</v>
      </c>
      <c r="J21" s="1135">
        <v>1227.3</v>
      </c>
      <c r="K21" s="1136">
        <v>1288.7</v>
      </c>
      <c r="L21" s="1155" t="s">
        <v>730</v>
      </c>
      <c r="M21" s="1156" t="s">
        <v>731</v>
      </c>
      <c r="N21" s="38">
        <v>140</v>
      </c>
      <c r="O21" s="38">
        <v>140.5</v>
      </c>
      <c r="P21" s="1224">
        <v>141</v>
      </c>
    </row>
    <row r="22" spans="1:16" ht="27.6" x14ac:dyDescent="0.25">
      <c r="A22" s="3845"/>
      <c r="B22" s="3395"/>
      <c r="C22" s="4194"/>
      <c r="D22" s="4194"/>
      <c r="E22" s="3540"/>
      <c r="F22" s="4189"/>
      <c r="G22" s="4191"/>
      <c r="H22" s="1149" t="s">
        <v>56</v>
      </c>
      <c r="I22" s="1871">
        <v>33</v>
      </c>
      <c r="J22" s="1873">
        <v>35</v>
      </c>
      <c r="K22" s="1150">
        <v>37</v>
      </c>
      <c r="L22" s="1157" t="s">
        <v>732</v>
      </c>
      <c r="M22" s="1160" t="s">
        <v>733</v>
      </c>
      <c r="N22" s="113">
        <v>218</v>
      </c>
      <c r="O22" s="113">
        <v>218.5</v>
      </c>
      <c r="P22" s="1199">
        <v>218.5</v>
      </c>
    </row>
    <row r="23" spans="1:16" ht="13.8" x14ac:dyDescent="0.25">
      <c r="A23" s="3845"/>
      <c r="B23" s="3395"/>
      <c r="C23" s="4194"/>
      <c r="D23" s="4194"/>
      <c r="E23" s="3540"/>
      <c r="F23" s="4189"/>
      <c r="G23" s="4191"/>
      <c r="H23" s="1149" t="s">
        <v>80</v>
      </c>
      <c r="I23" s="1871">
        <v>3</v>
      </c>
      <c r="J23" s="1873">
        <v>4</v>
      </c>
      <c r="K23" s="1150">
        <v>5</v>
      </c>
      <c r="L23" s="1159" t="s">
        <v>734</v>
      </c>
      <c r="M23" s="1160" t="s">
        <v>69</v>
      </c>
      <c r="N23" s="113">
        <v>720</v>
      </c>
      <c r="O23" s="113">
        <v>730</v>
      </c>
      <c r="P23" s="1199">
        <v>740</v>
      </c>
    </row>
    <row r="24" spans="1:16" ht="13.8" x14ac:dyDescent="0.25">
      <c r="A24" s="3845"/>
      <c r="B24" s="3395"/>
      <c r="C24" s="4194"/>
      <c r="D24" s="4194"/>
      <c r="E24" s="3540"/>
      <c r="F24" s="4189"/>
      <c r="G24" s="4191"/>
      <c r="H24" s="1149" t="s">
        <v>55</v>
      </c>
      <c r="I24" s="1871"/>
      <c r="J24" s="1873"/>
      <c r="K24" s="1150"/>
      <c r="L24" s="1159" t="s">
        <v>735</v>
      </c>
      <c r="M24" s="1160" t="s">
        <v>76</v>
      </c>
      <c r="N24" s="2458">
        <v>14000</v>
      </c>
      <c r="O24" s="2458">
        <v>14200</v>
      </c>
      <c r="P24" s="2459">
        <v>14400</v>
      </c>
    </row>
    <row r="25" spans="1:16" ht="13.8" x14ac:dyDescent="0.25">
      <c r="A25" s="3845"/>
      <c r="B25" s="3395"/>
      <c r="C25" s="4194"/>
      <c r="D25" s="4194"/>
      <c r="E25" s="3540"/>
      <c r="F25" s="4189"/>
      <c r="G25" s="4191"/>
      <c r="H25" s="1869" t="s">
        <v>57</v>
      </c>
      <c r="I25" s="1871"/>
      <c r="J25" s="1873"/>
      <c r="K25" s="1150"/>
      <c r="L25" s="1159" t="s">
        <v>736</v>
      </c>
      <c r="M25" s="1160" t="s">
        <v>76</v>
      </c>
      <c r="N25" s="113">
        <v>400</v>
      </c>
      <c r="O25" s="113">
        <v>420</v>
      </c>
      <c r="P25" s="1199">
        <v>430</v>
      </c>
    </row>
    <row r="26" spans="1:16" ht="13.8" x14ac:dyDescent="0.25">
      <c r="A26" s="3845"/>
      <c r="B26" s="3395"/>
      <c r="C26" s="4194"/>
      <c r="D26" s="4194"/>
      <c r="E26" s="3540"/>
      <c r="F26" s="4189"/>
      <c r="G26" s="4191"/>
      <c r="H26" s="1869"/>
      <c r="I26" s="1871"/>
      <c r="J26" s="1873"/>
      <c r="K26" s="1150"/>
      <c r="L26" s="1161" t="s">
        <v>737</v>
      </c>
      <c r="M26" s="1160" t="s">
        <v>76</v>
      </c>
      <c r="N26" s="2458">
        <v>6500</v>
      </c>
      <c r="O26" s="2458">
        <v>7000</v>
      </c>
      <c r="P26" s="2459">
        <v>7500</v>
      </c>
    </row>
    <row r="27" spans="1:16" ht="27.6" x14ac:dyDescent="0.25">
      <c r="A27" s="3845"/>
      <c r="B27" s="3395"/>
      <c r="C27" s="4194"/>
      <c r="D27" s="4194"/>
      <c r="E27" s="3540"/>
      <c r="F27" s="4189"/>
      <c r="G27" s="4191"/>
      <c r="H27" s="1869"/>
      <c r="I27" s="1871"/>
      <c r="J27" s="1873"/>
      <c r="K27" s="1150"/>
      <c r="L27" s="1162" t="s">
        <v>738</v>
      </c>
      <c r="M27" s="1160" t="s">
        <v>71</v>
      </c>
      <c r="N27" s="113">
        <v>85</v>
      </c>
      <c r="O27" s="113">
        <v>85</v>
      </c>
      <c r="P27" s="1199">
        <v>85</v>
      </c>
    </row>
    <row r="28" spans="1:16" ht="27.6" x14ac:dyDescent="0.25">
      <c r="A28" s="3845"/>
      <c r="B28" s="3395"/>
      <c r="C28" s="4194"/>
      <c r="D28" s="4194"/>
      <c r="E28" s="3540"/>
      <c r="F28" s="4189"/>
      <c r="G28" s="4191"/>
      <c r="H28" s="1149"/>
      <c r="I28" s="1163"/>
      <c r="J28" s="1164"/>
      <c r="K28" s="1165"/>
      <c r="L28" s="1193" t="s">
        <v>739</v>
      </c>
      <c r="M28" s="2418" t="s">
        <v>740</v>
      </c>
      <c r="N28" s="1228" t="s">
        <v>718</v>
      </c>
      <c r="O28" s="1228" t="s">
        <v>718</v>
      </c>
      <c r="P28" s="2460" t="s">
        <v>718</v>
      </c>
    </row>
    <row r="29" spans="1:16" ht="28.2" thickBot="1" x14ac:dyDescent="0.3">
      <c r="A29" s="3845"/>
      <c r="B29" s="3395"/>
      <c r="C29" s="4194"/>
      <c r="D29" s="4194"/>
      <c r="E29" s="3540"/>
      <c r="F29" s="4189"/>
      <c r="G29" s="4191"/>
      <c r="H29" s="1167"/>
      <c r="I29" s="1168"/>
      <c r="J29" s="1169"/>
      <c r="K29" s="1170"/>
      <c r="L29" s="2419" t="s">
        <v>741</v>
      </c>
      <c r="M29" s="2420" t="s">
        <v>742</v>
      </c>
      <c r="N29" s="1228" t="s">
        <v>718</v>
      </c>
      <c r="O29" s="1228" t="s">
        <v>718</v>
      </c>
      <c r="P29" s="2460" t="s">
        <v>718</v>
      </c>
    </row>
    <row r="30" spans="1:16" ht="14.4" thickBot="1" x14ac:dyDescent="0.3">
      <c r="A30" s="3414"/>
      <c r="B30" s="3847"/>
      <c r="C30" s="4195"/>
      <c r="D30" s="4195"/>
      <c r="E30" s="3943"/>
      <c r="F30" s="4096"/>
      <c r="G30" s="4192"/>
      <c r="H30" s="1140" t="s">
        <v>7</v>
      </c>
      <c r="I30" s="1141">
        <f>SUM(I21:I25)</f>
        <v>1204.9000000000001</v>
      </c>
      <c r="J30" s="1141">
        <f t="shared" ref="J30:K30" si="0">SUM(J21:J24)</f>
        <v>1266.3</v>
      </c>
      <c r="K30" s="1141">
        <f t="shared" si="0"/>
        <v>1330.7</v>
      </c>
      <c r="L30" s="1998"/>
      <c r="M30" s="1972"/>
      <c r="N30" s="1171"/>
      <c r="O30" s="1171"/>
      <c r="P30" s="1172"/>
    </row>
    <row r="31" spans="1:16" ht="13.95" customHeight="1" x14ac:dyDescent="0.25">
      <c r="A31" s="3413" t="s">
        <v>6</v>
      </c>
      <c r="B31" s="3846" t="s">
        <v>6</v>
      </c>
      <c r="C31" s="4193" t="s">
        <v>53</v>
      </c>
      <c r="D31" s="4193"/>
      <c r="E31" s="3459" t="s">
        <v>743</v>
      </c>
      <c r="F31" s="4196" t="s">
        <v>744</v>
      </c>
      <c r="G31" s="4190" t="s">
        <v>720</v>
      </c>
      <c r="H31" s="1133" t="s">
        <v>48</v>
      </c>
      <c r="I31" s="1134">
        <v>693.8</v>
      </c>
      <c r="J31" s="1135">
        <v>728.5</v>
      </c>
      <c r="K31" s="1136">
        <v>765</v>
      </c>
      <c r="L31" s="1173" t="s">
        <v>745</v>
      </c>
      <c r="M31" s="1174" t="s">
        <v>76</v>
      </c>
      <c r="N31" s="2458">
        <v>24000</v>
      </c>
      <c r="O31" s="2458">
        <v>25000</v>
      </c>
      <c r="P31" s="2459">
        <v>26000</v>
      </c>
    </row>
    <row r="32" spans="1:16" ht="13.8" x14ac:dyDescent="0.25">
      <c r="A32" s="3845"/>
      <c r="B32" s="3395"/>
      <c r="C32" s="4194"/>
      <c r="D32" s="4194"/>
      <c r="E32" s="3540"/>
      <c r="F32" s="4189"/>
      <c r="G32" s="4191"/>
      <c r="H32" s="1149" t="s">
        <v>56</v>
      </c>
      <c r="I32" s="1871"/>
      <c r="J32" s="1873"/>
      <c r="K32" s="1150"/>
      <c r="L32" s="1162" t="s">
        <v>736</v>
      </c>
      <c r="M32" s="1160" t="s">
        <v>76</v>
      </c>
      <c r="N32" s="113">
        <v>380</v>
      </c>
      <c r="O32" s="113">
        <v>400</v>
      </c>
      <c r="P32" s="1199">
        <v>420</v>
      </c>
    </row>
    <row r="33" spans="1:16" ht="27.6" x14ac:dyDescent="0.25">
      <c r="A33" s="3845"/>
      <c r="B33" s="3395"/>
      <c r="C33" s="4194"/>
      <c r="D33" s="4194"/>
      <c r="E33" s="3540"/>
      <c r="F33" s="4189"/>
      <c r="G33" s="4191"/>
      <c r="H33" s="1149" t="s">
        <v>80</v>
      </c>
      <c r="I33" s="1871">
        <v>10</v>
      </c>
      <c r="J33" s="1873">
        <v>11</v>
      </c>
      <c r="K33" s="1150">
        <v>12</v>
      </c>
      <c r="L33" s="1175" t="s">
        <v>746</v>
      </c>
      <c r="M33" s="1160" t="s">
        <v>76</v>
      </c>
      <c r="N33" s="2458">
        <v>7000</v>
      </c>
      <c r="O33" s="2458">
        <v>7500</v>
      </c>
      <c r="P33" s="2459">
        <v>8000</v>
      </c>
    </row>
    <row r="34" spans="1:16" ht="13.8" x14ac:dyDescent="0.25">
      <c r="A34" s="3845"/>
      <c r="B34" s="3395"/>
      <c r="C34" s="4194"/>
      <c r="D34" s="4194"/>
      <c r="E34" s="3540"/>
      <c r="F34" s="4189"/>
      <c r="G34" s="4191"/>
      <c r="H34" s="1149" t="s">
        <v>55</v>
      </c>
      <c r="I34" s="1871"/>
      <c r="J34" s="1873"/>
      <c r="K34" s="1150"/>
      <c r="L34" s="1175" t="s">
        <v>734</v>
      </c>
      <c r="M34" s="1160" t="s">
        <v>76</v>
      </c>
      <c r="N34" s="113">
        <v>120</v>
      </c>
      <c r="O34" s="113">
        <v>150</v>
      </c>
      <c r="P34" s="1199">
        <v>150</v>
      </c>
    </row>
    <row r="35" spans="1:16" ht="13.8" x14ac:dyDescent="0.25">
      <c r="A35" s="3845"/>
      <c r="B35" s="3395"/>
      <c r="C35" s="4194"/>
      <c r="D35" s="4194"/>
      <c r="E35" s="3540"/>
      <c r="F35" s="4189"/>
      <c r="G35" s="4191"/>
      <c r="H35" s="1869" t="s">
        <v>57</v>
      </c>
      <c r="I35" s="1871"/>
      <c r="J35" s="1873"/>
      <c r="K35" s="1150"/>
      <c r="L35" s="1175" t="s">
        <v>735</v>
      </c>
      <c r="M35" s="1160" t="s">
        <v>76</v>
      </c>
      <c r="N35" s="2458">
        <v>3500</v>
      </c>
      <c r="O35" s="2458">
        <v>4800</v>
      </c>
      <c r="P35" s="2459">
        <v>5500</v>
      </c>
    </row>
    <row r="36" spans="1:16" ht="13.8" x14ac:dyDescent="0.25">
      <c r="A36" s="3845"/>
      <c r="B36" s="3395"/>
      <c r="C36" s="4194"/>
      <c r="D36" s="4194"/>
      <c r="E36" s="3540"/>
      <c r="F36" s="4189"/>
      <c r="G36" s="4191"/>
      <c r="H36" s="1869"/>
      <c r="I36" s="1871"/>
      <c r="J36" s="1873"/>
      <c r="K36" s="1150"/>
      <c r="L36" s="1176" t="s">
        <v>747</v>
      </c>
      <c r="M36" s="1160" t="s">
        <v>76</v>
      </c>
      <c r="N36" s="113">
        <v>30</v>
      </c>
      <c r="O36" s="113">
        <v>30</v>
      </c>
      <c r="P36" s="1199">
        <v>30</v>
      </c>
    </row>
    <row r="37" spans="1:16" ht="27.6" x14ac:dyDescent="0.25">
      <c r="A37" s="3845"/>
      <c r="B37" s="3395"/>
      <c r="C37" s="4194"/>
      <c r="D37" s="4194"/>
      <c r="E37" s="3540"/>
      <c r="F37" s="4189"/>
      <c r="G37" s="4191"/>
      <c r="H37" s="1149"/>
      <c r="I37" s="1871"/>
      <c r="J37" s="1873"/>
      <c r="K37" s="1150"/>
      <c r="L37" s="1173" t="s">
        <v>748</v>
      </c>
      <c r="M37" s="1160" t="s">
        <v>76</v>
      </c>
      <c r="N37" s="113" t="s">
        <v>1172</v>
      </c>
      <c r="O37" s="113" t="s">
        <v>1173</v>
      </c>
      <c r="P37" s="1199" t="s">
        <v>1174</v>
      </c>
    </row>
    <row r="38" spans="1:16" ht="27.6" x14ac:dyDescent="0.25">
      <c r="A38" s="3845"/>
      <c r="B38" s="3395"/>
      <c r="C38" s="4194"/>
      <c r="D38" s="4194"/>
      <c r="E38" s="3540"/>
      <c r="F38" s="4189"/>
      <c r="G38" s="4191"/>
      <c r="H38" s="1869"/>
      <c r="I38" s="1871"/>
      <c r="J38" s="1873"/>
      <c r="K38" s="1150"/>
      <c r="L38" s="1176" t="s">
        <v>738</v>
      </c>
      <c r="M38" s="1177" t="s">
        <v>71</v>
      </c>
      <c r="N38" s="113">
        <v>70</v>
      </c>
      <c r="O38" s="113">
        <v>90</v>
      </c>
      <c r="P38" s="1199">
        <v>90</v>
      </c>
    </row>
    <row r="39" spans="1:16" ht="27.6" x14ac:dyDescent="0.25">
      <c r="A39" s="3845"/>
      <c r="B39" s="3395"/>
      <c r="C39" s="4194"/>
      <c r="D39" s="4194"/>
      <c r="E39" s="3540"/>
      <c r="F39" s="4189"/>
      <c r="G39" s="4191"/>
      <c r="H39" s="1869"/>
      <c r="I39" s="1163"/>
      <c r="J39" s="1164"/>
      <c r="K39" s="1165"/>
      <c r="L39" s="1193" t="s">
        <v>739</v>
      </c>
      <c r="M39" s="2421" t="s">
        <v>740</v>
      </c>
      <c r="N39" s="2461" t="s">
        <v>718</v>
      </c>
      <c r="O39" s="2461" t="s">
        <v>718</v>
      </c>
      <c r="P39" s="2462" t="s">
        <v>718</v>
      </c>
    </row>
    <row r="40" spans="1:16" ht="27.6" x14ac:dyDescent="0.25">
      <c r="A40" s="3845"/>
      <c r="B40" s="3395"/>
      <c r="C40" s="4194"/>
      <c r="D40" s="4194"/>
      <c r="E40" s="3540"/>
      <c r="F40" s="4189"/>
      <c r="G40" s="4191"/>
      <c r="H40" s="1869"/>
      <c r="I40" s="1163"/>
      <c r="J40" s="1164"/>
      <c r="K40" s="1165"/>
      <c r="L40" s="1200" t="s">
        <v>741</v>
      </c>
      <c r="M40" s="2422" t="s">
        <v>742</v>
      </c>
      <c r="N40" s="2461" t="s">
        <v>718</v>
      </c>
      <c r="O40" s="2461" t="s">
        <v>718</v>
      </c>
      <c r="P40" s="2462" t="s">
        <v>718</v>
      </c>
    </row>
    <row r="41" spans="1:16" ht="14.4" thickBot="1" x14ac:dyDescent="0.3">
      <c r="A41" s="3414"/>
      <c r="B41" s="3847"/>
      <c r="C41" s="4195"/>
      <c r="D41" s="4195"/>
      <c r="E41" s="3943"/>
      <c r="F41" s="4096"/>
      <c r="G41" s="4192"/>
      <c r="H41" s="1179" t="s">
        <v>7</v>
      </c>
      <c r="I41" s="1180">
        <f>SUM(I31:I35)</f>
        <v>703.8</v>
      </c>
      <c r="J41" s="1180">
        <f t="shared" ref="J41:K41" si="1">SUM(J31:J34)</f>
        <v>739.5</v>
      </c>
      <c r="K41" s="1180">
        <f t="shared" si="1"/>
        <v>777</v>
      </c>
      <c r="L41" s="1999"/>
      <c r="M41" s="2000"/>
      <c r="N41" s="1144"/>
      <c r="O41" s="1144"/>
      <c r="P41" s="47"/>
    </row>
    <row r="42" spans="1:16" ht="13.95" customHeight="1" x14ac:dyDescent="0.25">
      <c r="A42" s="3413" t="s">
        <v>6</v>
      </c>
      <c r="B42" s="3846" t="s">
        <v>6</v>
      </c>
      <c r="C42" s="4193" t="s">
        <v>58</v>
      </c>
      <c r="D42" s="4193"/>
      <c r="E42" s="3459" t="s">
        <v>749</v>
      </c>
      <c r="F42" s="4196" t="s">
        <v>750</v>
      </c>
      <c r="G42" s="4190" t="s">
        <v>720</v>
      </c>
      <c r="H42" s="1133" t="s">
        <v>48</v>
      </c>
      <c r="I42" s="1134">
        <v>356.7</v>
      </c>
      <c r="J42" s="1135">
        <v>374.5</v>
      </c>
      <c r="K42" s="1136">
        <v>393.3</v>
      </c>
      <c r="L42" s="2423" t="s">
        <v>751</v>
      </c>
      <c r="M42" s="2424" t="s">
        <v>76</v>
      </c>
      <c r="N42" s="38">
        <v>30</v>
      </c>
      <c r="O42" s="38">
        <v>32</v>
      </c>
      <c r="P42" s="1224">
        <v>34</v>
      </c>
    </row>
    <row r="43" spans="1:16" ht="13.8" x14ac:dyDescent="0.25">
      <c r="A43" s="3845"/>
      <c r="B43" s="3395"/>
      <c r="C43" s="4194"/>
      <c r="D43" s="4194"/>
      <c r="E43" s="3540"/>
      <c r="F43" s="4189"/>
      <c r="G43" s="4191"/>
      <c r="H43" s="1149" t="s">
        <v>56</v>
      </c>
      <c r="I43" s="1871"/>
      <c r="J43" s="1873"/>
      <c r="K43" s="1150"/>
      <c r="L43" s="1193" t="s">
        <v>752</v>
      </c>
      <c r="M43" s="2418" t="s">
        <v>76</v>
      </c>
      <c r="N43" s="2458">
        <v>7800</v>
      </c>
      <c r="O43" s="2458">
        <v>7900</v>
      </c>
      <c r="P43" s="2459">
        <v>8000</v>
      </c>
    </row>
    <row r="44" spans="1:16" ht="30" customHeight="1" x14ac:dyDescent="0.25">
      <c r="A44" s="3845"/>
      <c r="B44" s="3395"/>
      <c r="C44" s="4194"/>
      <c r="D44" s="4194"/>
      <c r="E44" s="3540"/>
      <c r="F44" s="4189"/>
      <c r="G44" s="4191"/>
      <c r="H44" s="1149" t="s">
        <v>80</v>
      </c>
      <c r="I44" s="1871">
        <v>6.8</v>
      </c>
      <c r="J44" s="1873">
        <v>7</v>
      </c>
      <c r="K44" s="1150">
        <v>7.5</v>
      </c>
      <c r="L44" s="1193" t="s">
        <v>753</v>
      </c>
      <c r="M44" s="2418" t="s">
        <v>76</v>
      </c>
      <c r="N44" s="113">
        <v>4</v>
      </c>
      <c r="O44" s="113">
        <v>5</v>
      </c>
      <c r="P44" s="1199">
        <v>6</v>
      </c>
    </row>
    <row r="45" spans="1:16" ht="19.95" customHeight="1" x14ac:dyDescent="0.25">
      <c r="A45" s="3845"/>
      <c r="B45" s="3395"/>
      <c r="C45" s="4194"/>
      <c r="D45" s="4194"/>
      <c r="E45" s="3540"/>
      <c r="F45" s="4189"/>
      <c r="G45" s="4191"/>
      <c r="H45" s="1149" t="s">
        <v>55</v>
      </c>
      <c r="I45" s="1871"/>
      <c r="J45" s="1873"/>
      <c r="K45" s="1150"/>
      <c r="L45" s="2425" t="s">
        <v>737</v>
      </c>
      <c r="M45" s="2418" t="s">
        <v>76</v>
      </c>
      <c r="N45" s="2458">
        <v>1750</v>
      </c>
      <c r="O45" s="2458">
        <v>1800</v>
      </c>
      <c r="P45" s="2459">
        <v>1850</v>
      </c>
    </row>
    <row r="46" spans="1:16" ht="13.8" x14ac:dyDescent="0.25">
      <c r="A46" s="3845"/>
      <c r="B46" s="3395"/>
      <c r="C46" s="4194"/>
      <c r="D46" s="4194"/>
      <c r="E46" s="3540"/>
      <c r="F46" s="4189"/>
      <c r="G46" s="4191"/>
      <c r="H46" s="1869" t="s">
        <v>57</v>
      </c>
      <c r="I46" s="1871"/>
      <c r="J46" s="1873"/>
      <c r="K46" s="1150"/>
      <c r="L46" s="2426" t="s">
        <v>747</v>
      </c>
      <c r="M46" s="2418" t="s">
        <v>76</v>
      </c>
      <c r="N46" s="113">
        <v>14</v>
      </c>
      <c r="O46" s="113">
        <v>54</v>
      </c>
      <c r="P46" s="1199">
        <v>15</v>
      </c>
    </row>
    <row r="47" spans="1:16" ht="13.8" x14ac:dyDescent="0.25">
      <c r="A47" s="3845"/>
      <c r="B47" s="3395"/>
      <c r="C47" s="4194"/>
      <c r="D47" s="4194"/>
      <c r="E47" s="3540"/>
      <c r="F47" s="4189"/>
      <c r="G47" s="4191"/>
      <c r="H47" s="2001"/>
      <c r="I47" s="1871"/>
      <c r="J47" s="1873"/>
      <c r="K47" s="1150"/>
      <c r="L47" s="1228" t="s">
        <v>754</v>
      </c>
      <c r="M47" s="2427" t="s">
        <v>69</v>
      </c>
      <c r="N47" s="113">
        <v>1</v>
      </c>
      <c r="O47" s="113">
        <v>2</v>
      </c>
      <c r="P47" s="1199">
        <v>2</v>
      </c>
    </row>
    <row r="48" spans="1:16" ht="27.6" x14ac:dyDescent="0.25">
      <c r="A48" s="3845"/>
      <c r="B48" s="3395"/>
      <c r="C48" s="4194"/>
      <c r="D48" s="4194"/>
      <c r="E48" s="3540"/>
      <c r="F48" s="4189"/>
      <c r="G48" s="4191"/>
      <c r="H48" s="2001"/>
      <c r="I48" s="1870"/>
      <c r="J48" s="1872"/>
      <c r="K48" s="1870"/>
      <c r="L48" s="2428" t="s">
        <v>738</v>
      </c>
      <c r="M48" s="2429" t="s">
        <v>71</v>
      </c>
      <c r="N48" s="113">
        <v>100</v>
      </c>
      <c r="O48" s="113">
        <v>100</v>
      </c>
      <c r="P48" s="1199">
        <v>100</v>
      </c>
    </row>
    <row r="49" spans="1:16" ht="27.6" x14ac:dyDescent="0.25">
      <c r="A49" s="3845"/>
      <c r="B49" s="3395"/>
      <c r="C49" s="4194"/>
      <c r="D49" s="4194"/>
      <c r="E49" s="3540"/>
      <c r="F49" s="4189"/>
      <c r="G49" s="4191"/>
      <c r="H49" s="1869"/>
      <c r="I49" s="1163"/>
      <c r="J49" s="1164"/>
      <c r="K49" s="1165"/>
      <c r="L49" s="1193" t="s">
        <v>739</v>
      </c>
      <c r="M49" s="2421" t="s">
        <v>740</v>
      </c>
      <c r="N49" s="42" t="s">
        <v>718</v>
      </c>
      <c r="O49" s="42" t="s">
        <v>718</v>
      </c>
      <c r="P49" s="1235" t="s">
        <v>718</v>
      </c>
    </row>
    <row r="50" spans="1:16" ht="27.6" x14ac:dyDescent="0.25">
      <c r="A50" s="3845"/>
      <c r="B50" s="3395"/>
      <c r="C50" s="4194"/>
      <c r="D50" s="4194"/>
      <c r="E50" s="3540"/>
      <c r="F50" s="4189"/>
      <c r="G50" s="4191"/>
      <c r="H50" s="1869"/>
      <c r="I50" s="1163"/>
      <c r="J50" s="1164"/>
      <c r="K50" s="1165"/>
      <c r="L50" s="2430" t="s">
        <v>741</v>
      </c>
      <c r="M50" s="2422" t="s">
        <v>742</v>
      </c>
      <c r="N50" s="42" t="s">
        <v>718</v>
      </c>
      <c r="O50" s="42" t="s">
        <v>718</v>
      </c>
      <c r="P50" s="1235" t="s">
        <v>718</v>
      </c>
    </row>
    <row r="51" spans="1:16" ht="27.6" customHeight="1" thickBot="1" x14ac:dyDescent="0.3">
      <c r="A51" s="3414"/>
      <c r="B51" s="3847"/>
      <c r="C51" s="4195"/>
      <c r="D51" s="4195"/>
      <c r="E51" s="3460"/>
      <c r="F51" s="4096"/>
      <c r="G51" s="4192"/>
      <c r="H51" s="1179" t="s">
        <v>7</v>
      </c>
      <c r="I51" s="1180">
        <f>SUM(I42:I46)</f>
        <v>363.5</v>
      </c>
      <c r="J51" s="1180">
        <f t="shared" ref="J51:K51" si="2">SUM(J42:J45)</f>
        <v>381.5</v>
      </c>
      <c r="K51" s="1180">
        <f t="shared" si="2"/>
        <v>400.8</v>
      </c>
      <c r="L51" s="1999"/>
      <c r="M51" s="2002"/>
      <c r="N51" s="1144"/>
      <c r="O51" s="1144"/>
      <c r="P51" s="47"/>
    </row>
    <row r="52" spans="1:16" ht="27.6" x14ac:dyDescent="0.25">
      <c r="A52" s="3413" t="s">
        <v>6</v>
      </c>
      <c r="B52" s="3846" t="s">
        <v>6</v>
      </c>
      <c r="C52" s="4193" t="s">
        <v>59</v>
      </c>
      <c r="D52" s="4193"/>
      <c r="E52" s="3459" t="s">
        <v>755</v>
      </c>
      <c r="F52" s="4196" t="s">
        <v>756</v>
      </c>
      <c r="G52" s="4190" t="s">
        <v>720</v>
      </c>
      <c r="H52" s="1133" t="s">
        <v>48</v>
      </c>
      <c r="I52" s="1134">
        <v>707.3</v>
      </c>
      <c r="J52" s="1135">
        <v>743</v>
      </c>
      <c r="K52" s="1136">
        <v>780</v>
      </c>
      <c r="L52" s="1183" t="s">
        <v>757</v>
      </c>
      <c r="M52" s="1156" t="s">
        <v>69</v>
      </c>
      <c r="N52" s="38">
        <v>2</v>
      </c>
      <c r="O52" s="38">
        <v>3</v>
      </c>
      <c r="P52" s="1224">
        <v>3</v>
      </c>
    </row>
    <row r="53" spans="1:16" ht="13.8" x14ac:dyDescent="0.25">
      <c r="A53" s="3845"/>
      <c r="B53" s="3395"/>
      <c r="C53" s="4194"/>
      <c r="D53" s="4194"/>
      <c r="E53" s="3540"/>
      <c r="F53" s="4189"/>
      <c r="G53" s="4191"/>
      <c r="H53" s="1149" t="s">
        <v>56</v>
      </c>
      <c r="I53" s="1871"/>
      <c r="J53" s="1873"/>
      <c r="K53" s="1150"/>
      <c r="L53" s="1184" t="s">
        <v>736</v>
      </c>
      <c r="M53" s="1160" t="s">
        <v>69</v>
      </c>
      <c r="N53" s="113">
        <v>30</v>
      </c>
      <c r="O53" s="113">
        <v>50</v>
      </c>
      <c r="P53" s="1199">
        <v>50</v>
      </c>
    </row>
    <row r="54" spans="1:16" ht="13.8" x14ac:dyDescent="0.25">
      <c r="A54" s="3845"/>
      <c r="B54" s="3395"/>
      <c r="C54" s="4194"/>
      <c r="D54" s="4194"/>
      <c r="E54" s="3540"/>
      <c r="F54" s="4189"/>
      <c r="G54" s="4191"/>
      <c r="H54" s="1149" t="s">
        <v>80</v>
      </c>
      <c r="I54" s="1871">
        <v>2</v>
      </c>
      <c r="J54" s="1873">
        <v>3</v>
      </c>
      <c r="K54" s="1150">
        <v>4</v>
      </c>
      <c r="L54" s="1184" t="s">
        <v>758</v>
      </c>
      <c r="M54" s="1160" t="s">
        <v>69</v>
      </c>
      <c r="N54" s="113">
        <v>3</v>
      </c>
      <c r="O54" s="113">
        <v>4</v>
      </c>
      <c r="P54" s="1199">
        <v>4</v>
      </c>
    </row>
    <row r="55" spans="1:16" ht="27.6" x14ac:dyDescent="0.25">
      <c r="A55" s="3845"/>
      <c r="B55" s="3395"/>
      <c r="C55" s="4194"/>
      <c r="D55" s="4194"/>
      <c r="E55" s="3540"/>
      <c r="F55" s="4189"/>
      <c r="G55" s="4191"/>
      <c r="H55" s="1149" t="s">
        <v>55</v>
      </c>
      <c r="I55" s="1871"/>
      <c r="J55" s="1873"/>
      <c r="K55" s="1150"/>
      <c r="L55" s="1184" t="s">
        <v>1175</v>
      </c>
      <c r="M55" s="1160" t="s">
        <v>69</v>
      </c>
      <c r="N55" s="113">
        <v>120</v>
      </c>
      <c r="O55" s="113">
        <v>400</v>
      </c>
      <c r="P55" s="1199">
        <v>400</v>
      </c>
    </row>
    <row r="56" spans="1:16" ht="27.6" x14ac:dyDescent="0.25">
      <c r="A56" s="3845"/>
      <c r="B56" s="3395"/>
      <c r="C56" s="4194"/>
      <c r="D56" s="4194"/>
      <c r="E56" s="3540"/>
      <c r="F56" s="4189"/>
      <c r="G56" s="4191"/>
      <c r="H56" s="2003" t="s">
        <v>57</v>
      </c>
      <c r="I56" s="1871"/>
      <c r="J56" s="1873"/>
      <c r="K56" s="1150"/>
      <c r="L56" s="39" t="s">
        <v>759</v>
      </c>
      <c r="M56" s="1113" t="s">
        <v>69</v>
      </c>
      <c r="N56" s="113"/>
      <c r="O56" s="113"/>
      <c r="P56" s="1199"/>
    </row>
    <row r="57" spans="1:16" ht="27.6" x14ac:dyDescent="0.25">
      <c r="A57" s="3845"/>
      <c r="B57" s="3395"/>
      <c r="C57" s="4194"/>
      <c r="D57" s="4194"/>
      <c r="E57" s="3540"/>
      <c r="F57" s="4189"/>
      <c r="G57" s="4191"/>
      <c r="H57" s="2001"/>
      <c r="I57" s="1871"/>
      <c r="J57" s="1873"/>
      <c r="K57" s="1150"/>
      <c r="L57" s="1185" t="s">
        <v>760</v>
      </c>
      <c r="M57" s="1174" t="s">
        <v>69</v>
      </c>
      <c r="N57" s="113">
        <v>3</v>
      </c>
      <c r="O57" s="113">
        <v>5</v>
      </c>
      <c r="P57" s="1199">
        <v>7</v>
      </c>
    </row>
    <row r="58" spans="1:16" ht="13.8" x14ac:dyDescent="0.25">
      <c r="A58" s="3845"/>
      <c r="B58" s="3395"/>
      <c r="C58" s="4194"/>
      <c r="D58" s="4194"/>
      <c r="E58" s="3540"/>
      <c r="F58" s="4189"/>
      <c r="G58" s="4191"/>
      <c r="H58" s="2001"/>
      <c r="I58" s="1871"/>
      <c r="J58" s="1873"/>
      <c r="K58" s="1150"/>
      <c r="L58" s="39" t="s">
        <v>754</v>
      </c>
      <c r="M58" s="1174" t="s">
        <v>69</v>
      </c>
      <c r="N58" s="113">
        <v>2</v>
      </c>
      <c r="O58" s="113">
        <v>2</v>
      </c>
      <c r="P58" s="1199">
        <v>3</v>
      </c>
    </row>
    <row r="59" spans="1:16" ht="27.6" x14ac:dyDescent="0.25">
      <c r="A59" s="3845"/>
      <c r="B59" s="3395"/>
      <c r="C59" s="4194"/>
      <c r="D59" s="4194"/>
      <c r="E59" s="3540"/>
      <c r="F59" s="4189"/>
      <c r="G59" s="4191"/>
      <c r="H59" s="1186"/>
      <c r="I59" s="1187"/>
      <c r="J59" s="1188"/>
      <c r="K59" s="1187"/>
      <c r="L59" s="39" t="s">
        <v>761</v>
      </c>
      <c r="M59" s="1174" t="s">
        <v>69</v>
      </c>
      <c r="N59" s="113">
        <v>2</v>
      </c>
      <c r="O59" s="113">
        <v>3</v>
      </c>
      <c r="P59" s="1199">
        <v>3</v>
      </c>
    </row>
    <row r="60" spans="1:16" ht="27.6" x14ac:dyDescent="0.25">
      <c r="A60" s="3845"/>
      <c r="B60" s="3395"/>
      <c r="C60" s="4194"/>
      <c r="D60" s="4194"/>
      <c r="E60" s="3540"/>
      <c r="F60" s="4189"/>
      <c r="G60" s="4191"/>
      <c r="H60" s="1189"/>
      <c r="I60" s="1190"/>
      <c r="J60" s="1191"/>
      <c r="K60" s="1190"/>
      <c r="L60" s="39" t="s">
        <v>738</v>
      </c>
      <c r="M60" s="1177" t="s">
        <v>71</v>
      </c>
      <c r="N60" s="113">
        <v>50</v>
      </c>
      <c r="O60" s="113">
        <v>50</v>
      </c>
      <c r="P60" s="1199">
        <v>50</v>
      </c>
    </row>
    <row r="61" spans="1:16" ht="27.6" x14ac:dyDescent="0.25">
      <c r="A61" s="3845"/>
      <c r="B61" s="3395"/>
      <c r="C61" s="4194"/>
      <c r="D61" s="4194"/>
      <c r="E61" s="3540"/>
      <c r="F61" s="4189"/>
      <c r="G61" s="4191"/>
      <c r="H61" s="1869"/>
      <c r="I61" s="1163"/>
      <c r="J61" s="1164"/>
      <c r="K61" s="1165"/>
      <c r="L61" s="1173" t="s">
        <v>741</v>
      </c>
      <c r="M61" s="1182" t="s">
        <v>742</v>
      </c>
      <c r="N61" s="42" t="s">
        <v>718</v>
      </c>
      <c r="O61" s="42" t="s">
        <v>718</v>
      </c>
      <c r="P61" s="1235" t="s">
        <v>718</v>
      </c>
    </row>
    <row r="62" spans="1:16" ht="27.6" x14ac:dyDescent="0.25">
      <c r="A62" s="3845"/>
      <c r="B62" s="3395"/>
      <c r="C62" s="4194"/>
      <c r="D62" s="4194"/>
      <c r="E62" s="3540"/>
      <c r="F62" s="4197"/>
      <c r="G62" s="4198"/>
      <c r="H62" s="1869"/>
      <c r="I62" s="1163"/>
      <c r="J62" s="1164"/>
      <c r="K62" s="1165"/>
      <c r="L62" s="1166" t="s">
        <v>739</v>
      </c>
      <c r="M62" s="2431" t="s">
        <v>740</v>
      </c>
      <c r="N62" s="42" t="s">
        <v>718</v>
      </c>
      <c r="O62" s="42" t="s">
        <v>718</v>
      </c>
      <c r="P62" s="1235" t="s">
        <v>718</v>
      </c>
    </row>
    <row r="63" spans="1:16" ht="14.4" thickBot="1" x14ac:dyDescent="0.3">
      <c r="A63" s="3414"/>
      <c r="B63" s="3847"/>
      <c r="C63" s="4195"/>
      <c r="D63" s="4195"/>
      <c r="E63" s="3460"/>
      <c r="F63" s="1203"/>
      <c r="G63" s="1195"/>
      <c r="H63" s="1179" t="s">
        <v>7</v>
      </c>
      <c r="I63" s="1180">
        <f>SUM(I52:I56)</f>
        <v>709.3</v>
      </c>
      <c r="J63" s="1180">
        <f t="shared" ref="J63:K63" si="3">SUM(J52:J55)</f>
        <v>746</v>
      </c>
      <c r="K63" s="1180">
        <f t="shared" si="3"/>
        <v>784</v>
      </c>
      <c r="L63" s="2004"/>
      <c r="M63" s="1470"/>
      <c r="N63" s="1196"/>
      <c r="O63" s="1196"/>
      <c r="P63" s="1197"/>
    </row>
    <row r="64" spans="1:16" ht="13.95" customHeight="1" x14ac:dyDescent="0.25">
      <c r="A64" s="3413" t="s">
        <v>6</v>
      </c>
      <c r="B64" s="3846" t="s">
        <v>6</v>
      </c>
      <c r="C64" s="4193" t="s">
        <v>60</v>
      </c>
      <c r="D64" s="4193"/>
      <c r="E64" s="3459" t="s">
        <v>762</v>
      </c>
      <c r="F64" s="4196" t="s">
        <v>763</v>
      </c>
      <c r="G64" s="4190" t="s">
        <v>720</v>
      </c>
      <c r="H64" s="1133" t="s">
        <v>48</v>
      </c>
      <c r="I64" s="1134">
        <v>1075</v>
      </c>
      <c r="J64" s="1135">
        <v>1129</v>
      </c>
      <c r="K64" s="1136">
        <v>1185</v>
      </c>
      <c r="L64" s="2423" t="s">
        <v>734</v>
      </c>
      <c r="M64" s="2424" t="s">
        <v>69</v>
      </c>
      <c r="N64" s="38">
        <v>250</v>
      </c>
      <c r="O64" s="38">
        <v>255</v>
      </c>
      <c r="P64" s="1224">
        <v>260</v>
      </c>
    </row>
    <row r="65" spans="1:16" ht="13.8" x14ac:dyDescent="0.25">
      <c r="A65" s="3845"/>
      <c r="B65" s="3395"/>
      <c r="C65" s="4194"/>
      <c r="D65" s="4194"/>
      <c r="E65" s="3540"/>
      <c r="F65" s="4189"/>
      <c r="G65" s="4191"/>
      <c r="H65" s="1149" t="s">
        <v>56</v>
      </c>
      <c r="I65" s="1871"/>
      <c r="J65" s="1873"/>
      <c r="K65" s="1150"/>
      <c r="L65" s="1198" t="s">
        <v>764</v>
      </c>
      <c r="M65" s="2418" t="s">
        <v>69</v>
      </c>
      <c r="N65" s="113">
        <v>200</v>
      </c>
      <c r="O65" s="113">
        <v>210</v>
      </c>
      <c r="P65" s="1199">
        <v>215</v>
      </c>
    </row>
    <row r="66" spans="1:16" ht="27.6" x14ac:dyDescent="0.25">
      <c r="A66" s="3845"/>
      <c r="B66" s="3395"/>
      <c r="C66" s="4194"/>
      <c r="D66" s="4194"/>
      <c r="E66" s="3540"/>
      <c r="F66" s="4189"/>
      <c r="G66" s="4191"/>
      <c r="H66" s="1149" t="s">
        <v>80</v>
      </c>
      <c r="I66" s="1871">
        <v>137.5</v>
      </c>
      <c r="J66" s="1873">
        <v>144</v>
      </c>
      <c r="K66" s="1150">
        <v>152</v>
      </c>
      <c r="L66" s="1198" t="s">
        <v>765</v>
      </c>
      <c r="M66" s="2418" t="s">
        <v>69</v>
      </c>
      <c r="N66" s="113">
        <v>9</v>
      </c>
      <c r="O66" s="113">
        <v>9</v>
      </c>
      <c r="P66" s="1199">
        <v>9</v>
      </c>
    </row>
    <row r="67" spans="1:16" ht="13.8" x14ac:dyDescent="0.25">
      <c r="A67" s="3845"/>
      <c r="B67" s="3395"/>
      <c r="C67" s="4194"/>
      <c r="D67" s="4194"/>
      <c r="E67" s="3540"/>
      <c r="F67" s="4189"/>
      <c r="G67" s="4191"/>
      <c r="H67" s="1149" t="s">
        <v>55</v>
      </c>
      <c r="I67" s="1871"/>
      <c r="J67" s="1873"/>
      <c r="K67" s="1150"/>
      <c r="L67" s="1198" t="s">
        <v>766</v>
      </c>
      <c r="M67" s="2418" t="s">
        <v>731</v>
      </c>
      <c r="N67" s="113">
        <v>18</v>
      </c>
      <c r="O67" s="113">
        <v>19</v>
      </c>
      <c r="P67" s="1199">
        <v>20</v>
      </c>
    </row>
    <row r="68" spans="1:16" ht="13.8" x14ac:dyDescent="0.25">
      <c r="A68" s="3845"/>
      <c r="B68" s="3395"/>
      <c r="C68" s="4194"/>
      <c r="D68" s="4194"/>
      <c r="E68" s="3540"/>
      <c r="F68" s="4189"/>
      <c r="G68" s="4191"/>
      <c r="H68" s="1869" t="s">
        <v>57</v>
      </c>
      <c r="I68" s="1871"/>
      <c r="J68" s="1873"/>
      <c r="K68" s="1150"/>
      <c r="L68" s="2432" t="s">
        <v>767</v>
      </c>
      <c r="M68" s="2418" t="s">
        <v>76</v>
      </c>
      <c r="N68" s="113">
        <v>27</v>
      </c>
      <c r="O68" s="113">
        <v>27</v>
      </c>
      <c r="P68" s="1199">
        <v>27</v>
      </c>
    </row>
    <row r="69" spans="1:16" ht="27.6" x14ac:dyDescent="0.25">
      <c r="A69" s="3845"/>
      <c r="B69" s="3395"/>
      <c r="C69" s="4194"/>
      <c r="D69" s="4194"/>
      <c r="E69" s="3540"/>
      <c r="F69" s="4189"/>
      <c r="G69" s="4191"/>
      <c r="H69" s="1869"/>
      <c r="I69" s="1871"/>
      <c r="J69" s="1873"/>
      <c r="K69" s="1150"/>
      <c r="L69" s="2433" t="s">
        <v>768</v>
      </c>
      <c r="M69" s="2418" t="s">
        <v>76</v>
      </c>
      <c r="N69" s="113">
        <v>332</v>
      </c>
      <c r="O69" s="113">
        <v>332</v>
      </c>
      <c r="P69" s="1199">
        <v>332</v>
      </c>
    </row>
    <row r="70" spans="1:16" ht="13.8" x14ac:dyDescent="0.25">
      <c r="A70" s="3845"/>
      <c r="B70" s="3395"/>
      <c r="C70" s="4194"/>
      <c r="D70" s="4194"/>
      <c r="E70" s="3540"/>
      <c r="F70" s="4189"/>
      <c r="G70" s="4191"/>
      <c r="H70" s="1869"/>
      <c r="I70" s="1871"/>
      <c r="J70" s="1873"/>
      <c r="K70" s="1150"/>
      <c r="L70" s="2432" t="s">
        <v>736</v>
      </c>
      <c r="M70" s="2418" t="s">
        <v>76</v>
      </c>
      <c r="N70" s="113">
        <v>65</v>
      </c>
      <c r="O70" s="113">
        <v>70</v>
      </c>
      <c r="P70" s="1199">
        <v>75</v>
      </c>
    </row>
    <row r="71" spans="1:16" ht="13.8" x14ac:dyDescent="0.25">
      <c r="A71" s="3845"/>
      <c r="B71" s="3395"/>
      <c r="C71" s="4194"/>
      <c r="D71" s="4194"/>
      <c r="E71" s="3540"/>
      <c r="F71" s="4189"/>
      <c r="G71" s="4191"/>
      <c r="H71" s="1869"/>
      <c r="I71" s="1871"/>
      <c r="J71" s="1873"/>
      <c r="K71" s="1150"/>
      <c r="L71" s="2432" t="s">
        <v>769</v>
      </c>
      <c r="M71" s="2418" t="s">
        <v>76</v>
      </c>
      <c r="N71" s="2458">
        <v>1300</v>
      </c>
      <c r="O71" s="2458">
        <v>1400</v>
      </c>
      <c r="P71" s="2459">
        <v>1500</v>
      </c>
    </row>
    <row r="72" spans="1:16" ht="27.6" x14ac:dyDescent="0.25">
      <c r="A72" s="3845"/>
      <c r="B72" s="3395"/>
      <c r="C72" s="4194"/>
      <c r="D72" s="4194"/>
      <c r="E72" s="3540"/>
      <c r="F72" s="4189"/>
      <c r="G72" s="4191"/>
      <c r="H72" s="1869"/>
      <c r="I72" s="1871"/>
      <c r="J72" s="1873"/>
      <c r="K72" s="1150"/>
      <c r="L72" s="39" t="s">
        <v>738</v>
      </c>
      <c r="M72" s="2429" t="s">
        <v>71</v>
      </c>
      <c r="N72" s="113">
        <v>33</v>
      </c>
      <c r="O72" s="113">
        <v>33</v>
      </c>
      <c r="P72" s="1199">
        <v>33</v>
      </c>
    </row>
    <row r="73" spans="1:16" ht="27.6" x14ac:dyDescent="0.25">
      <c r="A73" s="3845"/>
      <c r="B73" s="3395"/>
      <c r="C73" s="4194"/>
      <c r="D73" s="4194"/>
      <c r="E73" s="3540"/>
      <c r="F73" s="4189"/>
      <c r="G73" s="4191"/>
      <c r="H73" s="1869"/>
      <c r="I73" s="1871"/>
      <c r="J73" s="1873"/>
      <c r="K73" s="1150"/>
      <c r="L73" s="1200" t="s">
        <v>741</v>
      </c>
      <c r="M73" s="1228" t="s">
        <v>742</v>
      </c>
      <c r="N73" s="42" t="s">
        <v>718</v>
      </c>
      <c r="O73" s="42" t="s">
        <v>718</v>
      </c>
      <c r="P73" s="1235" t="s">
        <v>718</v>
      </c>
    </row>
    <row r="74" spans="1:16" ht="27.6" x14ac:dyDescent="0.25">
      <c r="A74" s="3845"/>
      <c r="B74" s="3395"/>
      <c r="C74" s="4194"/>
      <c r="D74" s="4194"/>
      <c r="E74" s="3540"/>
      <c r="F74" s="4197"/>
      <c r="G74" s="4191"/>
      <c r="H74" s="1869"/>
      <c r="I74" s="1871"/>
      <c r="J74" s="1873"/>
      <c r="K74" s="1150"/>
      <c r="L74" s="1193" t="s">
        <v>739</v>
      </c>
      <c r="M74" s="2421" t="s">
        <v>740</v>
      </c>
      <c r="N74" s="42" t="s">
        <v>718</v>
      </c>
      <c r="O74" s="42" t="s">
        <v>718</v>
      </c>
      <c r="P74" s="1235" t="s">
        <v>718</v>
      </c>
    </row>
    <row r="75" spans="1:16" ht="14.4" thickBot="1" x14ac:dyDescent="0.3">
      <c r="A75" s="117"/>
      <c r="B75" s="1201"/>
      <c r="C75" s="1202"/>
      <c r="D75" s="1996"/>
      <c r="E75" s="3460"/>
      <c r="F75" s="1194"/>
      <c r="G75" s="1195"/>
      <c r="H75" s="1179" t="s">
        <v>7</v>
      </c>
      <c r="I75" s="1180">
        <f>SUM(I64:I68)</f>
        <v>1212.5</v>
      </c>
      <c r="J75" s="1180">
        <f t="shared" ref="J75:K75" si="4">SUM(J64:J67)</f>
        <v>1273</v>
      </c>
      <c r="K75" s="1180">
        <f t="shared" si="4"/>
        <v>1337</v>
      </c>
      <c r="L75" s="2004"/>
      <c r="M75" s="2000"/>
      <c r="N75" s="1144"/>
      <c r="O75" s="1144"/>
      <c r="P75" s="47"/>
    </row>
    <row r="76" spans="1:16" ht="13.8" x14ac:dyDescent="0.25">
      <c r="A76" s="3413" t="s">
        <v>6</v>
      </c>
      <c r="B76" s="3846" t="s">
        <v>6</v>
      </c>
      <c r="C76" s="4193" t="s">
        <v>61</v>
      </c>
      <c r="D76" s="4193"/>
      <c r="E76" s="3459" t="s">
        <v>770</v>
      </c>
      <c r="F76" s="4196" t="s">
        <v>771</v>
      </c>
      <c r="G76" s="4190" t="s">
        <v>720</v>
      </c>
      <c r="H76" s="1133" t="s">
        <v>48</v>
      </c>
      <c r="I76" s="1134">
        <v>336.7</v>
      </c>
      <c r="J76" s="1135">
        <v>354</v>
      </c>
      <c r="K76" s="1136">
        <v>371</v>
      </c>
      <c r="L76" s="2434" t="s">
        <v>772</v>
      </c>
      <c r="M76" s="2435" t="s">
        <v>71</v>
      </c>
      <c r="N76" s="38">
        <v>73</v>
      </c>
      <c r="O76" s="38">
        <v>74</v>
      </c>
      <c r="P76" s="1224">
        <v>75</v>
      </c>
    </row>
    <row r="77" spans="1:16" ht="13.8" x14ac:dyDescent="0.25">
      <c r="A77" s="3845"/>
      <c r="B77" s="3395"/>
      <c r="C77" s="4194"/>
      <c r="D77" s="4194"/>
      <c r="E77" s="3540"/>
      <c r="F77" s="4189"/>
      <c r="G77" s="4191"/>
      <c r="H77" s="1149" t="s">
        <v>56</v>
      </c>
      <c r="I77" s="1871"/>
      <c r="J77" s="1873"/>
      <c r="K77" s="1150"/>
      <c r="L77" s="2436" t="s">
        <v>773</v>
      </c>
      <c r="M77" s="2437" t="s">
        <v>69</v>
      </c>
      <c r="N77" s="113">
        <v>28</v>
      </c>
      <c r="O77" s="113">
        <v>29</v>
      </c>
      <c r="P77" s="1199">
        <v>30</v>
      </c>
    </row>
    <row r="78" spans="1:16" ht="13.8" x14ac:dyDescent="0.25">
      <c r="A78" s="3845"/>
      <c r="B78" s="3395"/>
      <c r="C78" s="4194"/>
      <c r="D78" s="4194"/>
      <c r="E78" s="3540"/>
      <c r="F78" s="4189"/>
      <c r="G78" s="4191"/>
      <c r="H78" s="1149" t="s">
        <v>80</v>
      </c>
      <c r="I78" s="1871">
        <v>75</v>
      </c>
      <c r="J78" s="1873">
        <v>78</v>
      </c>
      <c r="K78" s="1150">
        <v>83</v>
      </c>
      <c r="L78" s="2438" t="s">
        <v>774</v>
      </c>
      <c r="M78" s="2437" t="s">
        <v>69</v>
      </c>
      <c r="N78" s="113">
        <v>100</v>
      </c>
      <c r="O78" s="113">
        <v>105</v>
      </c>
      <c r="P78" s="1199">
        <v>107</v>
      </c>
    </row>
    <row r="79" spans="1:16" ht="13.8" x14ac:dyDescent="0.25">
      <c r="A79" s="3845"/>
      <c r="B79" s="3395"/>
      <c r="C79" s="4194"/>
      <c r="D79" s="4194"/>
      <c r="E79" s="3540"/>
      <c r="F79" s="4189"/>
      <c r="G79" s="4191"/>
      <c r="H79" s="1149" t="s">
        <v>55</v>
      </c>
      <c r="I79" s="1871"/>
      <c r="J79" s="1873"/>
      <c r="K79" s="1150"/>
      <c r="L79" s="2436" t="s">
        <v>775</v>
      </c>
      <c r="M79" s="2437" t="s">
        <v>731</v>
      </c>
      <c r="N79" s="2458">
        <v>21</v>
      </c>
      <c r="O79" s="113">
        <v>22</v>
      </c>
      <c r="P79" s="1199">
        <v>22.5</v>
      </c>
    </row>
    <row r="80" spans="1:16" ht="13.8" x14ac:dyDescent="0.25">
      <c r="A80" s="3845"/>
      <c r="B80" s="3395"/>
      <c r="C80" s="4194"/>
      <c r="D80" s="4194"/>
      <c r="E80" s="3540"/>
      <c r="F80" s="4189"/>
      <c r="G80" s="4191"/>
      <c r="H80" s="1869" t="s">
        <v>57</v>
      </c>
      <c r="I80" s="1871"/>
      <c r="J80" s="1873"/>
      <c r="K80" s="1150"/>
      <c r="L80" s="2439" t="s">
        <v>764</v>
      </c>
      <c r="M80" s="2437" t="s">
        <v>76</v>
      </c>
      <c r="N80" s="113">
        <v>22</v>
      </c>
      <c r="O80" s="113">
        <v>24</v>
      </c>
      <c r="P80" s="1199">
        <v>25</v>
      </c>
    </row>
    <row r="81" spans="1:16" ht="27.6" x14ac:dyDescent="0.25">
      <c r="A81" s="3845"/>
      <c r="B81" s="3395"/>
      <c r="C81" s="4194"/>
      <c r="D81" s="4194"/>
      <c r="E81" s="3540"/>
      <c r="F81" s="4189"/>
      <c r="G81" s="4191"/>
      <c r="H81" s="1869"/>
      <c r="I81" s="1871"/>
      <c r="J81" s="1873"/>
      <c r="K81" s="1150"/>
      <c r="L81" s="2440" t="s">
        <v>776</v>
      </c>
      <c r="M81" s="2437" t="s">
        <v>69</v>
      </c>
      <c r="N81" s="113">
        <v>2</v>
      </c>
      <c r="O81" s="113">
        <v>2</v>
      </c>
      <c r="P81" s="1199">
        <v>3</v>
      </c>
    </row>
    <row r="82" spans="1:16" ht="13.8" x14ac:dyDescent="0.25">
      <c r="A82" s="3845"/>
      <c r="B82" s="3395"/>
      <c r="C82" s="4194"/>
      <c r="D82" s="4194"/>
      <c r="E82" s="3540"/>
      <c r="F82" s="4189"/>
      <c r="G82" s="4191"/>
      <c r="H82" s="4208"/>
      <c r="I82" s="4201"/>
      <c r="J82" s="4199"/>
      <c r="K82" s="4201"/>
      <c r="L82" s="2440" t="s">
        <v>777</v>
      </c>
      <c r="M82" s="2437" t="s">
        <v>71</v>
      </c>
      <c r="N82" s="113">
        <v>5</v>
      </c>
      <c r="O82" s="113">
        <v>5</v>
      </c>
      <c r="P82" s="1199">
        <v>5</v>
      </c>
    </row>
    <row r="83" spans="1:16" ht="13.8" x14ac:dyDescent="0.25">
      <c r="A83" s="3845"/>
      <c r="B83" s="3395"/>
      <c r="C83" s="4194"/>
      <c r="D83" s="4194"/>
      <c r="E83" s="3540"/>
      <c r="F83" s="4189"/>
      <c r="G83" s="4191"/>
      <c r="H83" s="4209"/>
      <c r="I83" s="4202"/>
      <c r="J83" s="4200"/>
      <c r="K83" s="4202"/>
      <c r="L83" s="1204" t="s">
        <v>778</v>
      </c>
      <c r="M83" s="2441" t="s">
        <v>69</v>
      </c>
      <c r="N83" s="113">
        <v>1</v>
      </c>
      <c r="O83" s="113">
        <v>1</v>
      </c>
      <c r="P83" s="1199">
        <v>1</v>
      </c>
    </row>
    <row r="84" spans="1:16" ht="27.6" x14ac:dyDescent="0.25">
      <c r="A84" s="3845"/>
      <c r="B84" s="3395"/>
      <c r="C84" s="4194"/>
      <c r="D84" s="4194"/>
      <c r="E84" s="3540"/>
      <c r="F84" s="4189"/>
      <c r="G84" s="4191"/>
      <c r="H84" s="1163"/>
      <c r="I84" s="1870"/>
      <c r="J84" s="1872"/>
      <c r="K84" s="1870"/>
      <c r="L84" s="1205" t="s">
        <v>738</v>
      </c>
      <c r="M84" s="2442" t="s">
        <v>71</v>
      </c>
      <c r="N84" s="113">
        <v>50</v>
      </c>
      <c r="O84" s="113">
        <v>50</v>
      </c>
      <c r="P84" s="1199">
        <v>50</v>
      </c>
    </row>
    <row r="85" spans="1:16" ht="27.6" x14ac:dyDescent="0.25">
      <c r="A85" s="3845"/>
      <c r="B85" s="3395"/>
      <c r="C85" s="4194"/>
      <c r="D85" s="4194"/>
      <c r="E85" s="3540"/>
      <c r="F85" s="4189"/>
      <c r="G85" s="4191"/>
      <c r="H85" s="1869"/>
      <c r="I85" s="1163"/>
      <c r="J85" s="1164"/>
      <c r="K85" s="1165"/>
      <c r="L85" s="2436" t="s">
        <v>739</v>
      </c>
      <c r="M85" s="2443" t="s">
        <v>740</v>
      </c>
      <c r="N85" s="42" t="s">
        <v>718</v>
      </c>
      <c r="O85" s="42" t="s">
        <v>718</v>
      </c>
      <c r="P85" s="1235" t="s">
        <v>718</v>
      </c>
    </row>
    <row r="86" spans="1:16" ht="27.6" x14ac:dyDescent="0.25">
      <c r="A86" s="4203"/>
      <c r="B86" s="4204"/>
      <c r="C86" s="4205"/>
      <c r="D86" s="4205"/>
      <c r="E86" s="3540"/>
      <c r="F86" s="4197"/>
      <c r="G86" s="4198"/>
      <c r="H86" s="1869"/>
      <c r="I86" s="1163"/>
      <c r="J86" s="1164"/>
      <c r="K86" s="1165"/>
      <c r="L86" s="1205" t="s">
        <v>741</v>
      </c>
      <c r="M86" s="1204" t="s">
        <v>742</v>
      </c>
      <c r="N86" s="42" t="s">
        <v>718</v>
      </c>
      <c r="O86" s="42" t="s">
        <v>718</v>
      </c>
      <c r="P86" s="1235" t="s">
        <v>718</v>
      </c>
    </row>
    <row r="87" spans="1:16" ht="14.4" thickBot="1" x14ac:dyDescent="0.3">
      <c r="A87" s="117"/>
      <c r="B87" s="1201"/>
      <c r="C87" s="2005"/>
      <c r="D87" s="1996"/>
      <c r="E87" s="3460"/>
      <c r="F87" s="1194"/>
      <c r="G87" s="1195"/>
      <c r="H87" s="1179" t="s">
        <v>7</v>
      </c>
      <c r="I87" s="1180">
        <f>SUM(I76:I80)</f>
        <v>411.7</v>
      </c>
      <c r="J87" s="1180">
        <f>SUM(J76:J79)</f>
        <v>432</v>
      </c>
      <c r="K87" s="1180">
        <f t="shared" ref="K87" si="5">SUM(K76:K79)</f>
        <v>454</v>
      </c>
      <c r="L87" s="2004"/>
      <c r="M87" s="2000"/>
      <c r="N87" s="1144"/>
      <c r="O87" s="1144"/>
      <c r="P87" s="47"/>
    </row>
    <row r="88" spans="1:16" ht="14.4" thickBot="1" x14ac:dyDescent="0.3">
      <c r="A88" s="1206" t="s">
        <v>6</v>
      </c>
      <c r="B88" s="1868" t="s">
        <v>6</v>
      </c>
      <c r="C88" s="2006"/>
      <c r="D88" s="2007"/>
      <c r="E88" s="3448" t="s">
        <v>31</v>
      </c>
      <c r="F88" s="3448"/>
      <c r="G88" s="3449"/>
      <c r="H88" s="1207" t="s">
        <v>7</v>
      </c>
      <c r="I88" s="1208">
        <f>SUM(I14+I16+I20+I30+I41+I51+I63+I75+I87)</f>
        <v>4742.7</v>
      </c>
      <c r="J88" s="1208">
        <f>SUM(J14+J16+J20+J30+J41+J51+J63+J75+J87)</f>
        <v>4983.3</v>
      </c>
      <c r="K88" s="1208">
        <f>SUM(K14+K16+K20+K30+K41+K51+K63+K75+K87)</f>
        <v>5235.5</v>
      </c>
      <c r="L88" s="1209"/>
      <c r="M88" s="1210"/>
      <c r="N88" s="1211"/>
      <c r="O88" s="1211"/>
      <c r="P88" s="1212"/>
    </row>
    <row r="89" spans="1:16" ht="14.4" thickBot="1" x14ac:dyDescent="0.3">
      <c r="A89" s="30" t="s">
        <v>6</v>
      </c>
      <c r="B89" s="1213" t="s">
        <v>8</v>
      </c>
      <c r="C89" s="2008" t="s">
        <v>1106</v>
      </c>
      <c r="D89" s="1131"/>
      <c r="E89" s="2009"/>
      <c r="F89" s="2009"/>
      <c r="G89" s="2009"/>
      <c r="H89" s="2009"/>
      <c r="I89" s="2009"/>
      <c r="J89" s="2009"/>
      <c r="K89" s="2009"/>
      <c r="L89" s="2010"/>
      <c r="M89" s="2010"/>
      <c r="N89" s="2010"/>
      <c r="O89" s="2010"/>
      <c r="P89" s="2011"/>
    </row>
    <row r="90" spans="1:16" ht="28.2" thickBot="1" x14ac:dyDescent="0.3">
      <c r="A90" s="41"/>
      <c r="B90" s="1867"/>
      <c r="C90" s="1214"/>
      <c r="D90" s="1215"/>
      <c r="E90" s="2012"/>
      <c r="F90" s="2012"/>
      <c r="G90" s="2012"/>
      <c r="H90" s="2012"/>
      <c r="I90" s="2012"/>
      <c r="J90" s="2012"/>
      <c r="K90" s="2013"/>
      <c r="L90" s="1216" t="s">
        <v>1102</v>
      </c>
      <c r="M90" s="1217" t="s">
        <v>71</v>
      </c>
      <c r="N90" s="2382">
        <v>2</v>
      </c>
      <c r="O90" s="2382">
        <v>2</v>
      </c>
      <c r="P90" s="2463">
        <v>2</v>
      </c>
    </row>
    <row r="91" spans="1:16" ht="41.4" x14ac:dyDescent="0.25">
      <c r="A91" s="3366" t="s">
        <v>6</v>
      </c>
      <c r="B91" s="3368" t="s">
        <v>8</v>
      </c>
      <c r="C91" s="4180" t="s">
        <v>6</v>
      </c>
      <c r="D91" s="1874"/>
      <c r="E91" s="3459" t="s">
        <v>779</v>
      </c>
      <c r="F91" s="4182" t="s">
        <v>62</v>
      </c>
      <c r="G91" s="4190" t="s">
        <v>720</v>
      </c>
      <c r="H91" s="1133" t="s">
        <v>48</v>
      </c>
      <c r="I91" s="1134">
        <v>23</v>
      </c>
      <c r="J91" s="1135">
        <v>30</v>
      </c>
      <c r="K91" s="1136">
        <v>35</v>
      </c>
      <c r="L91" s="628" t="s">
        <v>780</v>
      </c>
      <c r="M91" s="1218" t="s">
        <v>71</v>
      </c>
      <c r="N91" s="31">
        <v>25</v>
      </c>
      <c r="O91" s="31">
        <v>30</v>
      </c>
      <c r="P91" s="1219">
        <v>35</v>
      </c>
    </row>
    <row r="92" spans="1:16" ht="13.8" x14ac:dyDescent="0.25">
      <c r="A92" s="3394"/>
      <c r="B92" s="3395"/>
      <c r="C92" s="4188"/>
      <c r="D92" s="1875"/>
      <c r="E92" s="3540"/>
      <c r="F92" s="4189"/>
      <c r="G92" s="4191"/>
      <c r="H92" s="1149"/>
      <c r="I92" s="1871"/>
      <c r="J92" s="1873"/>
      <c r="K92" s="1150"/>
      <c r="L92" s="628" t="s">
        <v>781</v>
      </c>
      <c r="M92" s="1218" t="s">
        <v>69</v>
      </c>
      <c r="N92" s="40">
        <v>3</v>
      </c>
      <c r="O92" s="40">
        <v>3</v>
      </c>
      <c r="P92" s="1220">
        <v>3</v>
      </c>
    </row>
    <row r="93" spans="1:16" ht="27.6" x14ac:dyDescent="0.25">
      <c r="A93" s="3394"/>
      <c r="B93" s="3395"/>
      <c r="C93" s="4188"/>
      <c r="D93" s="1875"/>
      <c r="E93" s="3540"/>
      <c r="F93" s="4189"/>
      <c r="G93" s="4191"/>
      <c r="H93" s="1149"/>
      <c r="I93" s="1871"/>
      <c r="J93" s="1873"/>
      <c r="K93" s="1150"/>
      <c r="L93" s="1221" t="s">
        <v>782</v>
      </c>
      <c r="M93" s="1158" t="s">
        <v>81</v>
      </c>
      <c r="N93" s="40">
        <v>10</v>
      </c>
      <c r="O93" s="40">
        <v>11</v>
      </c>
      <c r="P93" s="1220">
        <v>12</v>
      </c>
    </row>
    <row r="94" spans="1:16" ht="14.4" thickBot="1" x14ac:dyDescent="0.3">
      <c r="A94" s="3367"/>
      <c r="B94" s="3369"/>
      <c r="C94" s="4181"/>
      <c r="D94" s="1996"/>
      <c r="E94" s="3460"/>
      <c r="F94" s="4183"/>
      <c r="G94" s="4192"/>
      <c r="H94" s="1222" t="s">
        <v>7</v>
      </c>
      <c r="I94" s="1180">
        <f>SUM(I91:I93)</f>
        <v>23</v>
      </c>
      <c r="J94" s="1180">
        <f>SUM(J91:J93)</f>
        <v>30</v>
      </c>
      <c r="K94" s="1180">
        <f>SUM(K91:K93)</f>
        <v>35</v>
      </c>
      <c r="L94" s="1470"/>
      <c r="M94" s="1223"/>
      <c r="N94" s="2464"/>
      <c r="O94" s="2464"/>
      <c r="P94" s="2456"/>
    </row>
    <row r="95" spans="1:16" ht="13.8" x14ac:dyDescent="0.25">
      <c r="A95" s="3366" t="s">
        <v>6</v>
      </c>
      <c r="B95" s="3368" t="s">
        <v>8</v>
      </c>
      <c r="C95" s="4180" t="s">
        <v>8</v>
      </c>
      <c r="D95" s="1874"/>
      <c r="E95" s="4206" t="s">
        <v>1107</v>
      </c>
      <c r="F95" s="4182" t="s">
        <v>62</v>
      </c>
      <c r="G95" s="4190" t="s">
        <v>720</v>
      </c>
      <c r="H95" s="1133" t="s">
        <v>48</v>
      </c>
      <c r="I95" s="1134"/>
      <c r="J95" s="1135"/>
      <c r="K95" s="1136"/>
      <c r="L95" s="118" t="s">
        <v>783</v>
      </c>
      <c r="M95" s="1137" t="s">
        <v>81</v>
      </c>
      <c r="N95" s="38"/>
      <c r="O95" s="38"/>
      <c r="P95" s="1224"/>
    </row>
    <row r="96" spans="1:16" ht="14.4" thickBot="1" x14ac:dyDescent="0.3">
      <c r="A96" s="3367"/>
      <c r="B96" s="3369"/>
      <c r="C96" s="4181"/>
      <c r="D96" s="1996"/>
      <c r="E96" s="4207"/>
      <c r="F96" s="4183"/>
      <c r="G96" s="4192"/>
      <c r="H96" s="1179" t="s">
        <v>7</v>
      </c>
      <c r="I96" s="1180">
        <f>SUM(I95:I95)</f>
        <v>0</v>
      </c>
      <c r="J96" s="1180">
        <f>SUM(J95:J95)</f>
        <v>0</v>
      </c>
      <c r="K96" s="1180">
        <f>SUM(K95:K95)</f>
        <v>0</v>
      </c>
      <c r="L96" s="1142"/>
      <c r="M96" s="1225"/>
      <c r="N96" s="1144"/>
      <c r="O96" s="1144"/>
      <c r="P96" s="47"/>
    </row>
    <row r="97" spans="1:16" ht="13.8" x14ac:dyDescent="0.25">
      <c r="A97" s="43" t="s">
        <v>6</v>
      </c>
      <c r="B97" s="3846" t="s">
        <v>8</v>
      </c>
      <c r="C97" s="4193" t="s">
        <v>49</v>
      </c>
      <c r="D97" s="4193"/>
      <c r="E97" s="3459" t="s">
        <v>784</v>
      </c>
      <c r="F97" s="4196" t="s">
        <v>785</v>
      </c>
      <c r="G97" s="4190" t="s">
        <v>720</v>
      </c>
      <c r="H97" s="1133" t="s">
        <v>48</v>
      </c>
      <c r="I97" s="1134">
        <v>622.1</v>
      </c>
      <c r="J97" s="1135">
        <v>653</v>
      </c>
      <c r="K97" s="1136">
        <v>686</v>
      </c>
      <c r="L97" s="1229" t="s">
        <v>786</v>
      </c>
      <c r="M97" s="2444" t="s">
        <v>69</v>
      </c>
      <c r="N97" s="38">
        <v>148</v>
      </c>
      <c r="O97" s="38">
        <v>149</v>
      </c>
      <c r="P97" s="1224">
        <v>151</v>
      </c>
    </row>
    <row r="98" spans="1:16" ht="13.8" x14ac:dyDescent="0.25">
      <c r="A98" s="3845"/>
      <c r="B98" s="3395"/>
      <c r="C98" s="4194"/>
      <c r="D98" s="4194"/>
      <c r="E98" s="3540"/>
      <c r="F98" s="4189"/>
      <c r="G98" s="4191"/>
      <c r="H98" s="1149" t="s">
        <v>56</v>
      </c>
      <c r="I98" s="1871"/>
      <c r="J98" s="1873"/>
      <c r="K98" s="1150"/>
      <c r="L98" s="1230" t="s">
        <v>787</v>
      </c>
      <c r="M98" s="2421" t="s">
        <v>69</v>
      </c>
      <c r="N98" s="113">
        <v>4</v>
      </c>
      <c r="O98" s="113">
        <v>4</v>
      </c>
      <c r="P98" s="1199">
        <v>4</v>
      </c>
    </row>
    <row r="99" spans="1:16" ht="13.8" x14ac:dyDescent="0.25">
      <c r="A99" s="3845"/>
      <c r="B99" s="3395"/>
      <c r="C99" s="4194"/>
      <c r="D99" s="4194"/>
      <c r="E99" s="3540"/>
      <c r="F99" s="4189"/>
      <c r="G99" s="4191"/>
      <c r="H99" s="1149" t="s">
        <v>80</v>
      </c>
      <c r="I99" s="1871">
        <v>40</v>
      </c>
      <c r="J99" s="1873">
        <v>42</v>
      </c>
      <c r="K99" s="1150">
        <v>45</v>
      </c>
      <c r="L99" s="1193" t="s">
        <v>736</v>
      </c>
      <c r="M99" s="2421" t="s">
        <v>69</v>
      </c>
      <c r="N99" s="113">
        <v>14</v>
      </c>
      <c r="O99" s="113">
        <v>15</v>
      </c>
      <c r="P99" s="1199">
        <v>18</v>
      </c>
    </row>
    <row r="100" spans="1:16" ht="13.8" x14ac:dyDescent="0.25">
      <c r="A100" s="3845"/>
      <c r="B100" s="3395"/>
      <c r="C100" s="4194"/>
      <c r="D100" s="4194"/>
      <c r="E100" s="3540"/>
      <c r="F100" s="4189"/>
      <c r="G100" s="4191"/>
      <c r="H100" s="1149" t="s">
        <v>55</v>
      </c>
      <c r="I100" s="1871"/>
      <c r="J100" s="1873"/>
      <c r="K100" s="1150"/>
      <c r="L100" s="1193" t="s">
        <v>788</v>
      </c>
      <c r="M100" s="2427" t="s">
        <v>731</v>
      </c>
      <c r="N100" s="113">
        <v>11</v>
      </c>
      <c r="O100" s="113">
        <v>11.5</v>
      </c>
      <c r="P100" s="1199">
        <v>12</v>
      </c>
    </row>
    <row r="101" spans="1:16" ht="13.8" x14ac:dyDescent="0.25">
      <c r="A101" s="3845"/>
      <c r="B101" s="3395"/>
      <c r="C101" s="4194"/>
      <c r="D101" s="4194"/>
      <c r="E101" s="3540"/>
      <c r="F101" s="4189"/>
      <c r="G101" s="4191"/>
      <c r="H101" s="1869" t="s">
        <v>57</v>
      </c>
      <c r="I101" s="1871"/>
      <c r="J101" s="1873"/>
      <c r="K101" s="1150"/>
      <c r="L101" s="39" t="s">
        <v>754</v>
      </c>
      <c r="M101" s="2427" t="s">
        <v>69</v>
      </c>
      <c r="N101" s="113">
        <v>1</v>
      </c>
      <c r="O101" s="113">
        <v>1</v>
      </c>
      <c r="P101" s="1199">
        <v>1</v>
      </c>
    </row>
    <row r="102" spans="1:16" ht="27.6" x14ac:dyDescent="0.25">
      <c r="A102" s="3845"/>
      <c r="B102" s="3395"/>
      <c r="C102" s="4194"/>
      <c r="D102" s="4194"/>
      <c r="E102" s="3540"/>
      <c r="F102" s="4189"/>
      <c r="G102" s="4191"/>
      <c r="H102" s="1869"/>
      <c r="I102" s="1871"/>
      <c r="J102" s="1873"/>
      <c r="K102" s="1150"/>
      <c r="L102" s="39" t="s">
        <v>761</v>
      </c>
      <c r="M102" s="2421" t="s">
        <v>69</v>
      </c>
      <c r="N102" s="113">
        <v>1</v>
      </c>
      <c r="O102" s="113">
        <v>2</v>
      </c>
      <c r="P102" s="1199">
        <v>2</v>
      </c>
    </row>
    <row r="103" spans="1:16" ht="27.6" x14ac:dyDescent="0.25">
      <c r="A103" s="3845"/>
      <c r="B103" s="3395"/>
      <c r="C103" s="4194"/>
      <c r="D103" s="4194"/>
      <c r="E103" s="3540"/>
      <c r="F103" s="4189"/>
      <c r="G103" s="4191"/>
      <c r="H103" s="1869"/>
      <c r="I103" s="1871"/>
      <c r="J103" s="1873"/>
      <c r="K103" s="1150"/>
      <c r="L103" s="39" t="s">
        <v>738</v>
      </c>
      <c r="M103" s="2429" t="s">
        <v>71</v>
      </c>
      <c r="N103" s="113">
        <v>7</v>
      </c>
      <c r="O103" s="113">
        <v>10</v>
      </c>
      <c r="P103" s="1199">
        <v>15</v>
      </c>
    </row>
    <row r="104" spans="1:16" ht="27.6" x14ac:dyDescent="0.25">
      <c r="A104" s="3845"/>
      <c r="B104" s="3395"/>
      <c r="C104" s="4194"/>
      <c r="D104" s="4194"/>
      <c r="E104" s="3540"/>
      <c r="F104" s="4189"/>
      <c r="G104" s="4191"/>
      <c r="H104" s="1869"/>
      <c r="I104" s="1871"/>
      <c r="J104" s="1873"/>
      <c r="K104" s="1150"/>
      <c r="L104" s="1193" t="s">
        <v>739</v>
      </c>
      <c r="M104" s="2421" t="s">
        <v>740</v>
      </c>
      <c r="N104" s="42" t="s">
        <v>718</v>
      </c>
      <c r="O104" s="42" t="s">
        <v>718</v>
      </c>
      <c r="P104" s="1235" t="s">
        <v>718</v>
      </c>
    </row>
    <row r="105" spans="1:16" ht="27.6" x14ac:dyDescent="0.25">
      <c r="A105" s="3845"/>
      <c r="B105" s="3395"/>
      <c r="C105" s="4194"/>
      <c r="D105" s="4194"/>
      <c r="E105" s="3540"/>
      <c r="F105" s="4189"/>
      <c r="G105" s="4191"/>
      <c r="H105" s="1869"/>
      <c r="I105" s="1163"/>
      <c r="J105" s="1164"/>
      <c r="K105" s="1165"/>
      <c r="L105" s="1192" t="s">
        <v>741</v>
      </c>
      <c r="M105" s="1228" t="s">
        <v>742</v>
      </c>
      <c r="N105" s="42" t="s">
        <v>718</v>
      </c>
      <c r="O105" s="42" t="s">
        <v>718</v>
      </c>
      <c r="P105" s="1235" t="s">
        <v>718</v>
      </c>
    </row>
    <row r="106" spans="1:16" ht="14.4" thickBot="1" x14ac:dyDescent="0.3">
      <c r="A106" s="3414"/>
      <c r="B106" s="3847"/>
      <c r="C106" s="4195"/>
      <c r="D106" s="4195"/>
      <c r="E106" s="3460"/>
      <c r="F106" s="4096"/>
      <c r="G106" s="4192"/>
      <c r="H106" s="1179" t="s">
        <v>7</v>
      </c>
      <c r="I106" s="1180">
        <f>SUM(I97:I101)</f>
        <v>662.1</v>
      </c>
      <c r="J106" s="1180">
        <f t="shared" ref="J106:K106" si="6">SUM(J97:J100)</f>
        <v>695</v>
      </c>
      <c r="K106" s="1180">
        <f t="shared" si="6"/>
        <v>731</v>
      </c>
      <c r="L106" s="2004"/>
      <c r="M106" s="2000"/>
      <c r="N106" s="1144"/>
      <c r="O106" s="1144"/>
      <c r="P106" s="47"/>
    </row>
    <row r="107" spans="1:16" ht="13.8" x14ac:dyDescent="0.25">
      <c r="A107" s="3413" t="s">
        <v>6</v>
      </c>
      <c r="B107" s="3846" t="s">
        <v>8</v>
      </c>
      <c r="C107" s="4193" t="s">
        <v>50</v>
      </c>
      <c r="D107" s="4193"/>
      <c r="E107" s="3459" t="s">
        <v>789</v>
      </c>
      <c r="F107" s="4196" t="s">
        <v>790</v>
      </c>
      <c r="G107" s="4190" t="s">
        <v>720</v>
      </c>
      <c r="H107" s="1133" t="s">
        <v>48</v>
      </c>
      <c r="I107" s="1134">
        <v>536.5</v>
      </c>
      <c r="J107" s="1135">
        <v>563</v>
      </c>
      <c r="K107" s="1136">
        <v>591</v>
      </c>
      <c r="L107" s="1229" t="s">
        <v>786</v>
      </c>
      <c r="M107" s="2444" t="s">
        <v>69</v>
      </c>
      <c r="N107" s="38">
        <v>230</v>
      </c>
      <c r="O107" s="38">
        <v>240</v>
      </c>
      <c r="P107" s="1224">
        <v>250</v>
      </c>
    </row>
    <row r="108" spans="1:16" ht="13.8" x14ac:dyDescent="0.25">
      <c r="A108" s="3845"/>
      <c r="B108" s="3395"/>
      <c r="C108" s="4194"/>
      <c r="D108" s="4194"/>
      <c r="E108" s="3540"/>
      <c r="F108" s="4189"/>
      <c r="G108" s="4191"/>
      <c r="H108" s="1149" t="s">
        <v>56</v>
      </c>
      <c r="I108" s="1871"/>
      <c r="J108" s="1873"/>
      <c r="K108" s="1150"/>
      <c r="L108" s="1230" t="s">
        <v>787</v>
      </c>
      <c r="M108" s="2421" t="s">
        <v>69</v>
      </c>
      <c r="N108" s="113">
        <v>3</v>
      </c>
      <c r="O108" s="113">
        <v>3</v>
      </c>
      <c r="P108" s="1199">
        <v>3</v>
      </c>
    </row>
    <row r="109" spans="1:16" ht="13.8" x14ac:dyDescent="0.25">
      <c r="A109" s="3845"/>
      <c r="B109" s="3395"/>
      <c r="C109" s="4194"/>
      <c r="D109" s="4194"/>
      <c r="E109" s="3540"/>
      <c r="F109" s="4189"/>
      <c r="G109" s="4191"/>
      <c r="H109" s="1149" t="s">
        <v>80</v>
      </c>
      <c r="I109" s="1871">
        <v>26</v>
      </c>
      <c r="J109" s="1873">
        <v>27</v>
      </c>
      <c r="K109" s="1150">
        <v>28</v>
      </c>
      <c r="L109" s="1193" t="s">
        <v>736</v>
      </c>
      <c r="M109" s="2421" t="s">
        <v>69</v>
      </c>
      <c r="N109" s="113">
        <v>42</v>
      </c>
      <c r="O109" s="113">
        <v>45</v>
      </c>
      <c r="P109" s="1199">
        <v>48</v>
      </c>
    </row>
    <row r="110" spans="1:16" ht="13.8" x14ac:dyDescent="0.25">
      <c r="A110" s="3845"/>
      <c r="B110" s="3395"/>
      <c r="C110" s="4194"/>
      <c r="D110" s="4194"/>
      <c r="E110" s="3540"/>
      <c r="F110" s="4189"/>
      <c r="G110" s="4191"/>
      <c r="H110" s="1149" t="s">
        <v>55</v>
      </c>
      <c r="I110" s="1871"/>
      <c r="J110" s="1873"/>
      <c r="K110" s="1150"/>
      <c r="L110" s="1193" t="s">
        <v>788</v>
      </c>
      <c r="M110" s="2421" t="s">
        <v>731</v>
      </c>
      <c r="N110" s="113">
        <v>14.1</v>
      </c>
      <c r="O110" s="113">
        <v>14.2</v>
      </c>
      <c r="P110" s="1199">
        <v>14.4</v>
      </c>
    </row>
    <row r="111" spans="1:16" ht="13.8" x14ac:dyDescent="0.25">
      <c r="A111" s="3845"/>
      <c r="B111" s="3395"/>
      <c r="C111" s="4194"/>
      <c r="D111" s="4194"/>
      <c r="E111" s="3540"/>
      <c r="F111" s="4189"/>
      <c r="G111" s="4191"/>
      <c r="H111" s="1869" t="s">
        <v>57</v>
      </c>
      <c r="I111" s="1871"/>
      <c r="J111" s="1873"/>
      <c r="K111" s="1150"/>
      <c r="L111" s="1228" t="s">
        <v>754</v>
      </c>
      <c r="M111" s="2427" t="s">
        <v>69</v>
      </c>
      <c r="N111" s="113"/>
      <c r="O111" s="113">
        <v>1</v>
      </c>
      <c r="P111" s="1199"/>
    </row>
    <row r="112" spans="1:16" ht="27.6" x14ac:dyDescent="0.25">
      <c r="A112" s="3845"/>
      <c r="B112" s="3395"/>
      <c r="C112" s="4194"/>
      <c r="D112" s="4194"/>
      <c r="E112" s="3540"/>
      <c r="F112" s="4189"/>
      <c r="G112" s="4191"/>
      <c r="H112" s="1869"/>
      <c r="I112" s="1871"/>
      <c r="J112" s="1873"/>
      <c r="K112" s="1150"/>
      <c r="L112" s="1228" t="s">
        <v>761</v>
      </c>
      <c r="M112" s="2427" t="s">
        <v>69</v>
      </c>
      <c r="N112" s="113">
        <v>2</v>
      </c>
      <c r="O112" s="113">
        <v>2</v>
      </c>
      <c r="P112" s="1199">
        <v>2</v>
      </c>
    </row>
    <row r="113" spans="1:16" ht="27.6" x14ac:dyDescent="0.25">
      <c r="A113" s="3845"/>
      <c r="B113" s="3395"/>
      <c r="C113" s="4194"/>
      <c r="D113" s="4194"/>
      <c r="E113" s="3540"/>
      <c r="F113" s="4189"/>
      <c r="G113" s="4191"/>
      <c r="H113" s="2014"/>
      <c r="I113" s="1187"/>
      <c r="J113" s="1188"/>
      <c r="K113" s="1187"/>
      <c r="L113" s="39" t="s">
        <v>738</v>
      </c>
      <c r="M113" s="2429" t="s">
        <v>71</v>
      </c>
      <c r="N113" s="113">
        <v>25</v>
      </c>
      <c r="O113" s="113">
        <v>30</v>
      </c>
      <c r="P113" s="1199">
        <v>35</v>
      </c>
    </row>
    <row r="114" spans="1:16" ht="27.6" x14ac:dyDescent="0.25">
      <c r="A114" s="3845"/>
      <c r="B114" s="3395"/>
      <c r="C114" s="4194"/>
      <c r="D114" s="4194"/>
      <c r="E114" s="3540"/>
      <c r="F114" s="4189"/>
      <c r="G114" s="4191"/>
      <c r="H114" s="4208"/>
      <c r="I114" s="4201"/>
      <c r="J114" s="4199"/>
      <c r="K114" s="4201"/>
      <c r="L114" s="1193" t="s">
        <v>739</v>
      </c>
      <c r="M114" s="2421" t="s">
        <v>740</v>
      </c>
      <c r="N114" s="42" t="s">
        <v>718</v>
      </c>
      <c r="O114" s="42" t="s">
        <v>718</v>
      </c>
      <c r="P114" s="1235" t="s">
        <v>718</v>
      </c>
    </row>
    <row r="115" spans="1:16" ht="27.6" x14ac:dyDescent="0.25">
      <c r="A115" s="3845"/>
      <c r="B115" s="3395"/>
      <c r="C115" s="4194"/>
      <c r="D115" s="4194"/>
      <c r="E115" s="3540"/>
      <c r="F115" s="4197"/>
      <c r="G115" s="4198"/>
      <c r="H115" s="4210"/>
      <c r="I115" s="4211"/>
      <c r="J115" s="4212"/>
      <c r="K115" s="4211"/>
      <c r="L115" s="1200" t="s">
        <v>741</v>
      </c>
      <c r="M115" s="1228" t="s">
        <v>742</v>
      </c>
      <c r="N115" s="42" t="s">
        <v>718</v>
      </c>
      <c r="O115" s="42" t="s">
        <v>718</v>
      </c>
      <c r="P115" s="1235" t="s">
        <v>718</v>
      </c>
    </row>
    <row r="116" spans="1:16" ht="14.4" thickBot="1" x14ac:dyDescent="0.3">
      <c r="A116" s="3414"/>
      <c r="B116" s="3847"/>
      <c r="C116" s="4195"/>
      <c r="D116" s="4195"/>
      <c r="E116" s="3460"/>
      <c r="F116" s="1203"/>
      <c r="G116" s="1194"/>
      <c r="H116" s="1140" t="s">
        <v>7</v>
      </c>
      <c r="I116" s="1141">
        <f>SUM(I107:I111)</f>
        <v>562.5</v>
      </c>
      <c r="J116" s="1141">
        <f t="shared" ref="J116:K116" si="7">SUM(J107:J110)</f>
        <v>590</v>
      </c>
      <c r="K116" s="1141">
        <f t="shared" si="7"/>
        <v>619</v>
      </c>
      <c r="L116" s="1999"/>
      <c r="M116" s="2015"/>
      <c r="N116" s="1144"/>
      <c r="O116" s="1144"/>
      <c r="P116" s="47"/>
    </row>
    <row r="117" spans="1:16" ht="13.8" x14ac:dyDescent="0.25">
      <c r="A117" s="3413" t="s">
        <v>6</v>
      </c>
      <c r="B117" s="3846" t="s">
        <v>8</v>
      </c>
      <c r="C117" s="4193" t="s">
        <v>53</v>
      </c>
      <c r="D117" s="4193"/>
      <c r="E117" s="3459" t="s">
        <v>791</v>
      </c>
      <c r="F117" s="4196" t="s">
        <v>792</v>
      </c>
      <c r="G117" s="4190" t="s">
        <v>720</v>
      </c>
      <c r="H117" s="1133" t="s">
        <v>48</v>
      </c>
      <c r="I117" s="1134">
        <v>1873.2</v>
      </c>
      <c r="J117" s="1135">
        <v>1967</v>
      </c>
      <c r="K117" s="1136">
        <v>2065</v>
      </c>
      <c r="L117" s="1226" t="s">
        <v>786</v>
      </c>
      <c r="M117" s="2445" t="s">
        <v>69</v>
      </c>
      <c r="N117" s="38">
        <v>20</v>
      </c>
      <c r="O117" s="38">
        <v>22</v>
      </c>
      <c r="P117" s="1224">
        <v>22</v>
      </c>
    </row>
    <row r="118" spans="1:16" ht="13.8" x14ac:dyDescent="0.25">
      <c r="A118" s="3845"/>
      <c r="B118" s="3395"/>
      <c r="C118" s="4194"/>
      <c r="D118" s="4194"/>
      <c r="E118" s="3540"/>
      <c r="F118" s="4189"/>
      <c r="G118" s="4191"/>
      <c r="H118" s="1149" t="s">
        <v>56</v>
      </c>
      <c r="I118" s="1871"/>
      <c r="J118" s="1873"/>
      <c r="K118" s="1150"/>
      <c r="L118" s="1227" t="s">
        <v>787</v>
      </c>
      <c r="M118" s="2431" t="s">
        <v>69</v>
      </c>
      <c r="N118" s="113">
        <v>2</v>
      </c>
      <c r="O118" s="113">
        <v>3</v>
      </c>
      <c r="P118" s="1199">
        <v>3</v>
      </c>
    </row>
    <row r="119" spans="1:16" ht="13.8" x14ac:dyDescent="0.25">
      <c r="A119" s="3845"/>
      <c r="B119" s="3395"/>
      <c r="C119" s="4194"/>
      <c r="D119" s="4194"/>
      <c r="E119" s="3540"/>
      <c r="F119" s="4189"/>
      <c r="G119" s="4191"/>
      <c r="H119" s="1149" t="s">
        <v>80</v>
      </c>
      <c r="I119" s="1871">
        <v>100</v>
      </c>
      <c r="J119" s="1873">
        <v>105</v>
      </c>
      <c r="K119" s="1150">
        <v>110</v>
      </c>
      <c r="L119" s="2446" t="s">
        <v>793</v>
      </c>
      <c r="M119" s="2431" t="s">
        <v>69</v>
      </c>
      <c r="N119" s="113">
        <v>59</v>
      </c>
      <c r="O119" s="113">
        <v>65</v>
      </c>
      <c r="P119" s="1199">
        <v>65</v>
      </c>
    </row>
    <row r="120" spans="1:16" ht="27.6" x14ac:dyDescent="0.25">
      <c r="A120" s="3845"/>
      <c r="B120" s="3395"/>
      <c r="C120" s="4194"/>
      <c r="D120" s="4194"/>
      <c r="E120" s="3540"/>
      <c r="F120" s="4189"/>
      <c r="G120" s="4191"/>
      <c r="H120" s="1149" t="s">
        <v>55</v>
      </c>
      <c r="I120" s="1871"/>
      <c r="J120" s="1873"/>
      <c r="K120" s="1150"/>
      <c r="L120" s="1166" t="s">
        <v>794</v>
      </c>
      <c r="M120" s="2431" t="s">
        <v>69</v>
      </c>
      <c r="N120" s="113">
        <v>10</v>
      </c>
      <c r="O120" s="113">
        <v>11</v>
      </c>
      <c r="P120" s="1199">
        <v>11</v>
      </c>
    </row>
    <row r="121" spans="1:16" ht="13.8" x14ac:dyDescent="0.25">
      <c r="A121" s="3845"/>
      <c r="B121" s="3395"/>
      <c r="C121" s="4194"/>
      <c r="D121" s="4194"/>
      <c r="E121" s="3540"/>
      <c r="F121" s="4189"/>
      <c r="G121" s="4191"/>
      <c r="H121" s="1869" t="s">
        <v>57</v>
      </c>
      <c r="I121" s="1871"/>
      <c r="J121" s="1873"/>
      <c r="K121" s="1150"/>
      <c r="L121" s="1166" t="s">
        <v>788</v>
      </c>
      <c r="M121" s="2431" t="s">
        <v>731</v>
      </c>
      <c r="N121" s="113">
        <v>28</v>
      </c>
      <c r="O121" s="113">
        <v>28</v>
      </c>
      <c r="P121" s="1199">
        <v>30</v>
      </c>
    </row>
    <row r="122" spans="1:16" ht="13.8" x14ac:dyDescent="0.25">
      <c r="A122" s="3845"/>
      <c r="B122" s="3395"/>
      <c r="C122" s="4194"/>
      <c r="D122" s="4194"/>
      <c r="E122" s="3540"/>
      <c r="F122" s="4189"/>
      <c r="G122" s="4191"/>
      <c r="H122" s="1869"/>
      <c r="I122" s="1871"/>
      <c r="J122" s="1873"/>
      <c r="K122" s="1150"/>
      <c r="L122" s="1166" t="s">
        <v>774</v>
      </c>
      <c r="M122" s="2431" t="s">
        <v>69</v>
      </c>
      <c r="N122" s="113">
        <v>30</v>
      </c>
      <c r="O122" s="113">
        <v>35</v>
      </c>
      <c r="P122" s="1199">
        <v>35</v>
      </c>
    </row>
    <row r="123" spans="1:16" ht="27.6" x14ac:dyDescent="0.25">
      <c r="A123" s="3845"/>
      <c r="B123" s="3395"/>
      <c r="C123" s="4194"/>
      <c r="D123" s="4194"/>
      <c r="E123" s="3540"/>
      <c r="F123" s="4189"/>
      <c r="G123" s="4191"/>
      <c r="H123" s="1869"/>
      <c r="I123" s="1871"/>
      <c r="J123" s="1873"/>
      <c r="K123" s="1150"/>
      <c r="L123" s="1182" t="s">
        <v>761</v>
      </c>
      <c r="M123" s="2447" t="s">
        <v>69</v>
      </c>
      <c r="N123" s="113">
        <v>1</v>
      </c>
      <c r="O123" s="113">
        <v>1</v>
      </c>
      <c r="P123" s="1199">
        <v>1</v>
      </c>
    </row>
    <row r="124" spans="1:16" ht="13.8" x14ac:dyDescent="0.25">
      <c r="A124" s="3845"/>
      <c r="B124" s="3395"/>
      <c r="C124" s="4194"/>
      <c r="D124" s="4194"/>
      <c r="E124" s="3540"/>
      <c r="F124" s="4189"/>
      <c r="G124" s="4191"/>
      <c r="H124" s="4216"/>
      <c r="I124" s="4201"/>
      <c r="J124" s="4199"/>
      <c r="K124" s="4201"/>
      <c r="L124" s="1182" t="s">
        <v>754</v>
      </c>
      <c r="M124" s="2447" t="s">
        <v>69</v>
      </c>
      <c r="N124" s="113">
        <v>2</v>
      </c>
      <c r="O124" s="113">
        <v>3</v>
      </c>
      <c r="P124" s="1199">
        <v>3</v>
      </c>
    </row>
    <row r="125" spans="1:16" ht="27.6" x14ac:dyDescent="0.25">
      <c r="A125" s="3845"/>
      <c r="B125" s="3395"/>
      <c r="C125" s="4194"/>
      <c r="D125" s="4194"/>
      <c r="E125" s="3540"/>
      <c r="F125" s="4189"/>
      <c r="G125" s="4191"/>
      <c r="H125" s="4217"/>
      <c r="I125" s="4211"/>
      <c r="J125" s="4212"/>
      <c r="K125" s="4211"/>
      <c r="L125" s="1176" t="s">
        <v>738</v>
      </c>
      <c r="M125" s="2448" t="s">
        <v>71</v>
      </c>
      <c r="N125" s="113">
        <v>40</v>
      </c>
      <c r="O125" s="113">
        <v>45</v>
      </c>
      <c r="P125" s="1199">
        <v>45</v>
      </c>
    </row>
    <row r="126" spans="1:16" ht="27.6" x14ac:dyDescent="0.25">
      <c r="A126" s="3845"/>
      <c r="B126" s="3395"/>
      <c r="C126" s="4194"/>
      <c r="D126" s="4194"/>
      <c r="E126" s="3540"/>
      <c r="F126" s="4189"/>
      <c r="G126" s="4191"/>
      <c r="H126" s="1869"/>
      <c r="I126" s="1163"/>
      <c r="J126" s="1164"/>
      <c r="K126" s="1165"/>
      <c r="L126" s="1166" t="s">
        <v>739</v>
      </c>
      <c r="M126" s="2431" t="s">
        <v>740</v>
      </c>
      <c r="N126" s="42" t="s">
        <v>718</v>
      </c>
      <c r="O126" s="42" t="s">
        <v>718</v>
      </c>
      <c r="P126" s="1235" t="s">
        <v>718</v>
      </c>
    </row>
    <row r="127" spans="1:16" ht="27.6" x14ac:dyDescent="0.25">
      <c r="A127" s="3845"/>
      <c r="B127" s="3395"/>
      <c r="C127" s="4194"/>
      <c r="D127" s="4194"/>
      <c r="E127" s="3540"/>
      <c r="F127" s="4197"/>
      <c r="G127" s="4198"/>
      <c r="H127" s="1869"/>
      <c r="I127" s="1163"/>
      <c r="J127" s="1164"/>
      <c r="K127" s="1165"/>
      <c r="L127" s="1178" t="s">
        <v>741</v>
      </c>
      <c r="M127" s="1182" t="s">
        <v>742</v>
      </c>
      <c r="N127" s="42" t="s">
        <v>718</v>
      </c>
      <c r="O127" s="42" t="s">
        <v>718</v>
      </c>
      <c r="P127" s="1235" t="s">
        <v>718</v>
      </c>
    </row>
    <row r="128" spans="1:16" ht="14.4" thickBot="1" x14ac:dyDescent="0.3">
      <c r="A128" s="3414"/>
      <c r="B128" s="3847"/>
      <c r="C128" s="4195"/>
      <c r="D128" s="4195"/>
      <c r="E128" s="3460"/>
      <c r="F128" s="1194"/>
      <c r="G128" s="1195"/>
      <c r="H128" s="1140" t="s">
        <v>7</v>
      </c>
      <c r="I128" s="1141">
        <f>SUM(I117:I121)</f>
        <v>1973.2</v>
      </c>
      <c r="J128" s="1141">
        <f t="shared" ref="J128:K128" si="8">SUM(J117:J120)</f>
        <v>2072</v>
      </c>
      <c r="K128" s="1141">
        <f t="shared" si="8"/>
        <v>2175</v>
      </c>
      <c r="L128" s="1470"/>
      <c r="M128" s="1470"/>
      <c r="N128" s="1144"/>
      <c r="O128" s="1144"/>
      <c r="P128" s="47"/>
    </row>
    <row r="129" spans="1:17" ht="14.4" customHeight="1" thickBot="1" x14ac:dyDescent="0.3">
      <c r="A129" s="30" t="s">
        <v>6</v>
      </c>
      <c r="B129" s="1213" t="s">
        <v>8</v>
      </c>
      <c r="C129" s="3851" t="s">
        <v>31</v>
      </c>
      <c r="D129" s="3851"/>
      <c r="E129" s="3851"/>
      <c r="F129" s="3851"/>
      <c r="G129" s="3852"/>
      <c r="H129" s="1231" t="s">
        <v>7</v>
      </c>
      <c r="I129" s="1232">
        <f>SUM(I94+I96+I106+I116+I128)</f>
        <v>3220.8</v>
      </c>
      <c r="J129" s="1232">
        <f>SUM(J94+J96+J106+J116+J128)</f>
        <v>3387</v>
      </c>
      <c r="K129" s="1232">
        <f>SUM(K94+K96+K106+K116+K128)</f>
        <v>3560</v>
      </c>
      <c r="L129" s="4213"/>
      <c r="M129" s="4214"/>
      <c r="N129" s="4214"/>
      <c r="O129" s="4214"/>
      <c r="P129" s="4215"/>
    </row>
    <row r="130" spans="1:17" ht="14.4" thickBot="1" x14ac:dyDescent="0.3">
      <c r="A130" s="30" t="s">
        <v>6</v>
      </c>
      <c r="B130" s="1213" t="s">
        <v>49</v>
      </c>
      <c r="C130" s="1233" t="s">
        <v>795</v>
      </c>
      <c r="D130" s="1131"/>
      <c r="E130" s="2009"/>
      <c r="F130" s="2009"/>
      <c r="G130" s="2009"/>
      <c r="H130" s="2009"/>
      <c r="I130" s="2009"/>
      <c r="J130" s="2009"/>
      <c r="K130" s="2009"/>
      <c r="L130" s="2009"/>
      <c r="M130" s="2009"/>
      <c r="N130" s="2009"/>
      <c r="O130" s="2009"/>
      <c r="P130" s="2016"/>
    </row>
    <row r="131" spans="1:17" ht="42" thickBot="1" x14ac:dyDescent="0.3">
      <c r="A131" s="41"/>
      <c r="B131" s="1867"/>
      <c r="C131" s="1234"/>
      <c r="D131" s="1215"/>
      <c r="E131" s="2012"/>
      <c r="F131" s="2012"/>
      <c r="G131" s="2012"/>
      <c r="H131" s="2012"/>
      <c r="I131" s="2012"/>
      <c r="J131" s="2012"/>
      <c r="K131" s="2013"/>
      <c r="L131" s="2451" t="s">
        <v>796</v>
      </c>
      <c r="M131" s="2465" t="s">
        <v>717</v>
      </c>
      <c r="N131" s="2465" t="s">
        <v>718</v>
      </c>
      <c r="O131" s="2465" t="s">
        <v>718</v>
      </c>
      <c r="P131" s="2466" t="s">
        <v>718</v>
      </c>
    </row>
    <row r="132" spans="1:17" ht="41.4" customHeight="1" x14ac:dyDescent="0.25">
      <c r="A132" s="3366" t="s">
        <v>6</v>
      </c>
      <c r="B132" s="3368" t="s">
        <v>49</v>
      </c>
      <c r="C132" s="3370" t="s">
        <v>6</v>
      </c>
      <c r="D132" s="119"/>
      <c r="E132" s="3459" t="s">
        <v>797</v>
      </c>
      <c r="F132" s="4182" t="s">
        <v>62</v>
      </c>
      <c r="G132" s="4190" t="s">
        <v>720</v>
      </c>
      <c r="H132" s="1133" t="s">
        <v>48</v>
      </c>
      <c r="I132" s="1134"/>
      <c r="J132" s="1135"/>
      <c r="K132" s="1136"/>
      <c r="L132" s="1155" t="s">
        <v>798</v>
      </c>
      <c r="M132" s="1156" t="s">
        <v>69</v>
      </c>
      <c r="N132" s="38"/>
      <c r="O132" s="38">
        <v>1</v>
      </c>
      <c r="P132" s="1224"/>
      <c r="Q132" s="20"/>
    </row>
    <row r="133" spans="1:17" ht="41.4" x14ac:dyDescent="0.25">
      <c r="A133" s="3394"/>
      <c r="B133" s="3395"/>
      <c r="C133" s="3396"/>
      <c r="D133" s="120"/>
      <c r="E133" s="3540"/>
      <c r="F133" s="4189"/>
      <c r="G133" s="4191"/>
      <c r="H133" s="1149" t="s">
        <v>56</v>
      </c>
      <c r="I133" s="1163"/>
      <c r="J133" s="1164"/>
      <c r="K133" s="1150"/>
      <c r="L133" s="1181" t="s">
        <v>799</v>
      </c>
      <c r="M133" s="1174" t="s">
        <v>69</v>
      </c>
      <c r="N133" s="42"/>
      <c r="O133" s="42"/>
      <c r="P133" s="1235">
        <v>1</v>
      </c>
      <c r="Q133" s="20"/>
    </row>
    <row r="134" spans="1:17" ht="14.4" thickBot="1" x14ac:dyDescent="0.3">
      <c r="A134" s="3367"/>
      <c r="B134" s="3369"/>
      <c r="C134" s="3869"/>
      <c r="D134" s="1608"/>
      <c r="E134" s="3460"/>
      <c r="F134" s="4183"/>
      <c r="G134" s="4192"/>
      <c r="H134" s="1179" t="s">
        <v>7</v>
      </c>
      <c r="I134" s="1180"/>
      <c r="J134" s="1180"/>
      <c r="K134" s="1180"/>
      <c r="L134" s="2402"/>
      <c r="M134" s="2467"/>
      <c r="N134" s="517"/>
      <c r="O134" s="517"/>
      <c r="P134" s="2456"/>
      <c r="Q134" s="20"/>
    </row>
    <row r="135" spans="1:17" ht="13.95" customHeight="1" x14ac:dyDescent="0.25">
      <c r="A135" s="3366" t="s">
        <v>6</v>
      </c>
      <c r="B135" s="3368" t="s">
        <v>49</v>
      </c>
      <c r="C135" s="3370" t="s">
        <v>8</v>
      </c>
      <c r="D135" s="119"/>
      <c r="E135" s="3372" t="s">
        <v>800</v>
      </c>
      <c r="F135" s="4182" t="s">
        <v>62</v>
      </c>
      <c r="G135" s="4190" t="s">
        <v>720</v>
      </c>
      <c r="H135" s="1133" t="s">
        <v>48</v>
      </c>
      <c r="I135" s="1134">
        <v>10</v>
      </c>
      <c r="J135" s="1135">
        <v>11</v>
      </c>
      <c r="K135" s="1136">
        <v>12</v>
      </c>
      <c r="L135" s="4218" t="s">
        <v>801</v>
      </c>
      <c r="M135" s="1156" t="s">
        <v>69</v>
      </c>
      <c r="N135" s="38">
        <v>5</v>
      </c>
      <c r="O135" s="38">
        <v>4</v>
      </c>
      <c r="P135" s="1224">
        <v>4</v>
      </c>
      <c r="Q135" s="20"/>
    </row>
    <row r="136" spans="1:17" ht="34.200000000000003" customHeight="1" thickBot="1" x14ac:dyDescent="0.3">
      <c r="A136" s="3367"/>
      <c r="B136" s="3369"/>
      <c r="C136" s="3869"/>
      <c r="D136" s="1608"/>
      <c r="E136" s="3373"/>
      <c r="F136" s="4183"/>
      <c r="G136" s="4192"/>
      <c r="H136" s="1179" t="s">
        <v>7</v>
      </c>
      <c r="I136" s="1180">
        <f>I135*1</f>
        <v>10</v>
      </c>
      <c r="J136" s="1180">
        <f t="shared" ref="J136:K136" si="9">J135*1</f>
        <v>11</v>
      </c>
      <c r="K136" s="1180">
        <f t="shared" si="9"/>
        <v>12</v>
      </c>
      <c r="L136" s="4219"/>
      <c r="M136" s="2455"/>
      <c r="N136" s="517"/>
      <c r="O136" s="517"/>
      <c r="P136" s="2456"/>
      <c r="Q136" s="20"/>
    </row>
    <row r="137" spans="1:17" ht="13.95" customHeight="1" x14ac:dyDescent="0.25">
      <c r="A137" s="3366" t="s">
        <v>6</v>
      </c>
      <c r="B137" s="3368" t="s">
        <v>49</v>
      </c>
      <c r="C137" s="3370" t="s">
        <v>49</v>
      </c>
      <c r="D137" s="119"/>
      <c r="E137" s="3459" t="s">
        <v>802</v>
      </c>
      <c r="F137" s="4182" t="s">
        <v>62</v>
      </c>
      <c r="G137" s="4190" t="s">
        <v>720</v>
      </c>
      <c r="H137" s="1133" t="s">
        <v>48</v>
      </c>
      <c r="I137" s="1134">
        <v>20</v>
      </c>
      <c r="J137" s="1135"/>
      <c r="K137" s="1136"/>
      <c r="L137" s="1155" t="s">
        <v>803</v>
      </c>
      <c r="M137" s="1174" t="s">
        <v>69</v>
      </c>
      <c r="N137" s="38">
        <v>1</v>
      </c>
      <c r="O137" s="38"/>
      <c r="P137" s="1224"/>
      <c r="Q137" s="20"/>
    </row>
    <row r="138" spans="1:17" ht="41.4" x14ac:dyDescent="0.25">
      <c r="A138" s="3394"/>
      <c r="B138" s="3395"/>
      <c r="C138" s="3396"/>
      <c r="D138" s="120"/>
      <c r="E138" s="3540"/>
      <c r="F138" s="4189"/>
      <c r="G138" s="4191"/>
      <c r="H138" s="1149"/>
      <c r="I138" s="1163"/>
      <c r="J138" s="1164"/>
      <c r="K138" s="1165"/>
      <c r="L138" s="2468" t="s">
        <v>804</v>
      </c>
      <c r="M138" s="1174" t="s">
        <v>69</v>
      </c>
      <c r="N138" s="42"/>
      <c r="O138" s="42">
        <v>1</v>
      </c>
      <c r="P138" s="1235"/>
      <c r="Q138" s="20"/>
    </row>
    <row r="139" spans="1:17" ht="27.6" x14ac:dyDescent="0.25">
      <c r="A139" s="3394"/>
      <c r="B139" s="3395"/>
      <c r="C139" s="3396"/>
      <c r="D139" s="120"/>
      <c r="E139" s="3540"/>
      <c r="F139" s="4189"/>
      <c r="G139" s="4191"/>
      <c r="H139" s="1149"/>
      <c r="I139" s="1163"/>
      <c r="J139" s="1164"/>
      <c r="K139" s="1165"/>
      <c r="L139" s="1236" t="s">
        <v>805</v>
      </c>
      <c r="M139" s="2469" t="s">
        <v>69</v>
      </c>
      <c r="N139" s="116">
        <v>1</v>
      </c>
      <c r="O139" s="1228"/>
      <c r="P139" s="1237"/>
      <c r="Q139" s="20"/>
    </row>
    <row r="140" spans="1:17" ht="14.4" thickBot="1" x14ac:dyDescent="0.3">
      <c r="A140" s="3367"/>
      <c r="B140" s="3369"/>
      <c r="C140" s="3869"/>
      <c r="D140" s="1608"/>
      <c r="E140" s="3460"/>
      <c r="F140" s="4183"/>
      <c r="G140" s="4192"/>
      <c r="H140" s="1179" t="s">
        <v>7</v>
      </c>
      <c r="I140" s="1180">
        <f>SUM(I137:I139)</f>
        <v>20</v>
      </c>
      <c r="J140" s="1180">
        <f>SUM(J137:J139)</f>
        <v>0</v>
      </c>
      <c r="K140" s="1180">
        <f>SUM(K137:K139)</f>
        <v>0</v>
      </c>
      <c r="L140" s="1142"/>
      <c r="M140" s="1143"/>
      <c r="N140" s="1144"/>
      <c r="O140" s="1144"/>
      <c r="P140" s="47"/>
      <c r="Q140" s="20"/>
    </row>
    <row r="141" spans="1:17" ht="14.4" customHeight="1" thickBot="1" x14ac:dyDescent="0.3">
      <c r="A141" s="149" t="s">
        <v>6</v>
      </c>
      <c r="B141" s="32" t="s">
        <v>8</v>
      </c>
      <c r="C141" s="3448" t="s">
        <v>31</v>
      </c>
      <c r="D141" s="3448"/>
      <c r="E141" s="3448"/>
      <c r="F141" s="3448"/>
      <c r="G141" s="3449"/>
      <c r="H141" s="33" t="s">
        <v>7</v>
      </c>
      <c r="I141" s="34">
        <f>SUM(I134+I136+I140)</f>
        <v>30</v>
      </c>
      <c r="J141" s="34">
        <f>SUM(J134+J136+J140)</f>
        <v>11</v>
      </c>
      <c r="K141" s="34">
        <f>SUM(K134+K136+K140)</f>
        <v>12</v>
      </c>
      <c r="L141" s="35"/>
      <c r="M141" s="35"/>
      <c r="N141" s="35"/>
      <c r="O141" s="35"/>
      <c r="P141" s="36"/>
      <c r="Q141" s="20"/>
    </row>
    <row r="142" spans="1:17" ht="14.4" customHeight="1" thickBot="1" x14ac:dyDescent="0.3">
      <c r="A142" s="149" t="s">
        <v>6</v>
      </c>
      <c r="B142" s="32"/>
      <c r="C142" s="3453" t="s">
        <v>51</v>
      </c>
      <c r="D142" s="3453"/>
      <c r="E142" s="3453"/>
      <c r="F142" s="3453"/>
      <c r="G142" s="3454"/>
      <c r="H142" s="122" t="s">
        <v>7</v>
      </c>
      <c r="I142" s="123">
        <f>I88+I129+I141</f>
        <v>7993.5</v>
      </c>
      <c r="J142" s="123">
        <f>J88+J129+J141</f>
        <v>8381.2999999999993</v>
      </c>
      <c r="K142" s="123">
        <f>K88+K129+K141</f>
        <v>8807.5</v>
      </c>
      <c r="L142" s="1846"/>
      <c r="M142" s="1846"/>
      <c r="N142" s="1846"/>
      <c r="O142" s="1846"/>
      <c r="P142" s="1847"/>
      <c r="Q142" s="20"/>
    </row>
    <row r="143" spans="1:17" ht="14.4" customHeight="1" thickBot="1" x14ac:dyDescent="0.3">
      <c r="A143" s="149"/>
      <c r="B143" s="32"/>
      <c r="C143" s="3453" t="s">
        <v>78</v>
      </c>
      <c r="D143" s="3453"/>
      <c r="E143" s="3453"/>
      <c r="F143" s="3453"/>
      <c r="G143" s="3454"/>
      <c r="H143" s="122" t="s">
        <v>7</v>
      </c>
      <c r="I143" s="123">
        <f>I144-I25-I35-I46-I56-I68-I80-I101-I111-I121</f>
        <v>7993.5</v>
      </c>
      <c r="J143" s="123">
        <f t="shared" ref="J143:K143" si="10">J144-J25-J35-J46-J56-J68-J80-J101-J111-J121</f>
        <v>8381.2999999999993</v>
      </c>
      <c r="K143" s="123">
        <f t="shared" si="10"/>
        <v>8807.5</v>
      </c>
      <c r="L143" s="1846"/>
      <c r="M143" s="1846"/>
      <c r="N143" s="1846"/>
      <c r="O143" s="1846"/>
      <c r="P143" s="1847"/>
      <c r="Q143" s="20"/>
    </row>
    <row r="144" spans="1:17" ht="14.4" thickBot="1" x14ac:dyDescent="0.3">
      <c r="A144" s="3445" t="s">
        <v>9</v>
      </c>
      <c r="B144" s="3446"/>
      <c r="C144" s="3446"/>
      <c r="D144" s="3446"/>
      <c r="E144" s="3446"/>
      <c r="F144" s="3446"/>
      <c r="G144" s="3446"/>
      <c r="H144" s="3447"/>
      <c r="I144" s="44">
        <f>I142*1</f>
        <v>7993.5</v>
      </c>
      <c r="J144" s="44">
        <f t="shared" ref="J144:K144" si="11">J142*1</f>
        <v>8381.2999999999993</v>
      </c>
      <c r="K144" s="44">
        <f t="shared" si="11"/>
        <v>8807.5</v>
      </c>
      <c r="L144" s="3463"/>
      <c r="M144" s="3464"/>
      <c r="N144" s="3464"/>
      <c r="O144" s="3464"/>
      <c r="P144" s="3465"/>
      <c r="Q144" s="20"/>
    </row>
    <row r="145" spans="1:16" ht="13.8" x14ac:dyDescent="0.25">
      <c r="A145" s="494" t="s">
        <v>413</v>
      </c>
      <c r="B145" s="494"/>
      <c r="C145" s="494"/>
      <c r="D145" s="494"/>
      <c r="E145" s="494"/>
      <c r="F145" s="494"/>
      <c r="G145" s="494"/>
      <c r="H145" s="494"/>
      <c r="I145" s="494"/>
      <c r="J145" s="494"/>
      <c r="K145" s="494"/>
      <c r="L145" s="494"/>
      <c r="M145" s="1839"/>
      <c r="N145" s="492"/>
      <c r="O145" s="492"/>
      <c r="P145" s="492"/>
    </row>
    <row r="146" spans="1:16" ht="13.8" x14ac:dyDescent="0.25">
      <c r="A146" s="493"/>
      <c r="B146" s="493"/>
      <c r="C146" s="493"/>
      <c r="D146" s="493"/>
      <c r="E146" s="493"/>
      <c r="F146" s="493"/>
      <c r="G146" s="493"/>
      <c r="H146" s="493"/>
      <c r="I146" s="493"/>
      <c r="J146" s="493"/>
      <c r="K146" s="493"/>
      <c r="L146" s="493"/>
      <c r="M146" s="1839"/>
      <c r="N146" s="492"/>
      <c r="O146" s="492"/>
      <c r="P146" s="492"/>
    </row>
    <row r="147" spans="1:16" ht="14.4" thickBot="1" x14ac:dyDescent="0.3">
      <c r="A147" s="472"/>
      <c r="B147" s="472"/>
      <c r="C147" s="472"/>
      <c r="D147" s="472"/>
      <c r="E147" s="3444" t="s">
        <v>10</v>
      </c>
      <c r="F147" s="3444"/>
      <c r="G147" s="3444"/>
      <c r="H147" s="3444"/>
      <c r="I147" s="3444"/>
      <c r="J147" s="3444"/>
      <c r="K147" s="3444"/>
      <c r="L147" s="491"/>
      <c r="M147" s="1840"/>
      <c r="N147" s="477"/>
      <c r="O147" s="477"/>
      <c r="P147" s="477"/>
    </row>
    <row r="148" spans="1:16" ht="46.2" thickBot="1" x14ac:dyDescent="0.3">
      <c r="A148" s="472"/>
      <c r="B148" s="472"/>
      <c r="C148" s="472"/>
      <c r="D148" s="472"/>
      <c r="E148" s="490"/>
      <c r="F148" s="489"/>
      <c r="G148" s="489"/>
      <c r="H148" s="1972"/>
      <c r="I148" s="1973" t="s">
        <v>1083</v>
      </c>
      <c r="J148" s="1974" t="s">
        <v>77</v>
      </c>
      <c r="K148" s="1973" t="s">
        <v>1084</v>
      </c>
      <c r="L148" s="472"/>
      <c r="M148" s="477"/>
      <c r="N148" s="477"/>
      <c r="O148" s="477"/>
      <c r="P148" s="477"/>
    </row>
    <row r="149" spans="1:16" ht="14.4" customHeight="1" thickBot="1" x14ac:dyDescent="0.3">
      <c r="A149" s="472"/>
      <c r="B149" s="472"/>
      <c r="C149" s="472"/>
      <c r="D149" s="472"/>
      <c r="E149" s="3450" t="s">
        <v>33</v>
      </c>
      <c r="F149" s="3451"/>
      <c r="G149" s="3451"/>
      <c r="H149" s="3452"/>
      <c r="I149" s="576">
        <f>SUM(I150:I160)</f>
        <v>7993.5</v>
      </c>
      <c r="J149" s="973">
        <f t="shared" ref="J149:K149" si="12">SUM(J150:J160)</f>
        <v>8381.2999999999993</v>
      </c>
      <c r="K149" s="576">
        <f t="shared" si="12"/>
        <v>8807.5</v>
      </c>
      <c r="L149" s="485"/>
      <c r="M149" s="477"/>
      <c r="N149" s="477"/>
      <c r="O149" s="477"/>
      <c r="P149" s="477"/>
    </row>
    <row r="150" spans="1:16" ht="13.8" x14ac:dyDescent="0.25">
      <c r="A150" s="472"/>
      <c r="B150" s="472"/>
      <c r="C150" s="472"/>
      <c r="D150" s="472"/>
      <c r="E150" s="3435" t="s">
        <v>230</v>
      </c>
      <c r="F150" s="3436"/>
      <c r="G150" s="3436"/>
      <c r="H150" s="3437"/>
      <c r="I150" s="574">
        <v>7560.2</v>
      </c>
      <c r="J150" s="575">
        <f>J13+J15+J17+J21+J31+J42+J52+J64+J76+J91+J97+J107+J117+J132+J135+J137</f>
        <v>7925.3</v>
      </c>
      <c r="K150" s="574">
        <f>K13+K15+K17+K21+K31+K42+K52+K64+K76+K91+K97+K107+K117+K132+K135+K137</f>
        <v>8324</v>
      </c>
      <c r="L150" s="2018"/>
      <c r="M150" s="608"/>
      <c r="N150" s="477"/>
      <c r="O150" s="477"/>
      <c r="P150" s="477"/>
    </row>
    <row r="151" spans="1:16" ht="13.8" x14ac:dyDescent="0.25">
      <c r="A151" s="472"/>
      <c r="B151" s="472"/>
      <c r="C151" s="472"/>
      <c r="D151" s="472"/>
      <c r="E151" s="3435" t="s">
        <v>229</v>
      </c>
      <c r="F151" s="3436"/>
      <c r="G151" s="3436"/>
      <c r="H151" s="3437"/>
      <c r="I151" s="572">
        <v>400.3</v>
      </c>
      <c r="J151" s="573">
        <f>J23+J33+J44+J54+J66+J78+J99+J109+J119</f>
        <v>421</v>
      </c>
      <c r="K151" s="572">
        <f>K23+K33+K44+K54+K66+K78+K99+K109+K119</f>
        <v>446.5</v>
      </c>
      <c r="L151" s="472"/>
      <c r="M151" s="477"/>
      <c r="N151" s="477"/>
      <c r="O151" s="477"/>
      <c r="P151" s="477"/>
    </row>
    <row r="152" spans="1:16" ht="13.8" x14ac:dyDescent="0.25">
      <c r="A152" s="477"/>
      <c r="B152" s="472"/>
      <c r="C152" s="472"/>
      <c r="D152" s="472"/>
      <c r="E152" s="3435" t="s">
        <v>228</v>
      </c>
      <c r="F152" s="3436"/>
      <c r="G152" s="3436"/>
      <c r="H152" s="3437"/>
      <c r="I152" s="572">
        <v>33</v>
      </c>
      <c r="J152" s="573">
        <f>J22+J32+J43+J53+J65+J77+J98+J108+J118+J133</f>
        <v>35</v>
      </c>
      <c r="K152" s="572">
        <f>K22+K32+K43+K53+K65+K77+K98+K108+K118+K133</f>
        <v>37</v>
      </c>
      <c r="L152" s="477"/>
      <c r="M152" s="477"/>
      <c r="N152" s="477"/>
      <c r="O152" s="477"/>
      <c r="P152" s="477"/>
    </row>
    <row r="153" spans="1:16" ht="13.95" customHeight="1" x14ac:dyDescent="0.25">
      <c r="A153" s="477"/>
      <c r="B153" s="472"/>
      <c r="C153" s="472"/>
      <c r="D153" s="472"/>
      <c r="E153" s="3435" t="s">
        <v>227</v>
      </c>
      <c r="F153" s="3436"/>
      <c r="G153" s="3436"/>
      <c r="H153" s="3437"/>
      <c r="I153" s="1975"/>
      <c r="J153" s="1976"/>
      <c r="K153" s="1975"/>
      <c r="L153" s="477"/>
      <c r="M153" s="477"/>
      <c r="N153" s="477"/>
      <c r="O153" s="477"/>
      <c r="P153" s="477"/>
    </row>
    <row r="154" spans="1:16" ht="13.95" customHeight="1" x14ac:dyDescent="0.25">
      <c r="A154" s="477"/>
      <c r="B154" s="472"/>
      <c r="C154" s="472"/>
      <c r="D154" s="472"/>
      <c r="E154" s="3438" t="s">
        <v>226</v>
      </c>
      <c r="F154" s="3439"/>
      <c r="G154" s="3439"/>
      <c r="H154" s="3440"/>
      <c r="I154" s="1005"/>
      <c r="J154" s="1977"/>
      <c r="K154" s="2017"/>
      <c r="L154" s="477"/>
      <c r="M154" s="477"/>
      <c r="N154" s="477"/>
      <c r="O154" s="477"/>
      <c r="P154" s="477"/>
    </row>
    <row r="155" spans="1:16" ht="13.8" x14ac:dyDescent="0.25">
      <c r="A155" s="477"/>
      <c r="B155" s="472"/>
      <c r="C155" s="472"/>
      <c r="D155" s="472"/>
      <c r="E155" s="484" t="s">
        <v>225</v>
      </c>
      <c r="F155" s="483"/>
      <c r="G155" s="483"/>
      <c r="H155" s="482"/>
      <c r="I155" s="1975"/>
      <c r="J155" s="1976"/>
      <c r="K155" s="1975"/>
      <c r="L155" s="477"/>
      <c r="M155" s="477"/>
      <c r="N155" s="477"/>
      <c r="O155" s="477"/>
      <c r="P155" s="477"/>
    </row>
    <row r="156" spans="1:16" ht="13.95" customHeight="1" x14ac:dyDescent="0.25">
      <c r="A156" s="477"/>
      <c r="B156" s="472"/>
      <c r="C156" s="472"/>
      <c r="D156" s="472"/>
      <c r="E156" s="3435" t="s">
        <v>224</v>
      </c>
      <c r="F156" s="3436"/>
      <c r="G156" s="3436"/>
      <c r="H156" s="3437"/>
      <c r="I156" s="1975"/>
      <c r="J156" s="1976"/>
      <c r="K156" s="1975"/>
      <c r="L156" s="477"/>
      <c r="M156" s="477"/>
      <c r="N156" s="1841"/>
      <c r="O156" s="1841"/>
      <c r="P156" s="1841"/>
    </row>
    <row r="157" spans="1:16" ht="13.95" customHeight="1" x14ac:dyDescent="0.25">
      <c r="A157" s="477"/>
      <c r="B157" s="472"/>
      <c r="C157" s="472"/>
      <c r="D157" s="472"/>
      <c r="E157" s="3435" t="s">
        <v>223</v>
      </c>
      <c r="F157" s="3436"/>
      <c r="G157" s="3436"/>
      <c r="H157" s="3437"/>
      <c r="I157" s="1978"/>
      <c r="J157" s="1979"/>
      <c r="K157" s="1978"/>
      <c r="L157" s="477"/>
      <c r="M157" s="477"/>
      <c r="N157" s="477"/>
      <c r="O157" s="477"/>
      <c r="P157" s="477"/>
    </row>
    <row r="158" spans="1:16" ht="13.95" customHeight="1" x14ac:dyDescent="0.25">
      <c r="A158" s="477"/>
      <c r="B158" s="472"/>
      <c r="C158" s="472"/>
      <c r="D158" s="472"/>
      <c r="E158" s="3435" t="s">
        <v>222</v>
      </c>
      <c r="F158" s="3436"/>
      <c r="G158" s="3436"/>
      <c r="H158" s="3437"/>
      <c r="I158" s="1978"/>
      <c r="J158" s="1979"/>
      <c r="K158" s="1978"/>
      <c r="L158" s="477"/>
      <c r="M158" s="477"/>
      <c r="N158" s="477"/>
      <c r="O158" s="477"/>
      <c r="P158" s="477"/>
    </row>
    <row r="159" spans="1:16" ht="13.95" customHeight="1" x14ac:dyDescent="0.25">
      <c r="A159" s="477"/>
      <c r="B159" s="472"/>
      <c r="C159" s="472"/>
      <c r="D159" s="472"/>
      <c r="E159" s="3435" t="s">
        <v>221</v>
      </c>
      <c r="F159" s="3436"/>
      <c r="G159" s="3436"/>
      <c r="H159" s="3437"/>
      <c r="I159" s="978"/>
      <c r="J159" s="1979"/>
      <c r="K159" s="1978"/>
      <c r="L159" s="477"/>
      <c r="M159" s="477"/>
      <c r="N159" s="477"/>
      <c r="O159" s="477"/>
      <c r="P159" s="477"/>
    </row>
    <row r="160" spans="1:16" ht="14.4" thickBot="1" x14ac:dyDescent="0.3">
      <c r="A160" s="1829"/>
      <c r="B160" s="483"/>
      <c r="C160" s="483"/>
      <c r="D160" s="483"/>
      <c r="E160" s="3456" t="s">
        <v>220</v>
      </c>
      <c r="F160" s="3457"/>
      <c r="G160" s="3457"/>
      <c r="H160" s="3458"/>
      <c r="I160" s="980"/>
      <c r="J160" s="981"/>
      <c r="K160" s="980"/>
      <c r="L160" s="477"/>
      <c r="M160" s="477"/>
      <c r="N160" s="1829"/>
      <c r="O160" s="1829"/>
      <c r="P160" s="1829"/>
    </row>
    <row r="161" spans="1:16" ht="14.4" thickBot="1" x14ac:dyDescent="0.3">
      <c r="A161" s="1829"/>
      <c r="B161" s="483"/>
      <c r="C161" s="483"/>
      <c r="D161" s="483"/>
      <c r="E161" s="3433" t="s">
        <v>34</v>
      </c>
      <c r="F161" s="3434"/>
      <c r="G161" s="3434"/>
      <c r="H161" s="3434"/>
      <c r="I161" s="571"/>
      <c r="J161" s="2470"/>
      <c r="K161" s="571"/>
      <c r="L161" s="477"/>
      <c r="M161" s="477"/>
      <c r="N161" s="1829"/>
      <c r="O161" s="1829"/>
      <c r="P161" s="1829"/>
    </row>
    <row r="162" spans="1:16" ht="14.4" customHeight="1" thickBot="1" x14ac:dyDescent="0.3">
      <c r="A162" s="1829"/>
      <c r="B162" s="483"/>
      <c r="C162" s="483"/>
      <c r="D162" s="483"/>
      <c r="E162" s="3441" t="s">
        <v>1100</v>
      </c>
      <c r="F162" s="3442"/>
      <c r="G162" s="3442"/>
      <c r="H162" s="3443"/>
      <c r="I162" s="1983"/>
      <c r="J162" s="2471"/>
      <c r="K162" s="2472"/>
      <c r="L162" s="1829"/>
      <c r="M162" s="1829"/>
      <c r="N162" s="1829"/>
      <c r="O162" s="1829"/>
      <c r="P162" s="1829"/>
    </row>
    <row r="163" spans="1:16" ht="14.4" thickBot="1" x14ac:dyDescent="0.3">
      <c r="A163" s="1829"/>
      <c r="B163" s="483"/>
      <c r="C163" s="483"/>
      <c r="D163" s="483"/>
      <c r="E163" s="3936"/>
      <c r="F163" s="3937"/>
      <c r="G163" s="3937"/>
      <c r="H163" s="3938"/>
      <c r="I163" s="1985"/>
      <c r="J163" s="1985"/>
      <c r="K163" s="1986"/>
      <c r="L163" s="1829"/>
      <c r="M163" s="1829"/>
      <c r="N163" s="1829"/>
      <c r="O163" s="1829"/>
      <c r="P163" s="1829"/>
    </row>
    <row r="164" spans="1:16" ht="13.8" x14ac:dyDescent="0.25">
      <c r="A164" s="483"/>
      <c r="B164" s="483"/>
      <c r="C164" s="483"/>
      <c r="D164" s="483"/>
      <c r="E164" s="483"/>
      <c r="F164" s="483"/>
      <c r="G164" s="483"/>
      <c r="H164" s="483"/>
      <c r="I164" s="483"/>
      <c r="J164" s="483"/>
      <c r="K164" s="483"/>
      <c r="L164" s="483"/>
      <c r="M164" s="483"/>
      <c r="N164" s="483"/>
      <c r="O164" s="483"/>
      <c r="P164" s="483"/>
    </row>
  </sheetData>
  <mergeCells count="169">
    <mergeCell ref="E162:H162"/>
    <mergeCell ref="E163:H163"/>
    <mergeCell ref="E156:H156"/>
    <mergeCell ref="E157:H157"/>
    <mergeCell ref="E158:H158"/>
    <mergeCell ref="E159:H159"/>
    <mergeCell ref="E160:H160"/>
    <mergeCell ref="E161:H161"/>
    <mergeCell ref="E149:H149"/>
    <mergeCell ref="E150:H150"/>
    <mergeCell ref="E151:H151"/>
    <mergeCell ref="E152:H152"/>
    <mergeCell ref="E153:H153"/>
    <mergeCell ref="E154:H154"/>
    <mergeCell ref="C141:G141"/>
    <mergeCell ref="C142:G142"/>
    <mergeCell ref="C143:G143"/>
    <mergeCell ref="A144:H144"/>
    <mergeCell ref="L144:P144"/>
    <mergeCell ref="E147:K147"/>
    <mergeCell ref="L135:L136"/>
    <mergeCell ref="A137:A140"/>
    <mergeCell ref="B137:B140"/>
    <mergeCell ref="C137:C140"/>
    <mergeCell ref="E137:E140"/>
    <mergeCell ref="F137:F140"/>
    <mergeCell ref="G137:G140"/>
    <mergeCell ref="A135:A136"/>
    <mergeCell ref="B135:B136"/>
    <mergeCell ref="C135:C136"/>
    <mergeCell ref="E135:E136"/>
    <mergeCell ref="F135:F136"/>
    <mergeCell ref="G135:G136"/>
    <mergeCell ref="L129:P129"/>
    <mergeCell ref="A132:A134"/>
    <mergeCell ref="B132:B134"/>
    <mergeCell ref="C132:C134"/>
    <mergeCell ref="E132:E134"/>
    <mergeCell ref="F132:F134"/>
    <mergeCell ref="G132:G134"/>
    <mergeCell ref="G117:G127"/>
    <mergeCell ref="H124:H125"/>
    <mergeCell ref="I124:I125"/>
    <mergeCell ref="J124:J125"/>
    <mergeCell ref="K124:K125"/>
    <mergeCell ref="C129:G129"/>
    <mergeCell ref="A117:A128"/>
    <mergeCell ref="B117:B128"/>
    <mergeCell ref="C117:C128"/>
    <mergeCell ref="D117:D128"/>
    <mergeCell ref="E117:E128"/>
    <mergeCell ref="F117:F127"/>
    <mergeCell ref="J114:J115"/>
    <mergeCell ref="K114:K115"/>
    <mergeCell ref="A98:A106"/>
    <mergeCell ref="A107:A116"/>
    <mergeCell ref="B107:B116"/>
    <mergeCell ref="C107:C116"/>
    <mergeCell ref="D107:D116"/>
    <mergeCell ref="E107:E116"/>
    <mergeCell ref="B97:B106"/>
    <mergeCell ref="C97:C106"/>
    <mergeCell ref="D97:D106"/>
    <mergeCell ref="E97:E106"/>
    <mergeCell ref="F97:F106"/>
    <mergeCell ref="G97:G106"/>
    <mergeCell ref="A95:A96"/>
    <mergeCell ref="B95:B96"/>
    <mergeCell ref="C95:C96"/>
    <mergeCell ref="E95:E96"/>
    <mergeCell ref="F95:F96"/>
    <mergeCell ref="G95:G96"/>
    <mergeCell ref="H82:H83"/>
    <mergeCell ref="I82:I83"/>
    <mergeCell ref="F107:F115"/>
    <mergeCell ref="G107:G115"/>
    <mergeCell ref="H114:H115"/>
    <mergeCell ref="I114:I115"/>
    <mergeCell ref="J82:J83"/>
    <mergeCell ref="K82:K83"/>
    <mergeCell ref="E88:G88"/>
    <mergeCell ref="A91:A94"/>
    <mergeCell ref="B91:B94"/>
    <mergeCell ref="C91:C94"/>
    <mergeCell ref="E91:E94"/>
    <mergeCell ref="F91:F94"/>
    <mergeCell ref="G64:G74"/>
    <mergeCell ref="A76:A86"/>
    <mergeCell ref="B76:B86"/>
    <mergeCell ref="C76:C86"/>
    <mergeCell ref="D76:D86"/>
    <mergeCell ref="E76:E87"/>
    <mergeCell ref="F76:F86"/>
    <mergeCell ref="G76:G86"/>
    <mergeCell ref="A64:A74"/>
    <mergeCell ref="B64:B74"/>
    <mergeCell ref="C64:C74"/>
    <mergeCell ref="D64:D74"/>
    <mergeCell ref="E64:E75"/>
    <mergeCell ref="F64:F74"/>
    <mergeCell ref="G91:G94"/>
    <mergeCell ref="G42:G51"/>
    <mergeCell ref="A52:A63"/>
    <mergeCell ref="B52:B63"/>
    <mergeCell ref="C52:C63"/>
    <mergeCell ref="D52:D63"/>
    <mergeCell ref="E52:E63"/>
    <mergeCell ref="F52:F62"/>
    <mergeCell ref="G52:G62"/>
    <mergeCell ref="A42:A51"/>
    <mergeCell ref="B42:B51"/>
    <mergeCell ref="C42:C51"/>
    <mergeCell ref="D42:D51"/>
    <mergeCell ref="E42:E51"/>
    <mergeCell ref="F42:F51"/>
    <mergeCell ref="G21:G30"/>
    <mergeCell ref="A31:A41"/>
    <mergeCell ref="B31:B41"/>
    <mergeCell ref="C31:C41"/>
    <mergeCell ref="D31:D41"/>
    <mergeCell ref="E31:E41"/>
    <mergeCell ref="F31:F41"/>
    <mergeCell ref="G31:G41"/>
    <mergeCell ref="A21:A30"/>
    <mergeCell ref="B21:B30"/>
    <mergeCell ref="C21:C30"/>
    <mergeCell ref="D21:D30"/>
    <mergeCell ref="E21:E30"/>
    <mergeCell ref="F21:F30"/>
    <mergeCell ref="A17:A20"/>
    <mergeCell ref="B17:B20"/>
    <mergeCell ref="C17:C20"/>
    <mergeCell ref="E17:E20"/>
    <mergeCell ref="F17:F20"/>
    <mergeCell ref="G17:G20"/>
    <mergeCell ref="G13:G14"/>
    <mergeCell ref="A15:A16"/>
    <mergeCell ref="B15:B16"/>
    <mergeCell ref="C15:C16"/>
    <mergeCell ref="E15:E16"/>
    <mergeCell ref="F15:F16"/>
    <mergeCell ref="G15:G16"/>
    <mergeCell ref="A9:A10"/>
    <mergeCell ref="A13:A14"/>
    <mergeCell ref="B13:B14"/>
    <mergeCell ref="C13:C14"/>
    <mergeCell ref="E13:E14"/>
    <mergeCell ref="F13:F14"/>
    <mergeCell ref="G5:G7"/>
    <mergeCell ref="H5:H7"/>
    <mergeCell ref="I5:I7"/>
    <mergeCell ref="B8:K8"/>
    <mergeCell ref="C11:L11"/>
    <mergeCell ref="J5:J7"/>
    <mergeCell ref="K5:K7"/>
    <mergeCell ref="L5:P5"/>
    <mergeCell ref="L6:L7"/>
    <mergeCell ref="M6:M7"/>
    <mergeCell ref="N6:P6"/>
    <mergeCell ref="L1:O1"/>
    <mergeCell ref="A2:N2"/>
    <mergeCell ref="A3:P3"/>
    <mergeCell ref="O4:P4"/>
    <mergeCell ref="A5:A7"/>
    <mergeCell ref="B5:B7"/>
    <mergeCell ref="C5:C7"/>
    <mergeCell ref="D5:D7"/>
    <mergeCell ref="E5:E7"/>
    <mergeCell ref="F5:F7"/>
  </mergeCells>
  <pageMargins left="0.7" right="0.7" top="0.75" bottom="0.75" header="0.3" footer="0.3"/>
  <pageSetup paperSize="9" scale="78"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9"/>
  <sheetViews>
    <sheetView workbookViewId="0">
      <selection activeCell="L6" sqref="L6:L7"/>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6.5546875" customWidth="1"/>
    <col min="16" max="16" width="8.44140625" customWidth="1"/>
  </cols>
  <sheetData>
    <row r="1" spans="1:16" ht="54" customHeight="1" x14ac:dyDescent="0.25">
      <c r="A1" s="20"/>
      <c r="B1" s="20"/>
      <c r="C1" s="20"/>
      <c r="D1" s="20"/>
      <c r="E1" s="20"/>
      <c r="F1" s="20"/>
      <c r="G1" s="20"/>
      <c r="H1" s="20"/>
      <c r="I1" s="20"/>
      <c r="J1" s="20"/>
      <c r="K1" s="20"/>
      <c r="L1" s="3365"/>
      <c r="M1" s="3365"/>
      <c r="N1" s="3365"/>
      <c r="O1" s="3365"/>
      <c r="P1" s="46"/>
    </row>
    <row r="2" spans="1:16" ht="13.8" x14ac:dyDescent="0.25">
      <c r="A2" s="3870" t="s">
        <v>1108</v>
      </c>
      <c r="B2" s="3870"/>
      <c r="C2" s="3870"/>
      <c r="D2" s="3870"/>
      <c r="E2" s="3870"/>
      <c r="F2" s="3870"/>
      <c r="G2" s="3870"/>
      <c r="H2" s="3870"/>
      <c r="I2" s="3870"/>
      <c r="J2" s="3870"/>
      <c r="K2" s="3870"/>
      <c r="L2" s="3870"/>
      <c r="M2" s="3870"/>
      <c r="N2" s="3870"/>
      <c r="O2" s="1002"/>
      <c r="P2" s="1002"/>
    </row>
    <row r="3" spans="1:16" ht="13.8" x14ac:dyDescent="0.25">
      <c r="A3" s="3386" t="s">
        <v>35</v>
      </c>
      <c r="B3" s="3386"/>
      <c r="C3" s="3386"/>
      <c r="D3" s="3386"/>
      <c r="E3" s="3386"/>
      <c r="F3" s="3386"/>
      <c r="G3" s="3386"/>
      <c r="H3" s="3386"/>
      <c r="I3" s="3386"/>
      <c r="J3" s="3386"/>
      <c r="K3" s="3386"/>
      <c r="L3" s="3386"/>
      <c r="M3" s="3386"/>
      <c r="N3" s="3386"/>
      <c r="O3" s="3386"/>
      <c r="P3" s="3386"/>
    </row>
    <row r="4" spans="1:16" ht="16.2" thickBot="1" x14ac:dyDescent="0.3">
      <c r="A4" s="1238"/>
      <c r="B4" s="1238"/>
      <c r="C4" s="1238"/>
      <c r="D4" s="1238"/>
      <c r="E4" s="1238"/>
      <c r="F4" s="1238"/>
      <c r="G4" s="1238"/>
      <c r="H4" s="1238"/>
      <c r="I4" s="1238"/>
      <c r="J4" s="1238"/>
      <c r="K4" s="1238"/>
      <c r="L4" s="15"/>
      <c r="M4" s="1238"/>
      <c r="N4" s="16"/>
      <c r="O4" s="3821" t="s">
        <v>407</v>
      </c>
      <c r="P4" s="3821"/>
    </row>
    <row r="5" spans="1:16" ht="14.4" customHeight="1" thickBot="1" x14ac:dyDescent="0.3">
      <c r="A5" s="3380" t="s">
        <v>0</v>
      </c>
      <c r="B5" s="3380" t="s">
        <v>1</v>
      </c>
      <c r="C5" s="3383" t="s">
        <v>2</v>
      </c>
      <c r="D5" s="3380" t="s">
        <v>32</v>
      </c>
      <c r="E5" s="3467" t="s">
        <v>54</v>
      </c>
      <c r="F5" s="3377" t="s">
        <v>3</v>
      </c>
      <c r="G5" s="3383" t="s">
        <v>4</v>
      </c>
      <c r="H5" s="3377" t="s">
        <v>5</v>
      </c>
      <c r="I5" s="3419" t="s">
        <v>1070</v>
      </c>
      <c r="J5" s="3377" t="s">
        <v>77</v>
      </c>
      <c r="K5" s="3377" t="s">
        <v>1071</v>
      </c>
      <c r="L5" s="3387" t="s">
        <v>11</v>
      </c>
      <c r="M5" s="3388"/>
      <c r="N5" s="3388"/>
      <c r="O5" s="3388"/>
      <c r="P5" s="3389"/>
    </row>
    <row r="6" spans="1:16" ht="13.8" x14ac:dyDescent="0.25">
      <c r="A6" s="3381"/>
      <c r="B6" s="3381"/>
      <c r="C6" s="3384"/>
      <c r="D6" s="3381"/>
      <c r="E6" s="3468"/>
      <c r="F6" s="3378"/>
      <c r="G6" s="3384"/>
      <c r="H6" s="3378"/>
      <c r="I6" s="3420"/>
      <c r="J6" s="3378"/>
      <c r="K6" s="3378"/>
      <c r="L6" s="3390" t="s">
        <v>37</v>
      </c>
      <c r="M6" s="3397" t="s">
        <v>36</v>
      </c>
      <c r="N6" s="3426" t="s">
        <v>38</v>
      </c>
      <c r="O6" s="3426"/>
      <c r="P6" s="3427"/>
    </row>
    <row r="7" spans="1:16" ht="127.95" customHeight="1" thickBot="1" x14ac:dyDescent="0.3">
      <c r="A7" s="3382"/>
      <c r="B7" s="3382"/>
      <c r="C7" s="3385"/>
      <c r="D7" s="3382"/>
      <c r="E7" s="3469"/>
      <c r="F7" s="3379"/>
      <c r="G7" s="3385"/>
      <c r="H7" s="3379"/>
      <c r="I7" s="3421"/>
      <c r="J7" s="3379"/>
      <c r="K7" s="3379"/>
      <c r="L7" s="3391"/>
      <c r="M7" s="3398"/>
      <c r="N7" s="24" t="s">
        <v>1072</v>
      </c>
      <c r="O7" s="24" t="s">
        <v>52</v>
      </c>
      <c r="P7" s="25" t="s">
        <v>1073</v>
      </c>
    </row>
    <row r="8" spans="1:16" ht="16.2" thickBot="1" x14ac:dyDescent="0.35">
      <c r="A8" s="1774" t="s">
        <v>6</v>
      </c>
      <c r="B8" s="587" t="s">
        <v>663</v>
      </c>
      <c r="C8" s="1567"/>
      <c r="D8" s="18"/>
      <c r="E8" s="1567"/>
      <c r="F8" s="18"/>
      <c r="G8" s="18"/>
      <c r="H8" s="18"/>
      <c r="I8" s="18"/>
      <c r="J8" s="1567"/>
      <c r="K8" s="18"/>
      <c r="L8" s="55"/>
      <c r="M8" s="56"/>
      <c r="N8" s="2032"/>
      <c r="O8" s="2033"/>
      <c r="P8" s="2034"/>
    </row>
    <row r="9" spans="1:16" ht="27" thickBot="1" x14ac:dyDescent="0.3">
      <c r="A9" s="2035"/>
      <c r="B9" s="1127"/>
      <c r="C9" s="1128"/>
      <c r="D9" s="1128"/>
      <c r="E9" s="1129"/>
      <c r="F9" s="1128"/>
      <c r="G9" s="1128"/>
      <c r="H9" s="1128"/>
      <c r="I9" s="2036"/>
      <c r="J9" s="2036"/>
      <c r="K9" s="2037"/>
      <c r="L9" s="2473" t="s">
        <v>673</v>
      </c>
      <c r="M9" s="2474" t="s">
        <v>657</v>
      </c>
      <c r="N9" s="1887">
        <v>17000</v>
      </c>
      <c r="O9" s="1887">
        <v>17500</v>
      </c>
      <c r="P9" s="2301">
        <v>18000</v>
      </c>
    </row>
    <row r="10" spans="1:16" ht="13.8" thickBot="1" x14ac:dyDescent="0.3">
      <c r="A10" s="1075" t="s">
        <v>6</v>
      </c>
      <c r="B10" s="1818" t="s">
        <v>6</v>
      </c>
      <c r="C10" s="1006" t="s">
        <v>84</v>
      </c>
      <c r="D10" s="52"/>
      <c r="E10" s="54"/>
      <c r="F10" s="2038"/>
      <c r="G10" s="2038"/>
      <c r="H10" s="2038"/>
      <c r="I10" s="2038"/>
      <c r="J10" s="2038"/>
      <c r="K10" s="2038"/>
      <c r="L10" s="2038"/>
      <c r="M10" s="2038"/>
      <c r="N10" s="2038"/>
      <c r="O10" s="2038"/>
      <c r="P10" s="2039"/>
    </row>
    <row r="11" spans="1:16" ht="13.8" thickBot="1" x14ac:dyDescent="0.3">
      <c r="A11" s="2024"/>
      <c r="B11" s="2025"/>
      <c r="C11" s="4220"/>
      <c r="D11" s="4221"/>
      <c r="E11" s="4221"/>
      <c r="F11" s="4221"/>
      <c r="G11" s="4221"/>
      <c r="H11" s="4221"/>
      <c r="I11" s="4221"/>
      <c r="J11" s="4221"/>
      <c r="K11" s="4222"/>
      <c r="L11" s="2475" t="s">
        <v>674</v>
      </c>
      <c r="M11" s="2476" t="s">
        <v>82</v>
      </c>
      <c r="N11" s="2532">
        <v>600</v>
      </c>
      <c r="O11" s="2532">
        <v>600</v>
      </c>
      <c r="P11" s="1427">
        <v>600</v>
      </c>
    </row>
    <row r="12" spans="1:16" ht="26.4" customHeight="1" x14ac:dyDescent="0.25">
      <c r="A12" s="4223" t="s">
        <v>6</v>
      </c>
      <c r="B12" s="4075" t="s">
        <v>6</v>
      </c>
      <c r="C12" s="4224" t="s">
        <v>6</v>
      </c>
      <c r="D12" s="1082"/>
      <c r="E12" s="3915" t="s">
        <v>665</v>
      </c>
      <c r="F12" s="4226" t="s">
        <v>671</v>
      </c>
      <c r="G12" s="4227" t="s">
        <v>672</v>
      </c>
      <c r="H12" s="1961"/>
      <c r="I12" s="2040"/>
      <c r="J12" s="2041"/>
      <c r="K12" s="2042"/>
      <c r="L12" s="1966" t="s">
        <v>675</v>
      </c>
      <c r="M12" s="66" t="s">
        <v>208</v>
      </c>
      <c r="N12" s="51">
        <v>1</v>
      </c>
      <c r="O12" s="51">
        <v>1</v>
      </c>
      <c r="P12" s="1532">
        <v>1</v>
      </c>
    </row>
    <row r="13" spans="1:16" x14ac:dyDescent="0.25">
      <c r="A13" s="3668"/>
      <c r="B13" s="3671"/>
      <c r="C13" s="4224"/>
      <c r="D13" s="1082"/>
      <c r="E13" s="3916"/>
      <c r="F13" s="3901"/>
      <c r="G13" s="4228"/>
      <c r="H13" s="1961" t="s">
        <v>48</v>
      </c>
      <c r="I13" s="2040">
        <v>2876.6</v>
      </c>
      <c r="J13" s="2043">
        <v>3020</v>
      </c>
      <c r="K13" s="2044">
        <v>3171</v>
      </c>
      <c r="L13" s="48" t="s">
        <v>676</v>
      </c>
      <c r="M13" s="1014" t="s">
        <v>657</v>
      </c>
      <c r="N13" s="51">
        <v>1230</v>
      </c>
      <c r="O13" s="51">
        <v>1250</v>
      </c>
      <c r="P13" s="1532">
        <v>1270</v>
      </c>
    </row>
    <row r="14" spans="1:16" ht="26.4" x14ac:dyDescent="0.25">
      <c r="A14" s="3668"/>
      <c r="B14" s="3671"/>
      <c r="C14" s="4224"/>
      <c r="D14" s="1082"/>
      <c r="E14" s="3916"/>
      <c r="F14" s="3901"/>
      <c r="G14" s="4228"/>
      <c r="H14" s="1961" t="s">
        <v>48</v>
      </c>
      <c r="I14" s="2040">
        <v>420</v>
      </c>
      <c r="J14" s="2041">
        <v>441</v>
      </c>
      <c r="K14" s="2045">
        <v>463</v>
      </c>
      <c r="L14" s="48" t="s">
        <v>677</v>
      </c>
      <c r="M14" s="1014" t="s">
        <v>657</v>
      </c>
      <c r="N14" s="51">
        <v>450</v>
      </c>
      <c r="O14" s="51">
        <v>470</v>
      </c>
      <c r="P14" s="1532">
        <v>490</v>
      </c>
    </row>
    <row r="15" spans="1:16" ht="13.95" customHeight="1" x14ac:dyDescent="0.25">
      <c r="A15" s="3668"/>
      <c r="B15" s="3671"/>
      <c r="C15" s="4224"/>
      <c r="D15" s="1082"/>
      <c r="E15" s="3916"/>
      <c r="F15" s="3901"/>
      <c r="G15" s="4228"/>
      <c r="H15" s="1083" t="s">
        <v>56</v>
      </c>
      <c r="I15" s="2046"/>
      <c r="J15" s="2047"/>
      <c r="K15" s="2048"/>
      <c r="L15" s="1008" t="s">
        <v>678</v>
      </c>
      <c r="M15" s="60"/>
      <c r="N15" s="48"/>
      <c r="O15" s="48"/>
      <c r="P15" s="1535"/>
    </row>
    <row r="16" spans="1:16" ht="26.4" x14ac:dyDescent="0.25">
      <c r="A16" s="3668"/>
      <c r="B16" s="3671"/>
      <c r="C16" s="4224"/>
      <c r="D16" s="1082"/>
      <c r="E16" s="3916"/>
      <c r="F16" s="3901"/>
      <c r="G16" s="4228"/>
      <c r="H16" s="1083" t="s">
        <v>80</v>
      </c>
      <c r="I16" s="2046">
        <v>350</v>
      </c>
      <c r="J16" s="2049">
        <v>368</v>
      </c>
      <c r="K16" s="2050">
        <v>386</v>
      </c>
      <c r="L16" s="1009" t="s">
        <v>679</v>
      </c>
      <c r="M16" s="62"/>
      <c r="N16" s="48"/>
      <c r="O16" s="48"/>
      <c r="P16" s="1535"/>
    </row>
    <row r="17" spans="1:16" x14ac:dyDescent="0.25">
      <c r="A17" s="3668"/>
      <c r="B17" s="3671"/>
      <c r="C17" s="4224"/>
      <c r="D17" s="1082"/>
      <c r="E17" s="3916"/>
      <c r="F17" s="3901"/>
      <c r="G17" s="4228"/>
      <c r="H17" s="1083" t="s">
        <v>57</v>
      </c>
      <c r="I17" s="2051"/>
      <c r="J17" s="2047"/>
      <c r="K17" s="2048"/>
      <c r="L17" s="2052"/>
      <c r="M17" s="2052"/>
      <c r="N17" s="91"/>
      <c r="O17" s="91"/>
      <c r="P17" s="1531"/>
    </row>
    <row r="18" spans="1:16" ht="13.8" thickBot="1" x14ac:dyDescent="0.3">
      <c r="A18" s="3669"/>
      <c r="B18" s="3672"/>
      <c r="C18" s="4225"/>
      <c r="D18" s="1102"/>
      <c r="E18" s="3917"/>
      <c r="F18" s="3902"/>
      <c r="G18" s="4229"/>
      <c r="H18" s="1087" t="s">
        <v>7</v>
      </c>
      <c r="I18" s="131">
        <f>SUM(I13:I17)</f>
        <v>3646.6</v>
      </c>
      <c r="J18" s="131">
        <f>SUM(J13:J16)</f>
        <v>3829</v>
      </c>
      <c r="K18" s="2053">
        <f>SUM(K13:K16)</f>
        <v>4020</v>
      </c>
      <c r="L18" s="61"/>
      <c r="M18" s="61"/>
      <c r="N18" s="1527"/>
      <c r="O18" s="1527"/>
      <c r="P18" s="1506"/>
    </row>
    <row r="19" spans="1:16" ht="77.400000000000006" customHeight="1" x14ac:dyDescent="0.25">
      <c r="A19" s="3667" t="s">
        <v>6</v>
      </c>
      <c r="B19" s="4075" t="s">
        <v>6</v>
      </c>
      <c r="C19" s="4224" t="s">
        <v>8</v>
      </c>
      <c r="D19" s="1082"/>
      <c r="E19" s="3915" t="s">
        <v>666</v>
      </c>
      <c r="F19" s="4234" t="s">
        <v>62</v>
      </c>
      <c r="G19" s="3920" t="s">
        <v>672</v>
      </c>
      <c r="H19" s="1961" t="s">
        <v>48</v>
      </c>
      <c r="I19" s="1960"/>
      <c r="J19" s="129"/>
      <c r="K19" s="2054"/>
      <c r="L19" s="4230" t="s">
        <v>680</v>
      </c>
      <c r="M19" s="1015" t="s">
        <v>82</v>
      </c>
      <c r="N19" s="2055" t="s">
        <v>70</v>
      </c>
      <c r="O19" s="2055" t="s">
        <v>72</v>
      </c>
      <c r="P19" s="2056" t="s">
        <v>72</v>
      </c>
    </row>
    <row r="20" spans="1:16" x14ac:dyDescent="0.25">
      <c r="A20" s="3668"/>
      <c r="B20" s="3671"/>
      <c r="C20" s="4224"/>
      <c r="D20" s="1082"/>
      <c r="E20" s="3916"/>
      <c r="F20" s="3901"/>
      <c r="G20" s="3921"/>
      <c r="H20" s="1083" t="s">
        <v>56</v>
      </c>
      <c r="I20" s="128"/>
      <c r="J20" s="1292"/>
      <c r="K20" s="2057"/>
      <c r="L20" s="4231"/>
      <c r="M20" s="1015"/>
      <c r="N20" s="2058"/>
      <c r="O20" s="2058"/>
      <c r="P20" s="2059"/>
    </row>
    <row r="21" spans="1:16" ht="26.4" x14ac:dyDescent="0.25">
      <c r="A21" s="3668"/>
      <c r="B21" s="3671"/>
      <c r="C21" s="4224"/>
      <c r="D21" s="1082"/>
      <c r="E21" s="3916"/>
      <c r="F21" s="3901"/>
      <c r="G21" s="3921"/>
      <c r="H21" s="1083" t="s">
        <v>80</v>
      </c>
      <c r="I21" s="128"/>
      <c r="J21" s="1292"/>
      <c r="K21" s="2057"/>
      <c r="L21" s="70" t="s">
        <v>681</v>
      </c>
      <c r="M21" s="1015" t="s">
        <v>82</v>
      </c>
      <c r="N21" s="2060" t="s">
        <v>1244</v>
      </c>
      <c r="O21" s="2060" t="s">
        <v>70</v>
      </c>
      <c r="P21" s="2056" t="s">
        <v>70</v>
      </c>
    </row>
    <row r="22" spans="1:16" ht="13.8" thickBot="1" x14ac:dyDescent="0.3">
      <c r="A22" s="3669"/>
      <c r="B22" s="3672"/>
      <c r="C22" s="4225"/>
      <c r="D22" s="1102"/>
      <c r="E22" s="3917"/>
      <c r="F22" s="3902"/>
      <c r="G22" s="3922"/>
      <c r="H22" s="2061" t="s">
        <v>7</v>
      </c>
      <c r="I22" s="2062">
        <f>SUM(I19:I21)</f>
        <v>0</v>
      </c>
      <c r="J22" s="2062">
        <f>SUM(J19:J21)</f>
        <v>0</v>
      </c>
      <c r="K22" s="2062">
        <f>SUM(K19:K21)</f>
        <v>0</v>
      </c>
      <c r="L22" s="1938"/>
      <c r="M22" s="61"/>
      <c r="N22" s="2063"/>
      <c r="O22" s="2063"/>
      <c r="P22" s="2064"/>
    </row>
    <row r="23" spans="1:16" ht="26.4" x14ac:dyDescent="0.25">
      <c r="A23" s="3777" t="s">
        <v>6</v>
      </c>
      <c r="B23" s="3811" t="s">
        <v>6</v>
      </c>
      <c r="C23" s="4232" t="s">
        <v>49</v>
      </c>
      <c r="D23" s="1078"/>
      <c r="E23" s="3915" t="s">
        <v>667</v>
      </c>
      <c r="F23" s="4018" t="s">
        <v>62</v>
      </c>
      <c r="G23" s="3920" t="s">
        <v>672</v>
      </c>
      <c r="H23" s="1079" t="s">
        <v>48</v>
      </c>
      <c r="I23" s="127">
        <v>45</v>
      </c>
      <c r="J23" s="1293">
        <v>47</v>
      </c>
      <c r="K23" s="1922">
        <v>50</v>
      </c>
      <c r="L23" s="1965" t="s">
        <v>682</v>
      </c>
      <c r="M23" s="1016" t="s">
        <v>82</v>
      </c>
      <c r="N23" s="68">
        <v>25</v>
      </c>
      <c r="O23" s="68">
        <v>27</v>
      </c>
      <c r="P23" s="2065">
        <v>30</v>
      </c>
    </row>
    <row r="24" spans="1:16" ht="13.8" thickBot="1" x14ac:dyDescent="0.3">
      <c r="A24" s="3778"/>
      <c r="B24" s="3812"/>
      <c r="C24" s="4233"/>
      <c r="D24" s="1102"/>
      <c r="E24" s="3917"/>
      <c r="F24" s="4019"/>
      <c r="G24" s="3922"/>
      <c r="H24" s="1087" t="s">
        <v>7</v>
      </c>
      <c r="I24" s="131">
        <f>SUM(I23:I23)</f>
        <v>45</v>
      </c>
      <c r="J24" s="131">
        <f t="shared" ref="J24:K24" si="0">SUM(J23:J23)</f>
        <v>47</v>
      </c>
      <c r="K24" s="131">
        <f t="shared" si="0"/>
        <v>50</v>
      </c>
      <c r="L24" s="2066"/>
      <c r="M24" s="61"/>
      <c r="N24" s="1527"/>
      <c r="O24" s="1527"/>
      <c r="P24" s="1506"/>
    </row>
    <row r="25" spans="1:16" ht="13.8" thickBot="1" x14ac:dyDescent="0.3">
      <c r="A25" s="1075" t="s">
        <v>6</v>
      </c>
      <c r="B25" s="1088" t="s">
        <v>6</v>
      </c>
      <c r="C25" s="1089"/>
      <c r="D25" s="1090"/>
      <c r="E25" s="3688" t="s">
        <v>31</v>
      </c>
      <c r="F25" s="3688"/>
      <c r="G25" s="3689"/>
      <c r="H25" s="1091" t="s">
        <v>7</v>
      </c>
      <c r="I25" s="132">
        <f>I18+I22+I24</f>
        <v>3691.6</v>
      </c>
      <c r="J25" s="132">
        <f>J18+J22+J24</f>
        <v>3876</v>
      </c>
      <c r="K25" s="132">
        <f>K18+K22+K24</f>
        <v>4070</v>
      </c>
      <c r="L25" s="1092"/>
      <c r="M25" s="1093"/>
      <c r="N25" s="1094"/>
      <c r="O25" s="1094"/>
      <c r="P25" s="1095"/>
    </row>
    <row r="26" spans="1:16" ht="13.8" thickBot="1" x14ac:dyDescent="0.3">
      <c r="A26" s="1075" t="s">
        <v>6</v>
      </c>
      <c r="B26" s="1088" t="s">
        <v>8</v>
      </c>
      <c r="C26" s="101" t="s">
        <v>664</v>
      </c>
      <c r="D26" s="52"/>
      <c r="E26" s="1096"/>
      <c r="F26" s="1096"/>
      <c r="G26" s="1096"/>
      <c r="H26" s="1096"/>
      <c r="I26" s="1096"/>
      <c r="J26" s="1096"/>
      <c r="K26" s="1096"/>
      <c r="L26" s="1096"/>
      <c r="M26" s="1096"/>
      <c r="N26" s="1096"/>
      <c r="O26" s="1096"/>
      <c r="P26" s="1097"/>
    </row>
    <row r="27" spans="1:16" ht="13.8" thickBot="1" x14ac:dyDescent="0.3">
      <c r="A27" s="2023"/>
      <c r="B27" s="2027"/>
      <c r="C27" s="2028"/>
      <c r="D27" s="2029"/>
      <c r="E27" s="2030"/>
      <c r="F27" s="2030"/>
      <c r="G27" s="2030"/>
      <c r="H27" s="2030"/>
      <c r="I27" s="2030"/>
      <c r="J27" s="2030"/>
      <c r="K27" s="2031"/>
      <c r="L27" s="1010" t="s">
        <v>683</v>
      </c>
      <c r="M27" s="1013" t="s">
        <v>657</v>
      </c>
      <c r="N27" s="2356">
        <v>282</v>
      </c>
      <c r="O27" s="2356">
        <v>285</v>
      </c>
      <c r="P27" s="2911">
        <v>288</v>
      </c>
    </row>
    <row r="28" spans="1:16" ht="39.6" customHeight="1" x14ac:dyDescent="0.25">
      <c r="A28" s="3667" t="s">
        <v>6</v>
      </c>
      <c r="B28" s="3670" t="s">
        <v>8</v>
      </c>
      <c r="C28" s="4235" t="s">
        <v>6</v>
      </c>
      <c r="D28" s="1078"/>
      <c r="E28" s="3915" t="s">
        <v>668</v>
      </c>
      <c r="F28" s="4078" t="s">
        <v>62</v>
      </c>
      <c r="G28" s="3920" t="s">
        <v>672</v>
      </c>
      <c r="H28" s="1079" t="s">
        <v>48</v>
      </c>
      <c r="I28" s="127">
        <v>110</v>
      </c>
      <c r="J28" s="1293">
        <v>115</v>
      </c>
      <c r="K28" s="1922">
        <v>120</v>
      </c>
      <c r="L28" s="67" t="s">
        <v>684</v>
      </c>
      <c r="M28" s="68" t="s">
        <v>82</v>
      </c>
      <c r="N28" s="74">
        <v>40</v>
      </c>
      <c r="O28" s="74">
        <v>45</v>
      </c>
      <c r="P28" s="1101">
        <v>50</v>
      </c>
    </row>
    <row r="29" spans="1:16" ht="28.2" customHeight="1" thickBot="1" x14ac:dyDescent="0.3">
      <c r="A29" s="3669"/>
      <c r="B29" s="3672"/>
      <c r="C29" s="4225"/>
      <c r="D29" s="1102"/>
      <c r="E29" s="3917"/>
      <c r="F29" s="3902"/>
      <c r="G29" s="3922"/>
      <c r="H29" s="1103" t="s">
        <v>7</v>
      </c>
      <c r="I29" s="131">
        <f>I28*1</f>
        <v>110</v>
      </c>
      <c r="J29" s="131">
        <f>J28*1</f>
        <v>115</v>
      </c>
      <c r="K29" s="131">
        <f>K28*1</f>
        <v>120</v>
      </c>
      <c r="L29" s="1011"/>
      <c r="M29" s="1017"/>
      <c r="N29" s="1017"/>
      <c r="O29" s="1017"/>
      <c r="P29" s="1506"/>
    </row>
    <row r="30" spans="1:16" ht="26.4" customHeight="1" x14ac:dyDescent="0.25">
      <c r="A30" s="4223" t="s">
        <v>6</v>
      </c>
      <c r="B30" s="4075" t="s">
        <v>8</v>
      </c>
      <c r="C30" s="4224" t="s">
        <v>8</v>
      </c>
      <c r="D30" s="1082"/>
      <c r="E30" s="3915" t="s">
        <v>669</v>
      </c>
      <c r="F30" s="4234" t="s">
        <v>62</v>
      </c>
      <c r="G30" s="3920" t="s">
        <v>672</v>
      </c>
      <c r="H30" s="1961" t="s">
        <v>48</v>
      </c>
      <c r="I30" s="2040">
        <v>50</v>
      </c>
      <c r="J30" s="2041">
        <v>53</v>
      </c>
      <c r="K30" s="2042">
        <v>56</v>
      </c>
      <c r="L30" s="1966" t="s">
        <v>685</v>
      </c>
      <c r="M30" s="74" t="s">
        <v>82</v>
      </c>
      <c r="N30" s="51">
        <v>12</v>
      </c>
      <c r="O30" s="51">
        <v>14</v>
      </c>
      <c r="P30" s="1532">
        <v>15</v>
      </c>
    </row>
    <row r="31" spans="1:16" ht="13.8" thickBot="1" x14ac:dyDescent="0.3">
      <c r="A31" s="3669"/>
      <c r="B31" s="3672"/>
      <c r="C31" s="4225"/>
      <c r="D31" s="1102"/>
      <c r="E31" s="3917"/>
      <c r="F31" s="3902"/>
      <c r="G31" s="3922"/>
      <c r="H31" s="2067" t="s">
        <v>7</v>
      </c>
      <c r="I31" s="2068">
        <f>I30*1</f>
        <v>50</v>
      </c>
      <c r="J31" s="2068">
        <f>J30*1</f>
        <v>53</v>
      </c>
      <c r="K31" s="2068">
        <f>K30*1</f>
        <v>56</v>
      </c>
      <c r="L31" s="2066"/>
      <c r="M31" s="61"/>
      <c r="N31" s="1527"/>
      <c r="O31" s="1527"/>
      <c r="P31" s="1506"/>
    </row>
    <row r="32" spans="1:16" ht="66" x14ac:dyDescent="0.25">
      <c r="A32" s="3667" t="s">
        <v>6</v>
      </c>
      <c r="B32" s="3670" t="s">
        <v>8</v>
      </c>
      <c r="C32" s="4235" t="s">
        <v>49</v>
      </c>
      <c r="D32" s="1078"/>
      <c r="E32" s="1007" t="s">
        <v>670</v>
      </c>
      <c r="F32" s="4078" t="s">
        <v>62</v>
      </c>
      <c r="G32" s="3920" t="s">
        <v>672</v>
      </c>
      <c r="H32" s="2069" t="s">
        <v>48</v>
      </c>
      <c r="I32" s="2070">
        <v>925</v>
      </c>
      <c r="J32" s="2071">
        <v>971</v>
      </c>
      <c r="K32" s="2072">
        <v>1020</v>
      </c>
      <c r="L32" s="1012" t="s">
        <v>686</v>
      </c>
      <c r="M32" s="74" t="s">
        <v>82</v>
      </c>
      <c r="N32" s="68">
        <v>32</v>
      </c>
      <c r="O32" s="68">
        <v>35</v>
      </c>
      <c r="P32" s="2065">
        <v>37</v>
      </c>
    </row>
    <row r="33" spans="1:16" ht="13.8" thickBot="1" x14ac:dyDescent="0.3">
      <c r="A33" s="3669"/>
      <c r="B33" s="3672"/>
      <c r="C33" s="4225"/>
      <c r="D33" s="1102"/>
      <c r="E33" s="1958"/>
      <c r="F33" s="3902"/>
      <c r="G33" s="3922"/>
      <c r="H33" s="1087" t="s">
        <v>7</v>
      </c>
      <c r="I33" s="131">
        <f>I32*1</f>
        <v>925</v>
      </c>
      <c r="J33" s="131">
        <f>J32*1</f>
        <v>971</v>
      </c>
      <c r="K33" s="131">
        <f>K32*1</f>
        <v>1020</v>
      </c>
      <c r="L33" s="1938"/>
      <c r="M33" s="59"/>
      <c r="N33" s="1527"/>
      <c r="O33" s="1527"/>
      <c r="P33" s="1506"/>
    </row>
    <row r="34" spans="1:16" ht="13.95" customHeight="1" thickBot="1" x14ac:dyDescent="0.3">
      <c r="A34" s="1075" t="s">
        <v>6</v>
      </c>
      <c r="B34" s="1088" t="s">
        <v>8</v>
      </c>
      <c r="C34" s="3688" t="s">
        <v>31</v>
      </c>
      <c r="D34" s="3688"/>
      <c r="E34" s="3688"/>
      <c r="F34" s="3688"/>
      <c r="G34" s="3689"/>
      <c r="H34" s="1091" t="s">
        <v>7</v>
      </c>
      <c r="I34" s="132">
        <f>I29+I31+I33</f>
        <v>1085</v>
      </c>
      <c r="J34" s="132">
        <f>J29+J31+J33</f>
        <v>1139</v>
      </c>
      <c r="K34" s="132">
        <f>K29+K31+K33</f>
        <v>1196</v>
      </c>
      <c r="L34" s="4236"/>
      <c r="M34" s="4237"/>
      <c r="N34" s="4237"/>
      <c r="O34" s="4237"/>
      <c r="P34" s="4238"/>
    </row>
    <row r="35" spans="1:16" ht="13.8" thickBot="1" x14ac:dyDescent="0.3">
      <c r="A35" s="1035" t="s">
        <v>6</v>
      </c>
      <c r="B35" s="4239" t="s">
        <v>75</v>
      </c>
      <c r="C35" s="4240"/>
      <c r="D35" s="4240"/>
      <c r="E35" s="4240"/>
      <c r="F35" s="4240"/>
      <c r="G35" s="4240"/>
      <c r="H35" s="4241"/>
      <c r="I35" s="136">
        <f>I25+I34</f>
        <v>4776.6000000000004</v>
      </c>
      <c r="J35" s="136">
        <f>J25+J34</f>
        <v>5015</v>
      </c>
      <c r="K35" s="136">
        <f>K25+K34</f>
        <v>5266</v>
      </c>
      <c r="L35" s="1105"/>
      <c r="M35" s="1105"/>
      <c r="N35" s="1105"/>
      <c r="O35" s="1105"/>
      <c r="P35" s="1106"/>
    </row>
    <row r="36" spans="1:16" ht="13.8" thickBot="1" x14ac:dyDescent="0.3">
      <c r="A36" s="1035"/>
      <c r="B36" s="4239" t="s">
        <v>79</v>
      </c>
      <c r="C36" s="4240"/>
      <c r="D36" s="4240"/>
      <c r="E36" s="4240"/>
      <c r="F36" s="4240"/>
      <c r="G36" s="4240"/>
      <c r="H36" s="4241"/>
      <c r="I36" s="136">
        <f>I37-I17</f>
        <v>4776.6000000000004</v>
      </c>
      <c r="J36" s="136">
        <f>J37-J17</f>
        <v>5015</v>
      </c>
      <c r="K36" s="136">
        <f>K37-K17</f>
        <v>5266</v>
      </c>
      <c r="L36" s="1105"/>
      <c r="M36" s="1105"/>
      <c r="N36" s="1105"/>
      <c r="O36" s="1105"/>
      <c r="P36" s="1106"/>
    </row>
    <row r="37" spans="1:16" ht="13.8" thickBot="1" x14ac:dyDescent="0.3">
      <c r="A37" s="3696" t="s">
        <v>9</v>
      </c>
      <c r="B37" s="3697"/>
      <c r="C37" s="3697"/>
      <c r="D37" s="3697"/>
      <c r="E37" s="3697"/>
      <c r="F37" s="3697"/>
      <c r="G37" s="3697"/>
      <c r="H37" s="3698"/>
      <c r="I37" s="1036">
        <f>I35*1</f>
        <v>4776.6000000000004</v>
      </c>
      <c r="J37" s="1036">
        <f>J35*1</f>
        <v>5015</v>
      </c>
      <c r="K37" s="1036">
        <f>K35*1</f>
        <v>5266</v>
      </c>
      <c r="L37" s="3879"/>
      <c r="M37" s="3880"/>
      <c r="N37" s="3880"/>
      <c r="O37" s="3880"/>
      <c r="P37" s="3881"/>
    </row>
    <row r="38" spans="1:16" x14ac:dyDescent="0.25">
      <c r="A38" s="997" t="s">
        <v>413</v>
      </c>
      <c r="B38" s="997"/>
      <c r="C38" s="997"/>
      <c r="D38" s="997"/>
      <c r="E38" s="997"/>
      <c r="F38" s="997"/>
      <c r="G38" s="997"/>
      <c r="H38" s="997"/>
      <c r="I38" s="997"/>
      <c r="J38" s="997"/>
      <c r="K38" s="997"/>
      <c r="L38" s="997"/>
      <c r="M38" s="1037"/>
      <c r="N38" s="1107"/>
      <c r="O38" s="1107"/>
      <c r="P38" s="1107"/>
    </row>
    <row r="39" spans="1:16" x14ac:dyDescent="0.25">
      <c r="A39" s="1037"/>
      <c r="B39" s="1037"/>
      <c r="C39" s="1037"/>
      <c r="D39" s="1037"/>
      <c r="E39" s="1037"/>
      <c r="F39" s="1037"/>
      <c r="G39" s="1037"/>
      <c r="H39" s="1037"/>
      <c r="I39" s="1037"/>
      <c r="J39" s="1037"/>
      <c r="K39" s="1037"/>
      <c r="L39" s="1037"/>
      <c r="M39" s="1037"/>
      <c r="N39" s="1107"/>
      <c r="O39" s="1107"/>
      <c r="P39" s="1107"/>
    </row>
    <row r="40" spans="1:16" ht="16.2" thickBot="1" x14ac:dyDescent="0.3">
      <c r="A40" s="1002"/>
      <c r="B40" s="1002"/>
      <c r="C40" s="1002"/>
      <c r="D40" s="1002"/>
      <c r="E40" s="3702" t="s">
        <v>10</v>
      </c>
      <c r="F40" s="3702"/>
      <c r="G40" s="3702"/>
      <c r="H40" s="3702"/>
      <c r="I40" s="3702"/>
      <c r="J40" s="3702"/>
      <c r="K40" s="3702"/>
      <c r="L40" s="1108"/>
      <c r="M40" s="1108"/>
      <c r="N40" s="1002"/>
      <c r="O40" s="1002"/>
      <c r="P40" s="1002"/>
    </row>
    <row r="41" spans="1:16" ht="31.2" thickBot="1" x14ac:dyDescent="0.3">
      <c r="A41" s="10"/>
      <c r="B41" s="10"/>
      <c r="C41" s="10"/>
      <c r="D41" s="10"/>
      <c r="E41" s="1065"/>
      <c r="F41" s="1066"/>
      <c r="G41" s="1066"/>
      <c r="H41" s="1067"/>
      <c r="I41" s="1001" t="s">
        <v>1083</v>
      </c>
      <c r="J41" s="1000" t="s">
        <v>77</v>
      </c>
      <c r="K41" s="1001" t="s">
        <v>1084</v>
      </c>
      <c r="L41" s="1002"/>
      <c r="M41" s="10"/>
      <c r="N41" s="10"/>
      <c r="O41" s="10"/>
      <c r="P41" s="10"/>
    </row>
    <row r="42" spans="1:16" ht="13.8" thickBot="1" x14ac:dyDescent="0.3">
      <c r="A42" s="10"/>
      <c r="B42" s="10"/>
      <c r="C42" s="10"/>
      <c r="D42" s="10"/>
      <c r="E42" s="3717" t="s">
        <v>33</v>
      </c>
      <c r="F42" s="3718"/>
      <c r="G42" s="3718"/>
      <c r="H42" s="3719"/>
      <c r="I42" s="1040">
        <f>SUM(I43:I53)</f>
        <v>4776.6000000000004</v>
      </c>
      <c r="J42" s="2073">
        <f>SUM(J43:J53)</f>
        <v>5015</v>
      </c>
      <c r="K42" s="1040">
        <f>SUM(K43:K53)</f>
        <v>5266</v>
      </c>
      <c r="L42" s="1109"/>
      <c r="M42" s="10"/>
      <c r="N42" s="10"/>
      <c r="O42" s="10"/>
      <c r="P42" s="10"/>
    </row>
    <row r="43" spans="1:16" x14ac:dyDescent="0.25">
      <c r="A43" s="10"/>
      <c r="B43" s="10"/>
      <c r="C43" s="10"/>
      <c r="D43" s="10"/>
      <c r="E43" s="3709" t="s">
        <v>39</v>
      </c>
      <c r="F43" s="3710"/>
      <c r="G43" s="3710"/>
      <c r="H43" s="3711"/>
      <c r="I43" s="1041">
        <v>4426.6000000000004</v>
      </c>
      <c r="J43" s="1042">
        <v>4647</v>
      </c>
      <c r="K43" s="1041">
        <v>4880</v>
      </c>
      <c r="L43" s="1002"/>
      <c r="M43" s="1763"/>
      <c r="N43" s="10"/>
      <c r="O43" s="10"/>
      <c r="P43" s="10"/>
    </row>
    <row r="44" spans="1:16" x14ac:dyDescent="0.25">
      <c r="A44" s="10"/>
      <c r="B44" s="10"/>
      <c r="C44" s="10"/>
      <c r="D44" s="10"/>
      <c r="E44" s="3709" t="s">
        <v>40</v>
      </c>
      <c r="F44" s="3710"/>
      <c r="G44" s="3710"/>
      <c r="H44" s="3711"/>
      <c r="I44" s="1043">
        <v>350</v>
      </c>
      <c r="J44" s="1044">
        <v>368</v>
      </c>
      <c r="K44" s="1043">
        <v>386</v>
      </c>
      <c r="L44" s="1002"/>
      <c r="M44" s="10"/>
      <c r="N44" s="10"/>
      <c r="O44" s="10"/>
      <c r="P44" s="10"/>
    </row>
    <row r="45" spans="1:16" x14ac:dyDescent="0.25">
      <c r="A45" s="10"/>
      <c r="B45" s="10"/>
      <c r="C45" s="10"/>
      <c r="D45" s="10"/>
      <c r="E45" s="3709" t="s">
        <v>41</v>
      </c>
      <c r="F45" s="3710"/>
      <c r="G45" s="3710"/>
      <c r="H45" s="3711"/>
      <c r="I45" s="1043"/>
      <c r="J45" s="1044"/>
      <c r="K45" s="1043"/>
      <c r="L45" s="1002"/>
      <c r="M45" s="10"/>
      <c r="N45" s="10"/>
      <c r="O45" s="10"/>
      <c r="P45" s="10"/>
    </row>
    <row r="46" spans="1:16" x14ac:dyDescent="0.25">
      <c r="A46" s="10"/>
      <c r="B46" s="10"/>
      <c r="C46" s="10"/>
      <c r="D46" s="10"/>
      <c r="E46" s="3709" t="s">
        <v>42</v>
      </c>
      <c r="F46" s="3710"/>
      <c r="G46" s="3710"/>
      <c r="H46" s="3711"/>
      <c r="I46" s="1043"/>
      <c r="J46" s="1044"/>
      <c r="K46" s="1043"/>
      <c r="L46" s="1002"/>
      <c r="M46" s="10"/>
      <c r="N46" s="10"/>
      <c r="O46" s="10"/>
      <c r="P46" s="10"/>
    </row>
    <row r="47" spans="1:16" x14ac:dyDescent="0.25">
      <c r="A47" s="10"/>
      <c r="B47" s="10"/>
      <c r="C47" s="10"/>
      <c r="D47" s="10"/>
      <c r="E47" s="3720" t="s">
        <v>43</v>
      </c>
      <c r="F47" s="3721"/>
      <c r="G47" s="3721"/>
      <c r="H47" s="3722"/>
      <c r="I47" s="1045"/>
      <c r="J47" s="1046"/>
      <c r="K47" s="1045"/>
      <c r="L47" s="1002"/>
      <c r="M47" s="10"/>
      <c r="N47" s="10"/>
      <c r="O47" s="10"/>
      <c r="P47" s="10"/>
    </row>
    <row r="48" spans="1:16" x14ac:dyDescent="0.25">
      <c r="A48" s="10"/>
      <c r="B48" s="10"/>
      <c r="C48" s="10"/>
      <c r="D48" s="10"/>
      <c r="E48" s="11" t="s">
        <v>44</v>
      </c>
      <c r="F48" s="23"/>
      <c r="G48" s="23"/>
      <c r="H48" s="12"/>
      <c r="I48" s="1043"/>
      <c r="J48" s="1044"/>
      <c r="K48" s="1043"/>
      <c r="L48" s="1002"/>
      <c r="M48" s="10"/>
      <c r="N48" s="10"/>
      <c r="O48" s="10"/>
      <c r="P48" s="10"/>
    </row>
    <row r="49" spans="1:16" x14ac:dyDescent="0.25">
      <c r="A49" s="10"/>
      <c r="B49" s="10"/>
      <c r="C49" s="10"/>
      <c r="D49" s="10"/>
      <c r="E49" s="3709" t="s">
        <v>63</v>
      </c>
      <c r="F49" s="3710"/>
      <c r="G49" s="3710"/>
      <c r="H49" s="3711"/>
      <c r="I49" s="1043"/>
      <c r="J49" s="1044"/>
      <c r="K49" s="1043"/>
      <c r="L49" s="1002"/>
      <c r="M49" s="10"/>
      <c r="N49" s="1764"/>
      <c r="O49" s="1764"/>
      <c r="P49" s="1764"/>
    </row>
    <row r="50" spans="1:16" x14ac:dyDescent="0.25">
      <c r="A50" s="10"/>
      <c r="B50" s="10"/>
      <c r="C50" s="10"/>
      <c r="D50" s="10"/>
      <c r="E50" s="3709" t="s">
        <v>64</v>
      </c>
      <c r="F50" s="3710"/>
      <c r="G50" s="3710"/>
      <c r="H50" s="3711"/>
      <c r="I50" s="1047"/>
      <c r="J50" s="1048"/>
      <c r="K50" s="1047"/>
      <c r="L50" s="1002"/>
      <c r="M50" s="10"/>
      <c r="N50" s="10"/>
      <c r="O50" s="10"/>
      <c r="P50" s="10"/>
    </row>
    <row r="51" spans="1:16" x14ac:dyDescent="0.25">
      <c r="A51" s="10"/>
      <c r="B51" s="10"/>
      <c r="C51" s="10"/>
      <c r="D51" s="10"/>
      <c r="E51" s="3709" t="s">
        <v>47</v>
      </c>
      <c r="F51" s="3710"/>
      <c r="G51" s="3710"/>
      <c r="H51" s="3711"/>
      <c r="I51" s="1047"/>
      <c r="J51" s="1048"/>
      <c r="K51" s="1047"/>
      <c r="L51" s="1002"/>
      <c r="M51" s="10"/>
      <c r="N51" s="10"/>
      <c r="O51" s="10"/>
      <c r="P51" s="10"/>
    </row>
    <row r="52" spans="1:16" x14ac:dyDescent="0.25">
      <c r="A52" s="10"/>
      <c r="B52" s="10"/>
      <c r="C52" s="10"/>
      <c r="D52" s="10"/>
      <c r="E52" s="3709" t="s">
        <v>45</v>
      </c>
      <c r="F52" s="3710"/>
      <c r="G52" s="3710"/>
      <c r="H52" s="3711"/>
      <c r="I52" s="1047"/>
      <c r="J52" s="1048"/>
      <c r="K52" s="1047"/>
      <c r="L52" s="1002"/>
      <c r="M52" s="10"/>
      <c r="N52" s="10"/>
      <c r="O52" s="10"/>
      <c r="P52" s="10"/>
    </row>
    <row r="53" spans="1:16" ht="13.8" thickBot="1" x14ac:dyDescent="0.3">
      <c r="A53" s="519"/>
      <c r="B53" s="519"/>
      <c r="C53" s="519"/>
      <c r="D53" s="519"/>
      <c r="E53" s="3712" t="s">
        <v>65</v>
      </c>
      <c r="F53" s="3713"/>
      <c r="G53" s="3713"/>
      <c r="H53" s="3714"/>
      <c r="I53" s="1049"/>
      <c r="J53" s="1050"/>
      <c r="K53" s="1049"/>
      <c r="L53" s="1002"/>
      <c r="M53" s="10"/>
      <c r="N53" s="519"/>
      <c r="O53" s="519"/>
      <c r="P53" s="519"/>
    </row>
    <row r="54" spans="1:16" ht="13.8" thickBot="1" x14ac:dyDescent="0.3">
      <c r="A54" s="519"/>
      <c r="B54" s="519"/>
      <c r="C54" s="519"/>
      <c r="D54" s="519"/>
      <c r="E54" s="3715" t="s">
        <v>34</v>
      </c>
      <c r="F54" s="3716"/>
      <c r="G54" s="3716"/>
      <c r="H54" s="3716"/>
      <c r="I54" s="2074"/>
      <c r="J54" s="2074"/>
      <c r="K54" s="2075"/>
      <c r="L54" s="1002"/>
      <c r="M54" s="10"/>
      <c r="N54" s="519"/>
      <c r="O54" s="519"/>
      <c r="P54" s="519"/>
    </row>
    <row r="55" spans="1:16" ht="13.8" thickBot="1" x14ac:dyDescent="0.3">
      <c r="A55" s="519"/>
      <c r="B55" s="519"/>
      <c r="C55" s="519"/>
      <c r="D55" s="519"/>
      <c r="E55" s="3703" t="s">
        <v>46</v>
      </c>
      <c r="F55" s="3704"/>
      <c r="G55" s="3704"/>
      <c r="H55" s="3705"/>
      <c r="I55" s="1825"/>
      <c r="J55" s="1825"/>
      <c r="K55" s="1826"/>
      <c r="L55" s="20"/>
      <c r="M55" s="519"/>
      <c r="N55" s="519"/>
      <c r="O55" s="519"/>
      <c r="P55" s="519"/>
    </row>
    <row r="56" spans="1:16" ht="13.8" thickBot="1" x14ac:dyDescent="0.3">
      <c r="A56" s="519"/>
      <c r="B56" s="519"/>
      <c r="C56" s="519"/>
      <c r="D56" s="519"/>
      <c r="E56" s="3706"/>
      <c r="F56" s="3707"/>
      <c r="G56" s="3707"/>
      <c r="H56" s="3708"/>
      <c r="I56" s="1827"/>
      <c r="J56" s="1827"/>
      <c r="K56" s="1828"/>
      <c r="L56" s="20"/>
      <c r="M56" s="519"/>
      <c r="N56" s="519"/>
      <c r="O56" s="519"/>
      <c r="P56" s="519"/>
    </row>
    <row r="57" spans="1:16" x14ac:dyDescent="0.25">
      <c r="A57" s="519"/>
      <c r="B57" s="519"/>
      <c r="C57" s="519"/>
      <c r="D57" s="519"/>
      <c r="E57" s="20"/>
      <c r="F57" s="20"/>
      <c r="G57" s="20"/>
      <c r="H57" s="20"/>
      <c r="I57" s="20"/>
      <c r="J57" s="20"/>
      <c r="K57" s="20"/>
      <c r="L57" s="20"/>
      <c r="M57" s="519"/>
      <c r="N57" s="519"/>
      <c r="O57" s="519"/>
      <c r="P57" s="519"/>
    </row>
    <row r="58" spans="1:16" x14ac:dyDescent="0.25">
      <c r="A58" s="519"/>
      <c r="B58" s="519"/>
      <c r="C58" s="519"/>
      <c r="D58" s="519"/>
      <c r="E58" s="519"/>
      <c r="F58" s="519"/>
      <c r="G58" s="519"/>
      <c r="H58" s="519"/>
      <c r="I58" s="519"/>
      <c r="J58" s="519"/>
      <c r="K58" s="519"/>
      <c r="L58" s="519"/>
      <c r="M58" s="519"/>
      <c r="N58" s="519"/>
      <c r="O58" s="519"/>
      <c r="P58" s="519"/>
    </row>
    <row r="59" spans="1:16" x14ac:dyDescent="0.25">
      <c r="A59" s="519"/>
      <c r="B59" s="519"/>
      <c r="C59" s="519"/>
      <c r="D59" s="519"/>
      <c r="E59" s="519"/>
      <c r="F59" s="519"/>
      <c r="G59" s="519"/>
      <c r="H59" s="519"/>
      <c r="I59" s="519"/>
      <c r="J59" s="519"/>
      <c r="K59" s="519"/>
      <c r="L59" s="519"/>
      <c r="M59" s="519"/>
      <c r="N59" s="519"/>
      <c r="O59" s="519"/>
      <c r="P59" s="519"/>
    </row>
  </sheetData>
  <mergeCells count="78">
    <mergeCell ref="E55:H55"/>
    <mergeCell ref="E56:H56"/>
    <mergeCell ref="E49:H49"/>
    <mergeCell ref="E50:H50"/>
    <mergeCell ref="E51:H51"/>
    <mergeCell ref="E52:H52"/>
    <mergeCell ref="E53:H53"/>
    <mergeCell ref="E54:H54"/>
    <mergeCell ref="E47:H47"/>
    <mergeCell ref="L34:P34"/>
    <mergeCell ref="B35:H35"/>
    <mergeCell ref="B36:H36"/>
    <mergeCell ref="A37:H37"/>
    <mergeCell ref="L37:P37"/>
    <mergeCell ref="E40:K40"/>
    <mergeCell ref="C34:G34"/>
    <mergeCell ref="E42:H42"/>
    <mergeCell ref="E43:H43"/>
    <mergeCell ref="E44:H44"/>
    <mergeCell ref="E45:H45"/>
    <mergeCell ref="E46:H46"/>
    <mergeCell ref="A32:A33"/>
    <mergeCell ref="B32:B33"/>
    <mergeCell ref="C32:C33"/>
    <mergeCell ref="F32:F33"/>
    <mergeCell ref="G32:G33"/>
    <mergeCell ref="G30:G31"/>
    <mergeCell ref="E25:G25"/>
    <mergeCell ref="A28:A29"/>
    <mergeCell ref="B28:B29"/>
    <mergeCell ref="C28:C29"/>
    <mergeCell ref="E28:E29"/>
    <mergeCell ref="F28:F29"/>
    <mergeCell ref="G28:G29"/>
    <mergeCell ref="A30:A31"/>
    <mergeCell ref="B30:B31"/>
    <mergeCell ref="C30:C31"/>
    <mergeCell ref="E30:E31"/>
    <mergeCell ref="F30:F31"/>
    <mergeCell ref="F5:F7"/>
    <mergeCell ref="G5:G7"/>
    <mergeCell ref="H5:H7"/>
    <mergeCell ref="L19:L20"/>
    <mergeCell ref="A23:A24"/>
    <mergeCell ref="B23:B24"/>
    <mergeCell ref="C23:C24"/>
    <mergeCell ref="E23:E24"/>
    <mergeCell ref="F23:F24"/>
    <mergeCell ref="G23:G24"/>
    <mergeCell ref="A19:A22"/>
    <mergeCell ref="B19:B22"/>
    <mergeCell ref="C19:C22"/>
    <mergeCell ref="E19:E22"/>
    <mergeCell ref="F19:F22"/>
    <mergeCell ref="G19:G22"/>
    <mergeCell ref="C11:K11"/>
    <mergeCell ref="A12:A18"/>
    <mergeCell ref="B12:B18"/>
    <mergeCell ref="C12:C18"/>
    <mergeCell ref="E12:E18"/>
    <mergeCell ref="F12:F18"/>
    <mergeCell ref="G12:G18"/>
    <mergeCell ref="L1:O1"/>
    <mergeCell ref="A2:N2"/>
    <mergeCell ref="A3:P3"/>
    <mergeCell ref="O4:P4"/>
    <mergeCell ref="A5:A7"/>
    <mergeCell ref="B5:B7"/>
    <mergeCell ref="I5:I7"/>
    <mergeCell ref="J5:J7"/>
    <mergeCell ref="K5:K7"/>
    <mergeCell ref="L5:P5"/>
    <mergeCell ref="L6:L7"/>
    <mergeCell ref="M6:M7"/>
    <mergeCell ref="N6:P6"/>
    <mergeCell ref="C5:C7"/>
    <mergeCell ref="D5:D7"/>
    <mergeCell ref="E5:E7"/>
  </mergeCells>
  <pageMargins left="0.7" right="0.7" top="0.75" bottom="0.75" header="0.3" footer="0.3"/>
  <pageSetup paperSize="9" scale="81"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55"/>
  <sheetViews>
    <sheetView zoomScale="102" zoomScaleNormal="102" workbookViewId="0">
      <selection activeCell="L6" sqref="L6:L7"/>
    </sheetView>
  </sheetViews>
  <sheetFormatPr defaultRowHeight="13.2" x14ac:dyDescent="0.25"/>
  <cols>
    <col min="1" max="1" width="3.5546875" customWidth="1"/>
    <col min="2" max="2" width="2.664062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4.109375" customWidth="1"/>
    <col min="13" max="13" width="9.109375" customWidth="1"/>
    <col min="14" max="14" width="12.44140625" style="21" customWidth="1"/>
    <col min="15" max="15" width="13" style="21" customWidth="1"/>
    <col min="16" max="16" width="13.33203125" style="21" customWidth="1"/>
  </cols>
  <sheetData>
    <row r="1" spans="1:16" ht="40.200000000000003" customHeight="1" x14ac:dyDescent="0.25">
      <c r="L1" s="3365"/>
      <c r="M1" s="3365"/>
      <c r="N1" s="3365"/>
      <c r="O1" s="3365"/>
      <c r="P1" s="2993"/>
    </row>
    <row r="2" spans="1:16" ht="13.95" customHeight="1" x14ac:dyDescent="0.25">
      <c r="A2" s="3870" t="s">
        <v>1112</v>
      </c>
      <c r="B2" s="3870"/>
      <c r="C2" s="3870"/>
      <c r="D2" s="3870"/>
      <c r="E2" s="3870"/>
      <c r="F2" s="3870"/>
      <c r="G2" s="3870"/>
      <c r="H2" s="3870"/>
      <c r="I2" s="3870"/>
      <c r="J2" s="3870"/>
      <c r="K2" s="3870"/>
      <c r="L2" s="3870"/>
      <c r="M2" s="3870"/>
      <c r="N2" s="3870"/>
      <c r="O2" s="2994"/>
      <c r="P2" s="2994"/>
    </row>
    <row r="3" spans="1:16" ht="13.8" x14ac:dyDescent="0.25">
      <c r="A3" s="3386" t="s">
        <v>35</v>
      </c>
      <c r="B3" s="3386"/>
      <c r="C3" s="3386"/>
      <c r="D3" s="3386"/>
      <c r="E3" s="3386"/>
      <c r="F3" s="3386"/>
      <c r="G3" s="3386"/>
      <c r="H3" s="3386"/>
      <c r="I3" s="3386"/>
      <c r="J3" s="3386"/>
      <c r="K3" s="3386"/>
      <c r="L3" s="3386"/>
      <c r="M3" s="3386"/>
      <c r="N3" s="3386"/>
      <c r="O3" s="3386"/>
      <c r="P3" s="3386"/>
    </row>
    <row r="4" spans="1:16" ht="16.2" thickBot="1" x14ac:dyDescent="0.3">
      <c r="A4" s="1238"/>
      <c r="B4" s="1238"/>
      <c r="C4" s="1238"/>
      <c r="D4" s="1238"/>
      <c r="E4" s="1238"/>
      <c r="F4" s="1238"/>
      <c r="G4" s="1238"/>
      <c r="H4" s="1238"/>
      <c r="I4" s="1238"/>
      <c r="J4" s="1238"/>
      <c r="K4" s="1238"/>
      <c r="L4" s="15"/>
      <c r="M4" s="1238"/>
      <c r="N4" s="2995"/>
      <c r="O4" s="4242" t="s">
        <v>407</v>
      </c>
      <c r="P4" s="4242"/>
    </row>
    <row r="5" spans="1:16" ht="14.4" customHeight="1" thickBot="1" x14ac:dyDescent="0.3">
      <c r="A5" s="3380" t="s">
        <v>0</v>
      </c>
      <c r="B5" s="3380" t="s">
        <v>1</v>
      </c>
      <c r="C5" s="3383" t="s">
        <v>2</v>
      </c>
      <c r="D5" s="3380" t="s">
        <v>32</v>
      </c>
      <c r="E5" s="3467" t="s">
        <v>54</v>
      </c>
      <c r="F5" s="3377" t="s">
        <v>3</v>
      </c>
      <c r="G5" s="3383" t="s">
        <v>4</v>
      </c>
      <c r="H5" s="3377" t="s">
        <v>5</v>
      </c>
      <c r="I5" s="3419" t="s">
        <v>1070</v>
      </c>
      <c r="J5" s="3377" t="s">
        <v>77</v>
      </c>
      <c r="K5" s="3377" t="s">
        <v>1071</v>
      </c>
      <c r="L5" s="3387" t="s">
        <v>11</v>
      </c>
      <c r="M5" s="3388"/>
      <c r="N5" s="3388"/>
      <c r="O5" s="3388"/>
      <c r="P5" s="3389"/>
    </row>
    <row r="6" spans="1:16" ht="13.8" x14ac:dyDescent="0.25">
      <c r="A6" s="3381"/>
      <c r="B6" s="3381"/>
      <c r="C6" s="3384"/>
      <c r="D6" s="3381"/>
      <c r="E6" s="3468"/>
      <c r="F6" s="3378"/>
      <c r="G6" s="3384"/>
      <c r="H6" s="3378"/>
      <c r="I6" s="3420"/>
      <c r="J6" s="3378"/>
      <c r="K6" s="3378"/>
      <c r="L6" s="3390" t="s">
        <v>37</v>
      </c>
      <c r="M6" s="3397" t="s">
        <v>36</v>
      </c>
      <c r="N6" s="4243" t="s">
        <v>38</v>
      </c>
      <c r="O6" s="4243"/>
      <c r="P6" s="4244"/>
    </row>
    <row r="7" spans="1:16" ht="145.19999999999999" customHeight="1" thickBot="1" x14ac:dyDescent="0.3">
      <c r="A7" s="3382"/>
      <c r="B7" s="3382"/>
      <c r="C7" s="3385"/>
      <c r="D7" s="3382"/>
      <c r="E7" s="3469"/>
      <c r="F7" s="3379"/>
      <c r="G7" s="3385"/>
      <c r="H7" s="3379"/>
      <c r="I7" s="3421"/>
      <c r="J7" s="3379"/>
      <c r="K7" s="3379"/>
      <c r="L7" s="3391"/>
      <c r="M7" s="3398"/>
      <c r="N7" s="108" t="s">
        <v>1072</v>
      </c>
      <c r="O7" s="108" t="s">
        <v>52</v>
      </c>
      <c r="P7" s="109" t="s">
        <v>1073</v>
      </c>
    </row>
    <row r="8" spans="1:16" ht="14.4" thickBot="1" x14ac:dyDescent="0.3">
      <c r="A8" s="1774" t="s">
        <v>6</v>
      </c>
      <c r="B8" s="2076" t="s">
        <v>87</v>
      </c>
      <c r="C8" s="1123"/>
      <c r="D8" s="1124"/>
      <c r="E8" s="2077"/>
      <c r="F8" s="1124"/>
      <c r="G8" s="1124"/>
      <c r="H8" s="1124"/>
      <c r="I8" s="2032"/>
      <c r="J8" s="2033"/>
      <c r="K8" s="2032"/>
      <c r="L8" s="13"/>
      <c r="M8" s="2996"/>
      <c r="N8" s="2997"/>
      <c r="O8" s="2998"/>
      <c r="P8" s="2999"/>
    </row>
    <row r="9" spans="1:16" ht="26.4" x14ac:dyDescent="0.25">
      <c r="A9" s="4249"/>
      <c r="B9" s="4251"/>
      <c r="C9" s="2112"/>
      <c r="D9" s="2112"/>
      <c r="E9" s="115"/>
      <c r="F9" s="114"/>
      <c r="G9" s="114"/>
      <c r="H9" s="114"/>
      <c r="I9" s="1779"/>
      <c r="J9" s="1779"/>
      <c r="K9" s="2078"/>
      <c r="L9" s="2349" t="s">
        <v>88</v>
      </c>
      <c r="M9" s="1080" t="s">
        <v>71</v>
      </c>
      <c r="N9" s="2667">
        <v>17.600000000000001</v>
      </c>
      <c r="O9" s="2667">
        <v>17.7</v>
      </c>
      <c r="P9" s="2668">
        <v>17.8</v>
      </c>
    </row>
    <row r="10" spans="1:16" ht="27" thickBot="1" x14ac:dyDescent="0.3">
      <c r="A10" s="4250"/>
      <c r="B10" s="4252"/>
      <c r="C10" s="2019"/>
      <c r="D10" s="2019"/>
      <c r="E10" s="2020"/>
      <c r="F10" s="2019"/>
      <c r="G10" s="2019"/>
      <c r="H10" s="2019"/>
      <c r="I10" s="2021"/>
      <c r="J10" s="2021"/>
      <c r="K10" s="2022"/>
      <c r="L10" s="2502" t="s">
        <v>89</v>
      </c>
      <c r="M10" s="1069" t="s">
        <v>653</v>
      </c>
      <c r="N10" s="2669" t="s">
        <v>90</v>
      </c>
      <c r="O10" s="2669" t="s">
        <v>91</v>
      </c>
      <c r="P10" s="2670" t="s">
        <v>1113</v>
      </c>
    </row>
    <row r="11" spans="1:16" ht="13.8" thickBot="1" x14ac:dyDescent="0.3">
      <c r="A11" s="1075" t="s">
        <v>6</v>
      </c>
      <c r="B11" s="1818" t="s">
        <v>6</v>
      </c>
      <c r="C11" s="1507" t="s">
        <v>92</v>
      </c>
      <c r="D11" s="2505"/>
      <c r="E11" s="2506"/>
      <c r="F11" s="2506"/>
      <c r="G11" s="2506"/>
      <c r="H11" s="2506"/>
      <c r="I11" s="2506"/>
      <c r="J11" s="2113"/>
      <c r="K11" s="2113"/>
      <c r="L11" s="2114"/>
      <c r="M11" s="3000"/>
      <c r="N11" s="3001"/>
      <c r="O11" s="3001"/>
      <c r="P11" s="3002"/>
    </row>
    <row r="12" spans="1:16" ht="26.4" x14ac:dyDescent="0.25">
      <c r="A12" s="4253"/>
      <c r="B12" s="3089"/>
      <c r="C12" s="2116"/>
      <c r="D12" s="2117"/>
      <c r="E12" s="2118"/>
      <c r="F12" s="2118"/>
      <c r="G12" s="2118"/>
      <c r="H12" s="2118"/>
      <c r="I12" s="2118"/>
      <c r="J12" s="2118"/>
      <c r="K12" s="2119"/>
      <c r="L12" s="2503" t="s">
        <v>93</v>
      </c>
      <c r="M12" s="1080" t="s">
        <v>71</v>
      </c>
      <c r="N12" s="2489">
        <v>97.9</v>
      </c>
      <c r="O12" s="2489">
        <v>98</v>
      </c>
      <c r="P12" s="2490">
        <v>98.1</v>
      </c>
    </row>
    <row r="13" spans="1:16" ht="41.4" customHeight="1" x14ac:dyDescent="0.25">
      <c r="A13" s="4254"/>
      <c r="B13" s="2115"/>
      <c r="C13" s="2120"/>
      <c r="D13" s="2121"/>
      <c r="E13" s="3090"/>
      <c r="F13" s="3090"/>
      <c r="G13" s="3090"/>
      <c r="H13" s="3090"/>
      <c r="I13" s="3090"/>
      <c r="J13" s="3090"/>
      <c r="K13" s="2122"/>
      <c r="L13" s="1790" t="s">
        <v>94</v>
      </c>
      <c r="M13" s="1785" t="s">
        <v>71</v>
      </c>
      <c r="N13" s="3003" t="s">
        <v>95</v>
      </c>
      <c r="O13" s="3003" t="s">
        <v>96</v>
      </c>
      <c r="P13" s="3091" t="s">
        <v>97</v>
      </c>
    </row>
    <row r="14" spans="1:16" ht="26.4" x14ac:dyDescent="0.25">
      <c r="A14" s="4254"/>
      <c r="B14" s="2115"/>
      <c r="C14" s="2120"/>
      <c r="D14" s="2121"/>
      <c r="E14" s="3090"/>
      <c r="F14" s="3090"/>
      <c r="G14" s="3090"/>
      <c r="H14" s="3090"/>
      <c r="I14" s="3090"/>
      <c r="J14" s="3090"/>
      <c r="K14" s="2122"/>
      <c r="L14" s="2504" t="s">
        <v>98</v>
      </c>
      <c r="M14" s="1785" t="s">
        <v>81</v>
      </c>
      <c r="N14" s="2491">
        <v>16.7</v>
      </c>
      <c r="O14" s="2491">
        <v>17</v>
      </c>
      <c r="P14" s="2492">
        <v>17.3</v>
      </c>
    </row>
    <row r="15" spans="1:16" ht="26.4" x14ac:dyDescent="0.25">
      <c r="A15" s="4254"/>
      <c r="B15" s="2115"/>
      <c r="C15" s="2120"/>
      <c r="D15" s="2121"/>
      <c r="E15" s="3090"/>
      <c r="F15" s="3090"/>
      <c r="G15" s="3090"/>
      <c r="H15" s="3090"/>
      <c r="I15" s="3090"/>
      <c r="J15" s="3090"/>
      <c r="K15" s="2122"/>
      <c r="L15" s="1007" t="s">
        <v>99</v>
      </c>
      <c r="M15" s="1785" t="s">
        <v>69</v>
      </c>
      <c r="N15" s="2491">
        <v>16</v>
      </c>
      <c r="O15" s="2491">
        <v>16</v>
      </c>
      <c r="P15" s="2492">
        <v>17</v>
      </c>
    </row>
    <row r="16" spans="1:16" ht="29.4" customHeight="1" x14ac:dyDescent="0.25">
      <c r="A16" s="4254"/>
      <c r="B16" s="2115"/>
      <c r="C16" s="2120"/>
      <c r="D16" s="2121"/>
      <c r="E16" s="3090"/>
      <c r="F16" s="3090"/>
      <c r="G16" s="3090"/>
      <c r="H16" s="3090"/>
      <c r="I16" s="3090"/>
      <c r="J16" s="3090"/>
      <c r="K16" s="2122"/>
      <c r="L16" s="2497" t="s">
        <v>100</v>
      </c>
      <c r="M16" s="1785" t="s">
        <v>654</v>
      </c>
      <c r="N16" s="2491">
        <v>40000</v>
      </c>
      <c r="O16" s="2491">
        <v>420000</v>
      </c>
      <c r="P16" s="2492">
        <v>45000</v>
      </c>
    </row>
    <row r="17" spans="1:21" ht="43.2" customHeight="1" thickBot="1" x14ac:dyDescent="0.3">
      <c r="A17" s="4255"/>
      <c r="B17" s="3092"/>
      <c r="C17" s="2124"/>
      <c r="D17" s="2125"/>
      <c r="E17" s="2126"/>
      <c r="F17" s="2126"/>
      <c r="G17" s="2126"/>
      <c r="H17" s="2126"/>
      <c r="I17" s="2126"/>
      <c r="J17" s="2126"/>
      <c r="K17" s="2127"/>
      <c r="L17" s="3093" t="s">
        <v>101</v>
      </c>
      <c r="M17" s="1069" t="s">
        <v>71</v>
      </c>
      <c r="N17" s="2500">
        <v>50</v>
      </c>
      <c r="O17" s="2500">
        <v>65</v>
      </c>
      <c r="P17" s="2501">
        <v>80</v>
      </c>
    </row>
    <row r="18" spans="1:21" ht="32.4" customHeight="1" x14ac:dyDescent="0.25">
      <c r="A18" s="3667" t="s">
        <v>6</v>
      </c>
      <c r="B18" s="3670" t="s">
        <v>6</v>
      </c>
      <c r="C18" s="4235" t="s">
        <v>6</v>
      </c>
      <c r="D18" s="1078"/>
      <c r="E18" s="3883" t="s">
        <v>102</v>
      </c>
      <c r="F18" s="4078" t="s">
        <v>62</v>
      </c>
      <c r="G18" s="3920" t="s">
        <v>83</v>
      </c>
      <c r="H18" s="1079" t="s">
        <v>48</v>
      </c>
      <c r="I18" s="127">
        <v>14580.4</v>
      </c>
      <c r="J18" s="1293">
        <v>15309.4</v>
      </c>
      <c r="K18" s="1922">
        <v>16074.9</v>
      </c>
      <c r="L18" s="73" t="s">
        <v>103</v>
      </c>
      <c r="M18" s="74" t="s">
        <v>69</v>
      </c>
      <c r="N18" s="3004">
        <v>29</v>
      </c>
      <c r="O18" s="3004">
        <v>29</v>
      </c>
      <c r="P18" s="2079">
        <v>29</v>
      </c>
    </row>
    <row r="19" spans="1:21" ht="26.4" x14ac:dyDescent="0.25">
      <c r="A19" s="3668"/>
      <c r="B19" s="3671"/>
      <c r="C19" s="4224"/>
      <c r="D19" s="1082"/>
      <c r="E19" s="3884"/>
      <c r="F19" s="3901"/>
      <c r="G19" s="3921"/>
      <c r="H19" s="1083" t="s">
        <v>80</v>
      </c>
      <c r="I19" s="128">
        <v>2151.1</v>
      </c>
      <c r="J19" s="1292">
        <v>2258.6</v>
      </c>
      <c r="K19" s="2057">
        <v>2371.6</v>
      </c>
      <c r="L19" s="75" t="s">
        <v>104</v>
      </c>
      <c r="M19" s="76" t="s">
        <v>81</v>
      </c>
      <c r="N19" s="3005">
        <v>3430</v>
      </c>
      <c r="O19" s="3005">
        <v>3470</v>
      </c>
      <c r="P19" s="2082">
        <v>3500</v>
      </c>
    </row>
    <row r="20" spans="1:21" ht="26.4" x14ac:dyDescent="0.25">
      <c r="A20" s="3668"/>
      <c r="B20" s="3671"/>
      <c r="C20" s="4224"/>
      <c r="D20" s="1082"/>
      <c r="E20" s="3884"/>
      <c r="F20" s="3901"/>
      <c r="G20" s="3921"/>
      <c r="H20" s="1083" t="s">
        <v>105</v>
      </c>
      <c r="I20" s="128">
        <v>10654.4</v>
      </c>
      <c r="J20" s="1292">
        <v>11187.1</v>
      </c>
      <c r="K20" s="2057">
        <v>11746.5</v>
      </c>
      <c r="L20" s="77" t="s">
        <v>106</v>
      </c>
      <c r="M20" s="76" t="s">
        <v>81</v>
      </c>
      <c r="N20" s="3005">
        <v>915</v>
      </c>
      <c r="O20" s="3005">
        <v>930</v>
      </c>
      <c r="P20" s="2082">
        <v>945</v>
      </c>
    </row>
    <row r="21" spans="1:21" x14ac:dyDescent="0.25">
      <c r="A21" s="3668"/>
      <c r="B21" s="3671"/>
      <c r="C21" s="4224"/>
      <c r="D21" s="1082"/>
      <c r="E21" s="3884"/>
      <c r="F21" s="3901"/>
      <c r="G21" s="3921"/>
      <c r="H21" s="1083" t="s">
        <v>57</v>
      </c>
      <c r="I21" s="128"/>
      <c r="J21" s="1292"/>
      <c r="K21" s="2057"/>
      <c r="L21" s="70" t="s">
        <v>107</v>
      </c>
      <c r="M21" s="76" t="s">
        <v>81</v>
      </c>
      <c r="N21" s="2664">
        <v>650</v>
      </c>
      <c r="O21" s="2080">
        <v>660</v>
      </c>
      <c r="P21" s="2082">
        <v>670</v>
      </c>
    </row>
    <row r="22" spans="1:21" ht="19.95" customHeight="1" x14ac:dyDescent="0.25">
      <c r="A22" s="3668"/>
      <c r="B22" s="3671"/>
      <c r="C22" s="4224"/>
      <c r="D22" s="1082"/>
      <c r="E22" s="3884"/>
      <c r="F22" s="3901"/>
      <c r="G22" s="3921"/>
      <c r="H22" s="1961" t="s">
        <v>56</v>
      </c>
      <c r="I22" s="1960"/>
      <c r="J22" s="129"/>
      <c r="K22" s="2054"/>
      <c r="L22" s="70"/>
      <c r="M22" s="76"/>
      <c r="N22" s="2091"/>
      <c r="O22" s="2091"/>
      <c r="P22" s="2092"/>
    </row>
    <row r="23" spans="1:21" ht="19.2" customHeight="1" x14ac:dyDescent="0.25">
      <c r="A23" s="3668"/>
      <c r="B23" s="3671"/>
      <c r="C23" s="4224"/>
      <c r="D23" s="1082"/>
      <c r="E23" s="3884"/>
      <c r="F23" s="3901"/>
      <c r="G23" s="3921"/>
      <c r="H23" s="1961" t="s">
        <v>67</v>
      </c>
      <c r="I23" s="1960"/>
      <c r="J23" s="129"/>
      <c r="K23" s="2054"/>
      <c r="L23" s="70"/>
      <c r="M23" s="76"/>
      <c r="N23" s="2091"/>
      <c r="O23" s="2091"/>
      <c r="P23" s="2092"/>
    </row>
    <row r="24" spans="1:21" ht="27" customHeight="1" thickBot="1" x14ac:dyDescent="0.3">
      <c r="A24" s="3669"/>
      <c r="B24" s="3672"/>
      <c r="C24" s="4225"/>
      <c r="D24" s="1102"/>
      <c r="E24" s="3685"/>
      <c r="F24" s="3902"/>
      <c r="G24" s="3922"/>
      <c r="H24" s="2083" t="s">
        <v>7</v>
      </c>
      <c r="I24" s="2062">
        <f>SUM(I18:I23)</f>
        <v>27385.9</v>
      </c>
      <c r="J24" s="2062">
        <f t="shared" ref="J24:K24" si="0">SUM(J18:J23)</f>
        <v>28755.1</v>
      </c>
      <c r="K24" s="2062">
        <f t="shared" si="0"/>
        <v>30193</v>
      </c>
      <c r="L24" s="2084"/>
      <c r="M24" s="1948"/>
      <c r="N24" s="3006"/>
      <c r="O24" s="3006"/>
      <c r="P24" s="3007"/>
    </row>
    <row r="25" spans="1:21" ht="17.399999999999999" customHeight="1" x14ac:dyDescent="0.25">
      <c r="A25" s="3667" t="s">
        <v>6</v>
      </c>
      <c r="B25" s="3670" t="s">
        <v>6</v>
      </c>
      <c r="C25" s="4235" t="s">
        <v>8</v>
      </c>
      <c r="D25" s="1078"/>
      <c r="E25" s="3883" t="s">
        <v>108</v>
      </c>
      <c r="F25" s="4245">
        <v>288724610</v>
      </c>
      <c r="G25" s="3920" t="s">
        <v>83</v>
      </c>
      <c r="H25" s="1079" t="s">
        <v>105</v>
      </c>
      <c r="I25" s="127">
        <v>98</v>
      </c>
      <c r="J25" s="1293">
        <v>103</v>
      </c>
      <c r="K25" s="1922">
        <v>108</v>
      </c>
      <c r="L25" s="4256" t="s">
        <v>1177</v>
      </c>
      <c r="M25" s="74" t="s">
        <v>69</v>
      </c>
      <c r="N25" s="111" t="s">
        <v>70</v>
      </c>
      <c r="O25" s="111" t="s">
        <v>70</v>
      </c>
      <c r="P25" s="112">
        <v>2</v>
      </c>
    </row>
    <row r="26" spans="1:21" ht="17.399999999999999" customHeight="1" x14ac:dyDescent="0.25">
      <c r="A26" s="3668"/>
      <c r="B26" s="3671"/>
      <c r="C26" s="4224"/>
      <c r="D26" s="1082"/>
      <c r="E26" s="3884"/>
      <c r="F26" s="3991"/>
      <c r="G26" s="3921"/>
      <c r="H26" s="1962" t="s">
        <v>56</v>
      </c>
      <c r="I26" s="1959"/>
      <c r="J26" s="2085"/>
      <c r="K26" s="2086"/>
      <c r="L26" s="4257"/>
      <c r="M26" s="145"/>
      <c r="N26" s="146"/>
      <c r="O26" s="146"/>
      <c r="P26" s="147"/>
    </row>
    <row r="27" spans="1:21" ht="23.4" customHeight="1" thickBot="1" x14ac:dyDescent="0.3">
      <c r="A27" s="3669"/>
      <c r="B27" s="3672"/>
      <c r="C27" s="4225"/>
      <c r="D27" s="1102"/>
      <c r="E27" s="3685"/>
      <c r="F27" s="3902"/>
      <c r="G27" s="3922"/>
      <c r="H27" s="2083" t="s">
        <v>7</v>
      </c>
      <c r="I27" s="2062">
        <f>I25+I26</f>
        <v>98</v>
      </c>
      <c r="J27" s="2062">
        <f t="shared" ref="J27:K27" si="1">J25+J26</f>
        <v>103</v>
      </c>
      <c r="K27" s="2062">
        <f t="shared" si="1"/>
        <v>108</v>
      </c>
      <c r="L27" s="4258"/>
      <c r="M27" s="1948"/>
      <c r="N27" s="3006"/>
      <c r="O27" s="3006"/>
      <c r="P27" s="3007"/>
    </row>
    <row r="28" spans="1:21" ht="13.2" customHeight="1" x14ac:dyDescent="0.25">
      <c r="A28" s="3667" t="s">
        <v>6</v>
      </c>
      <c r="B28" s="4259" t="s">
        <v>6</v>
      </c>
      <c r="C28" s="4235" t="s">
        <v>49</v>
      </c>
      <c r="D28" s="1078"/>
      <c r="E28" s="3883" t="s">
        <v>109</v>
      </c>
      <c r="F28" s="4245">
        <v>288724610</v>
      </c>
      <c r="G28" s="3920" t="s">
        <v>83</v>
      </c>
      <c r="H28" s="1079" t="s">
        <v>48</v>
      </c>
      <c r="I28" s="127">
        <v>6926.5</v>
      </c>
      <c r="J28" s="1293">
        <v>7272.8</v>
      </c>
      <c r="K28" s="1922">
        <v>7636.5</v>
      </c>
      <c r="L28" s="73" t="s">
        <v>110</v>
      </c>
      <c r="M28" s="74" t="s">
        <v>69</v>
      </c>
      <c r="N28" s="2087">
        <v>21</v>
      </c>
      <c r="O28" s="111">
        <v>19</v>
      </c>
      <c r="P28" s="2088">
        <v>19</v>
      </c>
    </row>
    <row r="29" spans="1:21" ht="26.4" x14ac:dyDescent="0.25">
      <c r="A29" s="3668"/>
      <c r="B29" s="3671"/>
      <c r="C29" s="4224"/>
      <c r="D29" s="1082"/>
      <c r="E29" s="3884"/>
      <c r="F29" s="3901"/>
      <c r="G29" s="3921"/>
      <c r="H29" s="1083" t="s">
        <v>57</v>
      </c>
      <c r="I29" s="128"/>
      <c r="J29" s="1292"/>
      <c r="K29" s="2057"/>
      <c r="L29" s="77" t="s">
        <v>1358</v>
      </c>
      <c r="M29" s="76" t="s">
        <v>81</v>
      </c>
      <c r="N29" s="2664">
        <v>9700</v>
      </c>
      <c r="O29" s="2664">
        <v>9750</v>
      </c>
      <c r="P29" s="2665">
        <v>9800</v>
      </c>
    </row>
    <row r="30" spans="1:21" ht="26.4" x14ac:dyDescent="0.25">
      <c r="A30" s="3668"/>
      <c r="B30" s="3671"/>
      <c r="C30" s="4224"/>
      <c r="D30" s="1082"/>
      <c r="E30" s="3884"/>
      <c r="F30" s="3901"/>
      <c r="G30" s="3921"/>
      <c r="H30" s="1083" t="s">
        <v>80</v>
      </c>
      <c r="I30" s="128">
        <v>365.4</v>
      </c>
      <c r="J30" s="1292">
        <v>383.7</v>
      </c>
      <c r="K30" s="2057">
        <v>402.9</v>
      </c>
      <c r="L30" s="70" t="s">
        <v>111</v>
      </c>
      <c r="M30" s="76" t="s">
        <v>81</v>
      </c>
      <c r="N30" s="2664">
        <v>830</v>
      </c>
      <c r="O30" s="2664">
        <v>820</v>
      </c>
      <c r="P30" s="2665">
        <v>810</v>
      </c>
    </row>
    <row r="31" spans="1:21" x14ac:dyDescent="0.25">
      <c r="A31" s="3668"/>
      <c r="B31" s="3671"/>
      <c r="C31" s="4224"/>
      <c r="D31" s="1082"/>
      <c r="E31" s="3884"/>
      <c r="F31" s="3901"/>
      <c r="G31" s="3921"/>
      <c r="H31" s="1083" t="s">
        <v>105</v>
      </c>
      <c r="I31" s="128">
        <v>25872.2</v>
      </c>
      <c r="J31" s="1292">
        <v>27165.8</v>
      </c>
      <c r="K31" s="2057">
        <v>28524.1</v>
      </c>
      <c r="L31" s="79" t="s">
        <v>120</v>
      </c>
      <c r="M31" s="51" t="s">
        <v>71</v>
      </c>
      <c r="N31" s="2478">
        <v>46</v>
      </c>
      <c r="O31" s="2478">
        <v>48</v>
      </c>
      <c r="P31" s="2666">
        <v>50</v>
      </c>
    </row>
    <row r="32" spans="1:21" ht="26.4" x14ac:dyDescent="0.25">
      <c r="A32" s="3668"/>
      <c r="B32" s="3671"/>
      <c r="C32" s="4224"/>
      <c r="D32" s="1082"/>
      <c r="E32" s="3884"/>
      <c r="F32" s="3901"/>
      <c r="G32" s="3921"/>
      <c r="H32" s="1083" t="s">
        <v>56</v>
      </c>
      <c r="I32" s="128"/>
      <c r="J32" s="1292"/>
      <c r="K32" s="2057"/>
      <c r="L32" s="78" t="s">
        <v>113</v>
      </c>
      <c r="M32" s="49" t="s">
        <v>69</v>
      </c>
      <c r="N32" s="2080">
        <v>1</v>
      </c>
      <c r="O32" s="2081" t="s">
        <v>66</v>
      </c>
      <c r="P32" s="2089" t="s">
        <v>66</v>
      </c>
      <c r="R32" s="20"/>
      <c r="U32" s="519"/>
    </row>
    <row r="33" spans="1:16" ht="26.4" x14ac:dyDescent="0.25">
      <c r="A33" s="3668"/>
      <c r="B33" s="3671"/>
      <c r="C33" s="4224"/>
      <c r="D33" s="1082"/>
      <c r="E33" s="3884"/>
      <c r="F33" s="3901"/>
      <c r="G33" s="3921"/>
      <c r="H33" s="1083" t="s">
        <v>67</v>
      </c>
      <c r="I33" s="128"/>
      <c r="J33" s="1292"/>
      <c r="K33" s="2057"/>
      <c r="L33" s="79" t="s">
        <v>114</v>
      </c>
      <c r="M33" s="51" t="s">
        <v>69</v>
      </c>
      <c r="N33" s="2090">
        <v>1</v>
      </c>
      <c r="O33" s="2091" t="s">
        <v>66</v>
      </c>
      <c r="P33" s="2092" t="s">
        <v>66</v>
      </c>
    </row>
    <row r="34" spans="1:16" ht="39.6" x14ac:dyDescent="0.25">
      <c r="A34" s="3668"/>
      <c r="B34" s="3671"/>
      <c r="C34" s="4224"/>
      <c r="D34" s="1082"/>
      <c r="E34" s="3884"/>
      <c r="F34" s="3901"/>
      <c r="G34" s="3921"/>
      <c r="H34" s="1083" t="s">
        <v>115</v>
      </c>
      <c r="I34" s="128">
        <v>2543.9</v>
      </c>
      <c r="J34" s="1292">
        <v>2671.1</v>
      </c>
      <c r="K34" s="2057">
        <v>2804.6</v>
      </c>
      <c r="L34" s="80" t="s">
        <v>116</v>
      </c>
      <c r="M34" s="51" t="s">
        <v>69</v>
      </c>
      <c r="N34" s="2091" t="s">
        <v>66</v>
      </c>
      <c r="O34" s="2091" t="s">
        <v>66</v>
      </c>
      <c r="P34" s="2092" t="s">
        <v>66</v>
      </c>
    </row>
    <row r="35" spans="1:16" ht="39.6" x14ac:dyDescent="0.25">
      <c r="A35" s="3668"/>
      <c r="B35" s="3671"/>
      <c r="C35" s="4224"/>
      <c r="D35" s="1082"/>
      <c r="E35" s="3884"/>
      <c r="F35" s="3901"/>
      <c r="G35" s="3921"/>
      <c r="H35" s="1962"/>
      <c r="I35" s="1959"/>
      <c r="J35" s="2085"/>
      <c r="K35" s="2086"/>
      <c r="L35" s="71" t="s">
        <v>117</v>
      </c>
      <c r="M35" s="51" t="s">
        <v>71</v>
      </c>
      <c r="N35" s="2080">
        <v>65</v>
      </c>
      <c r="O35" s="2080">
        <v>80</v>
      </c>
      <c r="P35" s="2089">
        <v>90</v>
      </c>
    </row>
    <row r="36" spans="1:16" ht="39.6" x14ac:dyDescent="0.25">
      <c r="A36" s="3668"/>
      <c r="B36" s="3671"/>
      <c r="C36" s="4224"/>
      <c r="D36" s="1082"/>
      <c r="E36" s="3884"/>
      <c r="F36" s="3901"/>
      <c r="G36" s="3921"/>
      <c r="H36" s="1961"/>
      <c r="I36" s="1960"/>
      <c r="J36" s="129"/>
      <c r="K36" s="2054"/>
      <c r="L36" s="78" t="s">
        <v>119</v>
      </c>
      <c r="M36" s="49" t="s">
        <v>71</v>
      </c>
      <c r="N36" s="2081">
        <v>9</v>
      </c>
      <c r="O36" s="2080">
        <v>10</v>
      </c>
      <c r="P36" s="2089">
        <v>11</v>
      </c>
    </row>
    <row r="37" spans="1:16" ht="13.8" thickBot="1" x14ac:dyDescent="0.3">
      <c r="A37" s="3669"/>
      <c r="B37" s="3672"/>
      <c r="C37" s="4225"/>
      <c r="D37" s="1102"/>
      <c r="E37" s="3685"/>
      <c r="F37" s="3902"/>
      <c r="G37" s="3922"/>
      <c r="H37" s="2083" t="s">
        <v>7</v>
      </c>
      <c r="I37" s="2062">
        <f>I28+I29+I30+I31+I32+I33+I34</f>
        <v>35708</v>
      </c>
      <c r="J37" s="2062">
        <f t="shared" ref="J37:K37" si="2">J28+J29+J30+J31+J32+J33+J34</f>
        <v>37493.4</v>
      </c>
      <c r="K37" s="2062">
        <f t="shared" si="2"/>
        <v>39368.1</v>
      </c>
      <c r="L37" s="93"/>
      <c r="M37" s="1596"/>
      <c r="N37" s="3006"/>
      <c r="O37" s="3006"/>
      <c r="P37" s="3007"/>
    </row>
    <row r="38" spans="1:16" ht="13.2" customHeight="1" x14ac:dyDescent="0.25">
      <c r="A38" s="4223" t="s">
        <v>6</v>
      </c>
      <c r="B38" s="4075" t="s">
        <v>6</v>
      </c>
      <c r="C38" s="4246" t="s">
        <v>50</v>
      </c>
      <c r="D38" s="1082"/>
      <c r="E38" s="3916" t="s">
        <v>443</v>
      </c>
      <c r="F38" s="4234" t="s">
        <v>62</v>
      </c>
      <c r="G38" s="3921" t="s">
        <v>83</v>
      </c>
      <c r="H38" s="1961" t="s">
        <v>105</v>
      </c>
      <c r="I38" s="1960">
        <v>2288.3000000000002</v>
      </c>
      <c r="J38" s="129">
        <v>2402.6999999999998</v>
      </c>
      <c r="K38" s="2054">
        <v>2522.9</v>
      </c>
      <c r="L38" s="80"/>
      <c r="M38" s="2026"/>
      <c r="N38" s="3008"/>
      <c r="O38" s="3008"/>
      <c r="P38" s="3009"/>
    </row>
    <row r="39" spans="1:16" x14ac:dyDescent="0.25">
      <c r="A39" s="3668"/>
      <c r="B39" s="3671"/>
      <c r="C39" s="4247"/>
      <c r="D39" s="1082"/>
      <c r="E39" s="3916"/>
      <c r="F39" s="3901"/>
      <c r="G39" s="3921"/>
      <c r="H39" s="1961" t="s">
        <v>48</v>
      </c>
      <c r="I39" s="1960"/>
      <c r="J39" s="129"/>
      <c r="K39" s="2054"/>
      <c r="L39" s="79"/>
      <c r="M39" s="2026"/>
      <c r="N39" s="3008"/>
      <c r="O39" s="3008"/>
      <c r="P39" s="3009"/>
    </row>
    <row r="40" spans="1:16" x14ac:dyDescent="0.25">
      <c r="A40" s="3668"/>
      <c r="B40" s="3671"/>
      <c r="C40" s="4247"/>
      <c r="D40" s="1082"/>
      <c r="E40" s="3916"/>
      <c r="F40" s="3901"/>
      <c r="G40" s="3921"/>
      <c r="H40" s="1083" t="s">
        <v>56</v>
      </c>
      <c r="I40" s="128"/>
      <c r="J40" s="1292"/>
      <c r="K40" s="2057"/>
      <c r="L40" s="82"/>
      <c r="M40" s="2123"/>
      <c r="N40" s="3010"/>
      <c r="O40" s="3010"/>
      <c r="P40" s="3011"/>
    </row>
    <row r="41" spans="1:16" ht="13.8" thickBot="1" x14ac:dyDescent="0.3">
      <c r="A41" s="3669"/>
      <c r="B41" s="3672"/>
      <c r="C41" s="4248"/>
      <c r="D41" s="1102"/>
      <c r="E41" s="3685"/>
      <c r="F41" s="3902"/>
      <c r="G41" s="3922"/>
      <c r="H41" s="1087" t="s">
        <v>7</v>
      </c>
      <c r="I41" s="131">
        <f>I38+I40+I39</f>
        <v>2288.3000000000002</v>
      </c>
      <c r="J41" s="131">
        <f t="shared" ref="J41:K41" si="3">J38+J40+J39</f>
        <v>2402.6999999999998</v>
      </c>
      <c r="K41" s="131">
        <f t="shared" si="3"/>
        <v>2522.9</v>
      </c>
      <c r="L41" s="2066"/>
      <c r="M41" s="3012"/>
      <c r="N41" s="3013"/>
      <c r="O41" s="3013"/>
      <c r="P41" s="3014"/>
    </row>
    <row r="42" spans="1:16" ht="39.6" x14ac:dyDescent="0.25">
      <c r="A42" s="4260" t="s">
        <v>6</v>
      </c>
      <c r="B42" s="3670" t="s">
        <v>6</v>
      </c>
      <c r="C42" s="4235" t="s">
        <v>53</v>
      </c>
      <c r="D42" s="1078"/>
      <c r="E42" s="3915" t="s">
        <v>444</v>
      </c>
      <c r="F42" s="4078" t="s">
        <v>62</v>
      </c>
      <c r="G42" s="3920" t="s">
        <v>83</v>
      </c>
      <c r="H42" s="1961" t="s">
        <v>48</v>
      </c>
      <c r="I42" s="1960">
        <v>2662.7</v>
      </c>
      <c r="J42" s="129">
        <v>2795.8</v>
      </c>
      <c r="K42" s="1922">
        <v>2935.6</v>
      </c>
      <c r="L42" s="81" t="s">
        <v>121</v>
      </c>
      <c r="M42" s="68" t="s">
        <v>71</v>
      </c>
      <c r="N42" s="3015">
        <v>22</v>
      </c>
      <c r="O42" s="3015">
        <v>23</v>
      </c>
      <c r="P42" s="3016">
        <v>24</v>
      </c>
    </row>
    <row r="43" spans="1:16" ht="26.4" x14ac:dyDescent="0.25">
      <c r="A43" s="3668"/>
      <c r="B43" s="3671"/>
      <c r="C43" s="4224"/>
      <c r="D43" s="1082"/>
      <c r="E43" s="3916"/>
      <c r="F43" s="3901"/>
      <c r="G43" s="3921"/>
      <c r="H43" s="1083" t="s">
        <v>56</v>
      </c>
      <c r="I43" s="128"/>
      <c r="J43" s="1292"/>
      <c r="K43" s="2057"/>
      <c r="L43" s="82" t="s">
        <v>122</v>
      </c>
      <c r="M43" s="49" t="s">
        <v>71</v>
      </c>
      <c r="N43" s="3017">
        <v>15</v>
      </c>
      <c r="O43" s="3017">
        <v>16</v>
      </c>
      <c r="P43" s="3018">
        <v>17</v>
      </c>
    </row>
    <row r="44" spans="1:16" ht="26.4" x14ac:dyDescent="0.25">
      <c r="A44" s="3668"/>
      <c r="B44" s="3671"/>
      <c r="C44" s="4224"/>
      <c r="D44" s="1082"/>
      <c r="E44" s="3916"/>
      <c r="F44" s="3901"/>
      <c r="G44" s="3921"/>
      <c r="H44" s="1083" t="s">
        <v>67</v>
      </c>
      <c r="I44" s="1291"/>
      <c r="J44" s="1292"/>
      <c r="K44" s="2057"/>
      <c r="L44" s="78" t="s">
        <v>123</v>
      </c>
      <c r="M44" s="3019" t="s">
        <v>655</v>
      </c>
      <c r="N44" s="3020">
        <v>1</v>
      </c>
      <c r="O44" s="3020">
        <v>1</v>
      </c>
      <c r="P44" s="3018">
        <v>1</v>
      </c>
    </row>
    <row r="45" spans="1:16" ht="26.4" x14ac:dyDescent="0.25">
      <c r="A45" s="3668"/>
      <c r="B45" s="3671"/>
      <c r="C45" s="4224"/>
      <c r="D45" s="1082"/>
      <c r="E45" s="83"/>
      <c r="F45" s="3901"/>
      <c r="G45" s="3921"/>
      <c r="H45" s="2662" t="s">
        <v>105</v>
      </c>
      <c r="I45" s="2663">
        <v>243</v>
      </c>
      <c r="J45" s="129">
        <v>255.2</v>
      </c>
      <c r="K45" s="2054">
        <v>267.89999999999998</v>
      </c>
      <c r="L45" s="2093" t="s">
        <v>124</v>
      </c>
      <c r="M45" s="3019" t="s">
        <v>69</v>
      </c>
      <c r="N45" s="3021">
        <v>5</v>
      </c>
      <c r="O45" s="3021">
        <v>5</v>
      </c>
      <c r="P45" s="3022">
        <v>5</v>
      </c>
    </row>
    <row r="46" spans="1:16" ht="39.6" x14ac:dyDescent="0.25">
      <c r="A46" s="3668"/>
      <c r="B46" s="3671"/>
      <c r="C46" s="4224"/>
      <c r="D46" s="1082"/>
      <c r="E46" s="83"/>
      <c r="F46" s="3901"/>
      <c r="G46" s="3921"/>
      <c r="H46" s="1290" t="s">
        <v>80</v>
      </c>
      <c r="I46" s="1291">
        <v>215</v>
      </c>
      <c r="J46" s="1292">
        <v>225.7</v>
      </c>
      <c r="K46" s="2057">
        <v>237</v>
      </c>
      <c r="L46" s="84" t="s">
        <v>125</v>
      </c>
      <c r="M46" s="3019" t="s">
        <v>81</v>
      </c>
      <c r="N46" s="3020">
        <v>110</v>
      </c>
      <c r="O46" s="3020">
        <v>115</v>
      </c>
      <c r="P46" s="3018">
        <v>120</v>
      </c>
    </row>
    <row r="47" spans="1:16" ht="26.4" x14ac:dyDescent="0.25">
      <c r="A47" s="3668"/>
      <c r="B47" s="3671"/>
      <c r="C47" s="4224"/>
      <c r="D47" s="1082"/>
      <c r="E47" s="83"/>
      <c r="F47" s="3901"/>
      <c r="G47" s="3921"/>
      <c r="H47" s="1290" t="s">
        <v>56</v>
      </c>
      <c r="I47" s="1291"/>
      <c r="J47" s="1292"/>
      <c r="K47" s="2057"/>
      <c r="L47" s="84" t="s">
        <v>126</v>
      </c>
      <c r="M47" s="3019" t="s">
        <v>81</v>
      </c>
      <c r="N47" s="3020">
        <v>3550</v>
      </c>
      <c r="O47" s="3020">
        <v>3700</v>
      </c>
      <c r="P47" s="3018">
        <v>3700</v>
      </c>
    </row>
    <row r="48" spans="1:16" ht="26.4" x14ac:dyDescent="0.25">
      <c r="A48" s="3668"/>
      <c r="B48" s="3671"/>
      <c r="C48" s="4224"/>
      <c r="D48" s="1082"/>
      <c r="E48" s="83"/>
      <c r="F48" s="3901"/>
      <c r="G48" s="3921"/>
      <c r="H48" s="1290" t="s">
        <v>57</v>
      </c>
      <c r="I48" s="1291"/>
      <c r="J48" s="1291"/>
      <c r="K48" s="1291"/>
      <c r="L48" s="84" t="s">
        <v>127</v>
      </c>
      <c r="M48" s="3019" t="s">
        <v>69</v>
      </c>
      <c r="N48" s="3020">
        <v>123</v>
      </c>
      <c r="O48" s="3020">
        <v>125</v>
      </c>
      <c r="P48" s="3018">
        <v>130</v>
      </c>
    </row>
    <row r="49" spans="1:23" ht="13.8" thickBot="1" x14ac:dyDescent="0.3">
      <c r="A49" s="3669"/>
      <c r="B49" s="3672"/>
      <c r="C49" s="4225"/>
      <c r="D49" s="1102"/>
      <c r="E49" s="1957"/>
      <c r="F49" s="3902"/>
      <c r="G49" s="3922"/>
      <c r="H49" s="1087" t="s">
        <v>7</v>
      </c>
      <c r="I49" s="131">
        <f>I42+I43+I44+I45+I46+I47+I48</f>
        <v>3120.7</v>
      </c>
      <c r="J49" s="131">
        <f>J42+J43+J44+J45+J46+J47</f>
        <v>3276.7</v>
      </c>
      <c r="K49" s="131">
        <f>K42+K43+K44+K45+K46+K47</f>
        <v>3440.5</v>
      </c>
      <c r="L49" s="2094"/>
      <c r="M49" s="3023"/>
      <c r="N49" s="3024"/>
      <c r="O49" s="3024"/>
      <c r="P49" s="3025"/>
    </row>
    <row r="50" spans="1:23" ht="13.8" thickBot="1" x14ac:dyDescent="0.3">
      <c r="A50" s="1075" t="s">
        <v>6</v>
      </c>
      <c r="B50" s="1088" t="s">
        <v>6</v>
      </c>
      <c r="C50" s="1089"/>
      <c r="D50" s="1090"/>
      <c r="E50" s="3688" t="s">
        <v>31</v>
      </c>
      <c r="F50" s="3688"/>
      <c r="G50" s="3689"/>
      <c r="H50" s="1091" t="s">
        <v>7</v>
      </c>
      <c r="I50" s="132">
        <f>I24+I27+I37+I41+I49</f>
        <v>68600.900000000009</v>
      </c>
      <c r="J50" s="132">
        <f t="shared" ref="J50:K50" si="4">J24+J27+J37+J41+J49</f>
        <v>72030.899999999994</v>
      </c>
      <c r="K50" s="132">
        <f t="shared" si="4"/>
        <v>75632.5</v>
      </c>
      <c r="L50" s="1092"/>
      <c r="M50" s="3026"/>
      <c r="N50" s="3027"/>
      <c r="O50" s="3027"/>
      <c r="P50" s="3028"/>
    </row>
    <row r="51" spans="1:23" ht="13.8" thickBot="1" x14ac:dyDescent="0.3">
      <c r="A51" s="1075" t="s">
        <v>6</v>
      </c>
      <c r="B51" s="1088" t="s">
        <v>8</v>
      </c>
      <c r="C51" s="101" t="s">
        <v>1109</v>
      </c>
      <c r="D51" s="52"/>
      <c r="E51" s="1096"/>
      <c r="F51" s="1096"/>
      <c r="G51" s="1096"/>
      <c r="H51" s="1096"/>
      <c r="I51" s="1096"/>
      <c r="J51" s="1096"/>
      <c r="K51" s="1096"/>
      <c r="L51" s="1096"/>
      <c r="M51" s="3029"/>
      <c r="N51" s="3030"/>
      <c r="O51" s="3030"/>
      <c r="P51" s="3031"/>
    </row>
    <row r="52" spans="1:23" ht="40.200000000000003" thickBot="1" x14ac:dyDescent="0.3">
      <c r="A52" s="1075"/>
      <c r="B52" s="1088"/>
      <c r="C52" s="85"/>
      <c r="D52" s="86"/>
      <c r="E52" s="1099"/>
      <c r="F52" s="1099"/>
      <c r="G52" s="1099"/>
      <c r="H52" s="1099"/>
      <c r="I52" s="1099"/>
      <c r="J52" s="1099"/>
      <c r="K52" s="1100"/>
      <c r="L52" s="87" t="s">
        <v>128</v>
      </c>
      <c r="M52" s="3032" t="s">
        <v>82</v>
      </c>
      <c r="N52" s="3033">
        <v>1</v>
      </c>
      <c r="O52" s="3033">
        <v>1</v>
      </c>
      <c r="P52" s="3034">
        <v>1</v>
      </c>
    </row>
    <row r="53" spans="1:23" ht="43.2" customHeight="1" thickBot="1" x14ac:dyDescent="0.3">
      <c r="A53" s="2023"/>
      <c r="B53" s="2027"/>
      <c r="C53" s="2128"/>
      <c r="D53" s="2029"/>
      <c r="E53" s="2030"/>
      <c r="F53" s="2030"/>
      <c r="G53" s="2030"/>
      <c r="H53" s="2030"/>
      <c r="I53" s="2030"/>
      <c r="J53" s="2030"/>
      <c r="K53" s="2031"/>
      <c r="L53" s="88" t="s">
        <v>129</v>
      </c>
      <c r="M53" s="3032"/>
      <c r="N53" s="3035">
        <v>1</v>
      </c>
      <c r="O53" s="3035" t="s">
        <v>66</v>
      </c>
      <c r="P53" s="3036" t="s">
        <v>66</v>
      </c>
      <c r="V53" s="609"/>
    </row>
    <row r="54" spans="1:23" ht="39.6" x14ac:dyDescent="0.25">
      <c r="A54" s="3667" t="s">
        <v>6</v>
      </c>
      <c r="B54" s="3670" t="s">
        <v>8</v>
      </c>
      <c r="C54" s="4235" t="s">
        <v>6</v>
      </c>
      <c r="D54" s="1078"/>
      <c r="E54" s="3883" t="s">
        <v>130</v>
      </c>
      <c r="F54" s="4078" t="s">
        <v>62</v>
      </c>
      <c r="G54" s="3920" t="s">
        <v>131</v>
      </c>
      <c r="H54" s="1079" t="s">
        <v>48</v>
      </c>
      <c r="I54" s="127">
        <v>188.8</v>
      </c>
      <c r="J54" s="1293">
        <v>198.2</v>
      </c>
      <c r="K54" s="1922">
        <v>208</v>
      </c>
      <c r="L54" s="89" t="s">
        <v>132</v>
      </c>
      <c r="M54" s="68"/>
      <c r="N54" s="3037" t="s">
        <v>66</v>
      </c>
      <c r="O54" s="3037" t="s">
        <v>66</v>
      </c>
      <c r="P54" s="3038" t="s">
        <v>66</v>
      </c>
      <c r="Q54" s="610"/>
      <c r="R54" s="611"/>
      <c r="S54" s="612"/>
      <c r="U54" s="612"/>
      <c r="V54" s="612"/>
      <c r="W54" s="612"/>
    </row>
    <row r="55" spans="1:23" ht="26.4" x14ac:dyDescent="0.25">
      <c r="A55" s="3668"/>
      <c r="B55" s="3671"/>
      <c r="C55" s="4224"/>
      <c r="D55" s="1082"/>
      <c r="E55" s="3884"/>
      <c r="F55" s="3901"/>
      <c r="G55" s="3921"/>
      <c r="H55" s="1083" t="s">
        <v>56</v>
      </c>
      <c r="I55" s="128"/>
      <c r="J55" s="1292"/>
      <c r="K55" s="2057"/>
      <c r="L55" s="90" t="s">
        <v>133</v>
      </c>
      <c r="M55" s="49" t="s">
        <v>69</v>
      </c>
      <c r="N55" s="3020">
        <v>3800</v>
      </c>
      <c r="O55" s="3020">
        <v>3800</v>
      </c>
      <c r="P55" s="3039">
        <v>3900</v>
      </c>
    </row>
    <row r="56" spans="1:23" ht="39.6" x14ac:dyDescent="0.25">
      <c r="A56" s="3668"/>
      <c r="B56" s="3671"/>
      <c r="C56" s="4224"/>
      <c r="D56" s="1082"/>
      <c r="E56" s="3884"/>
      <c r="F56" s="3901"/>
      <c r="G56" s="3921"/>
      <c r="H56" s="1083" t="s">
        <v>55</v>
      </c>
      <c r="I56" s="128"/>
      <c r="J56" s="1292"/>
      <c r="K56" s="2057"/>
      <c r="L56" s="90" t="s">
        <v>134</v>
      </c>
      <c r="M56" s="62" t="s">
        <v>69</v>
      </c>
      <c r="N56" s="3020">
        <v>5500</v>
      </c>
      <c r="O56" s="3020">
        <v>5750</v>
      </c>
      <c r="P56" s="3039">
        <v>6000</v>
      </c>
    </row>
    <row r="57" spans="1:23" ht="26.4" x14ac:dyDescent="0.25">
      <c r="A57" s="3668"/>
      <c r="B57" s="3671"/>
      <c r="C57" s="4224"/>
      <c r="D57" s="1082"/>
      <c r="E57" s="3884"/>
      <c r="F57" s="3901"/>
      <c r="G57" s="3921"/>
      <c r="H57" s="1083" t="s">
        <v>80</v>
      </c>
      <c r="I57" s="128"/>
      <c r="J57" s="1292"/>
      <c r="K57" s="2057"/>
      <c r="L57" s="3040" t="s">
        <v>135</v>
      </c>
      <c r="M57" s="2957" t="s">
        <v>69</v>
      </c>
      <c r="N57" s="3020">
        <v>0</v>
      </c>
      <c r="O57" s="3020">
        <v>1</v>
      </c>
      <c r="P57" s="3039">
        <v>1</v>
      </c>
    </row>
    <row r="58" spans="1:23" ht="27" customHeight="1" x14ac:dyDescent="0.25">
      <c r="A58" s="3668"/>
      <c r="B58" s="3671"/>
      <c r="C58" s="4224"/>
      <c r="D58" s="1082"/>
      <c r="E58" s="3884"/>
      <c r="F58" s="3901"/>
      <c r="G58" s="3921"/>
      <c r="H58" s="1083"/>
      <c r="I58" s="128"/>
      <c r="J58" s="1292"/>
      <c r="K58" s="2057"/>
      <c r="L58" s="77" t="s">
        <v>136</v>
      </c>
      <c r="M58" s="49" t="s">
        <v>69</v>
      </c>
      <c r="N58" s="3020">
        <v>2000</v>
      </c>
      <c r="O58" s="3020">
        <v>2100</v>
      </c>
      <c r="P58" s="3039">
        <v>2200</v>
      </c>
    </row>
    <row r="59" spans="1:23" ht="26.4" x14ac:dyDescent="0.25">
      <c r="A59" s="3668"/>
      <c r="B59" s="3671"/>
      <c r="C59" s="4224"/>
      <c r="D59" s="1082"/>
      <c r="E59" s="3776"/>
      <c r="F59" s="3901"/>
      <c r="G59" s="3921"/>
      <c r="H59" s="1083"/>
      <c r="I59" s="128"/>
      <c r="J59" s="1292"/>
      <c r="K59" s="2057"/>
      <c r="L59" s="77" t="s">
        <v>137</v>
      </c>
      <c r="M59" s="49" t="s">
        <v>81</v>
      </c>
      <c r="N59" s="3020">
        <v>500</v>
      </c>
      <c r="O59" s="3020">
        <v>525</v>
      </c>
      <c r="P59" s="3039">
        <v>550</v>
      </c>
    </row>
    <row r="60" spans="1:23" ht="26.4" x14ac:dyDescent="0.25">
      <c r="A60" s="3668"/>
      <c r="B60" s="3671"/>
      <c r="C60" s="4224"/>
      <c r="D60" s="1082"/>
      <c r="E60" s="3776"/>
      <c r="F60" s="3901"/>
      <c r="G60" s="3921"/>
      <c r="H60" s="1083"/>
      <c r="I60" s="128"/>
      <c r="J60" s="1292"/>
      <c r="K60" s="2057"/>
      <c r="L60" s="77" t="s">
        <v>138</v>
      </c>
      <c r="M60" s="49" t="s">
        <v>69</v>
      </c>
      <c r="N60" s="3020">
        <v>1</v>
      </c>
      <c r="O60" s="3020">
        <v>1</v>
      </c>
      <c r="P60" s="3039">
        <v>1</v>
      </c>
    </row>
    <row r="61" spans="1:23" ht="26.4" x14ac:dyDescent="0.25">
      <c r="A61" s="3668"/>
      <c r="B61" s="3671"/>
      <c r="C61" s="4224"/>
      <c r="D61" s="1082"/>
      <c r="E61" s="3776"/>
      <c r="F61" s="3901"/>
      <c r="G61" s="3921"/>
      <c r="H61" s="1083"/>
      <c r="I61" s="128"/>
      <c r="J61" s="1292"/>
      <c r="K61" s="2057"/>
      <c r="L61" s="77" t="s">
        <v>139</v>
      </c>
      <c r="M61" s="49" t="s">
        <v>71</v>
      </c>
      <c r="N61" s="3020">
        <v>80</v>
      </c>
      <c r="O61" s="3020">
        <v>80</v>
      </c>
      <c r="P61" s="3039">
        <v>80</v>
      </c>
    </row>
    <row r="62" spans="1:23" ht="30.6" customHeight="1" x14ac:dyDescent="0.25">
      <c r="A62" s="3668"/>
      <c r="B62" s="3671"/>
      <c r="C62" s="4224"/>
      <c r="D62" s="1082"/>
      <c r="E62" s="3776"/>
      <c r="F62" s="3901"/>
      <c r="G62" s="3921"/>
      <c r="H62" s="1083"/>
      <c r="I62" s="128"/>
      <c r="J62" s="1292"/>
      <c r="K62" s="2057"/>
      <c r="L62" s="77" t="s">
        <v>140</v>
      </c>
      <c r="M62" s="49" t="s">
        <v>69</v>
      </c>
      <c r="N62" s="3020">
        <v>45</v>
      </c>
      <c r="O62" s="3020">
        <v>48</v>
      </c>
      <c r="P62" s="3039">
        <v>48</v>
      </c>
    </row>
    <row r="63" spans="1:23" ht="24.6" customHeight="1" x14ac:dyDescent="0.25">
      <c r="A63" s="3668"/>
      <c r="B63" s="3671"/>
      <c r="C63" s="4224"/>
      <c r="D63" s="1082"/>
      <c r="E63" s="3776"/>
      <c r="F63" s="3901"/>
      <c r="G63" s="3921"/>
      <c r="H63" s="1083"/>
      <c r="I63" s="128"/>
      <c r="J63" s="1292"/>
      <c r="K63" s="2057"/>
      <c r="L63" s="82" t="s">
        <v>141</v>
      </c>
      <c r="M63" s="49" t="s">
        <v>69</v>
      </c>
      <c r="N63" s="3020">
        <v>45</v>
      </c>
      <c r="O63" s="3020">
        <v>48</v>
      </c>
      <c r="P63" s="3039">
        <v>48</v>
      </c>
    </row>
    <row r="64" spans="1:23" ht="26.4" x14ac:dyDescent="0.25">
      <c r="A64" s="3668"/>
      <c r="B64" s="3671"/>
      <c r="C64" s="4224"/>
      <c r="D64" s="1082"/>
      <c r="E64" s="3776"/>
      <c r="F64" s="3901"/>
      <c r="G64" s="3921"/>
      <c r="H64" s="1083"/>
      <c r="I64" s="128"/>
      <c r="J64" s="1292"/>
      <c r="K64" s="2057"/>
      <c r="L64" s="82" t="s">
        <v>142</v>
      </c>
      <c r="M64" s="49" t="s">
        <v>69</v>
      </c>
      <c r="N64" s="3020">
        <v>3</v>
      </c>
      <c r="O64" s="3020">
        <v>3</v>
      </c>
      <c r="P64" s="3039">
        <v>3</v>
      </c>
    </row>
    <row r="65" spans="1:16" ht="30" customHeight="1" x14ac:dyDescent="0.25">
      <c r="A65" s="3668"/>
      <c r="B65" s="3671"/>
      <c r="C65" s="4224"/>
      <c r="D65" s="1082"/>
      <c r="E65" s="3776"/>
      <c r="F65" s="3901"/>
      <c r="G65" s="3921"/>
      <c r="H65" s="1083"/>
      <c r="I65" s="128"/>
      <c r="J65" s="1292"/>
      <c r="K65" s="2057"/>
      <c r="L65" s="82" t="s">
        <v>445</v>
      </c>
      <c r="M65" s="49" t="s">
        <v>69</v>
      </c>
      <c r="N65" s="3020">
        <v>3</v>
      </c>
      <c r="O65" s="3020">
        <v>3</v>
      </c>
      <c r="P65" s="3039">
        <v>3</v>
      </c>
    </row>
    <row r="66" spans="1:16" ht="30" customHeight="1" x14ac:dyDescent="0.25">
      <c r="A66" s="3668"/>
      <c r="B66" s="3671"/>
      <c r="C66" s="4224"/>
      <c r="D66" s="1082"/>
      <c r="E66" s="3776"/>
      <c r="F66" s="3901"/>
      <c r="G66" s="3921"/>
      <c r="H66" s="1083"/>
      <c r="I66" s="128"/>
      <c r="J66" s="1292"/>
      <c r="K66" s="2057"/>
      <c r="L66" s="82" t="s">
        <v>143</v>
      </c>
      <c r="M66" s="49" t="s">
        <v>69</v>
      </c>
      <c r="N66" s="3020">
        <v>1</v>
      </c>
      <c r="O66" s="3020">
        <v>1</v>
      </c>
      <c r="P66" s="3039">
        <v>1</v>
      </c>
    </row>
    <row r="67" spans="1:16" ht="41.4" customHeight="1" x14ac:dyDescent="0.25">
      <c r="A67" s="3668"/>
      <c r="B67" s="3671"/>
      <c r="C67" s="4224"/>
      <c r="D67" s="1082"/>
      <c r="E67" s="3776"/>
      <c r="F67" s="3901"/>
      <c r="G67" s="3921"/>
      <c r="H67" s="1083"/>
      <c r="I67" s="128"/>
      <c r="J67" s="1292"/>
      <c r="K67" s="2057"/>
      <c r="L67" s="82" t="s">
        <v>144</v>
      </c>
      <c r="M67" s="49" t="s">
        <v>81</v>
      </c>
      <c r="N67" s="3020">
        <v>12</v>
      </c>
      <c r="O67" s="3020">
        <v>15</v>
      </c>
      <c r="P67" s="3039">
        <v>17</v>
      </c>
    </row>
    <row r="68" spans="1:16" ht="39.6" x14ac:dyDescent="0.25">
      <c r="A68" s="3668"/>
      <c r="B68" s="3671"/>
      <c r="C68" s="4224"/>
      <c r="D68" s="1082"/>
      <c r="E68" s="3776"/>
      <c r="F68" s="3901"/>
      <c r="G68" s="3921"/>
      <c r="H68" s="1083"/>
      <c r="I68" s="128"/>
      <c r="J68" s="1292"/>
      <c r="K68" s="2057"/>
      <c r="L68" s="3041" t="s">
        <v>145</v>
      </c>
      <c r="M68" s="2957" t="s">
        <v>81</v>
      </c>
      <c r="N68" s="3042">
        <v>50</v>
      </c>
      <c r="O68" s="3020">
        <v>55</v>
      </c>
      <c r="P68" s="3039">
        <v>60</v>
      </c>
    </row>
    <row r="69" spans="1:16" ht="31.2" customHeight="1" x14ac:dyDescent="0.25">
      <c r="A69" s="3668"/>
      <c r="B69" s="3671"/>
      <c r="C69" s="4224"/>
      <c r="D69" s="1082"/>
      <c r="E69" s="3776"/>
      <c r="F69" s="3901"/>
      <c r="G69" s="3921"/>
      <c r="H69" s="1083"/>
      <c r="I69" s="128"/>
      <c r="J69" s="1292"/>
      <c r="K69" s="2057"/>
      <c r="L69" s="82" t="s">
        <v>146</v>
      </c>
      <c r="M69" s="49" t="s">
        <v>81</v>
      </c>
      <c r="N69" s="3020">
        <v>100</v>
      </c>
      <c r="O69" s="3020">
        <v>100</v>
      </c>
      <c r="P69" s="3039">
        <v>100</v>
      </c>
    </row>
    <row r="70" spans="1:16" ht="26.4" x14ac:dyDescent="0.25">
      <c r="A70" s="3668"/>
      <c r="B70" s="3671"/>
      <c r="C70" s="4224"/>
      <c r="D70" s="1082"/>
      <c r="E70" s="3776"/>
      <c r="F70" s="3901"/>
      <c r="G70" s="3921"/>
      <c r="H70" s="1083"/>
      <c r="I70" s="128"/>
      <c r="J70" s="1292"/>
      <c r="K70" s="2057"/>
      <c r="L70" s="3041" t="s">
        <v>147</v>
      </c>
      <c r="M70" s="49" t="s">
        <v>69</v>
      </c>
      <c r="N70" s="3020">
        <v>0</v>
      </c>
      <c r="O70" s="3020">
        <v>5</v>
      </c>
      <c r="P70" s="3039">
        <v>5</v>
      </c>
    </row>
    <row r="71" spans="1:16" ht="26.4" x14ac:dyDescent="0.25">
      <c r="A71" s="3668"/>
      <c r="B71" s="3671"/>
      <c r="C71" s="4224"/>
      <c r="D71" s="1082"/>
      <c r="E71" s="3776"/>
      <c r="F71" s="3901"/>
      <c r="G71" s="3921"/>
      <c r="H71" s="1083"/>
      <c r="I71" s="128"/>
      <c r="J71" s="1292"/>
      <c r="K71" s="2057"/>
      <c r="L71" s="82" t="s">
        <v>148</v>
      </c>
      <c r="M71" s="49" t="s">
        <v>69</v>
      </c>
      <c r="N71" s="3020">
        <v>41</v>
      </c>
      <c r="O71" s="3020">
        <v>45</v>
      </c>
      <c r="P71" s="3039">
        <v>45</v>
      </c>
    </row>
    <row r="72" spans="1:16" ht="17.399999999999999" customHeight="1" x14ac:dyDescent="0.25">
      <c r="A72" s="3668"/>
      <c r="B72" s="3671"/>
      <c r="C72" s="4224"/>
      <c r="D72" s="1082"/>
      <c r="E72" s="3776"/>
      <c r="F72" s="3901"/>
      <c r="G72" s="3921"/>
      <c r="H72" s="2095"/>
      <c r="I72" s="1967"/>
      <c r="J72" s="2096"/>
      <c r="K72" s="2320"/>
      <c r="L72" s="3043" t="s">
        <v>178</v>
      </c>
      <c r="M72" s="2957" t="s">
        <v>69</v>
      </c>
      <c r="N72" s="3042" t="s">
        <v>66</v>
      </c>
      <c r="O72" s="3042" t="s">
        <v>66</v>
      </c>
      <c r="P72" s="3094" t="s">
        <v>66</v>
      </c>
    </row>
    <row r="73" spans="1:16" ht="25.95" customHeight="1" x14ac:dyDescent="0.25">
      <c r="A73" s="3668"/>
      <c r="B73" s="3671"/>
      <c r="C73" s="4224"/>
      <c r="D73" s="1082"/>
      <c r="E73" s="3776"/>
      <c r="F73" s="3901"/>
      <c r="G73" s="3921"/>
      <c r="H73" s="2095"/>
      <c r="I73" s="1967"/>
      <c r="J73" s="2096"/>
      <c r="K73" s="2320"/>
      <c r="L73" s="3082" t="s">
        <v>1359</v>
      </c>
      <c r="M73" s="3083" t="s">
        <v>81</v>
      </c>
      <c r="N73" s="3084">
        <v>1400</v>
      </c>
      <c r="O73" s="3084">
        <v>1800</v>
      </c>
      <c r="P73" s="2492">
        <v>2000</v>
      </c>
    </row>
    <row r="74" spans="1:16" ht="27" customHeight="1" x14ac:dyDescent="0.25">
      <c r="A74" s="3668"/>
      <c r="B74" s="3671"/>
      <c r="C74" s="4224"/>
      <c r="D74" s="1082"/>
      <c r="E74" s="3776"/>
      <c r="F74" s="3901"/>
      <c r="G74" s="3921"/>
      <c r="H74" s="2095"/>
      <c r="I74" s="1967"/>
      <c r="J74" s="2096"/>
      <c r="K74" s="2320"/>
      <c r="L74" s="3082" t="s">
        <v>167</v>
      </c>
      <c r="M74" s="3083" t="s">
        <v>69</v>
      </c>
      <c r="N74" s="3084">
        <v>9</v>
      </c>
      <c r="O74" s="3084">
        <v>10</v>
      </c>
      <c r="P74" s="2492">
        <v>12</v>
      </c>
    </row>
    <row r="75" spans="1:16" ht="25.95" customHeight="1" x14ac:dyDescent="0.25">
      <c r="A75" s="3668"/>
      <c r="B75" s="3671"/>
      <c r="C75" s="4224"/>
      <c r="D75" s="1082"/>
      <c r="E75" s="3776"/>
      <c r="F75" s="3901"/>
      <c r="G75" s="3921"/>
      <c r="H75" s="2095"/>
      <c r="I75" s="1967"/>
      <c r="J75" s="2096"/>
      <c r="K75" s="2097"/>
      <c r="L75" s="1770" t="s">
        <v>112</v>
      </c>
      <c r="M75" s="3044" t="s">
        <v>69</v>
      </c>
      <c r="N75" s="2091">
        <v>3</v>
      </c>
      <c r="O75" s="2091"/>
      <c r="P75" s="2092"/>
    </row>
    <row r="76" spans="1:16" ht="18" customHeight="1" thickBot="1" x14ac:dyDescent="0.3">
      <c r="A76" s="3669"/>
      <c r="B76" s="3672"/>
      <c r="C76" s="4225"/>
      <c r="D76" s="1102"/>
      <c r="E76" s="3685"/>
      <c r="F76" s="3902"/>
      <c r="G76" s="3922"/>
      <c r="H76" s="1103" t="s">
        <v>7</v>
      </c>
      <c r="I76" s="131">
        <f>I54+I55+I56+I57</f>
        <v>188.8</v>
      </c>
      <c r="J76" s="131">
        <f t="shared" ref="J76:K76" si="5">J54+J55+J56</f>
        <v>198.2</v>
      </c>
      <c r="K76" s="131">
        <f t="shared" si="5"/>
        <v>208</v>
      </c>
      <c r="L76" s="2066"/>
      <c r="M76" s="3045"/>
      <c r="N76" s="3024"/>
      <c r="O76" s="3024"/>
      <c r="P76" s="3046"/>
    </row>
    <row r="77" spans="1:16" ht="31.95" customHeight="1" x14ac:dyDescent="0.25">
      <c r="A77" s="3667" t="s">
        <v>6</v>
      </c>
      <c r="B77" s="3670" t="s">
        <v>8</v>
      </c>
      <c r="C77" s="4235" t="s">
        <v>8</v>
      </c>
      <c r="D77" s="1078"/>
      <c r="E77" s="3883" t="s">
        <v>656</v>
      </c>
      <c r="F77" s="3900" t="s">
        <v>149</v>
      </c>
      <c r="G77" s="3920" t="s">
        <v>83</v>
      </c>
      <c r="H77" s="1079" t="s">
        <v>48</v>
      </c>
      <c r="I77" s="127">
        <v>66</v>
      </c>
      <c r="J77" s="1293">
        <v>69.3</v>
      </c>
      <c r="K77" s="1922">
        <v>72.8</v>
      </c>
      <c r="L77" s="45" t="s">
        <v>150</v>
      </c>
      <c r="M77" s="74" t="s">
        <v>69</v>
      </c>
      <c r="N77" s="111">
        <v>1</v>
      </c>
      <c r="O77" s="111">
        <v>1</v>
      </c>
      <c r="P77" s="2088" t="s">
        <v>66</v>
      </c>
    </row>
    <row r="78" spans="1:16" ht="26.4" x14ac:dyDescent="0.25">
      <c r="A78" s="3668"/>
      <c r="B78" s="3671"/>
      <c r="C78" s="4224"/>
      <c r="D78" s="1082"/>
      <c r="E78" s="3884"/>
      <c r="F78" s="3901"/>
      <c r="G78" s="3921"/>
      <c r="H78" s="1083" t="s">
        <v>105</v>
      </c>
      <c r="I78" s="128">
        <v>425.4</v>
      </c>
      <c r="J78" s="1292">
        <v>446.7</v>
      </c>
      <c r="K78" s="2057">
        <v>469</v>
      </c>
      <c r="L78" s="77" t="s">
        <v>151</v>
      </c>
      <c r="M78" s="76"/>
      <c r="N78" s="2081" t="s">
        <v>66</v>
      </c>
      <c r="O78" s="2081" t="s">
        <v>66</v>
      </c>
      <c r="P78" s="2089" t="s">
        <v>66</v>
      </c>
    </row>
    <row r="79" spans="1:16" ht="15.6" customHeight="1" x14ac:dyDescent="0.25">
      <c r="A79" s="3668"/>
      <c r="B79" s="3671"/>
      <c r="C79" s="4224"/>
      <c r="D79" s="1082"/>
      <c r="E79" s="3884"/>
      <c r="F79" s="3901"/>
      <c r="G79" s="3921"/>
      <c r="H79" s="1961" t="s">
        <v>57</v>
      </c>
      <c r="I79" s="1960"/>
      <c r="J79" s="129"/>
      <c r="K79" s="2057"/>
      <c r="L79" s="77"/>
      <c r="M79" s="76"/>
      <c r="N79" s="2081"/>
      <c r="O79" s="2081"/>
      <c r="P79" s="2089"/>
    </row>
    <row r="80" spans="1:16" ht="13.95" customHeight="1" x14ac:dyDescent="0.25">
      <c r="A80" s="3668"/>
      <c r="B80" s="3671"/>
      <c r="C80" s="4224"/>
      <c r="D80" s="1082"/>
      <c r="E80" s="3884"/>
      <c r="F80" s="3901"/>
      <c r="G80" s="3921"/>
      <c r="H80" s="1961" t="s">
        <v>80</v>
      </c>
      <c r="I80" s="1960"/>
      <c r="J80" s="129"/>
      <c r="K80" s="2054"/>
      <c r="L80" s="77"/>
      <c r="M80" s="76"/>
      <c r="N80" s="2081"/>
      <c r="O80" s="2081"/>
      <c r="P80" s="2089"/>
    </row>
    <row r="81" spans="1:18" ht="27" thickBot="1" x14ac:dyDescent="0.3">
      <c r="A81" s="3669"/>
      <c r="B81" s="3672"/>
      <c r="C81" s="4225"/>
      <c r="D81" s="1102"/>
      <c r="E81" s="3685"/>
      <c r="F81" s="3902"/>
      <c r="G81" s="3922"/>
      <c r="H81" s="2083" t="s">
        <v>7</v>
      </c>
      <c r="I81" s="2062">
        <f>I77+I78+I79+I80</f>
        <v>491.4</v>
      </c>
      <c r="J81" s="2062">
        <f t="shared" ref="J81:K81" si="6">J77+J78+J79+J80</f>
        <v>516</v>
      </c>
      <c r="K81" s="2062">
        <f t="shared" si="6"/>
        <v>541.79999999999995</v>
      </c>
      <c r="L81" s="92" t="s">
        <v>446</v>
      </c>
      <c r="M81" s="1939" t="s">
        <v>81</v>
      </c>
      <c r="N81" s="3047">
        <v>21</v>
      </c>
      <c r="O81" s="3047">
        <v>21</v>
      </c>
      <c r="P81" s="3048">
        <v>21</v>
      </c>
    </row>
    <row r="82" spans="1:18" ht="15" customHeight="1" thickBot="1" x14ac:dyDescent="0.3">
      <c r="A82" s="1075" t="s">
        <v>6</v>
      </c>
      <c r="B82" s="1088" t="s">
        <v>8</v>
      </c>
      <c r="C82" s="3688" t="s">
        <v>31</v>
      </c>
      <c r="D82" s="3688"/>
      <c r="E82" s="3688"/>
      <c r="F82" s="3688"/>
      <c r="G82" s="3689"/>
      <c r="H82" s="1091" t="s">
        <v>7</v>
      </c>
      <c r="I82" s="132">
        <f>I76+I81</f>
        <v>680.2</v>
      </c>
      <c r="J82" s="132">
        <f t="shared" ref="J82:K82" si="7">J76+J81</f>
        <v>714.2</v>
      </c>
      <c r="K82" s="132">
        <f t="shared" si="7"/>
        <v>749.8</v>
      </c>
      <c r="L82" s="4236"/>
      <c r="M82" s="4237"/>
      <c r="N82" s="4237"/>
      <c r="O82" s="4237"/>
      <c r="P82" s="4238"/>
    </row>
    <row r="83" spans="1:18" ht="13.8" thickBot="1" x14ac:dyDescent="0.3">
      <c r="A83" s="1075" t="s">
        <v>6</v>
      </c>
      <c r="B83" s="1088" t="s">
        <v>49</v>
      </c>
      <c r="C83" s="101" t="s">
        <v>1110</v>
      </c>
      <c r="D83" s="52"/>
      <c r="E83" s="1096"/>
      <c r="F83" s="1096"/>
      <c r="G83" s="1096"/>
      <c r="H83" s="1096"/>
      <c r="I83" s="1096"/>
      <c r="J83" s="1096"/>
      <c r="K83" s="1096"/>
      <c r="L83" s="1096"/>
      <c r="M83" s="3029"/>
      <c r="N83" s="3030"/>
      <c r="O83" s="3030"/>
      <c r="P83" s="3031"/>
    </row>
    <row r="84" spans="1:18" ht="30" customHeight="1" x14ac:dyDescent="0.25">
      <c r="A84" s="4253"/>
      <c r="B84" s="4261"/>
      <c r="C84" s="2129"/>
      <c r="D84" s="2121"/>
      <c r="E84" s="2130"/>
      <c r="F84" s="2130"/>
      <c r="G84" s="2130"/>
      <c r="H84" s="2130"/>
      <c r="I84" s="2130"/>
      <c r="J84" s="2130"/>
      <c r="K84" s="2131"/>
      <c r="L84" s="2496" t="s">
        <v>152</v>
      </c>
      <c r="M84" s="1080" t="s">
        <v>71</v>
      </c>
      <c r="N84" s="2489">
        <v>27</v>
      </c>
      <c r="O84" s="2489">
        <v>29</v>
      </c>
      <c r="P84" s="2490">
        <v>31</v>
      </c>
      <c r="Q84" s="20"/>
    </row>
    <row r="85" spans="1:18" ht="52.8" x14ac:dyDescent="0.25">
      <c r="A85" s="4254"/>
      <c r="B85" s="4262"/>
      <c r="C85" s="2129"/>
      <c r="D85" s="2121"/>
      <c r="E85" s="2130"/>
      <c r="F85" s="2130"/>
      <c r="G85" s="2130"/>
      <c r="H85" s="2130"/>
      <c r="I85" s="2130"/>
      <c r="J85" s="2130"/>
      <c r="K85" s="2131"/>
      <c r="L85" s="2497" t="s">
        <v>153</v>
      </c>
      <c r="M85" s="1785" t="s">
        <v>71</v>
      </c>
      <c r="N85" s="2491">
        <v>10</v>
      </c>
      <c r="O85" s="2491">
        <v>15</v>
      </c>
      <c r="P85" s="2492">
        <v>20</v>
      </c>
      <c r="Q85" s="20"/>
    </row>
    <row r="86" spans="1:18" ht="13.2" customHeight="1" x14ac:dyDescent="0.25">
      <c r="A86" s="4254"/>
      <c r="B86" s="4262"/>
      <c r="C86" s="2129"/>
      <c r="D86" s="2121"/>
      <c r="E86" s="2130"/>
      <c r="F86" s="2130"/>
      <c r="G86" s="2130"/>
      <c r="H86" s="2130"/>
      <c r="I86" s="2130"/>
      <c r="J86" s="2130"/>
      <c r="K86" s="2131"/>
      <c r="L86" s="2498" t="s">
        <v>154</v>
      </c>
      <c r="M86" s="1785" t="s">
        <v>155</v>
      </c>
      <c r="N86" s="2491">
        <v>25000</v>
      </c>
      <c r="O86" s="2491">
        <v>25000</v>
      </c>
      <c r="P86" s="2492">
        <v>27500</v>
      </c>
    </row>
    <row r="87" spans="1:18" ht="40.200000000000003" thickBot="1" x14ac:dyDescent="0.3">
      <c r="A87" s="4255"/>
      <c r="B87" s="4263"/>
      <c r="C87" s="2132"/>
      <c r="D87" s="2125"/>
      <c r="E87" s="2133"/>
      <c r="F87" s="2133"/>
      <c r="G87" s="2133"/>
      <c r="H87" s="2133"/>
      <c r="I87" s="2133"/>
      <c r="J87" s="2133"/>
      <c r="K87" s="2134"/>
      <c r="L87" s="2499" t="s">
        <v>156</v>
      </c>
      <c r="M87" s="1069" t="s">
        <v>71</v>
      </c>
      <c r="N87" s="2500">
        <v>62</v>
      </c>
      <c r="O87" s="2500">
        <v>64</v>
      </c>
      <c r="P87" s="2501">
        <v>66</v>
      </c>
    </row>
    <row r="88" spans="1:18" x14ac:dyDescent="0.25">
      <c r="A88" s="3777" t="s">
        <v>6</v>
      </c>
      <c r="B88" s="3811" t="s">
        <v>49</v>
      </c>
      <c r="C88" s="4232" t="s">
        <v>6</v>
      </c>
      <c r="D88" s="2098"/>
      <c r="E88" s="4265" t="s">
        <v>157</v>
      </c>
      <c r="F88" s="4268" t="s">
        <v>158</v>
      </c>
      <c r="G88" s="4269" t="s">
        <v>83</v>
      </c>
      <c r="H88" s="1961" t="s">
        <v>48</v>
      </c>
      <c r="I88" s="1960">
        <v>579.29999999999995</v>
      </c>
      <c r="J88" s="129">
        <v>608.29999999999995</v>
      </c>
      <c r="K88" s="2054">
        <v>638.70000000000005</v>
      </c>
      <c r="L88" s="1770" t="s">
        <v>159</v>
      </c>
      <c r="M88" s="3049" t="s">
        <v>81</v>
      </c>
      <c r="N88" s="3050">
        <v>28</v>
      </c>
      <c r="O88" s="3050">
        <v>29</v>
      </c>
      <c r="P88" s="3022">
        <v>30</v>
      </c>
      <c r="Q88" s="20"/>
      <c r="R88" s="593"/>
    </row>
    <row r="89" spans="1:18" ht="28.95" customHeight="1" x14ac:dyDescent="0.25">
      <c r="A89" s="3810"/>
      <c r="B89" s="3671"/>
      <c r="C89" s="4264"/>
      <c r="D89" s="2099"/>
      <c r="E89" s="4266"/>
      <c r="F89" s="3901"/>
      <c r="G89" s="4270"/>
      <c r="H89" s="1083" t="s">
        <v>105</v>
      </c>
      <c r="I89" s="128"/>
      <c r="J89" s="1292"/>
      <c r="K89" s="2057"/>
      <c r="L89" s="90" t="s">
        <v>447</v>
      </c>
      <c r="M89" s="3019" t="s">
        <v>82</v>
      </c>
      <c r="N89" s="3017">
        <v>4</v>
      </c>
      <c r="O89" s="3017">
        <v>4</v>
      </c>
      <c r="P89" s="3018">
        <v>4</v>
      </c>
    </row>
    <row r="90" spans="1:18" ht="26.4" x14ac:dyDescent="0.25">
      <c r="A90" s="3810"/>
      <c r="B90" s="3671"/>
      <c r="C90" s="4264"/>
      <c r="D90" s="2099"/>
      <c r="E90" s="4266"/>
      <c r="F90" s="3901"/>
      <c r="G90" s="4270"/>
      <c r="H90" s="1961" t="s">
        <v>56</v>
      </c>
      <c r="I90" s="1960"/>
      <c r="J90" s="129"/>
      <c r="K90" s="2054"/>
      <c r="L90" s="53" t="s">
        <v>160</v>
      </c>
      <c r="M90" s="3049" t="s">
        <v>82</v>
      </c>
      <c r="N90" s="3050">
        <v>30</v>
      </c>
      <c r="O90" s="3050">
        <v>40</v>
      </c>
      <c r="P90" s="3022">
        <v>50</v>
      </c>
    </row>
    <row r="91" spans="1:18" ht="53.4" customHeight="1" x14ac:dyDescent="0.25">
      <c r="A91" s="3810"/>
      <c r="B91" s="3671"/>
      <c r="C91" s="4264"/>
      <c r="D91" s="2099"/>
      <c r="E91" s="4266"/>
      <c r="F91" s="3901"/>
      <c r="G91" s="4270"/>
      <c r="H91" s="1083" t="s">
        <v>67</v>
      </c>
      <c r="I91" s="128"/>
      <c r="J91" s="1292"/>
      <c r="K91" s="2057"/>
      <c r="L91" s="2100" t="s">
        <v>161</v>
      </c>
      <c r="M91" s="66" t="s">
        <v>69</v>
      </c>
      <c r="N91" s="3017">
        <v>5</v>
      </c>
      <c r="O91" s="3017">
        <v>5</v>
      </c>
      <c r="P91" s="3018">
        <v>5</v>
      </c>
    </row>
    <row r="92" spans="1:18" ht="39.6" x14ac:dyDescent="0.25">
      <c r="A92" s="3810"/>
      <c r="B92" s="3671"/>
      <c r="C92" s="4264"/>
      <c r="D92" s="2099"/>
      <c r="E92" s="4266"/>
      <c r="F92" s="3901"/>
      <c r="G92" s="4270"/>
      <c r="H92" s="1083" t="s">
        <v>57</v>
      </c>
      <c r="I92" s="1291"/>
      <c r="J92" s="1292"/>
      <c r="K92" s="2057"/>
      <c r="L92" s="17" t="s">
        <v>162</v>
      </c>
      <c r="M92" s="3051" t="s">
        <v>69</v>
      </c>
      <c r="N92" s="3020">
        <v>12</v>
      </c>
      <c r="O92" s="3020">
        <v>14</v>
      </c>
      <c r="P92" s="3018">
        <v>16</v>
      </c>
    </row>
    <row r="93" spans="1:18" ht="26.4" x14ac:dyDescent="0.25">
      <c r="A93" s="3810"/>
      <c r="B93" s="3671"/>
      <c r="C93" s="4264"/>
      <c r="D93" s="2099"/>
      <c r="E93" s="4266"/>
      <c r="F93" s="3901"/>
      <c r="G93" s="4270"/>
      <c r="H93" s="2101" t="s">
        <v>55</v>
      </c>
      <c r="I93" s="2102">
        <v>108.1</v>
      </c>
      <c r="J93" s="2096">
        <v>113.5</v>
      </c>
      <c r="K93" s="2097">
        <v>119.2</v>
      </c>
      <c r="L93" s="94" t="s">
        <v>163</v>
      </c>
      <c r="M93" s="3052" t="s">
        <v>82</v>
      </c>
      <c r="N93" s="3053">
        <v>3</v>
      </c>
      <c r="O93" s="3053">
        <v>4</v>
      </c>
      <c r="P93" s="3054">
        <v>4</v>
      </c>
    </row>
    <row r="94" spans="1:18" ht="39.6" x14ac:dyDescent="0.25">
      <c r="A94" s="3810"/>
      <c r="B94" s="3671"/>
      <c r="C94" s="4264"/>
      <c r="D94" s="2099"/>
      <c r="E94" s="4266"/>
      <c r="F94" s="3901"/>
      <c r="G94" s="4270"/>
      <c r="H94" s="2101" t="s">
        <v>80</v>
      </c>
      <c r="I94" s="2102">
        <v>26</v>
      </c>
      <c r="J94" s="2096">
        <v>27.3</v>
      </c>
      <c r="K94" s="2097">
        <v>28.7</v>
      </c>
      <c r="L94" s="94" t="s">
        <v>164</v>
      </c>
      <c r="M94" s="3052" t="s">
        <v>82</v>
      </c>
      <c r="N94" s="3053">
        <v>15</v>
      </c>
      <c r="O94" s="3053">
        <v>16</v>
      </c>
      <c r="P94" s="3054">
        <v>17</v>
      </c>
    </row>
    <row r="95" spans="1:18" ht="52.8" x14ac:dyDescent="0.25">
      <c r="A95" s="3810"/>
      <c r="B95" s="3671"/>
      <c r="C95" s="4264"/>
      <c r="D95" s="2099"/>
      <c r="E95" s="4266"/>
      <c r="F95" s="3901"/>
      <c r="G95" s="4270"/>
      <c r="H95" s="2101"/>
      <c r="I95" s="2102"/>
      <c r="J95" s="2096"/>
      <c r="K95" s="2097"/>
      <c r="L95" s="94" t="s">
        <v>641</v>
      </c>
      <c r="M95" s="3019" t="s">
        <v>165</v>
      </c>
      <c r="N95" s="3053">
        <v>20000</v>
      </c>
      <c r="O95" s="3053">
        <v>20000</v>
      </c>
      <c r="P95" s="3054">
        <v>20000</v>
      </c>
    </row>
    <row r="96" spans="1:18" ht="43.95" customHeight="1" x14ac:dyDescent="0.25">
      <c r="A96" s="3810"/>
      <c r="B96" s="3671"/>
      <c r="C96" s="4264"/>
      <c r="D96" s="2099"/>
      <c r="E96" s="4266"/>
      <c r="F96" s="3901"/>
      <c r="G96" s="4270"/>
      <c r="H96" s="2103"/>
      <c r="I96" s="2104"/>
      <c r="J96" s="2104"/>
      <c r="K96" s="2105"/>
      <c r="L96" s="2106" t="s">
        <v>166</v>
      </c>
      <c r="M96" s="3055" t="s">
        <v>69</v>
      </c>
      <c r="N96" s="3056" t="s">
        <v>66</v>
      </c>
      <c r="O96" s="3056" t="s">
        <v>66</v>
      </c>
      <c r="P96" s="3018" t="s">
        <v>66</v>
      </c>
    </row>
    <row r="97" spans="1:16" ht="16.95" customHeight="1" thickBot="1" x14ac:dyDescent="0.3">
      <c r="A97" s="3778"/>
      <c r="B97" s="3812"/>
      <c r="C97" s="4233"/>
      <c r="D97" s="2107"/>
      <c r="E97" s="4267"/>
      <c r="F97" s="4019"/>
      <c r="G97" s="4271"/>
      <c r="H97" s="2061" t="s">
        <v>7</v>
      </c>
      <c r="I97" s="2062">
        <f>I88+I89+I90+I91+I92+I93+I94</f>
        <v>713.4</v>
      </c>
      <c r="J97" s="2062">
        <f>J88+J89+J90+J91+J92+J93+J94</f>
        <v>749.09999999999991</v>
      </c>
      <c r="K97" s="2062">
        <f>K88+K89+K90+K91+K92+K93+K94</f>
        <v>786.60000000000014</v>
      </c>
      <c r="L97" s="3085"/>
      <c r="M97" s="3086"/>
      <c r="N97" s="3087"/>
      <c r="O97" s="3087"/>
      <c r="P97" s="3088"/>
    </row>
    <row r="98" spans="1:16" ht="13.8" thickBot="1" x14ac:dyDescent="0.3">
      <c r="A98" s="1075" t="s">
        <v>6</v>
      </c>
      <c r="B98" s="1088" t="s">
        <v>49</v>
      </c>
      <c r="C98" s="3688" t="s">
        <v>31</v>
      </c>
      <c r="D98" s="3688"/>
      <c r="E98" s="3688"/>
      <c r="F98" s="3688"/>
      <c r="G98" s="3689"/>
      <c r="H98" s="1091" t="s">
        <v>7</v>
      </c>
      <c r="I98" s="132">
        <f>I97*1</f>
        <v>713.4</v>
      </c>
      <c r="J98" s="132">
        <f t="shared" ref="J98:K98" si="8">J97*1</f>
        <v>749.09999999999991</v>
      </c>
      <c r="K98" s="132">
        <f t="shared" si="8"/>
        <v>786.60000000000014</v>
      </c>
      <c r="L98" s="4236"/>
      <c r="M98" s="4237"/>
      <c r="N98" s="4237"/>
      <c r="O98" s="4237"/>
      <c r="P98" s="4238"/>
    </row>
    <row r="99" spans="1:16" ht="13.8" thickBot="1" x14ac:dyDescent="0.3">
      <c r="A99" s="2108" t="s">
        <v>6</v>
      </c>
      <c r="B99" s="4272" t="s">
        <v>75</v>
      </c>
      <c r="C99" s="4273"/>
      <c r="D99" s="4273"/>
      <c r="E99" s="4273"/>
      <c r="F99" s="4273"/>
      <c r="G99" s="4273"/>
      <c r="H99" s="4273"/>
      <c r="I99" s="136">
        <f>I50+I82+I98</f>
        <v>69994.5</v>
      </c>
      <c r="J99" s="136">
        <f>J50+J82+J98</f>
        <v>73494.2</v>
      </c>
      <c r="K99" s="136">
        <f>K50+K82+K98</f>
        <v>77168.900000000009</v>
      </c>
      <c r="L99" s="2109"/>
      <c r="M99" s="3057"/>
      <c r="N99" s="3058"/>
      <c r="O99" s="3058"/>
      <c r="P99" s="3059"/>
    </row>
    <row r="100" spans="1:16" ht="14.4" thickBot="1" x14ac:dyDescent="0.3">
      <c r="A100" s="2110" t="s">
        <v>8</v>
      </c>
      <c r="B100" s="95" t="s">
        <v>168</v>
      </c>
      <c r="C100" s="96"/>
      <c r="D100" s="96"/>
      <c r="E100" s="97"/>
      <c r="F100" s="98"/>
      <c r="G100" s="98"/>
      <c r="H100" s="98"/>
      <c r="I100" s="98"/>
      <c r="J100" s="98"/>
      <c r="K100" s="98"/>
      <c r="L100" s="98"/>
      <c r="M100" s="3060"/>
      <c r="N100" s="3061"/>
      <c r="O100" s="3061"/>
      <c r="P100" s="3062"/>
    </row>
    <row r="101" spans="1:16" ht="36.6" customHeight="1" thickBot="1" x14ac:dyDescent="0.3">
      <c r="A101" s="1075"/>
      <c r="B101" s="3095"/>
      <c r="C101" s="3096"/>
      <c r="D101" s="3096"/>
      <c r="E101" s="3096"/>
      <c r="F101" s="3096"/>
      <c r="G101" s="3096"/>
      <c r="H101" s="3096"/>
      <c r="I101" s="3096"/>
      <c r="J101" s="3096"/>
      <c r="K101" s="3097"/>
      <c r="L101" s="3098" t="s">
        <v>169</v>
      </c>
      <c r="M101" s="3099" t="s">
        <v>71</v>
      </c>
      <c r="N101" s="3100">
        <v>37.6</v>
      </c>
      <c r="O101" s="3100">
        <v>37.799999999999997</v>
      </c>
      <c r="P101" s="3101">
        <v>38</v>
      </c>
    </row>
    <row r="102" spans="1:16" ht="24" customHeight="1" thickBot="1" x14ac:dyDescent="0.3">
      <c r="A102" s="1075" t="s">
        <v>8</v>
      </c>
      <c r="B102" s="1338" t="s">
        <v>6</v>
      </c>
      <c r="C102" s="101" t="s">
        <v>1111</v>
      </c>
      <c r="D102" s="102"/>
      <c r="E102" s="102"/>
      <c r="F102" s="102"/>
      <c r="G102" s="102"/>
      <c r="H102" s="102"/>
      <c r="I102" s="102"/>
      <c r="J102" s="102"/>
      <c r="K102" s="54"/>
      <c r="L102" s="54"/>
      <c r="M102" s="3063"/>
      <c r="N102" s="3064"/>
      <c r="O102" s="3064"/>
      <c r="P102" s="3065"/>
    </row>
    <row r="103" spans="1:16" ht="48.6" customHeight="1" thickBot="1" x14ac:dyDescent="0.3">
      <c r="A103" s="1098"/>
      <c r="B103" s="1797"/>
      <c r="C103" s="85"/>
      <c r="D103" s="103"/>
      <c r="E103" s="103"/>
      <c r="F103" s="103"/>
      <c r="G103" s="103"/>
      <c r="H103" s="103"/>
      <c r="I103" s="103"/>
      <c r="J103" s="103"/>
      <c r="K103" s="104"/>
      <c r="L103" s="2494" t="s">
        <v>170</v>
      </c>
      <c r="M103" s="2495" t="s">
        <v>171</v>
      </c>
      <c r="N103" s="3066">
        <v>72</v>
      </c>
      <c r="O103" s="3066">
        <v>74</v>
      </c>
      <c r="P103" s="3067">
        <v>76</v>
      </c>
    </row>
    <row r="104" spans="1:16" ht="40.5" customHeight="1" x14ac:dyDescent="0.25">
      <c r="A104" s="3667" t="s">
        <v>8</v>
      </c>
      <c r="B104" s="3670" t="s">
        <v>6</v>
      </c>
      <c r="C104" s="3673" t="s">
        <v>6</v>
      </c>
      <c r="D104" s="1342"/>
      <c r="E104" s="3915" t="s">
        <v>172</v>
      </c>
      <c r="F104" s="4182" t="s">
        <v>62</v>
      </c>
      <c r="G104" s="3920" t="s">
        <v>83</v>
      </c>
      <c r="H104" s="1079" t="s">
        <v>55</v>
      </c>
      <c r="I104" s="127">
        <v>214.8</v>
      </c>
      <c r="J104" s="1293">
        <v>225.5</v>
      </c>
      <c r="K104" s="1922">
        <v>236.8</v>
      </c>
      <c r="L104" s="105" t="s">
        <v>173</v>
      </c>
      <c r="M104" s="51" t="s">
        <v>69</v>
      </c>
      <c r="N104" s="3015">
        <v>12.5</v>
      </c>
      <c r="O104" s="3015">
        <v>12.5</v>
      </c>
      <c r="P104" s="3016">
        <v>12.5</v>
      </c>
    </row>
    <row r="105" spans="1:16" ht="26.4" customHeight="1" x14ac:dyDescent="0.25">
      <c r="A105" s="3668"/>
      <c r="B105" s="3671"/>
      <c r="C105" s="3674"/>
      <c r="D105" s="1343"/>
      <c r="E105" s="3916"/>
      <c r="F105" s="4189"/>
      <c r="G105" s="3921"/>
      <c r="H105" s="1083"/>
      <c r="I105" s="1960"/>
      <c r="J105" s="129"/>
      <c r="K105" s="2054"/>
      <c r="L105" s="77" t="s">
        <v>893</v>
      </c>
      <c r="M105" s="51" t="s">
        <v>69</v>
      </c>
      <c r="N105" s="3068">
        <v>2</v>
      </c>
      <c r="O105" s="3068">
        <v>4</v>
      </c>
      <c r="P105" s="3069">
        <v>6</v>
      </c>
    </row>
    <row r="106" spans="1:16" ht="18" customHeight="1" thickBot="1" x14ac:dyDescent="0.3">
      <c r="A106" s="3669"/>
      <c r="B106" s="3672"/>
      <c r="C106" s="3675"/>
      <c r="D106" s="1344"/>
      <c r="E106" s="3685"/>
      <c r="F106" s="4183"/>
      <c r="G106" s="3922"/>
      <c r="H106" s="1087" t="s">
        <v>7</v>
      </c>
      <c r="I106" s="131">
        <f>I104*1</f>
        <v>214.8</v>
      </c>
      <c r="J106" s="131">
        <f t="shared" ref="J106:K106" si="9">J104*1</f>
        <v>225.5</v>
      </c>
      <c r="K106" s="131">
        <f t="shared" si="9"/>
        <v>236.8</v>
      </c>
      <c r="L106" s="1513"/>
      <c r="M106" s="3070"/>
      <c r="N106" s="3071"/>
      <c r="O106" s="3071"/>
      <c r="P106" s="3025"/>
    </row>
    <row r="107" spans="1:16" ht="26.4" x14ac:dyDescent="0.25">
      <c r="A107" s="3667" t="s">
        <v>8</v>
      </c>
      <c r="B107" s="3670" t="s">
        <v>6</v>
      </c>
      <c r="C107" s="3673" t="s">
        <v>8</v>
      </c>
      <c r="D107" s="1342"/>
      <c r="E107" s="3915" t="s">
        <v>449</v>
      </c>
      <c r="F107" s="4078" t="s">
        <v>62</v>
      </c>
      <c r="G107" s="3920" t="s">
        <v>83</v>
      </c>
      <c r="H107" s="1079"/>
      <c r="I107" s="127"/>
      <c r="J107" s="1293"/>
      <c r="K107" s="1922"/>
      <c r="L107" s="1408" t="s">
        <v>174</v>
      </c>
      <c r="M107" s="1927" t="s">
        <v>69</v>
      </c>
      <c r="N107" s="2489">
        <v>0</v>
      </c>
      <c r="O107" s="2489">
        <v>0</v>
      </c>
      <c r="P107" s="2490">
        <v>1</v>
      </c>
    </row>
    <row r="108" spans="1:16" ht="31.95" customHeight="1" x14ac:dyDescent="0.25">
      <c r="A108" s="3668"/>
      <c r="B108" s="3671"/>
      <c r="C108" s="3674"/>
      <c r="D108" s="1343"/>
      <c r="E108" s="3916"/>
      <c r="F108" s="3901"/>
      <c r="G108" s="3921"/>
      <c r="H108" s="1083"/>
      <c r="I108" s="128"/>
      <c r="J108" s="1292"/>
      <c r="K108" s="2057"/>
      <c r="L108" s="1402" t="s">
        <v>448</v>
      </c>
      <c r="M108" s="1927" t="s">
        <v>69</v>
      </c>
      <c r="N108" s="2491">
        <v>1</v>
      </c>
      <c r="O108" s="2491">
        <v>1</v>
      </c>
      <c r="P108" s="2492">
        <v>1</v>
      </c>
    </row>
    <row r="109" spans="1:16" ht="54" customHeight="1" x14ac:dyDescent="0.25">
      <c r="A109" s="3668"/>
      <c r="B109" s="3671"/>
      <c r="C109" s="3674"/>
      <c r="D109" s="1343"/>
      <c r="E109" s="3916"/>
      <c r="F109" s="3901"/>
      <c r="G109" s="3921"/>
      <c r="H109" s="1083"/>
      <c r="I109" s="128"/>
      <c r="J109" s="1292"/>
      <c r="K109" s="2057"/>
      <c r="L109" s="1402" t="s">
        <v>175</v>
      </c>
      <c r="M109" s="1785" t="s">
        <v>71</v>
      </c>
      <c r="N109" s="2491">
        <v>50</v>
      </c>
      <c r="O109" s="2491">
        <v>65</v>
      </c>
      <c r="P109" s="2492">
        <v>80</v>
      </c>
    </row>
    <row r="110" spans="1:16" ht="52.95" customHeight="1" x14ac:dyDescent="0.25">
      <c r="A110" s="3668"/>
      <c r="B110" s="3671"/>
      <c r="C110" s="3674"/>
      <c r="D110" s="1343"/>
      <c r="E110" s="1964"/>
      <c r="F110" s="3901"/>
      <c r="G110" s="3921"/>
      <c r="H110" s="1083"/>
      <c r="I110" s="128"/>
      <c r="J110" s="1292"/>
      <c r="K110" s="2057"/>
      <c r="L110" s="2493" t="s">
        <v>176</v>
      </c>
      <c r="M110" s="1785" t="s">
        <v>81</v>
      </c>
      <c r="N110" s="2491">
        <v>263</v>
      </c>
      <c r="O110" s="2491">
        <v>263</v>
      </c>
      <c r="P110" s="2492">
        <v>263</v>
      </c>
    </row>
    <row r="111" spans="1:16" ht="13.8" thickBot="1" x14ac:dyDescent="0.3">
      <c r="A111" s="3669"/>
      <c r="B111" s="3672"/>
      <c r="C111" s="3675"/>
      <c r="D111" s="1344"/>
      <c r="E111" s="106"/>
      <c r="F111" s="3902"/>
      <c r="G111" s="3922"/>
      <c r="H111" s="1087" t="s">
        <v>7</v>
      </c>
      <c r="I111" s="131"/>
      <c r="J111" s="131"/>
      <c r="K111" s="2053"/>
      <c r="L111" s="1513"/>
      <c r="M111" s="3070"/>
      <c r="N111" s="3071"/>
      <c r="O111" s="3071"/>
      <c r="P111" s="3025"/>
    </row>
    <row r="112" spans="1:16" ht="13.8" thickBot="1" x14ac:dyDescent="0.3">
      <c r="A112" s="1547" t="s">
        <v>8</v>
      </c>
      <c r="B112" s="1818" t="s">
        <v>6</v>
      </c>
      <c r="C112" s="3694" t="s">
        <v>31</v>
      </c>
      <c r="D112" s="3694"/>
      <c r="E112" s="3694"/>
      <c r="F112" s="3694"/>
      <c r="G112" s="3695"/>
      <c r="H112" s="2111" t="s">
        <v>7</v>
      </c>
      <c r="I112" s="1104">
        <f>I106+I111</f>
        <v>214.8</v>
      </c>
      <c r="J112" s="1104">
        <f t="shared" ref="J112:K112" si="10">J106+J111</f>
        <v>225.5</v>
      </c>
      <c r="K112" s="1104">
        <f t="shared" si="10"/>
        <v>236.8</v>
      </c>
      <c r="L112" s="4274"/>
      <c r="M112" s="4275"/>
      <c r="N112" s="4275"/>
      <c r="O112" s="4275"/>
      <c r="P112" s="4276"/>
    </row>
    <row r="113" spans="1:16" ht="13.8" thickBot="1" x14ac:dyDescent="0.3">
      <c r="A113" s="1035" t="s">
        <v>8</v>
      </c>
      <c r="B113" s="4239" t="s">
        <v>75</v>
      </c>
      <c r="C113" s="4240"/>
      <c r="D113" s="4240"/>
      <c r="E113" s="4240"/>
      <c r="F113" s="4240"/>
      <c r="G113" s="4240"/>
      <c r="H113" s="4241"/>
      <c r="I113" s="136">
        <f>I106+I111</f>
        <v>214.8</v>
      </c>
      <c r="J113" s="136">
        <f t="shared" ref="J113:K113" si="11">J106+J111</f>
        <v>225.5</v>
      </c>
      <c r="K113" s="136">
        <f t="shared" si="11"/>
        <v>236.8</v>
      </c>
      <c r="L113" s="1105"/>
      <c r="M113" s="3057"/>
      <c r="N113" s="3058"/>
      <c r="O113" s="3058"/>
      <c r="P113" s="3059"/>
    </row>
    <row r="114" spans="1:16" ht="13.8" thickBot="1" x14ac:dyDescent="0.3">
      <c r="A114" s="1035"/>
      <c r="B114" s="4239" t="s">
        <v>79</v>
      </c>
      <c r="C114" s="4240"/>
      <c r="D114" s="4240"/>
      <c r="E114" s="4240"/>
      <c r="F114" s="4240"/>
      <c r="G114" s="4240"/>
      <c r="H114" s="4241"/>
      <c r="I114" s="136">
        <f>I115-I21-I29-I79-I92-I48</f>
        <v>70209.3</v>
      </c>
      <c r="J114" s="136">
        <f>J115-J21-J29-J79-J92-J48</f>
        <v>73719.7</v>
      </c>
      <c r="K114" s="136">
        <f>K115-K21-K29-K79-K92-K48</f>
        <v>77405.700000000012</v>
      </c>
      <c r="L114" s="1105"/>
      <c r="M114" s="3057"/>
      <c r="N114" s="3058"/>
      <c r="O114" s="3058"/>
      <c r="P114" s="3059"/>
    </row>
    <row r="115" spans="1:16" ht="13.8" thickBot="1" x14ac:dyDescent="0.3">
      <c r="A115" s="3696" t="s">
        <v>9</v>
      </c>
      <c r="B115" s="3697"/>
      <c r="C115" s="3697"/>
      <c r="D115" s="3697"/>
      <c r="E115" s="3697"/>
      <c r="F115" s="3697"/>
      <c r="G115" s="3697"/>
      <c r="H115" s="3698"/>
      <c r="I115" s="1036">
        <f>I99+I113</f>
        <v>70209.3</v>
      </c>
      <c r="J115" s="1036">
        <f t="shared" ref="J115:K115" si="12">J99+J113</f>
        <v>73719.7</v>
      </c>
      <c r="K115" s="1036">
        <f t="shared" si="12"/>
        <v>77405.700000000012</v>
      </c>
      <c r="L115" s="3879"/>
      <c r="M115" s="3880"/>
      <c r="N115" s="3880"/>
      <c r="O115" s="3880"/>
      <c r="P115" s="3881"/>
    </row>
    <row r="116" spans="1:16" x14ac:dyDescent="0.25">
      <c r="A116" s="997" t="s">
        <v>413</v>
      </c>
      <c r="B116" s="997"/>
      <c r="C116" s="997"/>
      <c r="D116" s="997"/>
      <c r="E116" s="997"/>
      <c r="F116" s="997"/>
      <c r="G116" s="997"/>
      <c r="H116" s="997"/>
      <c r="I116" s="997"/>
      <c r="J116" s="997"/>
      <c r="K116" s="997"/>
      <c r="L116" s="997"/>
      <c r="M116" s="3072"/>
      <c r="N116" s="3073"/>
      <c r="O116" s="3073"/>
      <c r="P116" s="3073"/>
    </row>
    <row r="117" spans="1:16" x14ac:dyDescent="0.25">
      <c r="A117" s="1037"/>
      <c r="B117" s="1037"/>
      <c r="C117" s="1037"/>
      <c r="D117" s="1037"/>
      <c r="E117" s="1037"/>
      <c r="F117" s="1037"/>
      <c r="G117" s="1037"/>
      <c r="H117" s="1037"/>
      <c r="I117" s="1037"/>
      <c r="J117" s="1037"/>
      <c r="K117" s="1037"/>
      <c r="L117" s="1037"/>
      <c r="M117" s="3072"/>
      <c r="N117" s="3073"/>
      <c r="O117" s="3073"/>
      <c r="P117" s="3073"/>
    </row>
    <row r="118" spans="1:16" x14ac:dyDescent="0.25">
      <c r="A118" s="1037"/>
      <c r="B118" s="1037"/>
      <c r="C118" s="1037"/>
      <c r="D118" s="1037"/>
      <c r="E118" s="1037"/>
      <c r="F118" s="1037"/>
      <c r="G118" s="1037"/>
      <c r="H118" s="1037" t="s">
        <v>48</v>
      </c>
      <c r="I118" s="1038">
        <f>I18+I28+I39+I42+I54+I77+I88</f>
        <v>25003.7</v>
      </c>
      <c r="J118" s="1038">
        <f>J18+J28+J39+J42+J54+J77+J88</f>
        <v>26253.8</v>
      </c>
      <c r="K118" s="1038">
        <f>K18+K28+K39+K42+K54+K77+K88</f>
        <v>27566.5</v>
      </c>
      <c r="L118" s="1037"/>
      <c r="M118" s="3072"/>
      <c r="N118" s="3073"/>
      <c r="O118" s="3073"/>
      <c r="P118" s="3073"/>
    </row>
    <row r="119" spans="1:16" x14ac:dyDescent="0.25">
      <c r="A119" s="1037"/>
      <c r="B119" s="1037"/>
      <c r="C119" s="1037"/>
      <c r="D119" s="1037"/>
      <c r="E119" s="1037"/>
      <c r="F119" s="1037"/>
      <c r="G119" s="1037"/>
      <c r="H119" s="1037" t="s">
        <v>80</v>
      </c>
      <c r="I119" s="1038">
        <f>I19+I30+I80+I94+I46</f>
        <v>2757.5</v>
      </c>
      <c r="J119" s="1038">
        <f>J19+J30+J80+J94+J46</f>
        <v>2895.2999999999997</v>
      </c>
      <c r="K119" s="1038">
        <f>K19+K30+K80+K94+K46</f>
        <v>3040.2</v>
      </c>
      <c r="L119" s="1037"/>
      <c r="M119" s="3072"/>
      <c r="N119" s="3073"/>
      <c r="O119" s="3073"/>
      <c r="P119" s="3073"/>
    </row>
    <row r="120" spans="1:16" x14ac:dyDescent="0.25">
      <c r="A120" s="1037"/>
      <c r="B120" s="1037"/>
      <c r="C120" s="1037"/>
      <c r="D120" s="1037"/>
      <c r="E120" s="1037"/>
      <c r="F120" s="1037"/>
      <c r="G120" s="1037"/>
      <c r="H120" s="1037" t="s">
        <v>56</v>
      </c>
      <c r="I120" s="1038">
        <f>I22+I32+I43+I55+I90+I47+I40+I26</f>
        <v>0</v>
      </c>
      <c r="J120" s="1038">
        <f>J22+J32+J43+J55+J90+J47+J40+J26</f>
        <v>0</v>
      </c>
      <c r="K120" s="1038">
        <f>K22+K32+K43+K55+K90+K47+K40+K26</f>
        <v>0</v>
      </c>
      <c r="L120" s="1037"/>
      <c r="M120" s="3072"/>
      <c r="N120" s="3073"/>
      <c r="O120" s="3073"/>
      <c r="P120" s="3073"/>
    </row>
    <row r="121" spans="1:16" x14ac:dyDescent="0.25">
      <c r="A121" s="1037"/>
      <c r="B121" s="1037"/>
      <c r="C121" s="1037"/>
      <c r="D121" s="1037"/>
      <c r="E121" s="1037"/>
      <c r="F121" s="1037"/>
      <c r="G121" s="1037"/>
      <c r="H121" s="1037" t="s">
        <v>105</v>
      </c>
      <c r="I121" s="1038">
        <f>I20+I31+I45+I78+I89+I25+I38</f>
        <v>39581.300000000003</v>
      </c>
      <c r="J121" s="1038">
        <f>J20+J31+J45+J78+J89+J25+J38</f>
        <v>41560.499999999993</v>
      </c>
      <c r="K121" s="1038">
        <f>K20+K31+K45+K78+K89+K25+K38</f>
        <v>43638.400000000001</v>
      </c>
      <c r="L121" s="1037"/>
      <c r="M121" s="3072"/>
      <c r="N121" s="3073"/>
      <c r="O121" s="3073"/>
      <c r="P121" s="3073"/>
    </row>
    <row r="122" spans="1:16" x14ac:dyDescent="0.25">
      <c r="A122" s="1037"/>
      <c r="B122" s="1037"/>
      <c r="C122" s="1037"/>
      <c r="D122" s="1037"/>
      <c r="E122" s="1037"/>
      <c r="F122" s="1037"/>
      <c r="G122" s="1037"/>
      <c r="H122" s="1037" t="s">
        <v>67</v>
      </c>
      <c r="I122" s="1038">
        <f>I23+I33+I44+I91</f>
        <v>0</v>
      </c>
      <c r="J122" s="1038">
        <f>J23+J33+J44+J91</f>
        <v>0</v>
      </c>
      <c r="K122" s="1038">
        <f>K23+K33+K44+K91</f>
        <v>0</v>
      </c>
      <c r="L122" s="1037"/>
      <c r="M122" s="3072"/>
      <c r="N122" s="3073"/>
      <c r="O122" s="3073"/>
      <c r="P122" s="3073"/>
    </row>
    <row r="123" spans="1:16" x14ac:dyDescent="0.25">
      <c r="A123" s="1037"/>
      <c r="B123" s="1037"/>
      <c r="C123" s="1037"/>
      <c r="D123" s="1037"/>
      <c r="E123" s="1037"/>
      <c r="F123" s="1037"/>
      <c r="G123" s="1037"/>
      <c r="H123" s="1037" t="s">
        <v>55</v>
      </c>
      <c r="I123" s="1038">
        <f>I56+I93+I104</f>
        <v>322.89999999999998</v>
      </c>
      <c r="J123" s="1038">
        <f>J56+J93+J104</f>
        <v>339</v>
      </c>
      <c r="K123" s="1038">
        <f>K56+K93+K104</f>
        <v>356</v>
      </c>
      <c r="L123" s="1037"/>
      <c r="M123" s="3072"/>
      <c r="N123" s="3073"/>
      <c r="O123" s="3073"/>
      <c r="P123" s="3073"/>
    </row>
    <row r="124" spans="1:16" x14ac:dyDescent="0.25">
      <c r="A124" s="1037"/>
      <c r="B124" s="1037"/>
      <c r="C124" s="1037"/>
      <c r="D124" s="1037"/>
      <c r="E124" s="1037"/>
      <c r="F124" s="1037"/>
      <c r="G124" s="1037"/>
      <c r="H124" s="1037" t="s">
        <v>57</v>
      </c>
      <c r="I124" s="1038">
        <f>I21+I29+I79+I92+I48</f>
        <v>0</v>
      </c>
      <c r="J124" s="1038">
        <f>J21+J29+J79+J92</f>
        <v>0</v>
      </c>
      <c r="K124" s="1038">
        <f>K21+K29+K79+K92</f>
        <v>0</v>
      </c>
      <c r="L124" s="1037"/>
      <c r="M124" s="3072"/>
      <c r="N124" s="3073"/>
      <c r="O124" s="3073"/>
      <c r="P124" s="3073"/>
    </row>
    <row r="125" spans="1:16" x14ac:dyDescent="0.25">
      <c r="A125" s="1037"/>
      <c r="B125" s="1037"/>
      <c r="C125" s="1037"/>
      <c r="D125" s="1037"/>
      <c r="E125" s="1037"/>
      <c r="F125" s="1037"/>
      <c r="G125" s="1037"/>
      <c r="H125" s="1037" t="s">
        <v>115</v>
      </c>
      <c r="I125" s="1038">
        <f>I34</f>
        <v>2543.9</v>
      </c>
      <c r="J125" s="1038">
        <f>J34</f>
        <v>2671.1</v>
      </c>
      <c r="K125" s="1038">
        <f>K34</f>
        <v>2804.6</v>
      </c>
      <c r="L125" s="1037"/>
      <c r="M125" s="3072"/>
      <c r="N125" s="3073"/>
      <c r="O125" s="3073"/>
      <c r="P125" s="3073"/>
    </row>
    <row r="126" spans="1:16" x14ac:dyDescent="0.25">
      <c r="A126" s="1037"/>
      <c r="B126" s="1039"/>
      <c r="C126" s="1039"/>
      <c r="D126" s="1039"/>
      <c r="E126" s="20"/>
      <c r="F126" s="20"/>
      <c r="G126" s="20"/>
      <c r="H126" s="20" t="s">
        <v>177</v>
      </c>
      <c r="I126" s="107">
        <f>I118+I119+I120+I121+I122+I123+I124+I125</f>
        <v>70209.299999999988</v>
      </c>
      <c r="J126" s="107">
        <f t="shared" ref="J126:K126" si="13">J118+J119+J120+J121+J122+J123+J124+J125</f>
        <v>73719.7</v>
      </c>
      <c r="K126" s="107">
        <f t="shared" si="13"/>
        <v>77405.700000000012</v>
      </c>
      <c r="L126" s="1107"/>
      <c r="M126" s="3074"/>
      <c r="N126" s="3073"/>
      <c r="O126" s="3073"/>
      <c r="P126" s="3073"/>
    </row>
    <row r="127" spans="1:16" x14ac:dyDescent="0.25">
      <c r="A127" s="1037"/>
      <c r="B127" s="1039"/>
      <c r="C127" s="1039"/>
      <c r="D127" s="1039"/>
      <c r="E127" s="20"/>
      <c r="F127" s="20"/>
      <c r="G127" s="20"/>
      <c r="H127" s="20"/>
      <c r="I127" s="107"/>
      <c r="J127" s="107"/>
      <c r="K127" s="107"/>
      <c r="L127" s="1107"/>
      <c r="M127" s="3074"/>
      <c r="N127" s="3073"/>
      <c r="O127" s="3073"/>
      <c r="P127" s="3073"/>
    </row>
    <row r="128" spans="1:16" x14ac:dyDescent="0.25">
      <c r="A128" s="1037"/>
      <c r="B128" s="1039"/>
      <c r="C128" s="1039"/>
      <c r="D128" s="1039"/>
      <c r="E128" s="20"/>
      <c r="F128" s="20"/>
      <c r="G128" s="20"/>
      <c r="H128" s="20"/>
      <c r="I128" s="107"/>
      <c r="J128" s="107"/>
      <c r="K128" s="107"/>
      <c r="L128" s="1107"/>
      <c r="M128" s="3074"/>
      <c r="N128" s="3073"/>
      <c r="O128" s="3073"/>
      <c r="P128" s="3073"/>
    </row>
    <row r="129" spans="1:16" x14ac:dyDescent="0.25">
      <c r="A129" s="1037"/>
      <c r="B129" s="1039"/>
      <c r="C129" s="1039"/>
      <c r="D129" s="1039"/>
      <c r="E129" s="20"/>
      <c r="F129" s="20"/>
      <c r="G129" s="20"/>
      <c r="H129" s="20"/>
      <c r="I129" s="107"/>
      <c r="J129" s="107"/>
      <c r="K129" s="107"/>
      <c r="L129" s="1107"/>
      <c r="M129" s="3074"/>
      <c r="N129" s="3073"/>
      <c r="O129" s="3073"/>
      <c r="P129" s="3073"/>
    </row>
    <row r="130" spans="1:16" x14ac:dyDescent="0.25">
      <c r="A130" s="1037"/>
      <c r="B130" s="1039"/>
      <c r="C130" s="1039"/>
      <c r="D130" s="1039"/>
      <c r="E130" s="20"/>
      <c r="F130" s="20"/>
      <c r="G130" s="20"/>
      <c r="H130" s="20"/>
      <c r="I130" s="107"/>
      <c r="J130" s="107"/>
      <c r="K130" s="107"/>
      <c r="L130" s="1107"/>
      <c r="M130" s="3074"/>
      <c r="N130" s="3073"/>
      <c r="O130" s="3073"/>
      <c r="P130" s="3073"/>
    </row>
    <row r="131" spans="1:16" x14ac:dyDescent="0.25">
      <c r="A131" s="1037"/>
      <c r="B131" s="1039"/>
      <c r="C131" s="1039"/>
      <c r="D131" s="1039"/>
      <c r="E131" s="20"/>
      <c r="F131" s="20"/>
      <c r="G131" s="20"/>
      <c r="H131" s="20"/>
      <c r="I131" s="107"/>
      <c r="J131" s="107"/>
      <c r="K131" s="107"/>
      <c r="L131" s="1107"/>
      <c r="M131" s="3074"/>
      <c r="N131" s="3073"/>
      <c r="O131" s="3073"/>
      <c r="P131" s="3073"/>
    </row>
    <row r="132" spans="1:16" x14ac:dyDescent="0.25">
      <c r="A132" s="1037"/>
      <c r="B132" s="1039"/>
      <c r="C132" s="1039"/>
      <c r="D132" s="1039"/>
      <c r="E132" s="20"/>
      <c r="F132" s="20"/>
      <c r="G132" s="20"/>
      <c r="H132" s="20"/>
      <c r="I132" s="107"/>
      <c r="J132" s="107"/>
      <c r="K132" s="107"/>
      <c r="L132" s="1107"/>
      <c r="M132" s="3074"/>
      <c r="N132" s="3073"/>
      <c r="O132" s="3073"/>
      <c r="P132" s="3073"/>
    </row>
    <row r="133" spans="1:16" x14ac:dyDescent="0.25">
      <c r="A133" s="1037"/>
      <c r="B133" s="1039"/>
      <c r="C133" s="1039"/>
      <c r="D133" s="1039"/>
      <c r="E133" s="20"/>
      <c r="F133" s="20"/>
      <c r="G133" s="20"/>
      <c r="H133" s="20"/>
      <c r="I133" s="107"/>
      <c r="J133" s="107"/>
      <c r="K133" s="107"/>
      <c r="L133" s="1107"/>
      <c r="M133" s="3074"/>
      <c r="N133" s="3073"/>
      <c r="O133" s="3073"/>
      <c r="P133" s="3073"/>
    </row>
    <row r="134" spans="1:16" x14ac:dyDescent="0.25">
      <c r="A134" s="1037"/>
      <c r="B134" s="1039"/>
      <c r="C134" s="1039"/>
      <c r="D134" s="1039"/>
      <c r="E134" s="20"/>
      <c r="F134" s="20"/>
      <c r="G134" s="20"/>
      <c r="H134" s="20"/>
      <c r="I134" s="107"/>
      <c r="J134" s="107"/>
      <c r="K134" s="107"/>
      <c r="L134" s="1107"/>
      <c r="M134" s="3074"/>
      <c r="N134" s="3073"/>
      <c r="O134" s="3073"/>
      <c r="P134" s="3073"/>
    </row>
    <row r="135" spans="1:16" x14ac:dyDescent="0.25">
      <c r="A135" s="1037"/>
      <c r="B135" s="1039"/>
      <c r="C135" s="1039"/>
      <c r="D135" s="1039"/>
      <c r="E135" s="20"/>
      <c r="F135" s="20"/>
      <c r="G135" s="20"/>
      <c r="H135" s="20"/>
      <c r="I135" s="107"/>
      <c r="J135" s="107"/>
      <c r="K135" s="107"/>
      <c r="L135" s="1107"/>
      <c r="M135" s="3074"/>
      <c r="N135" s="3073"/>
      <c r="O135" s="3073"/>
      <c r="P135" s="3073"/>
    </row>
    <row r="136" spans="1:16" x14ac:dyDescent="0.25">
      <c r="A136" s="1037"/>
      <c r="B136" s="1039"/>
      <c r="C136" s="1039"/>
      <c r="D136" s="1039"/>
      <c r="E136" s="20"/>
      <c r="F136" s="20"/>
      <c r="G136" s="20"/>
      <c r="H136" s="20"/>
      <c r="I136" s="107"/>
      <c r="J136" s="107"/>
      <c r="K136" s="107"/>
      <c r="L136" s="1107"/>
      <c r="M136" s="3074"/>
      <c r="N136" s="3073"/>
      <c r="O136" s="3073"/>
      <c r="P136" s="3073"/>
    </row>
    <row r="137" spans="1:16" x14ac:dyDescent="0.25">
      <c r="A137" s="1037"/>
      <c r="B137" s="1039"/>
      <c r="C137" s="1039"/>
      <c r="D137" s="1039"/>
      <c r="E137" s="20"/>
      <c r="F137" s="20"/>
      <c r="G137" s="20"/>
      <c r="H137" s="20"/>
      <c r="I137" s="107"/>
      <c r="J137" s="107"/>
      <c r="K137" s="107"/>
      <c r="L137" s="1107"/>
      <c r="M137" s="3074"/>
      <c r="N137" s="3073"/>
      <c r="O137" s="3073"/>
      <c r="P137" s="3073"/>
    </row>
    <row r="138" spans="1:16" x14ac:dyDescent="0.25">
      <c r="A138" s="1037"/>
      <c r="B138" s="1039"/>
      <c r="C138" s="1039"/>
      <c r="D138" s="1039"/>
      <c r="E138" s="20"/>
      <c r="F138" s="20"/>
      <c r="G138" s="20"/>
      <c r="H138" s="20"/>
      <c r="I138" s="107"/>
      <c r="J138" s="107"/>
      <c r="K138" s="107"/>
      <c r="L138" s="1107"/>
      <c r="M138" s="3074"/>
      <c r="N138" s="3073"/>
      <c r="O138" s="3073"/>
      <c r="P138" s="3073"/>
    </row>
    <row r="139" spans="1:16" x14ac:dyDescent="0.25">
      <c r="A139" s="1002"/>
      <c r="B139" s="1002"/>
      <c r="C139" s="1002"/>
      <c r="D139" s="1002"/>
      <c r="E139" s="20"/>
      <c r="F139" s="20"/>
      <c r="G139" s="20"/>
      <c r="H139" s="20"/>
      <c r="I139" s="20"/>
      <c r="J139" s="20"/>
      <c r="K139" s="20"/>
      <c r="L139" s="1002"/>
      <c r="M139" s="3075"/>
      <c r="N139" s="2994"/>
      <c r="O139" s="2994"/>
      <c r="P139" s="2994"/>
    </row>
    <row r="140" spans="1:16" ht="16.2" thickBot="1" x14ac:dyDescent="0.3">
      <c r="A140" s="1002"/>
      <c r="B140" s="1002"/>
      <c r="C140" s="1002"/>
      <c r="D140" s="1002"/>
      <c r="E140" s="3702" t="s">
        <v>10</v>
      </c>
      <c r="F140" s="3702"/>
      <c r="G140" s="3702"/>
      <c r="H140" s="3702"/>
      <c r="I140" s="3702"/>
      <c r="J140" s="3702"/>
      <c r="K140" s="3702"/>
      <c r="L140" s="1108"/>
      <c r="M140" s="3076"/>
      <c r="N140" s="2994"/>
      <c r="O140" s="2994"/>
      <c r="P140" s="2994"/>
    </row>
    <row r="141" spans="1:16" ht="31.2" thickBot="1" x14ac:dyDescent="0.3">
      <c r="A141" s="10"/>
      <c r="B141" s="10"/>
      <c r="C141" s="10"/>
      <c r="D141" s="10"/>
      <c r="E141" s="1065"/>
      <c r="F141" s="1066"/>
      <c r="G141" s="1066"/>
      <c r="H141" s="1067"/>
      <c r="I141" s="1001" t="s">
        <v>1083</v>
      </c>
      <c r="J141" s="1000" t="s">
        <v>77</v>
      </c>
      <c r="K141" s="1001" t="s">
        <v>1084</v>
      </c>
      <c r="L141" s="10"/>
      <c r="M141" s="3077"/>
      <c r="N141" s="3078"/>
      <c r="O141" s="3078"/>
      <c r="P141" s="3078"/>
    </row>
    <row r="142" spans="1:16" ht="13.8" thickBot="1" x14ac:dyDescent="0.3">
      <c r="A142" s="10"/>
      <c r="B142" s="10"/>
      <c r="C142" s="10"/>
      <c r="D142" s="10"/>
      <c r="E142" s="3717" t="s">
        <v>33</v>
      </c>
      <c r="F142" s="3718"/>
      <c r="G142" s="3718"/>
      <c r="H142" s="3719"/>
      <c r="I142" s="1040">
        <f>SUM(I143:I153)</f>
        <v>70209.299999999988</v>
      </c>
      <c r="J142" s="1040">
        <f t="shared" ref="J142:K142" si="14">SUM(J143:J153)</f>
        <v>73719.700000000012</v>
      </c>
      <c r="K142" s="1040">
        <f t="shared" si="14"/>
        <v>77405.700000000012</v>
      </c>
      <c r="L142" s="1763"/>
      <c r="M142" s="3077"/>
      <c r="N142" s="3078"/>
      <c r="O142" s="3078"/>
      <c r="P142" s="3078"/>
    </row>
    <row r="143" spans="1:16" x14ac:dyDescent="0.25">
      <c r="A143" s="10"/>
      <c r="B143" s="10"/>
      <c r="C143" s="10"/>
      <c r="D143" s="10"/>
      <c r="E143" s="3709" t="s">
        <v>39</v>
      </c>
      <c r="F143" s="3710"/>
      <c r="G143" s="3710"/>
      <c r="H143" s="3711"/>
      <c r="I143" s="1041">
        <v>25003.7</v>
      </c>
      <c r="J143" s="1042">
        <v>26253.8</v>
      </c>
      <c r="K143" s="1041">
        <v>27566.5</v>
      </c>
      <c r="L143" s="10"/>
      <c r="M143" s="3077"/>
      <c r="N143" s="3078"/>
      <c r="O143" s="3078"/>
      <c r="P143" s="3078"/>
    </row>
    <row r="144" spans="1:16" ht="13.2" customHeight="1" x14ac:dyDescent="0.25">
      <c r="A144" s="10"/>
      <c r="B144" s="10"/>
      <c r="C144" s="10"/>
      <c r="D144" s="10"/>
      <c r="E144" s="3709" t="s">
        <v>40</v>
      </c>
      <c r="F144" s="3710"/>
      <c r="G144" s="3710"/>
      <c r="H144" s="3711"/>
      <c r="I144" s="1043">
        <v>2757.5</v>
      </c>
      <c r="J144" s="1044">
        <v>2895.3</v>
      </c>
      <c r="K144" s="1043">
        <v>3040.2</v>
      </c>
      <c r="L144" s="110"/>
      <c r="M144" s="3077"/>
      <c r="N144" s="3078"/>
      <c r="O144" s="3078"/>
      <c r="P144" s="3078"/>
    </row>
    <row r="145" spans="1:16" x14ac:dyDescent="0.25">
      <c r="A145" s="10"/>
      <c r="B145" s="10"/>
      <c r="C145" s="10"/>
      <c r="D145" s="10"/>
      <c r="E145" s="3709" t="s">
        <v>41</v>
      </c>
      <c r="F145" s="3710"/>
      <c r="G145" s="3710"/>
      <c r="H145" s="3711"/>
      <c r="I145" s="1043"/>
      <c r="J145" s="1044"/>
      <c r="K145" s="1043"/>
      <c r="L145" s="10"/>
      <c r="M145" s="3077"/>
      <c r="N145" s="3078"/>
      <c r="O145" s="3078"/>
      <c r="P145" s="3078"/>
    </row>
    <row r="146" spans="1:16" x14ac:dyDescent="0.25">
      <c r="A146" s="10"/>
      <c r="B146" s="10"/>
      <c r="C146" s="10"/>
      <c r="D146" s="10"/>
      <c r="E146" s="3709" t="s">
        <v>42</v>
      </c>
      <c r="F146" s="3710"/>
      <c r="G146" s="3710"/>
      <c r="H146" s="3711"/>
      <c r="I146" s="1043"/>
      <c r="J146" s="1044"/>
      <c r="K146" s="1043"/>
      <c r="L146" s="10"/>
      <c r="M146" s="3077"/>
      <c r="N146" s="3078"/>
      <c r="O146" s="3078"/>
      <c r="P146" s="3078"/>
    </row>
    <row r="147" spans="1:16" ht="13.2" customHeight="1" x14ac:dyDescent="0.25">
      <c r="A147" s="10"/>
      <c r="B147" s="10"/>
      <c r="C147" s="10"/>
      <c r="D147" s="10"/>
      <c r="E147" s="3720" t="s">
        <v>43</v>
      </c>
      <c r="F147" s="3721"/>
      <c r="G147" s="3721"/>
      <c r="H147" s="3722"/>
      <c r="I147" s="1045"/>
      <c r="J147" s="1046"/>
      <c r="K147" s="1045"/>
      <c r="L147" s="10"/>
      <c r="M147" s="3077"/>
      <c r="N147" s="3078"/>
      <c r="O147" s="3078"/>
      <c r="P147" s="3078"/>
    </row>
    <row r="148" spans="1:16" ht="14.4" customHeight="1" x14ac:dyDescent="0.25">
      <c r="A148" s="10"/>
      <c r="B148" s="10"/>
      <c r="C148" s="10"/>
      <c r="D148" s="10"/>
      <c r="E148" s="3933" t="s">
        <v>44</v>
      </c>
      <c r="F148" s="3934"/>
      <c r="G148" s="3934"/>
      <c r="H148" s="3935"/>
      <c r="I148" s="1043">
        <v>39581.300000000003</v>
      </c>
      <c r="J148" s="1044">
        <v>41560.5</v>
      </c>
      <c r="K148" s="1043">
        <v>43638.400000000001</v>
      </c>
      <c r="L148" s="110"/>
      <c r="M148" s="3077"/>
      <c r="N148" s="3078"/>
      <c r="O148" s="3078"/>
      <c r="P148" s="3078"/>
    </row>
    <row r="149" spans="1:16" ht="25.2" customHeight="1" x14ac:dyDescent="0.25">
      <c r="A149" s="10"/>
      <c r="B149" s="10"/>
      <c r="C149" s="10"/>
      <c r="D149" s="10"/>
      <c r="E149" s="3709" t="s">
        <v>63</v>
      </c>
      <c r="F149" s="3710"/>
      <c r="G149" s="3710"/>
      <c r="H149" s="3711"/>
      <c r="I149" s="1043"/>
      <c r="J149" s="1044"/>
      <c r="K149" s="1043"/>
      <c r="L149" s="10"/>
      <c r="M149" s="3077"/>
      <c r="N149" s="3079"/>
      <c r="O149" s="3079"/>
      <c r="P149" s="3079"/>
    </row>
    <row r="150" spans="1:16" ht="24" customHeight="1" x14ac:dyDescent="0.25">
      <c r="A150" s="10"/>
      <c r="B150" s="10"/>
      <c r="C150" s="10"/>
      <c r="D150" s="10"/>
      <c r="E150" s="3709" t="s">
        <v>64</v>
      </c>
      <c r="F150" s="3710"/>
      <c r="G150" s="3710"/>
      <c r="H150" s="3711"/>
      <c r="I150" s="1047">
        <v>2543.9</v>
      </c>
      <c r="J150" s="1048">
        <v>2671.1</v>
      </c>
      <c r="K150" s="1047">
        <v>2804.6</v>
      </c>
      <c r="L150" s="10"/>
      <c r="M150" s="3077"/>
      <c r="N150" s="3078"/>
      <c r="O150" s="3078"/>
      <c r="P150" s="3078"/>
    </row>
    <row r="151" spans="1:16" x14ac:dyDescent="0.25">
      <c r="A151" s="10"/>
      <c r="B151" s="10"/>
      <c r="C151" s="10"/>
      <c r="D151" s="10"/>
      <c r="E151" s="3709" t="s">
        <v>47</v>
      </c>
      <c r="F151" s="3710"/>
      <c r="G151" s="3710"/>
      <c r="H151" s="3711"/>
      <c r="I151" s="1047"/>
      <c r="J151" s="1048"/>
      <c r="K151" s="1047"/>
      <c r="L151" s="10"/>
      <c r="M151" s="3077"/>
      <c r="N151" s="3078"/>
      <c r="O151" s="3078"/>
      <c r="P151" s="3078"/>
    </row>
    <row r="152" spans="1:16" x14ac:dyDescent="0.25">
      <c r="A152" s="10"/>
      <c r="B152" s="10"/>
      <c r="C152" s="10"/>
      <c r="D152" s="10"/>
      <c r="E152" s="3709" t="s">
        <v>45</v>
      </c>
      <c r="F152" s="3710"/>
      <c r="G152" s="3710"/>
      <c r="H152" s="3711"/>
      <c r="I152" s="1047">
        <v>322.89999999999998</v>
      </c>
      <c r="J152" s="1048">
        <v>339</v>
      </c>
      <c r="K152" s="1047">
        <v>356</v>
      </c>
      <c r="L152" s="10"/>
      <c r="M152" s="3077"/>
      <c r="N152" s="3078"/>
      <c r="O152" s="3078"/>
      <c r="P152" s="3078"/>
    </row>
    <row r="153" spans="1:16" ht="13.2" customHeight="1" thickBot="1" x14ac:dyDescent="0.3">
      <c r="A153" s="519"/>
      <c r="B153" s="519"/>
      <c r="C153" s="519"/>
      <c r="D153" s="519"/>
      <c r="E153" s="3712" t="s">
        <v>65</v>
      </c>
      <c r="F153" s="3713"/>
      <c r="G153" s="3713"/>
      <c r="H153" s="3714"/>
      <c r="I153" s="1049"/>
      <c r="J153" s="1050"/>
      <c r="K153" s="1049"/>
      <c r="L153" s="10"/>
      <c r="M153" s="3077"/>
      <c r="N153" s="3080"/>
      <c r="O153" s="3080"/>
      <c r="P153" s="3080"/>
    </row>
    <row r="154" spans="1:16" ht="13.8" thickBot="1" x14ac:dyDescent="0.3">
      <c r="A154" s="519"/>
      <c r="B154" s="519"/>
      <c r="C154" s="519"/>
      <c r="D154" s="519"/>
      <c r="E154" s="3715" t="s">
        <v>34</v>
      </c>
      <c r="F154" s="3716"/>
      <c r="G154" s="3716"/>
      <c r="H154" s="3716"/>
      <c r="I154" s="2074"/>
      <c r="J154" s="2074"/>
      <c r="K154" s="2075"/>
      <c r="L154" s="10"/>
      <c r="M154" s="3077"/>
      <c r="N154" s="3080"/>
      <c r="O154" s="3080"/>
      <c r="P154" s="3080"/>
    </row>
    <row r="155" spans="1:16" x14ac:dyDescent="0.25">
      <c r="A155" s="519"/>
      <c r="B155" s="519"/>
      <c r="C155" s="519"/>
      <c r="D155" s="519"/>
      <c r="E155" s="3703" t="s">
        <v>46</v>
      </c>
      <c r="F155" s="3704"/>
      <c r="G155" s="3704"/>
      <c r="H155" s="3705"/>
      <c r="I155" s="1825"/>
      <c r="J155" s="1825"/>
      <c r="K155" s="1826"/>
      <c r="L155" s="519"/>
      <c r="M155" s="3081"/>
      <c r="N155" s="3080"/>
      <c r="O155" s="3080"/>
      <c r="P155" s="3080"/>
    </row>
  </sheetData>
  <mergeCells count="112">
    <mergeCell ref="C112:G112"/>
    <mergeCell ref="L112:P112"/>
    <mergeCell ref="B113:H113"/>
    <mergeCell ref="B114:H114"/>
    <mergeCell ref="A115:H115"/>
    <mergeCell ref="L115:P115"/>
    <mergeCell ref="E140:K140"/>
    <mergeCell ref="E154:H154"/>
    <mergeCell ref="E155:H155"/>
    <mergeCell ref="E152:H152"/>
    <mergeCell ref="E153:H153"/>
    <mergeCell ref="E145:H145"/>
    <mergeCell ref="E147:H147"/>
    <mergeCell ref="E148:H148"/>
    <mergeCell ref="E149:H149"/>
    <mergeCell ref="E150:H150"/>
    <mergeCell ref="E151:H151"/>
    <mergeCell ref="E142:H142"/>
    <mergeCell ref="E143:H143"/>
    <mergeCell ref="E144:H144"/>
    <mergeCell ref="E146:H146"/>
    <mergeCell ref="A104:A106"/>
    <mergeCell ref="B104:B106"/>
    <mergeCell ref="C104:C106"/>
    <mergeCell ref="E104:E106"/>
    <mergeCell ref="F104:F106"/>
    <mergeCell ref="G104:G106"/>
    <mergeCell ref="A107:A111"/>
    <mergeCell ref="B107:B111"/>
    <mergeCell ref="C107:C111"/>
    <mergeCell ref="E107:E109"/>
    <mergeCell ref="F107:F111"/>
    <mergeCell ref="G107:G111"/>
    <mergeCell ref="A88:A97"/>
    <mergeCell ref="B88:B97"/>
    <mergeCell ref="C88:C97"/>
    <mergeCell ref="E88:E97"/>
    <mergeCell ref="F88:F97"/>
    <mergeCell ref="G88:G97"/>
    <mergeCell ref="C98:G98"/>
    <mergeCell ref="L98:P98"/>
    <mergeCell ref="B99:H99"/>
    <mergeCell ref="A77:A81"/>
    <mergeCell ref="B77:B81"/>
    <mergeCell ref="C77:C81"/>
    <mergeCell ref="E77:E81"/>
    <mergeCell ref="F77:F81"/>
    <mergeCell ref="G77:G81"/>
    <mergeCell ref="C82:G82"/>
    <mergeCell ref="L82:P82"/>
    <mergeCell ref="A84:A87"/>
    <mergeCell ref="B84:B87"/>
    <mergeCell ref="L25:L27"/>
    <mergeCell ref="A28:A37"/>
    <mergeCell ref="B28:B37"/>
    <mergeCell ref="C28:C37"/>
    <mergeCell ref="E28:E37"/>
    <mergeCell ref="F28:F37"/>
    <mergeCell ref="G28:G37"/>
    <mergeCell ref="E50:G50"/>
    <mergeCell ref="A54:A76"/>
    <mergeCell ref="B54:B76"/>
    <mergeCell ref="C54:C76"/>
    <mergeCell ref="E54:E76"/>
    <mergeCell ref="F54:F76"/>
    <mergeCell ref="G54:G76"/>
    <mergeCell ref="A42:A49"/>
    <mergeCell ref="B42:B49"/>
    <mergeCell ref="C42:C49"/>
    <mergeCell ref="E42:E44"/>
    <mergeCell ref="F42:F49"/>
    <mergeCell ref="G42:G49"/>
    <mergeCell ref="A25:A27"/>
    <mergeCell ref="B25:B27"/>
    <mergeCell ref="C25:C27"/>
    <mergeCell ref="E25:E27"/>
    <mergeCell ref="F25:F27"/>
    <mergeCell ref="G25:G27"/>
    <mergeCell ref="A38:A41"/>
    <mergeCell ref="B38:B41"/>
    <mergeCell ref="C38:C41"/>
    <mergeCell ref="E38:E41"/>
    <mergeCell ref="F38:F41"/>
    <mergeCell ref="G38:G41"/>
    <mergeCell ref="A9:A10"/>
    <mergeCell ref="B9:B10"/>
    <mergeCell ref="A12:A17"/>
    <mergeCell ref="A18:A24"/>
    <mergeCell ref="B18:B24"/>
    <mergeCell ref="C18:C24"/>
    <mergeCell ref="E18:E24"/>
    <mergeCell ref="F18:F24"/>
    <mergeCell ref="G18:G24"/>
    <mergeCell ref="J5:J7"/>
    <mergeCell ref="K5:K7"/>
    <mergeCell ref="L5:P5"/>
    <mergeCell ref="L6:L7"/>
    <mergeCell ref="M6:M7"/>
    <mergeCell ref="N6:P6"/>
    <mergeCell ref="L1:O1"/>
    <mergeCell ref="A2:N2"/>
    <mergeCell ref="A3:P3"/>
    <mergeCell ref="O4:P4"/>
    <mergeCell ref="A5:A7"/>
    <mergeCell ref="B5:B7"/>
    <mergeCell ref="C5:C7"/>
    <mergeCell ref="D5:D7"/>
    <mergeCell ref="E5:E7"/>
    <mergeCell ref="F5:F7"/>
    <mergeCell ref="G5:G7"/>
    <mergeCell ref="H5:H7"/>
    <mergeCell ref="I5:I7"/>
  </mergeCells>
  <phoneticPr fontId="44" type="noConversion"/>
  <pageMargins left="0.7" right="0.7" top="0.75" bottom="0.75" header="0.3" footer="0.3"/>
  <pageSetup paperSize="9" scale="73"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1"/>
  <sheetViews>
    <sheetView workbookViewId="0">
      <selection activeCell="L6" sqref="L6:L7"/>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6.5546875" customWidth="1"/>
    <col min="16" max="16" width="8.44140625" customWidth="1"/>
  </cols>
  <sheetData>
    <row r="1" spans="1:16" ht="49.2" customHeight="1" x14ac:dyDescent="0.25">
      <c r="A1" s="150"/>
      <c r="B1" s="150"/>
      <c r="C1" s="150"/>
      <c r="D1" s="150"/>
      <c r="E1" s="150"/>
      <c r="F1" s="150"/>
      <c r="G1" s="150"/>
      <c r="H1" s="150"/>
      <c r="I1" s="150"/>
      <c r="J1" s="150"/>
      <c r="K1" s="150"/>
      <c r="L1" s="3365"/>
      <c r="M1" s="3365"/>
      <c r="N1" s="3365"/>
      <c r="O1" s="3365"/>
      <c r="P1" s="4331"/>
    </row>
    <row r="2" spans="1:16" ht="13.8" x14ac:dyDescent="0.25">
      <c r="A2" s="3472" t="s">
        <v>1164</v>
      </c>
      <c r="B2" s="3472"/>
      <c r="C2" s="3472"/>
      <c r="D2" s="3472"/>
      <c r="E2" s="3472"/>
      <c r="F2" s="3472"/>
      <c r="G2" s="3472"/>
      <c r="H2" s="3472"/>
      <c r="I2" s="3472"/>
      <c r="J2" s="3472"/>
      <c r="K2" s="3472"/>
      <c r="L2" s="3472"/>
      <c r="M2" s="3472"/>
      <c r="N2" s="3472"/>
      <c r="O2" s="2276"/>
      <c r="P2" s="2276"/>
    </row>
    <row r="3" spans="1:16" ht="13.8" x14ac:dyDescent="0.25">
      <c r="A3" s="4332" t="s">
        <v>35</v>
      </c>
      <c r="B3" s="4332"/>
      <c r="C3" s="4332"/>
      <c r="D3" s="4332"/>
      <c r="E3" s="4332"/>
      <c r="F3" s="4332"/>
      <c r="G3" s="4332"/>
      <c r="H3" s="4332"/>
      <c r="I3" s="4332"/>
      <c r="J3" s="4332"/>
      <c r="K3" s="4332"/>
      <c r="L3" s="4332"/>
      <c r="M3" s="4332"/>
      <c r="N3" s="4332"/>
      <c r="O3" s="4332"/>
      <c r="P3" s="4332"/>
    </row>
    <row r="4" spans="1:16" ht="16.2" thickBot="1" x14ac:dyDescent="0.3">
      <c r="A4" s="460"/>
      <c r="B4" s="460"/>
      <c r="C4" s="460"/>
      <c r="D4" s="460"/>
      <c r="E4" s="460"/>
      <c r="F4" s="460"/>
      <c r="G4" s="460"/>
      <c r="H4" s="460"/>
      <c r="I4" s="460"/>
      <c r="J4" s="460"/>
      <c r="K4" s="460"/>
      <c r="L4" s="461"/>
      <c r="M4" s="460"/>
      <c r="N4" s="459"/>
      <c r="O4" s="4333" t="s">
        <v>407</v>
      </c>
      <c r="P4" s="4333"/>
    </row>
    <row r="5" spans="1:16" ht="14.4" thickBot="1" x14ac:dyDescent="0.3">
      <c r="A5" s="3475" t="s">
        <v>0</v>
      </c>
      <c r="B5" s="3475" t="s">
        <v>1</v>
      </c>
      <c r="C5" s="3478" t="s">
        <v>2</v>
      </c>
      <c r="D5" s="3475" t="s">
        <v>32</v>
      </c>
      <c r="E5" s="3481" t="s">
        <v>54</v>
      </c>
      <c r="F5" s="3484" t="s">
        <v>3</v>
      </c>
      <c r="G5" s="3478" t="s">
        <v>4</v>
      </c>
      <c r="H5" s="3484" t="s">
        <v>5</v>
      </c>
      <c r="I5" s="3503" t="s">
        <v>1070</v>
      </c>
      <c r="J5" s="3484" t="s">
        <v>77</v>
      </c>
      <c r="K5" s="3484" t="s">
        <v>1071</v>
      </c>
      <c r="L5" s="3506" t="s">
        <v>11</v>
      </c>
      <c r="M5" s="3507"/>
      <c r="N5" s="3507"/>
      <c r="O5" s="3507"/>
      <c r="P5" s="3508"/>
    </row>
    <row r="6" spans="1:16" ht="13.8" x14ac:dyDescent="0.25">
      <c r="A6" s="3476"/>
      <c r="B6" s="3476"/>
      <c r="C6" s="3479"/>
      <c r="D6" s="3476"/>
      <c r="E6" s="3482"/>
      <c r="F6" s="3485"/>
      <c r="G6" s="3479"/>
      <c r="H6" s="3485"/>
      <c r="I6" s="3504"/>
      <c r="J6" s="3485"/>
      <c r="K6" s="3485"/>
      <c r="L6" s="3509" t="s">
        <v>37</v>
      </c>
      <c r="M6" s="3511" t="s">
        <v>36</v>
      </c>
      <c r="N6" s="4324" t="s">
        <v>38</v>
      </c>
      <c r="O6" s="4324"/>
      <c r="P6" s="4325"/>
    </row>
    <row r="7" spans="1:16" ht="139.19999999999999" customHeight="1" thickBot="1" x14ac:dyDescent="0.3">
      <c r="A7" s="3477"/>
      <c r="B7" s="3477"/>
      <c r="C7" s="3480"/>
      <c r="D7" s="3477"/>
      <c r="E7" s="3483"/>
      <c r="F7" s="3486"/>
      <c r="G7" s="3480"/>
      <c r="H7" s="3486"/>
      <c r="I7" s="3505"/>
      <c r="J7" s="3486"/>
      <c r="K7" s="3486"/>
      <c r="L7" s="3510"/>
      <c r="M7" s="3512"/>
      <c r="N7" s="458" t="s">
        <v>1072</v>
      </c>
      <c r="O7" s="458" t="s">
        <v>52</v>
      </c>
      <c r="P7" s="457" t="s">
        <v>1073</v>
      </c>
    </row>
    <row r="8" spans="1:16" ht="14.4" thickBot="1" x14ac:dyDescent="0.3">
      <c r="A8" s="2136" t="s">
        <v>6</v>
      </c>
      <c r="B8" s="2137" t="s">
        <v>315</v>
      </c>
      <c r="C8" s="2138"/>
      <c r="D8" s="2138"/>
      <c r="E8" s="2138"/>
      <c r="F8" s="2138"/>
      <c r="G8" s="2138"/>
      <c r="H8" s="2138"/>
      <c r="I8" s="2138"/>
      <c r="J8" s="2138"/>
      <c r="K8" s="2138"/>
      <c r="L8" s="2139"/>
      <c r="M8" s="2139"/>
      <c r="N8" s="2140"/>
      <c r="O8" s="2138"/>
      <c r="P8" s="2141"/>
    </row>
    <row r="9" spans="1:16" ht="41.4" x14ac:dyDescent="0.25">
      <c r="A9" s="1301"/>
      <c r="B9" s="1304"/>
      <c r="C9" s="2142"/>
      <c r="D9" s="2143"/>
      <c r="E9" s="2278"/>
      <c r="F9" s="2278"/>
      <c r="G9" s="2278"/>
      <c r="H9" s="2278"/>
      <c r="I9" s="2278"/>
      <c r="J9" s="2278"/>
      <c r="K9" s="2278"/>
      <c r="L9" s="2508" t="s">
        <v>1114</v>
      </c>
      <c r="M9" s="2509" t="s">
        <v>71</v>
      </c>
      <c r="N9" s="2202">
        <v>43</v>
      </c>
      <c r="O9" s="2279"/>
      <c r="P9" s="2280"/>
    </row>
    <row r="10" spans="1:16" ht="41.4" x14ac:dyDescent="0.25">
      <c r="A10" s="1302"/>
      <c r="B10" s="1294"/>
      <c r="C10" s="2145"/>
      <c r="D10" s="2146"/>
      <c r="E10" s="2281"/>
      <c r="F10" s="2281"/>
      <c r="G10" s="2281"/>
      <c r="H10" s="2281"/>
      <c r="I10" s="2281"/>
      <c r="J10" s="2281"/>
      <c r="K10" s="2281"/>
      <c r="L10" s="2510" t="s">
        <v>1115</v>
      </c>
      <c r="M10" s="1313" t="s">
        <v>71</v>
      </c>
      <c r="N10" s="1954">
        <v>25</v>
      </c>
      <c r="O10" s="1954"/>
      <c r="P10" s="2205"/>
    </row>
    <row r="11" spans="1:16" ht="28.2" thickBot="1" x14ac:dyDescent="0.3">
      <c r="A11" s="2273"/>
      <c r="B11" s="1294"/>
      <c r="C11" s="2145"/>
      <c r="D11" s="2146"/>
      <c r="E11" s="2281"/>
      <c r="F11" s="2281"/>
      <c r="G11" s="2281"/>
      <c r="H11" s="2281"/>
      <c r="I11" s="2281"/>
      <c r="J11" s="2281"/>
      <c r="K11" s="2281"/>
      <c r="L11" s="2511" t="s">
        <v>1116</v>
      </c>
      <c r="M11" s="2512" t="s">
        <v>69</v>
      </c>
      <c r="N11" s="2512">
        <v>6</v>
      </c>
      <c r="O11" s="2512">
        <v>6</v>
      </c>
      <c r="P11" s="2513">
        <v>6</v>
      </c>
    </row>
    <row r="12" spans="1:16" ht="14.4" thickBot="1" x14ac:dyDescent="0.3">
      <c r="A12" s="2149" t="s">
        <v>6</v>
      </c>
      <c r="B12" s="241" t="s">
        <v>6</v>
      </c>
      <c r="C12" s="4314" t="s">
        <v>1117</v>
      </c>
      <c r="D12" s="4315"/>
      <c r="E12" s="4315"/>
      <c r="F12" s="4315"/>
      <c r="G12" s="4315"/>
      <c r="H12" s="4315"/>
      <c r="I12" s="4315"/>
      <c r="J12" s="4315"/>
      <c r="K12" s="4315"/>
      <c r="L12" s="4315"/>
      <c r="M12" s="4315"/>
      <c r="N12" s="4315"/>
      <c r="O12" s="4315"/>
      <c r="P12" s="4316"/>
    </row>
    <row r="13" spans="1:16" ht="28.2" thickBot="1" x14ac:dyDescent="0.3">
      <c r="A13" s="2149"/>
      <c r="B13" s="2150"/>
      <c r="C13" s="2151"/>
      <c r="D13" s="2146"/>
      <c r="E13" s="2281"/>
      <c r="F13" s="2281"/>
      <c r="G13" s="2281"/>
      <c r="H13" s="2281"/>
      <c r="I13" s="2281"/>
      <c r="J13" s="2281"/>
      <c r="K13" s="2281"/>
      <c r="L13" s="2152" t="s">
        <v>1118</v>
      </c>
      <c r="M13" s="2282" t="s">
        <v>82</v>
      </c>
      <c r="N13" s="2153">
        <v>2400</v>
      </c>
      <c r="O13" s="2153">
        <v>2500</v>
      </c>
      <c r="P13" s="2154">
        <v>2600</v>
      </c>
    </row>
    <row r="14" spans="1:16" ht="27.6" x14ac:dyDescent="0.25">
      <c r="A14" s="4328" t="s">
        <v>6</v>
      </c>
      <c r="B14" s="3606" t="s">
        <v>6</v>
      </c>
      <c r="C14" s="4308" t="s">
        <v>6</v>
      </c>
      <c r="D14" s="1295"/>
      <c r="E14" s="4311" t="s">
        <v>1119</v>
      </c>
      <c r="F14" s="4305" t="s">
        <v>62</v>
      </c>
      <c r="G14" s="3636" t="s">
        <v>244</v>
      </c>
      <c r="H14" s="2178" t="s">
        <v>48</v>
      </c>
      <c r="I14" s="591"/>
      <c r="J14" s="2155"/>
      <c r="K14" s="2156"/>
      <c r="L14" s="2157" t="s">
        <v>1120</v>
      </c>
      <c r="M14" s="2283" t="s">
        <v>76</v>
      </c>
      <c r="N14" s="2159">
        <v>3</v>
      </c>
      <c r="O14" s="2159">
        <v>3</v>
      </c>
      <c r="P14" s="2160">
        <v>4</v>
      </c>
    </row>
    <row r="15" spans="1:16" ht="27.6" x14ac:dyDescent="0.25">
      <c r="A15" s="4329"/>
      <c r="B15" s="3490"/>
      <c r="C15" s="4309"/>
      <c r="D15" s="1296"/>
      <c r="E15" s="4312"/>
      <c r="F15" s="4306"/>
      <c r="G15" s="3637"/>
      <c r="H15" s="2161" t="s">
        <v>56</v>
      </c>
      <c r="I15" s="2162"/>
      <c r="J15" s="2163"/>
      <c r="K15" s="2164"/>
      <c r="L15" s="2165" t="s">
        <v>1121</v>
      </c>
      <c r="M15" s="2284" t="s">
        <v>76</v>
      </c>
      <c r="N15" s="2167">
        <v>2</v>
      </c>
      <c r="O15" s="2167">
        <v>2</v>
      </c>
      <c r="P15" s="2168">
        <v>3</v>
      </c>
    </row>
    <row r="16" spans="1:16" ht="27.6" x14ac:dyDescent="0.25">
      <c r="A16" s="4329"/>
      <c r="B16" s="3490"/>
      <c r="C16" s="4309"/>
      <c r="D16" s="1296"/>
      <c r="E16" s="4312"/>
      <c r="F16" s="4306"/>
      <c r="G16" s="3637"/>
      <c r="H16" s="2161" t="s">
        <v>55</v>
      </c>
      <c r="I16" s="2162"/>
      <c r="J16" s="2163"/>
      <c r="K16" s="2164"/>
      <c r="L16" s="2165" t="s">
        <v>1122</v>
      </c>
      <c r="M16" s="2284" t="s">
        <v>81</v>
      </c>
      <c r="N16" s="2167">
        <v>100</v>
      </c>
      <c r="O16" s="2167">
        <v>150</v>
      </c>
      <c r="P16" s="2169">
        <v>200</v>
      </c>
    </row>
    <row r="17" spans="1:16" ht="14.4" thickBot="1" x14ac:dyDescent="0.3">
      <c r="A17" s="4330"/>
      <c r="B17" s="3607"/>
      <c r="C17" s="4310"/>
      <c r="D17" s="2285"/>
      <c r="E17" s="4313"/>
      <c r="F17" s="4307"/>
      <c r="G17" s="3638"/>
      <c r="H17" s="2170" t="s">
        <v>7</v>
      </c>
      <c r="I17" s="2171">
        <f>SUM(I14:I16)</f>
        <v>0</v>
      </c>
      <c r="J17" s="2171">
        <f>SUM(J14:J16)</f>
        <v>0</v>
      </c>
      <c r="K17" s="2171">
        <f>SUM(K14:K16)</f>
        <v>0</v>
      </c>
      <c r="L17" s="2172"/>
      <c r="M17" s="2286"/>
      <c r="N17" s="2174"/>
      <c r="O17" s="2174"/>
      <c r="P17" s="2175"/>
    </row>
    <row r="18" spans="1:16" ht="27.6" x14ac:dyDescent="0.25">
      <c r="A18" s="3603" t="s">
        <v>6</v>
      </c>
      <c r="B18" s="3606" t="s">
        <v>6</v>
      </c>
      <c r="C18" s="4308" t="s">
        <v>8</v>
      </c>
      <c r="D18" s="1295"/>
      <c r="E18" s="4311" t="s">
        <v>1123</v>
      </c>
      <c r="F18" s="4305" t="s">
        <v>62</v>
      </c>
      <c r="G18" s="3636" t="s">
        <v>244</v>
      </c>
      <c r="H18" s="2178" t="s">
        <v>48</v>
      </c>
      <c r="I18" s="591">
        <v>12</v>
      </c>
      <c r="J18" s="2155">
        <v>13</v>
      </c>
      <c r="K18" s="2156">
        <v>14</v>
      </c>
      <c r="L18" s="2157" t="s">
        <v>1124</v>
      </c>
      <c r="M18" s="2283" t="s">
        <v>1125</v>
      </c>
      <c r="N18" s="2159">
        <v>30</v>
      </c>
      <c r="O18" s="2159">
        <v>35</v>
      </c>
      <c r="P18" s="2160">
        <v>40</v>
      </c>
    </row>
    <row r="19" spans="1:16" ht="13.8" x14ac:dyDescent="0.25">
      <c r="A19" s="3604"/>
      <c r="B19" s="3490"/>
      <c r="C19" s="4309"/>
      <c r="D19" s="1296"/>
      <c r="E19" s="4312"/>
      <c r="F19" s="4306"/>
      <c r="G19" s="3637"/>
      <c r="H19" s="2161" t="s">
        <v>56</v>
      </c>
      <c r="I19" s="2162"/>
      <c r="J19" s="2163"/>
      <c r="K19" s="2164"/>
      <c r="L19" s="2165" t="s">
        <v>1126</v>
      </c>
      <c r="M19" s="2284" t="s">
        <v>76</v>
      </c>
      <c r="N19" s="2167">
        <v>10</v>
      </c>
      <c r="O19" s="2167">
        <v>23</v>
      </c>
      <c r="P19" s="2168">
        <v>26</v>
      </c>
    </row>
    <row r="20" spans="1:16" ht="14.4" thickBot="1" x14ac:dyDescent="0.3">
      <c r="A20" s="3605"/>
      <c r="B20" s="3607"/>
      <c r="C20" s="4310"/>
      <c r="D20" s="2285"/>
      <c r="E20" s="4313"/>
      <c r="F20" s="4307"/>
      <c r="G20" s="3638"/>
      <c r="H20" s="2170" t="s">
        <v>7</v>
      </c>
      <c r="I20" s="2171">
        <f>SUM(I18:I19)</f>
        <v>12</v>
      </c>
      <c r="J20" s="2171">
        <f>SUM(J18:J19)</f>
        <v>13</v>
      </c>
      <c r="K20" s="2171">
        <f>SUM(K18:K19)</f>
        <v>14</v>
      </c>
      <c r="L20" s="2172"/>
      <c r="M20" s="2173"/>
      <c r="N20" s="2176"/>
      <c r="O20" s="2176"/>
      <c r="P20" s="2177"/>
    </row>
    <row r="21" spans="1:16" ht="41.4" x14ac:dyDescent="0.25">
      <c r="A21" s="3603" t="s">
        <v>6</v>
      </c>
      <c r="B21" s="3606" t="s">
        <v>6</v>
      </c>
      <c r="C21" s="4308" t="s">
        <v>49</v>
      </c>
      <c r="D21" s="1295"/>
      <c r="E21" s="3515" t="s">
        <v>1127</v>
      </c>
      <c r="F21" s="4326" t="s">
        <v>62</v>
      </c>
      <c r="G21" s="3636" t="s">
        <v>244</v>
      </c>
      <c r="H21" s="2178" t="s">
        <v>48</v>
      </c>
      <c r="I21" s="2179">
        <v>33</v>
      </c>
      <c r="J21" s="2155">
        <v>35</v>
      </c>
      <c r="K21" s="2156">
        <v>37</v>
      </c>
      <c r="L21" s="2180" t="s">
        <v>1128</v>
      </c>
      <c r="M21" s="2181" t="s">
        <v>69</v>
      </c>
      <c r="N21" s="1955">
        <v>25</v>
      </c>
      <c r="O21" s="1955">
        <v>25</v>
      </c>
      <c r="P21" s="2182">
        <v>30</v>
      </c>
    </row>
    <row r="22" spans="1:16" ht="27.6" x14ac:dyDescent="0.25">
      <c r="A22" s="3604"/>
      <c r="B22" s="3490"/>
      <c r="C22" s="4309"/>
      <c r="D22" s="1296"/>
      <c r="E22" s="4312"/>
      <c r="F22" s="4306"/>
      <c r="G22" s="3637"/>
      <c r="H22" s="2161" t="s">
        <v>56</v>
      </c>
      <c r="I22" s="2183"/>
      <c r="J22" s="2184"/>
      <c r="K22" s="2185"/>
      <c r="L22" s="2186" t="s">
        <v>1129</v>
      </c>
      <c r="M22" s="2187" t="s">
        <v>71</v>
      </c>
      <c r="N22" s="592">
        <v>35</v>
      </c>
      <c r="O22" s="592">
        <v>60</v>
      </c>
      <c r="P22" s="2188">
        <v>100</v>
      </c>
    </row>
    <row r="23" spans="1:16" ht="27.6" x14ac:dyDescent="0.25">
      <c r="A23" s="3604"/>
      <c r="B23" s="3490"/>
      <c r="C23" s="4309"/>
      <c r="D23" s="1296"/>
      <c r="E23" s="4312"/>
      <c r="F23" s="4306"/>
      <c r="G23" s="3637"/>
      <c r="H23" s="2161" t="s">
        <v>55</v>
      </c>
      <c r="I23" s="2183"/>
      <c r="J23" s="2184"/>
      <c r="K23" s="2185"/>
      <c r="L23" s="2189" t="s">
        <v>1130</v>
      </c>
      <c r="M23" s="2190" t="s">
        <v>81</v>
      </c>
      <c r="N23" s="592">
        <v>30</v>
      </c>
      <c r="O23" s="592">
        <v>35</v>
      </c>
      <c r="P23" s="2188">
        <v>40</v>
      </c>
    </row>
    <row r="24" spans="1:16" ht="27.6" x14ac:dyDescent="0.25">
      <c r="A24" s="3604"/>
      <c r="B24" s="3490"/>
      <c r="C24" s="4309"/>
      <c r="D24" s="1296"/>
      <c r="E24" s="4312"/>
      <c r="F24" s="4306"/>
      <c r="G24" s="3637"/>
      <c r="H24" s="2161"/>
      <c r="I24" s="2183"/>
      <c r="J24" s="2184"/>
      <c r="K24" s="2191"/>
      <c r="L24" s="2192" t="s">
        <v>1131</v>
      </c>
      <c r="M24" s="2193" t="s">
        <v>69</v>
      </c>
      <c r="N24" s="2194">
        <v>2</v>
      </c>
      <c r="O24" s="2194">
        <v>2</v>
      </c>
      <c r="P24" s="2195">
        <v>2</v>
      </c>
    </row>
    <row r="25" spans="1:16" ht="14.4" thickBot="1" x14ac:dyDescent="0.3">
      <c r="A25" s="3605"/>
      <c r="B25" s="3607"/>
      <c r="C25" s="4310"/>
      <c r="D25" s="2285"/>
      <c r="E25" s="4313"/>
      <c r="F25" s="4327"/>
      <c r="G25" s="3638"/>
      <c r="H25" s="2170" t="s">
        <v>7</v>
      </c>
      <c r="I25" s="2196">
        <f>SUM(I21:I23)</f>
        <v>33</v>
      </c>
      <c r="J25" s="2196">
        <f>SUM(J21:J23)</f>
        <v>35</v>
      </c>
      <c r="K25" s="2196">
        <f>SUM(K21:K23)</f>
        <v>37</v>
      </c>
      <c r="L25" s="2172"/>
      <c r="M25" s="2197"/>
      <c r="N25" s="2174"/>
      <c r="O25" s="2174"/>
      <c r="P25" s="2175"/>
    </row>
    <row r="26" spans="1:16" ht="14.4" thickBot="1" x14ac:dyDescent="0.3">
      <c r="A26" s="246" t="s">
        <v>6</v>
      </c>
      <c r="B26" s="2198" t="s">
        <v>6</v>
      </c>
      <c r="C26" s="4278" t="s">
        <v>31</v>
      </c>
      <c r="D26" s="4278"/>
      <c r="E26" s="4278"/>
      <c r="F26" s="4278"/>
      <c r="G26" s="4279"/>
      <c r="H26" s="2199" t="s">
        <v>7</v>
      </c>
      <c r="I26" s="2200">
        <f>I25+I20+I17</f>
        <v>45</v>
      </c>
      <c r="J26" s="2200">
        <f>J25+J20+J17</f>
        <v>48</v>
      </c>
      <c r="K26" s="2200">
        <f>K25+K20+K17</f>
        <v>51</v>
      </c>
      <c r="L26" s="4280"/>
      <c r="M26" s="4281"/>
      <c r="N26" s="4281"/>
      <c r="O26" s="4281"/>
      <c r="P26" s="4282"/>
    </row>
    <row r="27" spans="1:16" ht="14.4" thickBot="1" x14ac:dyDescent="0.3">
      <c r="A27" s="246" t="s">
        <v>6</v>
      </c>
      <c r="B27" s="2198" t="s">
        <v>8</v>
      </c>
      <c r="C27" s="4314" t="s">
        <v>1132</v>
      </c>
      <c r="D27" s="4315"/>
      <c r="E27" s="4315"/>
      <c r="F27" s="4315"/>
      <c r="G27" s="4315"/>
      <c r="H27" s="4315"/>
      <c r="I27" s="4315"/>
      <c r="J27" s="4315"/>
      <c r="K27" s="4315"/>
      <c r="L27" s="4315"/>
      <c r="M27" s="4315"/>
      <c r="N27" s="4315"/>
      <c r="O27" s="4315"/>
      <c r="P27" s="4316"/>
    </row>
    <row r="28" spans="1:16" ht="27.6" x14ac:dyDescent="0.25">
      <c r="A28" s="3545" t="s">
        <v>6</v>
      </c>
      <c r="B28" s="3489"/>
      <c r="C28" s="4317"/>
      <c r="D28" s="4318"/>
      <c r="E28" s="4318"/>
      <c r="F28" s="4318"/>
      <c r="G28" s="4318"/>
      <c r="H28" s="4318"/>
      <c r="I28" s="4318"/>
      <c r="J28" s="4318"/>
      <c r="K28" s="4319"/>
      <c r="L28" s="2201" t="s">
        <v>1133</v>
      </c>
      <c r="M28" s="349" t="s">
        <v>69</v>
      </c>
      <c r="N28" s="2202">
        <v>90</v>
      </c>
      <c r="O28" s="2202">
        <v>100</v>
      </c>
      <c r="P28" s="2203">
        <v>110</v>
      </c>
    </row>
    <row r="29" spans="1:16" ht="42" thickBot="1" x14ac:dyDescent="0.3">
      <c r="A29" s="3547"/>
      <c r="B29" s="3491"/>
      <c r="C29" s="4320"/>
      <c r="D29" s="4321"/>
      <c r="E29" s="4321"/>
      <c r="F29" s="4321"/>
      <c r="G29" s="4321"/>
      <c r="H29" s="4321"/>
      <c r="I29" s="4321"/>
      <c r="J29" s="4321"/>
      <c r="K29" s="4322"/>
      <c r="L29" s="2204" t="s">
        <v>1134</v>
      </c>
      <c r="M29" s="221" t="s">
        <v>69</v>
      </c>
      <c r="N29" s="1954">
        <v>100</v>
      </c>
      <c r="O29" s="1954">
        <v>110</v>
      </c>
      <c r="P29" s="2205">
        <v>120</v>
      </c>
    </row>
    <row r="30" spans="1:16" ht="27.6" x14ac:dyDescent="0.25">
      <c r="A30" s="3545" t="s">
        <v>6</v>
      </c>
      <c r="B30" s="3489" t="s">
        <v>8</v>
      </c>
      <c r="C30" s="3534" t="s">
        <v>6</v>
      </c>
      <c r="D30" s="3534"/>
      <c r="E30" s="4311" t="s">
        <v>1135</v>
      </c>
      <c r="F30" s="2206" t="s">
        <v>62</v>
      </c>
      <c r="G30" s="3636" t="s">
        <v>244</v>
      </c>
      <c r="H30" s="2178" t="s">
        <v>48</v>
      </c>
      <c r="I30" s="591">
        <v>50</v>
      </c>
      <c r="J30" s="2155">
        <v>53</v>
      </c>
      <c r="K30" s="2156">
        <v>56</v>
      </c>
      <c r="L30" s="2207" t="s">
        <v>1136</v>
      </c>
      <c r="M30" s="221" t="s">
        <v>69</v>
      </c>
      <c r="N30" s="1313">
        <v>25</v>
      </c>
      <c r="O30" s="1313">
        <v>27</v>
      </c>
      <c r="P30" s="2208">
        <v>29</v>
      </c>
    </row>
    <row r="31" spans="1:16" ht="27.6" x14ac:dyDescent="0.25">
      <c r="A31" s="3546"/>
      <c r="B31" s="3490"/>
      <c r="C31" s="3535"/>
      <c r="D31" s="3535"/>
      <c r="E31" s="4323"/>
      <c r="F31" s="2209"/>
      <c r="G31" s="3637"/>
      <c r="H31" s="2210" t="s">
        <v>56</v>
      </c>
      <c r="I31" s="2162"/>
      <c r="J31" s="2163"/>
      <c r="K31" s="2164"/>
      <c r="L31" s="2211" t="s">
        <v>1137</v>
      </c>
      <c r="M31" s="2527" t="s">
        <v>82</v>
      </c>
      <c r="N31" s="2147">
        <v>50</v>
      </c>
      <c r="O31" s="2147">
        <v>60</v>
      </c>
      <c r="P31" s="2148">
        <v>70</v>
      </c>
    </row>
    <row r="32" spans="1:16" ht="41.4" x14ac:dyDescent="0.25">
      <c r="A32" s="3546"/>
      <c r="B32" s="3490"/>
      <c r="C32" s="3535"/>
      <c r="D32" s="3535"/>
      <c r="E32" s="4323"/>
      <c r="F32" s="2287"/>
      <c r="G32" s="3637"/>
      <c r="H32" s="2161" t="s">
        <v>55</v>
      </c>
      <c r="I32" s="2162"/>
      <c r="J32" s="2163"/>
      <c r="K32" s="2164"/>
      <c r="L32" s="2212" t="s">
        <v>1138</v>
      </c>
      <c r="M32" s="2527" t="s">
        <v>82</v>
      </c>
      <c r="N32" s="2213" t="s">
        <v>1139</v>
      </c>
      <c r="O32" s="2214" t="s">
        <v>1140</v>
      </c>
      <c r="P32" s="2215" t="s">
        <v>1141</v>
      </c>
    </row>
    <row r="33" spans="1:16" ht="27.6" x14ac:dyDescent="0.25">
      <c r="A33" s="3546"/>
      <c r="B33" s="3490"/>
      <c r="C33" s="3535"/>
      <c r="D33" s="3535"/>
      <c r="E33" s="4323"/>
      <c r="F33" s="262"/>
      <c r="G33" s="3637"/>
      <c r="H33" s="2161"/>
      <c r="I33" s="2162"/>
      <c r="J33" s="2163"/>
      <c r="K33" s="2164"/>
      <c r="L33" s="2212" t="s">
        <v>1142</v>
      </c>
      <c r="M33" s="2216" t="s">
        <v>71</v>
      </c>
      <c r="N33" s="2217">
        <v>70</v>
      </c>
      <c r="O33" s="2217">
        <v>75</v>
      </c>
      <c r="P33" s="2218">
        <v>80</v>
      </c>
    </row>
    <row r="34" spans="1:16" ht="27.6" x14ac:dyDescent="0.25">
      <c r="A34" s="3546"/>
      <c r="B34" s="3490"/>
      <c r="C34" s="3535"/>
      <c r="D34" s="3535"/>
      <c r="E34" s="4323"/>
      <c r="F34" s="262"/>
      <c r="G34" s="3637"/>
      <c r="H34" s="2161"/>
      <c r="I34" s="590"/>
      <c r="J34" s="2184"/>
      <c r="K34" s="2183"/>
      <c r="L34" s="2212" t="s">
        <v>1143</v>
      </c>
      <c r="M34" s="2216" t="s">
        <v>69</v>
      </c>
      <c r="N34" s="2217">
        <v>1</v>
      </c>
      <c r="O34" s="2217">
        <v>1</v>
      </c>
      <c r="P34" s="2218">
        <v>2</v>
      </c>
    </row>
    <row r="35" spans="1:16" ht="28.2" thickBot="1" x14ac:dyDescent="0.3">
      <c r="A35" s="3547"/>
      <c r="B35" s="3491"/>
      <c r="C35" s="3536"/>
      <c r="D35" s="3536"/>
      <c r="E35" s="4298"/>
      <c r="F35" s="2288"/>
      <c r="G35" s="3638"/>
      <c r="H35" s="2170" t="s">
        <v>7</v>
      </c>
      <c r="I35" s="2171">
        <f>SUM(I30:I34)</f>
        <v>50</v>
      </c>
      <c r="J35" s="2171">
        <f>SUM(J30:J34)</f>
        <v>53</v>
      </c>
      <c r="K35" s="2171">
        <f>SUM(K30:K34)</f>
        <v>56</v>
      </c>
      <c r="L35" s="2219" t="s">
        <v>1144</v>
      </c>
      <c r="M35" s="2220" t="s">
        <v>69</v>
      </c>
      <c r="N35" s="2221">
        <v>3</v>
      </c>
      <c r="O35" s="2221">
        <v>3</v>
      </c>
      <c r="P35" s="2222">
        <v>4</v>
      </c>
    </row>
    <row r="36" spans="1:16" ht="41.4" x14ac:dyDescent="0.25">
      <c r="A36" s="3545" t="s">
        <v>6</v>
      </c>
      <c r="B36" s="3489" t="s">
        <v>8</v>
      </c>
      <c r="C36" s="3534" t="s">
        <v>8</v>
      </c>
      <c r="D36" s="3534"/>
      <c r="E36" s="2223" t="s">
        <v>1145</v>
      </c>
      <c r="F36" s="4305" t="s">
        <v>62</v>
      </c>
      <c r="G36" s="3636" t="s">
        <v>244</v>
      </c>
      <c r="H36" s="2178" t="s">
        <v>48</v>
      </c>
      <c r="I36" s="2224">
        <v>0</v>
      </c>
      <c r="J36" s="2225"/>
      <c r="K36" s="2226"/>
      <c r="L36" s="2227" t="s">
        <v>1146</v>
      </c>
      <c r="M36" s="221" t="s">
        <v>69</v>
      </c>
      <c r="N36" s="1954">
        <v>1</v>
      </c>
      <c r="O36" s="1954">
        <v>2</v>
      </c>
      <c r="P36" s="2205">
        <v>2</v>
      </c>
    </row>
    <row r="37" spans="1:16" ht="27.6" x14ac:dyDescent="0.25">
      <c r="A37" s="3546"/>
      <c r="B37" s="3490"/>
      <c r="C37" s="3535"/>
      <c r="D37" s="3535"/>
      <c r="E37" s="350"/>
      <c r="F37" s="4306"/>
      <c r="G37" s="3637"/>
      <c r="H37" s="2210"/>
      <c r="I37" s="590"/>
      <c r="J37" s="2184"/>
      <c r="K37" s="590"/>
      <c r="L37" s="2228" t="s">
        <v>1147</v>
      </c>
      <c r="M37" s="2229" t="s">
        <v>657</v>
      </c>
      <c r="N37" s="1313">
        <v>15</v>
      </c>
      <c r="O37" s="1313">
        <v>25</v>
      </c>
      <c r="P37" s="2208">
        <v>35</v>
      </c>
    </row>
    <row r="38" spans="1:16" ht="13.8" x14ac:dyDescent="0.25">
      <c r="A38" s="3546"/>
      <c r="B38" s="3490"/>
      <c r="C38" s="3535"/>
      <c r="D38" s="3535"/>
      <c r="E38" s="350"/>
      <c r="F38" s="4306"/>
      <c r="G38" s="3637"/>
      <c r="H38" s="2161"/>
      <c r="I38" s="590"/>
      <c r="J38" s="2184"/>
      <c r="K38" s="590"/>
      <c r="L38" s="2230" t="s">
        <v>1148</v>
      </c>
      <c r="M38" s="436" t="s">
        <v>69</v>
      </c>
      <c r="N38" s="2231">
        <v>1</v>
      </c>
      <c r="O38" s="2231"/>
      <c r="P38" s="451"/>
    </row>
    <row r="39" spans="1:16" ht="41.4" x14ac:dyDescent="0.25">
      <c r="A39" s="3546"/>
      <c r="B39" s="3490"/>
      <c r="C39" s="3535"/>
      <c r="D39" s="3535"/>
      <c r="E39" s="350"/>
      <c r="F39" s="4306"/>
      <c r="G39" s="3637"/>
      <c r="H39" s="2161"/>
      <c r="I39" s="590"/>
      <c r="J39" s="2184"/>
      <c r="K39" s="590"/>
      <c r="L39" s="2165" t="s">
        <v>1149</v>
      </c>
      <c r="M39" s="2232" t="s">
        <v>1150</v>
      </c>
      <c r="N39" s="2233" t="s">
        <v>1151</v>
      </c>
      <c r="O39" s="2233" t="s">
        <v>1152</v>
      </c>
      <c r="P39" s="2234" t="s">
        <v>1153</v>
      </c>
    </row>
    <row r="40" spans="1:16" ht="27.6" x14ac:dyDescent="0.25">
      <c r="A40" s="3546"/>
      <c r="B40" s="3490"/>
      <c r="C40" s="3535"/>
      <c r="D40" s="3535"/>
      <c r="E40" s="350"/>
      <c r="F40" s="4306"/>
      <c r="G40" s="3637"/>
      <c r="H40" s="2210"/>
      <c r="I40" s="2162"/>
      <c r="J40" s="2163"/>
      <c r="K40" s="2162"/>
      <c r="L40" s="1312" t="s">
        <v>1154</v>
      </c>
      <c r="M40" s="2229" t="s">
        <v>657</v>
      </c>
      <c r="N40" s="2235" t="s">
        <v>1155</v>
      </c>
      <c r="O40" s="2235" t="s">
        <v>1156</v>
      </c>
      <c r="P40" s="2236" t="s">
        <v>1157</v>
      </c>
    </row>
    <row r="41" spans="1:16" ht="27.6" x14ac:dyDescent="0.25">
      <c r="A41" s="3546"/>
      <c r="B41" s="3490"/>
      <c r="C41" s="3535"/>
      <c r="D41" s="3535"/>
      <c r="E41" s="350"/>
      <c r="F41" s="4306"/>
      <c r="G41" s="3637"/>
      <c r="H41" s="2237"/>
      <c r="I41" s="2238"/>
      <c r="J41" s="2239"/>
      <c r="K41" s="2191"/>
      <c r="L41" s="2240" t="s">
        <v>1158</v>
      </c>
      <c r="M41" s="2241" t="s">
        <v>71</v>
      </c>
      <c r="N41" s="2231">
        <v>1</v>
      </c>
      <c r="O41" s="2231">
        <v>3</v>
      </c>
      <c r="P41" s="451">
        <v>5</v>
      </c>
    </row>
    <row r="42" spans="1:16" ht="14.4" thickBot="1" x14ac:dyDescent="0.3">
      <c r="A42" s="3547"/>
      <c r="B42" s="3491"/>
      <c r="C42" s="3536"/>
      <c r="D42" s="3536"/>
      <c r="E42" s="2242"/>
      <c r="F42" s="4307"/>
      <c r="G42" s="3638"/>
      <c r="H42" s="2243" t="s">
        <v>7</v>
      </c>
      <c r="I42" s="2196"/>
      <c r="J42" s="2196"/>
      <c r="K42" s="2196"/>
      <c r="L42" s="2244"/>
      <c r="M42" s="2245"/>
      <c r="N42" s="2246"/>
      <c r="O42" s="2246"/>
      <c r="P42" s="2247"/>
    </row>
    <row r="43" spans="1:16" ht="13.8" x14ac:dyDescent="0.25">
      <c r="A43" s="3603" t="s">
        <v>6</v>
      </c>
      <c r="B43" s="3606" t="s">
        <v>8</v>
      </c>
      <c r="C43" s="4308" t="s">
        <v>49</v>
      </c>
      <c r="D43" s="1295"/>
      <c r="E43" s="4311" t="s">
        <v>1159</v>
      </c>
      <c r="F43" s="4305" t="s">
        <v>62</v>
      </c>
      <c r="G43" s="3636" t="s">
        <v>244</v>
      </c>
      <c r="H43" s="2178" t="s">
        <v>48</v>
      </c>
      <c r="I43" s="591"/>
      <c r="J43" s="2155"/>
      <c r="K43" s="2156"/>
      <c r="L43" s="2157" t="s">
        <v>1160</v>
      </c>
      <c r="M43" s="2158" t="s">
        <v>71</v>
      </c>
      <c r="N43" s="2159"/>
      <c r="O43" s="2159"/>
      <c r="P43" s="2160"/>
    </row>
    <row r="44" spans="1:16" ht="13.8" x14ac:dyDescent="0.25">
      <c r="A44" s="3604"/>
      <c r="B44" s="3490"/>
      <c r="C44" s="4309"/>
      <c r="D44" s="1296"/>
      <c r="E44" s="4312"/>
      <c r="F44" s="4306"/>
      <c r="G44" s="3637"/>
      <c r="H44" s="2161" t="s">
        <v>56</v>
      </c>
      <c r="I44" s="2162"/>
      <c r="J44" s="2163"/>
      <c r="K44" s="2164"/>
      <c r="L44" s="2165"/>
      <c r="M44" s="2166"/>
      <c r="N44" s="2167"/>
      <c r="O44" s="2167"/>
      <c r="P44" s="2168"/>
    </row>
    <row r="45" spans="1:16" ht="14.4" thickBot="1" x14ac:dyDescent="0.3">
      <c r="A45" s="3605"/>
      <c r="B45" s="3607"/>
      <c r="C45" s="4310"/>
      <c r="D45" s="2285"/>
      <c r="E45" s="4313"/>
      <c r="F45" s="4307"/>
      <c r="G45" s="3638"/>
      <c r="H45" s="2170" t="s">
        <v>7</v>
      </c>
      <c r="I45" s="2171">
        <f>SUM(I43:I44)</f>
        <v>0</v>
      </c>
      <c r="J45" s="2171">
        <f>SUM(J43:J44)</f>
        <v>0</v>
      </c>
      <c r="K45" s="2171">
        <f>SUM(K43:K44)</f>
        <v>0</v>
      </c>
      <c r="L45" s="2172"/>
      <c r="M45" s="2173"/>
      <c r="N45" s="2176"/>
      <c r="O45" s="2176"/>
      <c r="P45" s="2177"/>
    </row>
    <row r="46" spans="1:16" ht="14.4" thickBot="1" x14ac:dyDescent="0.3">
      <c r="A46" s="246" t="s">
        <v>6</v>
      </c>
      <c r="B46" s="2198" t="s">
        <v>8</v>
      </c>
      <c r="C46" s="4278" t="s">
        <v>31</v>
      </c>
      <c r="D46" s="4278"/>
      <c r="E46" s="4278"/>
      <c r="F46" s="4278"/>
      <c r="G46" s="4279"/>
      <c r="H46" s="2199" t="s">
        <v>7</v>
      </c>
      <c r="I46" s="2200">
        <f>I35+I42+I45</f>
        <v>50</v>
      </c>
      <c r="J46" s="2200">
        <f>J35+J42</f>
        <v>53</v>
      </c>
      <c r="K46" s="2200">
        <f>K35+K42</f>
        <v>56</v>
      </c>
      <c r="L46" s="4280"/>
      <c r="M46" s="4281"/>
      <c r="N46" s="4281"/>
      <c r="O46" s="4281"/>
      <c r="P46" s="4282"/>
    </row>
    <row r="47" spans="1:16" ht="36" customHeight="1" thickBot="1" x14ac:dyDescent="0.3">
      <c r="A47" s="242" t="s">
        <v>6</v>
      </c>
      <c r="B47" s="2248" t="s">
        <v>49</v>
      </c>
      <c r="C47" s="4292" t="s">
        <v>1161</v>
      </c>
      <c r="D47" s="4293"/>
      <c r="E47" s="4293"/>
      <c r="F47" s="4293"/>
      <c r="G47" s="4293"/>
      <c r="H47" s="4293"/>
      <c r="I47" s="4294"/>
      <c r="J47" s="4294"/>
      <c r="K47" s="4294"/>
      <c r="L47" s="4294"/>
      <c r="M47" s="4294"/>
      <c r="N47" s="4294"/>
      <c r="O47" s="4294"/>
      <c r="P47" s="4295"/>
    </row>
    <row r="48" spans="1:16" ht="13.8" x14ac:dyDescent="0.25">
      <c r="A48" s="3545" t="s">
        <v>6</v>
      </c>
      <c r="B48" s="3489" t="s">
        <v>49</v>
      </c>
      <c r="C48" s="3489" t="s">
        <v>6</v>
      </c>
      <c r="D48" s="4296"/>
      <c r="E48" s="3661" t="s">
        <v>1162</v>
      </c>
      <c r="F48" s="4299">
        <v>288724610</v>
      </c>
      <c r="G48" s="4302" t="s">
        <v>83</v>
      </c>
      <c r="H48" s="2249" t="s">
        <v>48</v>
      </c>
      <c r="I48" s="2250">
        <v>30</v>
      </c>
      <c r="J48" s="2251">
        <v>32</v>
      </c>
      <c r="K48" s="2252">
        <v>34</v>
      </c>
      <c r="L48" s="2253" t="s">
        <v>1163</v>
      </c>
      <c r="M48" s="2254" t="s">
        <v>69</v>
      </c>
      <c r="N48" s="2144">
        <v>30</v>
      </c>
      <c r="O48" s="2144">
        <v>32</v>
      </c>
      <c r="P48" s="2255">
        <v>34</v>
      </c>
    </row>
    <row r="49" spans="1:16" ht="14.4" thickBot="1" x14ac:dyDescent="0.3">
      <c r="A49" s="3546"/>
      <c r="B49" s="3490"/>
      <c r="C49" s="3490"/>
      <c r="D49" s="4297"/>
      <c r="E49" s="3662"/>
      <c r="F49" s="4300"/>
      <c r="G49" s="4303"/>
      <c r="H49" s="2256"/>
      <c r="I49" s="2257"/>
      <c r="J49" s="2258"/>
      <c r="K49" s="2259"/>
      <c r="L49" s="2260"/>
      <c r="M49" s="2261"/>
      <c r="N49" s="2261"/>
      <c r="O49" s="2261"/>
      <c r="P49" s="434"/>
    </row>
    <row r="50" spans="1:16" ht="14.4" thickBot="1" x14ac:dyDescent="0.3">
      <c r="A50" s="3547"/>
      <c r="B50" s="3491"/>
      <c r="C50" s="3491"/>
      <c r="D50" s="4297"/>
      <c r="E50" s="4298"/>
      <c r="F50" s="4301"/>
      <c r="G50" s="4304"/>
      <c r="H50" s="2262" t="s">
        <v>7</v>
      </c>
      <c r="I50" s="2171">
        <f>I48*1</f>
        <v>30</v>
      </c>
      <c r="J50" s="2171">
        <f t="shared" ref="J50:K50" si="0">J48*1</f>
        <v>32</v>
      </c>
      <c r="K50" s="2171">
        <f t="shared" si="0"/>
        <v>34</v>
      </c>
      <c r="L50" s="2263"/>
      <c r="M50" s="2264"/>
      <c r="N50" s="2264"/>
      <c r="O50" s="2264"/>
      <c r="P50" s="2265"/>
    </row>
    <row r="51" spans="1:16" ht="14.4" thickBot="1" x14ac:dyDescent="0.3">
      <c r="A51" s="246" t="s">
        <v>6</v>
      </c>
      <c r="B51" s="2198" t="s">
        <v>49</v>
      </c>
      <c r="C51" s="4277" t="s">
        <v>31</v>
      </c>
      <c r="D51" s="4278"/>
      <c r="E51" s="4278"/>
      <c r="F51" s="4278"/>
      <c r="G51" s="4279"/>
      <c r="H51" s="2199" t="s">
        <v>7</v>
      </c>
      <c r="I51" s="2200">
        <f>I50*1</f>
        <v>30</v>
      </c>
      <c r="J51" s="2200">
        <f t="shared" ref="J51:K51" si="1">J50*1</f>
        <v>32</v>
      </c>
      <c r="K51" s="2200">
        <f t="shared" si="1"/>
        <v>34</v>
      </c>
      <c r="L51" s="4280"/>
      <c r="M51" s="4281"/>
      <c r="N51" s="4281"/>
      <c r="O51" s="4281"/>
      <c r="P51" s="4282"/>
    </row>
    <row r="52" spans="1:16" ht="14.4" thickBot="1" x14ac:dyDescent="0.3">
      <c r="A52" s="2266" t="s">
        <v>6</v>
      </c>
      <c r="B52" s="4283" t="s">
        <v>75</v>
      </c>
      <c r="C52" s="4284"/>
      <c r="D52" s="4284"/>
      <c r="E52" s="4284"/>
      <c r="F52" s="4284"/>
      <c r="G52" s="4284"/>
      <c r="H52" s="4285"/>
      <c r="I52" s="2267">
        <f>I26+I46+I51</f>
        <v>125</v>
      </c>
      <c r="J52" s="2267">
        <f>J26+J46+J51</f>
        <v>133</v>
      </c>
      <c r="K52" s="2267">
        <f>K26+K46+K51</f>
        <v>141</v>
      </c>
      <c r="L52" s="2268"/>
      <c r="M52" s="2268"/>
      <c r="N52" s="2268"/>
      <c r="O52" s="2268"/>
      <c r="P52" s="2269"/>
    </row>
    <row r="53" spans="1:16" ht="14.4" thickBot="1" x14ac:dyDescent="0.3">
      <c r="A53" s="4286" t="s">
        <v>9</v>
      </c>
      <c r="B53" s="4287"/>
      <c r="C53" s="4287"/>
      <c r="D53" s="4287"/>
      <c r="E53" s="4287"/>
      <c r="F53" s="4287"/>
      <c r="G53" s="4287"/>
      <c r="H53" s="4288"/>
      <c r="I53" s="2270">
        <f>I52*1</f>
        <v>125</v>
      </c>
      <c r="J53" s="2271">
        <f>J52*1</f>
        <v>133</v>
      </c>
      <c r="K53" s="2271">
        <f>K52*1</f>
        <v>141</v>
      </c>
      <c r="L53" s="4289"/>
      <c r="M53" s="4290"/>
      <c r="N53" s="4290"/>
      <c r="O53" s="4290"/>
      <c r="P53" s="4291"/>
    </row>
    <row r="54" spans="1:16" ht="13.8" x14ac:dyDescent="0.25">
      <c r="A54" s="169" t="s">
        <v>413</v>
      </c>
      <c r="B54" s="169"/>
      <c r="C54" s="169"/>
      <c r="D54" s="169"/>
      <c r="E54" s="169"/>
      <c r="F54" s="169"/>
      <c r="G54" s="169"/>
      <c r="H54" s="169"/>
      <c r="I54" s="169"/>
      <c r="J54" s="169"/>
      <c r="K54" s="169"/>
      <c r="L54" s="169"/>
      <c r="M54" s="589"/>
      <c r="N54" s="2289"/>
      <c r="O54" s="2289"/>
      <c r="P54" s="2289"/>
    </row>
    <row r="55" spans="1:16" ht="16.2" thickBot="1" x14ac:dyDescent="0.3">
      <c r="A55" s="2276"/>
      <c r="B55" s="2276"/>
      <c r="C55" s="2276"/>
      <c r="D55" s="2276"/>
      <c r="E55" s="3749" t="s">
        <v>10</v>
      </c>
      <c r="F55" s="3749"/>
      <c r="G55" s="3749"/>
      <c r="H55" s="3749"/>
      <c r="I55" s="3749"/>
      <c r="J55" s="3749"/>
      <c r="K55" s="3749"/>
      <c r="L55" s="2290"/>
      <c r="M55" s="2290"/>
      <c r="N55" s="2276"/>
      <c r="O55" s="2276"/>
      <c r="P55" s="2276"/>
    </row>
    <row r="56" spans="1:16" ht="31.8" thickBot="1" x14ac:dyDescent="0.3">
      <c r="A56" s="2272"/>
      <c r="B56" s="2272"/>
      <c r="C56" s="2272"/>
      <c r="D56" s="2272"/>
      <c r="E56" s="1756"/>
      <c r="F56" s="1757"/>
      <c r="G56" s="1757"/>
      <c r="H56" s="2291"/>
      <c r="I56" s="2514" t="s">
        <v>1083</v>
      </c>
      <c r="J56" s="2515" t="s">
        <v>77</v>
      </c>
      <c r="K56" s="2514" t="s">
        <v>1084</v>
      </c>
      <c r="L56" s="2272"/>
      <c r="M56" s="2272"/>
      <c r="N56" s="2272"/>
      <c r="O56" s="2272"/>
      <c r="P56" s="2272"/>
    </row>
    <row r="57" spans="1:16" ht="13.8" thickBot="1" x14ac:dyDescent="0.3">
      <c r="A57" s="2272"/>
      <c r="B57" s="2272"/>
      <c r="C57" s="2272"/>
      <c r="D57" s="2272"/>
      <c r="E57" s="3750" t="s">
        <v>33</v>
      </c>
      <c r="F57" s="3751"/>
      <c r="G57" s="3751"/>
      <c r="H57" s="3752"/>
      <c r="I57" s="2516">
        <f>I58+I60</f>
        <v>125</v>
      </c>
      <c r="J57" s="2516">
        <f>J58*1</f>
        <v>133</v>
      </c>
      <c r="K57" s="2516">
        <f>K58*1</f>
        <v>141</v>
      </c>
      <c r="L57" s="2274"/>
      <c r="M57" s="2272"/>
      <c r="N57" s="2272"/>
      <c r="O57" s="2272"/>
      <c r="P57" s="2272"/>
    </row>
    <row r="58" spans="1:16" x14ac:dyDescent="0.25">
      <c r="A58" s="2272"/>
      <c r="B58" s="2272"/>
      <c r="C58" s="2272"/>
      <c r="D58" s="2272"/>
      <c r="E58" s="3729" t="s">
        <v>39</v>
      </c>
      <c r="F58" s="3730"/>
      <c r="G58" s="3730"/>
      <c r="H58" s="3731"/>
      <c r="I58" s="2517">
        <v>125</v>
      </c>
      <c r="J58" s="2518">
        <v>133</v>
      </c>
      <c r="K58" s="2517">
        <v>141</v>
      </c>
      <c r="L58" s="2272"/>
      <c r="M58" s="2272"/>
      <c r="N58" s="2272"/>
      <c r="O58" s="2272"/>
      <c r="P58" s="2272"/>
    </row>
    <row r="59" spans="1:16" x14ac:dyDescent="0.25">
      <c r="A59" s="2272"/>
      <c r="B59" s="2272"/>
      <c r="C59" s="2272"/>
      <c r="D59" s="2272"/>
      <c r="E59" s="3729" t="s">
        <v>40</v>
      </c>
      <c r="F59" s="3730"/>
      <c r="G59" s="3730"/>
      <c r="H59" s="3731"/>
      <c r="I59" s="2519"/>
      <c r="J59" s="2520"/>
      <c r="K59" s="2519"/>
      <c r="L59" s="2272"/>
      <c r="M59" s="2272"/>
      <c r="N59" s="2272"/>
      <c r="O59" s="2272"/>
      <c r="P59" s="2272"/>
    </row>
    <row r="60" spans="1:16" x14ac:dyDescent="0.25">
      <c r="A60" s="2272"/>
      <c r="B60" s="2272"/>
      <c r="C60" s="2272"/>
      <c r="D60" s="2272"/>
      <c r="E60" s="3729" t="s">
        <v>41</v>
      </c>
      <c r="F60" s="3730"/>
      <c r="G60" s="3730"/>
      <c r="H60" s="3731"/>
      <c r="I60" s="2519"/>
      <c r="J60" s="2520"/>
      <c r="K60" s="2519"/>
      <c r="L60" s="2272"/>
      <c r="M60" s="2272"/>
      <c r="N60" s="2272"/>
      <c r="O60" s="2272"/>
      <c r="P60" s="2272"/>
    </row>
    <row r="61" spans="1:16" x14ac:dyDescent="0.25">
      <c r="A61" s="2272"/>
      <c r="B61" s="2272"/>
      <c r="C61" s="2272"/>
      <c r="D61" s="2272"/>
      <c r="E61" s="3729" t="s">
        <v>42</v>
      </c>
      <c r="F61" s="3730"/>
      <c r="G61" s="3730"/>
      <c r="H61" s="3731"/>
      <c r="I61" s="2519"/>
      <c r="J61" s="2520"/>
      <c r="K61" s="2519"/>
      <c r="L61" s="2272"/>
      <c r="M61" s="2272"/>
      <c r="N61" s="2272"/>
      <c r="O61" s="2272"/>
      <c r="P61" s="2272"/>
    </row>
    <row r="62" spans="1:16" x14ac:dyDescent="0.25">
      <c r="A62" s="2272"/>
      <c r="B62" s="2272"/>
      <c r="C62" s="2272"/>
      <c r="D62" s="2272"/>
      <c r="E62" s="3720" t="s">
        <v>43</v>
      </c>
      <c r="F62" s="3721"/>
      <c r="G62" s="3721"/>
      <c r="H62" s="3722"/>
      <c r="I62" s="2521"/>
      <c r="J62" s="2522"/>
      <c r="K62" s="2521"/>
      <c r="L62" s="2272"/>
      <c r="M62" s="2272"/>
      <c r="N62" s="2272"/>
      <c r="O62" s="2272"/>
      <c r="P62" s="2272"/>
    </row>
    <row r="63" spans="1:16" x14ac:dyDescent="0.25">
      <c r="A63" s="2272"/>
      <c r="B63" s="2272"/>
      <c r="C63" s="2272"/>
      <c r="D63" s="2272"/>
      <c r="E63" s="1345" t="s">
        <v>44</v>
      </c>
      <c r="F63" s="1349"/>
      <c r="G63" s="1349"/>
      <c r="H63" s="1361"/>
      <c r="I63" s="2519"/>
      <c r="J63" s="2520"/>
      <c r="K63" s="2519"/>
      <c r="L63" s="2272"/>
      <c r="M63" s="2272"/>
      <c r="N63" s="2272"/>
      <c r="O63" s="2272"/>
      <c r="P63" s="2272"/>
    </row>
    <row r="64" spans="1:16" x14ac:dyDescent="0.25">
      <c r="A64" s="2272"/>
      <c r="B64" s="2272"/>
      <c r="C64" s="2272"/>
      <c r="D64" s="2272"/>
      <c r="E64" s="3729" t="s">
        <v>63</v>
      </c>
      <c r="F64" s="3730"/>
      <c r="G64" s="3730"/>
      <c r="H64" s="3731"/>
      <c r="I64" s="2519"/>
      <c r="J64" s="2520"/>
      <c r="K64" s="2519"/>
      <c r="L64" s="2272"/>
      <c r="M64" s="2272"/>
      <c r="N64" s="2275"/>
      <c r="O64" s="2275"/>
      <c r="P64" s="2275"/>
    </row>
    <row r="65" spans="1:16" x14ac:dyDescent="0.25">
      <c r="A65" s="2272"/>
      <c r="B65" s="2272"/>
      <c r="C65" s="2272"/>
      <c r="D65" s="2272"/>
      <c r="E65" s="3729" t="s">
        <v>64</v>
      </c>
      <c r="F65" s="3730"/>
      <c r="G65" s="3730"/>
      <c r="H65" s="3731"/>
      <c r="I65" s="2523"/>
      <c r="J65" s="2524"/>
      <c r="K65" s="2523"/>
      <c r="L65" s="2272"/>
      <c r="M65" s="2272"/>
      <c r="N65" s="2272"/>
      <c r="O65" s="2272"/>
      <c r="P65" s="2272"/>
    </row>
    <row r="66" spans="1:16" x14ac:dyDescent="0.25">
      <c r="A66" s="2272"/>
      <c r="B66" s="2272"/>
      <c r="C66" s="2272"/>
      <c r="D66" s="2272"/>
      <c r="E66" s="3729" t="s">
        <v>47</v>
      </c>
      <c r="F66" s="3730"/>
      <c r="G66" s="3730"/>
      <c r="H66" s="3731"/>
      <c r="I66" s="2523"/>
      <c r="J66" s="2524"/>
      <c r="K66" s="2523"/>
      <c r="L66" s="2272"/>
      <c r="M66" s="2272"/>
      <c r="N66" s="2272"/>
      <c r="O66" s="2272"/>
      <c r="P66" s="2272"/>
    </row>
    <row r="67" spans="1:16" x14ac:dyDescent="0.25">
      <c r="A67" s="2272"/>
      <c r="B67" s="2272"/>
      <c r="C67" s="2272"/>
      <c r="D67" s="2272"/>
      <c r="E67" s="3729" t="s">
        <v>45</v>
      </c>
      <c r="F67" s="3730"/>
      <c r="G67" s="3730"/>
      <c r="H67" s="3731"/>
      <c r="I67" s="2523"/>
      <c r="J67" s="2524"/>
      <c r="K67" s="2523"/>
      <c r="L67" s="2272"/>
      <c r="M67" s="2272"/>
      <c r="N67" s="2272"/>
      <c r="O67" s="2272"/>
      <c r="P67" s="2272"/>
    </row>
    <row r="68" spans="1:16" ht="13.8" thickBot="1" x14ac:dyDescent="0.3">
      <c r="A68" s="2277"/>
      <c r="B68" s="2277"/>
      <c r="C68" s="2277"/>
      <c r="D68" s="2277"/>
      <c r="E68" s="3732" t="s">
        <v>65</v>
      </c>
      <c r="F68" s="3733"/>
      <c r="G68" s="3733"/>
      <c r="H68" s="3734"/>
      <c r="I68" s="2525"/>
      <c r="J68" s="2526"/>
      <c r="K68" s="2525"/>
      <c r="L68" s="2272"/>
      <c r="M68" s="2272"/>
      <c r="N68" s="2277"/>
      <c r="O68" s="2277"/>
      <c r="P68" s="2277"/>
    </row>
    <row r="69" spans="1:16" ht="13.8" thickBot="1" x14ac:dyDescent="0.3">
      <c r="A69" s="2277"/>
      <c r="B69" s="2277"/>
      <c r="C69" s="2277"/>
      <c r="D69" s="2277"/>
      <c r="E69" s="3735" t="s">
        <v>34</v>
      </c>
      <c r="F69" s="3736"/>
      <c r="G69" s="3736"/>
      <c r="H69" s="3736"/>
      <c r="I69" s="2292"/>
      <c r="J69" s="2292"/>
      <c r="K69" s="2294"/>
      <c r="L69" s="2272"/>
      <c r="M69" s="2272"/>
      <c r="N69" s="2277"/>
      <c r="O69" s="2277"/>
      <c r="P69" s="2277"/>
    </row>
    <row r="70" spans="1:16" ht="13.8" thickBot="1" x14ac:dyDescent="0.3">
      <c r="A70" s="2277"/>
      <c r="B70" s="2277"/>
      <c r="C70" s="2277"/>
      <c r="D70" s="2277"/>
      <c r="E70" s="3723" t="s">
        <v>1098</v>
      </c>
      <c r="F70" s="3724"/>
      <c r="G70" s="3724"/>
      <c r="H70" s="3725"/>
      <c r="I70" s="2293"/>
      <c r="J70" s="2293"/>
      <c r="K70" s="2295"/>
      <c r="L70" s="2277"/>
      <c r="M70" s="2277"/>
      <c r="N70" s="2277"/>
      <c r="O70" s="2277"/>
      <c r="P70" s="2277"/>
    </row>
    <row r="71" spans="1:16" ht="13.8" thickBot="1" x14ac:dyDescent="0.3">
      <c r="A71" s="465"/>
      <c r="B71" s="465"/>
      <c r="C71" s="465"/>
      <c r="D71" s="465"/>
      <c r="E71" s="3726"/>
      <c r="F71" s="3727"/>
      <c r="G71" s="3727"/>
      <c r="H71" s="3728"/>
      <c r="I71" s="1378"/>
      <c r="J71" s="1378"/>
      <c r="K71" s="2296"/>
      <c r="L71" s="465"/>
      <c r="M71" s="465"/>
      <c r="N71" s="465"/>
      <c r="O71" s="465"/>
      <c r="P71" s="465"/>
    </row>
  </sheetData>
  <mergeCells count="92">
    <mergeCell ref="L5:P5"/>
    <mergeCell ref="G14:G17"/>
    <mergeCell ref="L1:P1"/>
    <mergeCell ref="A2:N2"/>
    <mergeCell ref="A3:P3"/>
    <mergeCell ref="O4:P4"/>
    <mergeCell ref="A5:A7"/>
    <mergeCell ref="B5:B7"/>
    <mergeCell ref="C5:C7"/>
    <mergeCell ref="D5:D7"/>
    <mergeCell ref="E5:E7"/>
    <mergeCell ref="F5:F7"/>
    <mergeCell ref="G5:G7"/>
    <mergeCell ref="H5:H7"/>
    <mergeCell ref="I5:I7"/>
    <mergeCell ref="J5:J7"/>
    <mergeCell ref="K5:K7"/>
    <mergeCell ref="A14:A17"/>
    <mergeCell ref="B14:B17"/>
    <mergeCell ref="C14:C17"/>
    <mergeCell ref="E14:E17"/>
    <mergeCell ref="F14:F17"/>
    <mergeCell ref="L6:L7"/>
    <mergeCell ref="M6:M7"/>
    <mergeCell ref="N6:P6"/>
    <mergeCell ref="G21:G25"/>
    <mergeCell ref="A18:A20"/>
    <mergeCell ref="B18:B20"/>
    <mergeCell ref="C18:C20"/>
    <mergeCell ref="E18:E20"/>
    <mergeCell ref="F18:F20"/>
    <mergeCell ref="G18:G20"/>
    <mergeCell ref="A21:A25"/>
    <mergeCell ref="B21:B25"/>
    <mergeCell ref="C21:C25"/>
    <mergeCell ref="E21:E25"/>
    <mergeCell ref="F21:F25"/>
    <mergeCell ref="C12:P12"/>
    <mergeCell ref="G30:G35"/>
    <mergeCell ref="C26:G26"/>
    <mergeCell ref="L26:P26"/>
    <mergeCell ref="C27:P27"/>
    <mergeCell ref="A28:A29"/>
    <mergeCell ref="B28:B29"/>
    <mergeCell ref="C28:K29"/>
    <mergeCell ref="A30:A35"/>
    <mergeCell ref="B30:B35"/>
    <mergeCell ref="C30:C35"/>
    <mergeCell ref="D30:D35"/>
    <mergeCell ref="E30:E35"/>
    <mergeCell ref="G43:G45"/>
    <mergeCell ref="A36:A42"/>
    <mergeCell ref="B36:B42"/>
    <mergeCell ref="C36:C42"/>
    <mergeCell ref="D36:D42"/>
    <mergeCell ref="F36:F42"/>
    <mergeCell ref="G36:G42"/>
    <mergeCell ref="A43:A45"/>
    <mergeCell ref="B43:B45"/>
    <mergeCell ref="C43:C45"/>
    <mergeCell ref="E43:E45"/>
    <mergeCell ref="F43:F45"/>
    <mergeCell ref="C46:G46"/>
    <mergeCell ref="L46:P46"/>
    <mergeCell ref="C47:P47"/>
    <mergeCell ref="A48:A50"/>
    <mergeCell ref="B48:B50"/>
    <mergeCell ref="C48:C50"/>
    <mergeCell ref="D48:D50"/>
    <mergeCell ref="E48:E50"/>
    <mergeCell ref="F48:F50"/>
    <mergeCell ref="G48:G50"/>
    <mergeCell ref="E62:H62"/>
    <mergeCell ref="C51:G51"/>
    <mergeCell ref="L51:P51"/>
    <mergeCell ref="B52:H52"/>
    <mergeCell ref="A53:H53"/>
    <mergeCell ref="L53:P53"/>
    <mergeCell ref="E55:K55"/>
    <mergeCell ref="E57:H57"/>
    <mergeCell ref="E58:H58"/>
    <mergeCell ref="E59:H59"/>
    <mergeCell ref="E60:H60"/>
    <mergeCell ref="E61:H61"/>
    <mergeCell ref="E70:H70"/>
    <mergeCell ref="E71:H71"/>
    <mergeCell ref="E64:H64"/>
    <mergeCell ref="E65:H65"/>
    <mergeCell ref="E66:H66"/>
    <mergeCell ref="E67:H67"/>
    <mergeCell ref="E68:H68"/>
    <mergeCell ref="E69:H69"/>
  </mergeCells>
  <pageMargins left="0.7" right="0.7" top="0.75" bottom="0.75" header="0.3" footer="0.3"/>
  <pageSetup paperSize="9" scale="81" fitToHeight="0" orientation="landscape"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6"/>
  <sheetViews>
    <sheetView workbookViewId="0">
      <selection activeCell="L6" sqref="L6:L7"/>
    </sheetView>
  </sheetViews>
  <sheetFormatPr defaultColWidth="9.109375"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7.6640625" customWidth="1"/>
    <col min="16" max="16" width="8.44140625" customWidth="1"/>
  </cols>
  <sheetData>
    <row r="1" spans="1:19" ht="54.6" customHeight="1" x14ac:dyDescent="0.25">
      <c r="A1" s="20"/>
      <c r="B1" s="20"/>
      <c r="C1" s="20"/>
      <c r="D1" s="20"/>
      <c r="E1" s="20"/>
      <c r="F1" s="20"/>
      <c r="G1" s="20"/>
      <c r="H1" s="20"/>
      <c r="I1" s="20"/>
      <c r="J1" s="20"/>
      <c r="K1" s="20"/>
      <c r="L1" s="3365"/>
      <c r="M1" s="3365"/>
      <c r="N1" s="3365"/>
      <c r="O1" s="3365"/>
      <c r="P1" s="4331"/>
    </row>
    <row r="2" spans="1:19" ht="13.95" customHeight="1" x14ac:dyDescent="0.25">
      <c r="A2" s="3870" t="s">
        <v>1479</v>
      </c>
      <c r="B2" s="3870"/>
      <c r="C2" s="3870"/>
      <c r="D2" s="3870"/>
      <c r="E2" s="3870"/>
      <c r="F2" s="3870"/>
      <c r="G2" s="3870"/>
      <c r="H2" s="3870"/>
      <c r="I2" s="3870"/>
      <c r="J2" s="3870"/>
      <c r="K2" s="3870"/>
      <c r="L2" s="3870"/>
      <c r="M2" s="3870"/>
      <c r="N2" s="3870"/>
      <c r="O2" s="1002"/>
      <c r="P2" s="1002"/>
    </row>
    <row r="3" spans="1:19" ht="13.8" x14ac:dyDescent="0.25">
      <c r="A3" s="3386" t="s">
        <v>35</v>
      </c>
      <c r="B3" s="3386"/>
      <c r="C3" s="3386"/>
      <c r="D3" s="3386"/>
      <c r="E3" s="3386"/>
      <c r="F3" s="3386"/>
      <c r="G3" s="3386"/>
      <c r="H3" s="3386"/>
      <c r="I3" s="3386"/>
      <c r="J3" s="3386"/>
      <c r="K3" s="3386"/>
      <c r="L3" s="3386"/>
      <c r="M3" s="3386"/>
      <c r="N3" s="3386"/>
      <c r="O3" s="3386"/>
      <c r="P3" s="3386"/>
    </row>
    <row r="4" spans="1:19" ht="16.2" thickBot="1" x14ac:dyDescent="0.3">
      <c r="A4" s="1238"/>
      <c r="B4" s="1238"/>
      <c r="C4" s="1238"/>
      <c r="D4" s="1238"/>
      <c r="E4" s="1238"/>
      <c r="F4" s="1238"/>
      <c r="G4" s="1238"/>
      <c r="H4" s="1238"/>
      <c r="I4" s="1238"/>
      <c r="J4" s="1238"/>
      <c r="K4" s="1238"/>
      <c r="L4" s="15"/>
      <c r="M4" s="1238"/>
      <c r="N4" s="16"/>
      <c r="O4" s="3821" t="s">
        <v>662</v>
      </c>
      <c r="P4" s="3821"/>
    </row>
    <row r="5" spans="1:19" ht="14.4" customHeight="1" thickBot="1" x14ac:dyDescent="0.3">
      <c r="A5" s="3380" t="s">
        <v>0</v>
      </c>
      <c r="B5" s="3380" t="s">
        <v>1</v>
      </c>
      <c r="C5" s="3383" t="s">
        <v>2</v>
      </c>
      <c r="D5" s="3380" t="s">
        <v>32</v>
      </c>
      <c r="E5" s="3467" t="s">
        <v>54</v>
      </c>
      <c r="F5" s="3377" t="s">
        <v>3</v>
      </c>
      <c r="G5" s="3383" t="s">
        <v>4</v>
      </c>
      <c r="H5" s="3377" t="s">
        <v>5</v>
      </c>
      <c r="I5" s="3419" t="s">
        <v>1070</v>
      </c>
      <c r="J5" s="3377" t="s">
        <v>77</v>
      </c>
      <c r="K5" s="3377" t="s">
        <v>1071</v>
      </c>
      <c r="L5" s="3387" t="s">
        <v>11</v>
      </c>
      <c r="M5" s="3388"/>
      <c r="N5" s="3388"/>
      <c r="O5" s="3388"/>
      <c r="P5" s="3389"/>
    </row>
    <row r="6" spans="1:19" ht="13.8" x14ac:dyDescent="0.25">
      <c r="A6" s="3381"/>
      <c r="B6" s="3381"/>
      <c r="C6" s="3384"/>
      <c r="D6" s="3381"/>
      <c r="E6" s="3468"/>
      <c r="F6" s="3378"/>
      <c r="G6" s="3384"/>
      <c r="H6" s="3378"/>
      <c r="I6" s="3420"/>
      <c r="J6" s="3378"/>
      <c r="K6" s="3378"/>
      <c r="L6" s="3390" t="s">
        <v>37</v>
      </c>
      <c r="M6" s="3397" t="s">
        <v>36</v>
      </c>
      <c r="N6" s="3426" t="s">
        <v>38</v>
      </c>
      <c r="O6" s="3426"/>
      <c r="P6" s="3427"/>
    </row>
    <row r="7" spans="1:19" ht="151.94999999999999" customHeight="1" thickBot="1" x14ac:dyDescent="0.3">
      <c r="A7" s="3382"/>
      <c r="B7" s="3382"/>
      <c r="C7" s="3385"/>
      <c r="D7" s="3382"/>
      <c r="E7" s="3469"/>
      <c r="F7" s="3379"/>
      <c r="G7" s="3385"/>
      <c r="H7" s="3379"/>
      <c r="I7" s="3421"/>
      <c r="J7" s="3379"/>
      <c r="K7" s="3379"/>
      <c r="L7" s="3391"/>
      <c r="M7" s="3398"/>
      <c r="N7" s="24" t="s">
        <v>1072</v>
      </c>
      <c r="O7" s="24" t="s">
        <v>52</v>
      </c>
      <c r="P7" s="25" t="s">
        <v>1073</v>
      </c>
    </row>
    <row r="8" spans="1:19" ht="14.4" thickBot="1" x14ac:dyDescent="0.3">
      <c r="A8" s="1774" t="s">
        <v>6</v>
      </c>
      <c r="B8" s="4334" t="s">
        <v>1165</v>
      </c>
      <c r="C8" s="4335"/>
      <c r="D8" s="4335"/>
      <c r="E8" s="4335"/>
      <c r="F8" s="4335"/>
      <c r="G8" s="4335"/>
      <c r="H8" s="4335"/>
      <c r="I8" s="4335"/>
      <c r="J8" s="4335"/>
      <c r="K8" s="4335"/>
      <c r="L8" s="4335"/>
      <c r="M8" s="56"/>
      <c r="N8" s="2032"/>
      <c r="O8" s="2033"/>
      <c r="P8" s="2034"/>
    </row>
    <row r="9" spans="1:19" ht="22.2" customHeight="1" thickBot="1" x14ac:dyDescent="0.3">
      <c r="A9" s="2035"/>
      <c r="B9" s="1214"/>
      <c r="C9" s="2298"/>
      <c r="D9" s="2298"/>
      <c r="E9" s="2299"/>
      <c r="F9" s="2298"/>
      <c r="G9" s="2298"/>
      <c r="H9" s="2298"/>
      <c r="I9" s="2298"/>
      <c r="J9" s="2298"/>
      <c r="K9" s="2300"/>
      <c r="L9" s="72" t="s">
        <v>181</v>
      </c>
      <c r="M9" s="57" t="s">
        <v>71</v>
      </c>
      <c r="N9" s="1887">
        <v>99.9</v>
      </c>
      <c r="O9" s="1887">
        <v>99.9</v>
      </c>
      <c r="P9" s="2301">
        <v>99.9</v>
      </c>
    </row>
    <row r="10" spans="1:19" ht="13.8" thickBot="1" x14ac:dyDescent="0.3">
      <c r="A10" s="1075" t="s">
        <v>6</v>
      </c>
      <c r="B10" s="1818" t="s">
        <v>6</v>
      </c>
      <c r="C10" s="4336" t="s">
        <v>1166</v>
      </c>
      <c r="D10" s="4337"/>
      <c r="E10" s="4337"/>
      <c r="F10" s="4337"/>
      <c r="G10" s="4337"/>
      <c r="H10" s="4337"/>
      <c r="I10" s="4337"/>
      <c r="J10" s="4337"/>
      <c r="K10" s="4337"/>
      <c r="L10" s="4337"/>
      <c r="M10" s="4337"/>
      <c r="N10" s="4337"/>
      <c r="O10" s="4337"/>
      <c r="P10" s="4338"/>
    </row>
    <row r="11" spans="1:19" ht="40.200000000000003" thickBot="1" x14ac:dyDescent="0.3">
      <c r="A11" s="2135"/>
      <c r="B11" s="2297"/>
      <c r="C11" s="4339"/>
      <c r="D11" s="4340"/>
      <c r="E11" s="4340"/>
      <c r="F11" s="4340"/>
      <c r="G11" s="4340"/>
      <c r="H11" s="4340"/>
      <c r="I11" s="4340"/>
      <c r="J11" s="4340"/>
      <c r="K11" s="4341"/>
      <c r="L11" s="1249" t="s">
        <v>182</v>
      </c>
      <c r="M11" s="58" t="s">
        <v>71</v>
      </c>
      <c r="N11" s="1069">
        <v>93</v>
      </c>
      <c r="O11" s="1069">
        <v>95</v>
      </c>
      <c r="P11" s="1070">
        <v>97</v>
      </c>
    </row>
    <row r="12" spans="1:19" ht="13.2" customHeight="1" x14ac:dyDescent="0.25">
      <c r="A12" s="3667" t="s">
        <v>6</v>
      </c>
      <c r="B12" s="3670" t="s">
        <v>6</v>
      </c>
      <c r="C12" s="4224" t="s">
        <v>6</v>
      </c>
      <c r="D12" s="1082"/>
      <c r="E12" s="3676" t="s">
        <v>183</v>
      </c>
      <c r="F12" s="4342" t="s">
        <v>62</v>
      </c>
      <c r="G12" s="4345" t="s">
        <v>184</v>
      </c>
      <c r="H12" s="2308" t="s">
        <v>67</v>
      </c>
      <c r="I12" s="1497">
        <v>1877.2</v>
      </c>
      <c r="J12" s="1960">
        <v>1971</v>
      </c>
      <c r="K12" s="1960">
        <v>2070</v>
      </c>
      <c r="L12" s="2496" t="s">
        <v>185</v>
      </c>
      <c r="M12" s="2365" t="s">
        <v>81</v>
      </c>
      <c r="N12" s="2565" t="s">
        <v>1186</v>
      </c>
      <c r="O12" s="2313" t="s">
        <v>1187</v>
      </c>
      <c r="P12" s="2314" t="s">
        <v>1188</v>
      </c>
    </row>
    <row r="13" spans="1:19" ht="26.4" x14ac:dyDescent="0.25">
      <c r="A13" s="3668"/>
      <c r="B13" s="3671"/>
      <c r="C13" s="4224"/>
      <c r="D13" s="1082"/>
      <c r="E13" s="3677"/>
      <c r="F13" s="4343"/>
      <c r="G13" s="4346"/>
      <c r="H13" s="1782" t="s">
        <v>186</v>
      </c>
      <c r="I13" s="1960">
        <v>24437.9</v>
      </c>
      <c r="J13" s="1960">
        <v>25660</v>
      </c>
      <c r="K13" s="1960">
        <v>26940</v>
      </c>
      <c r="L13" s="2671" t="s">
        <v>1189</v>
      </c>
      <c r="M13" s="2483" t="s">
        <v>69</v>
      </c>
      <c r="N13" s="2672" t="s">
        <v>72</v>
      </c>
      <c r="O13" s="2479" t="s">
        <v>72</v>
      </c>
      <c r="P13" s="2481" t="s">
        <v>72</v>
      </c>
    </row>
    <row r="14" spans="1:19" ht="13.8" thickBot="1" x14ac:dyDescent="0.3">
      <c r="A14" s="3668"/>
      <c r="B14" s="3671"/>
      <c r="C14" s="4224"/>
      <c r="D14" s="1082"/>
      <c r="E14" s="3677"/>
      <c r="F14" s="4343"/>
      <c r="G14" s="4346"/>
      <c r="H14" s="2309" t="s">
        <v>56</v>
      </c>
      <c r="I14" s="1963">
        <v>0</v>
      </c>
      <c r="J14" s="2304">
        <v>0</v>
      </c>
      <c r="K14" s="2304">
        <v>0</v>
      </c>
      <c r="L14" s="2673"/>
      <c r="M14" s="2474"/>
      <c r="N14" s="2674"/>
      <c r="O14" s="2055"/>
      <c r="P14" s="2056"/>
    </row>
    <row r="15" spans="1:19" ht="13.8" thickBot="1" x14ac:dyDescent="0.3">
      <c r="A15" s="3669"/>
      <c r="B15" s="3672"/>
      <c r="C15" s="4225"/>
      <c r="D15" s="1102"/>
      <c r="E15" s="3816"/>
      <c r="F15" s="4344"/>
      <c r="G15" s="4347"/>
      <c r="H15" s="2061" t="s">
        <v>7</v>
      </c>
      <c r="I15" s="2062">
        <f>I12+I13+I14</f>
        <v>26315.100000000002</v>
      </c>
      <c r="J15" s="2062">
        <f t="shared" ref="J15:K15" si="0">J12+J13+J14</f>
        <v>27631</v>
      </c>
      <c r="K15" s="2062">
        <f t="shared" si="0"/>
        <v>29010</v>
      </c>
      <c r="L15" s="2484"/>
      <c r="M15" s="1773"/>
      <c r="N15" s="2485"/>
      <c r="O15" s="2480"/>
      <c r="P15" s="2482"/>
    </row>
    <row r="16" spans="1:19" ht="13.2" customHeight="1" x14ac:dyDescent="0.25">
      <c r="A16" s="3667" t="s">
        <v>6</v>
      </c>
      <c r="B16" s="3670" t="s">
        <v>6</v>
      </c>
      <c r="C16" s="4224" t="s">
        <v>8</v>
      </c>
      <c r="D16" s="1082"/>
      <c r="E16" s="3676" t="s">
        <v>187</v>
      </c>
      <c r="F16" s="4342" t="s">
        <v>62</v>
      </c>
      <c r="G16" s="4345" t="s">
        <v>184</v>
      </c>
      <c r="H16" s="1961" t="s">
        <v>48</v>
      </c>
      <c r="I16" s="1960">
        <v>6684.8</v>
      </c>
      <c r="J16" s="1960">
        <v>7020</v>
      </c>
      <c r="K16" s="1960">
        <v>7370</v>
      </c>
      <c r="L16" s="2496" t="s">
        <v>185</v>
      </c>
      <c r="M16" s="2365" t="s">
        <v>81</v>
      </c>
      <c r="N16" s="2313" t="s">
        <v>1190</v>
      </c>
      <c r="O16" s="2313" t="s">
        <v>1191</v>
      </c>
      <c r="P16" s="2314" t="s">
        <v>1192</v>
      </c>
      <c r="R16" s="20"/>
      <c r="S16" s="519"/>
    </row>
    <row r="17" spans="1:18" ht="26.4" x14ac:dyDescent="0.25">
      <c r="A17" s="3668"/>
      <c r="B17" s="3671"/>
      <c r="C17" s="4224"/>
      <c r="D17" s="1082"/>
      <c r="E17" s="3677"/>
      <c r="F17" s="4343"/>
      <c r="G17" s="4346"/>
      <c r="H17" s="1083" t="s">
        <v>56</v>
      </c>
      <c r="I17" s="134">
        <v>0</v>
      </c>
      <c r="J17" s="1960">
        <v>0</v>
      </c>
      <c r="K17" s="1960">
        <v>0</v>
      </c>
      <c r="L17" s="2671" t="s">
        <v>1189</v>
      </c>
      <c r="M17" s="2483" t="s">
        <v>69</v>
      </c>
      <c r="N17" s="2479" t="s">
        <v>72</v>
      </c>
      <c r="O17" s="2479" t="s">
        <v>72</v>
      </c>
      <c r="P17" s="2481" t="s">
        <v>72</v>
      </c>
      <c r="R17" s="20"/>
    </row>
    <row r="18" spans="1:18" ht="13.8" thickBot="1" x14ac:dyDescent="0.3">
      <c r="A18" s="3668"/>
      <c r="B18" s="3671"/>
      <c r="C18" s="4224"/>
      <c r="D18" s="1082"/>
      <c r="E18" s="3677"/>
      <c r="F18" s="4343"/>
      <c r="G18" s="4346"/>
      <c r="H18" s="2309" t="s">
        <v>57</v>
      </c>
      <c r="I18" s="2304">
        <v>0</v>
      </c>
      <c r="J18" s="2304">
        <v>0</v>
      </c>
      <c r="K18" s="2304">
        <v>0</v>
      </c>
      <c r="L18" s="2673"/>
      <c r="M18" s="2675"/>
      <c r="N18" s="2676"/>
      <c r="O18" s="2676"/>
      <c r="P18" s="2677"/>
    </row>
    <row r="19" spans="1:18" ht="13.8" thickBot="1" x14ac:dyDescent="0.3">
      <c r="A19" s="3669"/>
      <c r="B19" s="3672"/>
      <c r="C19" s="4225"/>
      <c r="D19" s="1102"/>
      <c r="E19" s="3816"/>
      <c r="F19" s="4344"/>
      <c r="G19" s="4347"/>
      <c r="H19" s="2061" t="s">
        <v>7</v>
      </c>
      <c r="I19" s="2062">
        <f>I16+I17+I18</f>
        <v>6684.8</v>
      </c>
      <c r="J19" s="2062">
        <f t="shared" ref="J19:K19" si="1">J16+J17+J18</f>
        <v>7020</v>
      </c>
      <c r="K19" s="2062">
        <f t="shared" si="1"/>
        <v>7370</v>
      </c>
      <c r="L19" s="2484"/>
      <c r="M19" s="2545"/>
      <c r="N19" s="2546"/>
      <c r="O19" s="2546"/>
      <c r="P19" s="2547"/>
    </row>
    <row r="20" spans="1:18" ht="13.2" customHeight="1" x14ac:dyDescent="0.25">
      <c r="A20" s="3667" t="s">
        <v>6</v>
      </c>
      <c r="B20" s="3670" t="s">
        <v>6</v>
      </c>
      <c r="C20" s="4224" t="s">
        <v>49</v>
      </c>
      <c r="D20" s="1082"/>
      <c r="E20" s="3676" t="s">
        <v>687</v>
      </c>
      <c r="F20" s="4342" t="s">
        <v>188</v>
      </c>
      <c r="G20" s="4365" t="s">
        <v>189</v>
      </c>
      <c r="H20" s="1961" t="s">
        <v>48</v>
      </c>
      <c r="I20" s="1960">
        <v>187.7</v>
      </c>
      <c r="J20" s="1960">
        <v>195</v>
      </c>
      <c r="K20" s="1960">
        <v>205</v>
      </c>
      <c r="L20" s="4360" t="s">
        <v>190</v>
      </c>
      <c r="M20" s="4351" t="s">
        <v>81</v>
      </c>
      <c r="N20" s="4354" t="s">
        <v>1169</v>
      </c>
      <c r="O20" s="4354" t="s">
        <v>1169</v>
      </c>
      <c r="P20" s="4357" t="s">
        <v>1169</v>
      </c>
    </row>
    <row r="21" spans="1:18" x14ac:dyDescent="0.25">
      <c r="A21" s="3668"/>
      <c r="B21" s="3671"/>
      <c r="C21" s="4224"/>
      <c r="D21" s="1082"/>
      <c r="E21" s="3677"/>
      <c r="F21" s="4343"/>
      <c r="G21" s="4366"/>
      <c r="H21" s="1961" t="s">
        <v>67</v>
      </c>
      <c r="I21" s="1960">
        <v>173.8</v>
      </c>
      <c r="J21" s="1960">
        <v>185</v>
      </c>
      <c r="K21" s="1960">
        <v>190</v>
      </c>
      <c r="L21" s="4361"/>
      <c r="M21" s="4352"/>
      <c r="N21" s="4355"/>
      <c r="O21" s="4355"/>
      <c r="P21" s="4358"/>
    </row>
    <row r="22" spans="1:18" x14ac:dyDescent="0.25">
      <c r="A22" s="3668"/>
      <c r="B22" s="3671"/>
      <c r="C22" s="4224"/>
      <c r="D22" s="1082"/>
      <c r="E22" s="3677"/>
      <c r="F22" s="4343"/>
      <c r="G22" s="4366"/>
      <c r="H22" s="1961" t="s">
        <v>115</v>
      </c>
      <c r="I22" s="1960">
        <v>74.400000000000006</v>
      </c>
      <c r="J22" s="1960">
        <v>78</v>
      </c>
      <c r="K22" s="1960">
        <v>82</v>
      </c>
      <c r="L22" s="4361"/>
      <c r="M22" s="4352"/>
      <c r="N22" s="4355"/>
      <c r="O22" s="4355"/>
      <c r="P22" s="4358"/>
    </row>
    <row r="23" spans="1:18" x14ac:dyDescent="0.25">
      <c r="A23" s="3668"/>
      <c r="B23" s="3671"/>
      <c r="C23" s="4224"/>
      <c r="D23" s="1082"/>
      <c r="E23" s="3677"/>
      <c r="F23" s="4343"/>
      <c r="G23" s="4366"/>
      <c r="H23" s="1961" t="s">
        <v>80</v>
      </c>
      <c r="I23" s="1960">
        <v>152.4</v>
      </c>
      <c r="J23" s="1960">
        <v>160</v>
      </c>
      <c r="K23" s="1960">
        <v>168</v>
      </c>
      <c r="L23" s="4361"/>
      <c r="M23" s="4352"/>
      <c r="N23" s="4355"/>
      <c r="O23" s="4355"/>
      <c r="P23" s="4358"/>
    </row>
    <row r="24" spans="1:18" x14ac:dyDescent="0.25">
      <c r="A24" s="3668"/>
      <c r="B24" s="3671"/>
      <c r="C24" s="4224"/>
      <c r="D24" s="1082"/>
      <c r="E24" s="3677"/>
      <c r="F24" s="4343"/>
      <c r="G24" s="4366"/>
      <c r="H24" s="1961" t="s">
        <v>105</v>
      </c>
      <c r="I24" s="1960">
        <v>156.30000000000001</v>
      </c>
      <c r="J24" s="1960">
        <v>165</v>
      </c>
      <c r="K24" s="1960">
        <v>170</v>
      </c>
      <c r="L24" s="4361"/>
      <c r="M24" s="4352"/>
      <c r="N24" s="4355"/>
      <c r="O24" s="4355"/>
      <c r="P24" s="4358"/>
    </row>
    <row r="25" spans="1:18" x14ac:dyDescent="0.25">
      <c r="A25" s="3668"/>
      <c r="B25" s="3671"/>
      <c r="C25" s="4224"/>
      <c r="D25" s="1082"/>
      <c r="E25" s="3677"/>
      <c r="F25" s="4343"/>
      <c r="G25" s="4366"/>
      <c r="H25" s="1083" t="s">
        <v>56</v>
      </c>
      <c r="I25" s="1960">
        <v>0</v>
      </c>
      <c r="J25" s="1960">
        <v>0</v>
      </c>
      <c r="K25" s="1960">
        <v>0</v>
      </c>
      <c r="L25" s="4361"/>
      <c r="M25" s="4352"/>
      <c r="N25" s="4355"/>
      <c r="O25" s="4355"/>
      <c r="P25" s="4358"/>
    </row>
    <row r="26" spans="1:18" ht="13.8" thickBot="1" x14ac:dyDescent="0.3">
      <c r="A26" s="3668"/>
      <c r="B26" s="3671"/>
      <c r="C26" s="4224"/>
      <c r="D26" s="1082"/>
      <c r="E26" s="3677"/>
      <c r="F26" s="4343"/>
      <c r="G26" s="4366"/>
      <c r="H26" s="2309" t="s">
        <v>57</v>
      </c>
      <c r="I26" s="2304">
        <v>0</v>
      </c>
      <c r="J26" s="2304">
        <v>0</v>
      </c>
      <c r="K26" s="2304">
        <v>0</v>
      </c>
      <c r="L26" s="4361"/>
      <c r="M26" s="4352"/>
      <c r="N26" s="4355"/>
      <c r="O26" s="4355"/>
      <c r="P26" s="4358"/>
    </row>
    <row r="27" spans="1:18" ht="13.8" thickBot="1" x14ac:dyDescent="0.3">
      <c r="A27" s="3669"/>
      <c r="B27" s="3672"/>
      <c r="C27" s="4225"/>
      <c r="D27" s="1102"/>
      <c r="E27" s="3816"/>
      <c r="F27" s="4344"/>
      <c r="G27" s="4367"/>
      <c r="H27" s="2061" t="s">
        <v>7</v>
      </c>
      <c r="I27" s="2062">
        <f>SUM(I20:I26)</f>
        <v>744.59999999999991</v>
      </c>
      <c r="J27" s="2062">
        <f t="shared" ref="J27:K27" si="2">SUM(J20:J26)</f>
        <v>783</v>
      </c>
      <c r="K27" s="2062">
        <f t="shared" si="2"/>
        <v>815</v>
      </c>
      <c r="L27" s="4362"/>
      <c r="M27" s="4353"/>
      <c r="N27" s="4356"/>
      <c r="O27" s="4356"/>
      <c r="P27" s="4359"/>
    </row>
    <row r="28" spans="1:18" ht="13.2" customHeight="1" x14ac:dyDescent="0.25">
      <c r="A28" s="3667" t="s">
        <v>6</v>
      </c>
      <c r="B28" s="3670" t="s">
        <v>6</v>
      </c>
      <c r="C28" s="4235" t="s">
        <v>50</v>
      </c>
      <c r="D28" s="1078"/>
      <c r="E28" s="3775" t="s">
        <v>191</v>
      </c>
      <c r="F28" s="4364" t="s">
        <v>85</v>
      </c>
      <c r="G28" s="4365" t="s">
        <v>189</v>
      </c>
      <c r="H28" s="2310" t="s">
        <v>48</v>
      </c>
      <c r="I28" s="127">
        <v>322.2</v>
      </c>
      <c r="J28" s="127">
        <v>338</v>
      </c>
      <c r="K28" s="127">
        <v>355</v>
      </c>
      <c r="L28" s="4348" t="s">
        <v>190</v>
      </c>
      <c r="M28" s="4351" t="s">
        <v>81</v>
      </c>
      <c r="N28" s="4354" t="s">
        <v>1193</v>
      </c>
      <c r="O28" s="4354" t="s">
        <v>1193</v>
      </c>
      <c r="P28" s="4357" t="s">
        <v>1193</v>
      </c>
    </row>
    <row r="29" spans="1:18" x14ac:dyDescent="0.25">
      <c r="A29" s="3668"/>
      <c r="B29" s="3671"/>
      <c r="C29" s="4224"/>
      <c r="D29" s="1082"/>
      <c r="E29" s="3684"/>
      <c r="F29" s="4343"/>
      <c r="G29" s="4366"/>
      <c r="H29" s="1084" t="s">
        <v>67</v>
      </c>
      <c r="I29" s="1960">
        <v>257.39999999999998</v>
      </c>
      <c r="J29" s="1960">
        <v>270</v>
      </c>
      <c r="K29" s="1960">
        <v>285</v>
      </c>
      <c r="L29" s="4349"/>
      <c r="M29" s="4352"/>
      <c r="N29" s="4355"/>
      <c r="O29" s="4355"/>
      <c r="P29" s="4358"/>
    </row>
    <row r="30" spans="1:18" x14ac:dyDescent="0.25">
      <c r="A30" s="3668"/>
      <c r="B30" s="3671"/>
      <c r="C30" s="4224"/>
      <c r="D30" s="1082"/>
      <c r="E30" s="3684"/>
      <c r="F30" s="4343"/>
      <c r="G30" s="4366"/>
      <c r="H30" s="2306" t="s">
        <v>56</v>
      </c>
      <c r="I30" s="1960">
        <v>0</v>
      </c>
      <c r="J30" s="1960">
        <v>0</v>
      </c>
      <c r="K30" s="1960">
        <v>0</v>
      </c>
      <c r="L30" s="4349"/>
      <c r="M30" s="4352"/>
      <c r="N30" s="4355"/>
      <c r="O30" s="4355"/>
      <c r="P30" s="4358"/>
    </row>
    <row r="31" spans="1:18" x14ac:dyDescent="0.25">
      <c r="A31" s="3668"/>
      <c r="B31" s="3671"/>
      <c r="C31" s="4224"/>
      <c r="D31" s="1082"/>
      <c r="E31" s="3684"/>
      <c r="F31" s="4343"/>
      <c r="G31" s="4366"/>
      <c r="H31" s="2095" t="s">
        <v>80</v>
      </c>
      <c r="I31" s="128">
        <v>70</v>
      </c>
      <c r="J31" s="128">
        <v>74</v>
      </c>
      <c r="K31" s="128">
        <v>77</v>
      </c>
      <c r="L31" s="4349"/>
      <c r="M31" s="4352"/>
      <c r="N31" s="4355"/>
      <c r="O31" s="4355"/>
      <c r="P31" s="4358"/>
    </row>
    <row r="32" spans="1:18" ht="13.8" thickBot="1" x14ac:dyDescent="0.3">
      <c r="A32" s="3668"/>
      <c r="B32" s="3671"/>
      <c r="C32" s="4224"/>
      <c r="D32" s="1082"/>
      <c r="E32" s="3684"/>
      <c r="F32" s="4343"/>
      <c r="G32" s="4366"/>
      <c r="H32" s="2307" t="s">
        <v>57</v>
      </c>
      <c r="I32" s="2304">
        <v>0</v>
      </c>
      <c r="J32" s="2304">
        <v>0</v>
      </c>
      <c r="K32" s="2304">
        <v>0</v>
      </c>
      <c r="L32" s="4349"/>
      <c r="M32" s="4352"/>
      <c r="N32" s="4355"/>
      <c r="O32" s="4355"/>
      <c r="P32" s="4358"/>
    </row>
    <row r="33" spans="1:20" ht="13.8" thickBot="1" x14ac:dyDescent="0.3">
      <c r="A33" s="3669"/>
      <c r="B33" s="3672"/>
      <c r="C33" s="4225"/>
      <c r="D33" s="1102"/>
      <c r="E33" s="4363"/>
      <c r="F33" s="4344"/>
      <c r="G33" s="4367"/>
      <c r="H33" s="2061" t="s">
        <v>7</v>
      </c>
      <c r="I33" s="2062">
        <f>SUM(I28:I32)</f>
        <v>649.59999999999991</v>
      </c>
      <c r="J33" s="2062">
        <f t="shared" ref="J33:K33" si="3">SUM(J28:J32)</f>
        <v>682</v>
      </c>
      <c r="K33" s="2062">
        <f t="shared" si="3"/>
        <v>717</v>
      </c>
      <c r="L33" s="4350"/>
      <c r="M33" s="4353"/>
      <c r="N33" s="4356"/>
      <c r="O33" s="4356"/>
      <c r="P33" s="4359"/>
    </row>
    <row r="34" spans="1:20" ht="13.2" customHeight="1" x14ac:dyDescent="0.25">
      <c r="A34" s="3667" t="s">
        <v>6</v>
      </c>
      <c r="B34" s="3670" t="s">
        <v>6</v>
      </c>
      <c r="C34" s="4224" t="s">
        <v>53</v>
      </c>
      <c r="D34" s="1082"/>
      <c r="E34" s="3676" t="s">
        <v>192</v>
      </c>
      <c r="F34" s="4342" t="s">
        <v>193</v>
      </c>
      <c r="G34" s="4365" t="s">
        <v>189</v>
      </c>
      <c r="H34" s="1961" t="s">
        <v>48</v>
      </c>
      <c r="I34" s="1960">
        <v>187.1</v>
      </c>
      <c r="J34" s="129">
        <v>196</v>
      </c>
      <c r="K34" s="129">
        <v>206</v>
      </c>
      <c r="L34" s="4360" t="s">
        <v>185</v>
      </c>
      <c r="M34" s="4351" t="s">
        <v>81</v>
      </c>
      <c r="N34" s="4387" t="s">
        <v>1194</v>
      </c>
      <c r="O34" s="4387" t="s">
        <v>1194</v>
      </c>
      <c r="P34" s="4368" t="s">
        <v>1194</v>
      </c>
    </row>
    <row r="35" spans="1:20" x14ac:dyDescent="0.25">
      <c r="A35" s="3668"/>
      <c r="B35" s="3671"/>
      <c r="C35" s="4224"/>
      <c r="D35" s="1082"/>
      <c r="E35" s="3677"/>
      <c r="F35" s="4343"/>
      <c r="G35" s="4366"/>
      <c r="H35" s="1083" t="s">
        <v>55</v>
      </c>
      <c r="I35" s="1960">
        <v>0</v>
      </c>
      <c r="J35" s="129">
        <v>0</v>
      </c>
      <c r="K35" s="129">
        <v>0</v>
      </c>
      <c r="L35" s="4361"/>
      <c r="M35" s="4352"/>
      <c r="N35" s="4388"/>
      <c r="O35" s="4388"/>
      <c r="P35" s="4369"/>
    </row>
    <row r="36" spans="1:20" x14ac:dyDescent="0.25">
      <c r="A36" s="3668"/>
      <c r="B36" s="3671"/>
      <c r="C36" s="4224"/>
      <c r="D36" s="1082"/>
      <c r="E36" s="3677"/>
      <c r="F36" s="4343"/>
      <c r="G36" s="4366"/>
      <c r="H36" s="1083" t="s">
        <v>57</v>
      </c>
      <c r="I36" s="128">
        <v>0</v>
      </c>
      <c r="J36" s="1292">
        <v>0</v>
      </c>
      <c r="K36" s="1292">
        <v>0</v>
      </c>
      <c r="L36" s="4361"/>
      <c r="M36" s="4352"/>
      <c r="N36" s="4388"/>
      <c r="O36" s="4388"/>
      <c r="P36" s="4369"/>
    </row>
    <row r="37" spans="1:20" ht="13.8" thickBot="1" x14ac:dyDescent="0.3">
      <c r="A37" s="3668"/>
      <c r="B37" s="3671"/>
      <c r="C37" s="4224"/>
      <c r="D37" s="1082"/>
      <c r="E37" s="3677"/>
      <c r="F37" s="4343"/>
      <c r="G37" s="4366"/>
      <c r="H37" s="2303" t="s">
        <v>56</v>
      </c>
      <c r="I37" s="2304">
        <v>0</v>
      </c>
      <c r="J37" s="2305">
        <v>0</v>
      </c>
      <c r="K37" s="2305">
        <v>0</v>
      </c>
      <c r="L37" s="4361"/>
      <c r="M37" s="4352"/>
      <c r="N37" s="4388"/>
      <c r="O37" s="4388"/>
      <c r="P37" s="4369"/>
    </row>
    <row r="38" spans="1:20" ht="13.8" thickBot="1" x14ac:dyDescent="0.3">
      <c r="A38" s="3669"/>
      <c r="B38" s="3672"/>
      <c r="C38" s="4225"/>
      <c r="D38" s="1102"/>
      <c r="E38" s="3816"/>
      <c r="F38" s="4344"/>
      <c r="G38" s="4367"/>
      <c r="H38" s="2061" t="s">
        <v>7</v>
      </c>
      <c r="I38" s="2062">
        <f>SUM(I34:I37)</f>
        <v>187.1</v>
      </c>
      <c r="J38" s="2062">
        <f t="shared" ref="J38:K38" si="4">SUM(J34:J37)</f>
        <v>196</v>
      </c>
      <c r="K38" s="2062">
        <f t="shared" si="4"/>
        <v>206</v>
      </c>
      <c r="L38" s="4362"/>
      <c r="M38" s="4353"/>
      <c r="N38" s="4389"/>
      <c r="O38" s="4389"/>
      <c r="P38" s="4370"/>
    </row>
    <row r="39" spans="1:20" ht="13.2" customHeight="1" x14ac:dyDescent="0.25">
      <c r="A39" s="3667" t="s">
        <v>6</v>
      </c>
      <c r="B39" s="3670" t="s">
        <v>6</v>
      </c>
      <c r="C39" s="4224" t="s">
        <v>58</v>
      </c>
      <c r="D39" s="1082"/>
      <c r="E39" s="3676" t="s">
        <v>194</v>
      </c>
      <c r="F39" s="4342" t="s">
        <v>195</v>
      </c>
      <c r="G39" s="4365" t="s">
        <v>189</v>
      </c>
      <c r="H39" s="1084" t="s">
        <v>48</v>
      </c>
      <c r="I39" s="127">
        <v>3057.2</v>
      </c>
      <c r="J39" s="127">
        <v>3210</v>
      </c>
      <c r="K39" s="127">
        <v>3370</v>
      </c>
      <c r="L39" s="4348" t="s">
        <v>196</v>
      </c>
      <c r="M39" s="4351" t="s">
        <v>81</v>
      </c>
      <c r="N39" s="4381" t="s">
        <v>1195</v>
      </c>
      <c r="O39" s="4381" t="s">
        <v>1196</v>
      </c>
      <c r="P39" s="4384" t="s">
        <v>1197</v>
      </c>
    </row>
    <row r="40" spans="1:20" x14ac:dyDescent="0.25">
      <c r="A40" s="3668"/>
      <c r="B40" s="3671"/>
      <c r="C40" s="4224"/>
      <c r="D40" s="1082"/>
      <c r="E40" s="3677"/>
      <c r="F40" s="4343"/>
      <c r="G40" s="4366"/>
      <c r="H40" s="1084" t="s">
        <v>67</v>
      </c>
      <c r="I40" s="1960">
        <v>1050.4000000000001</v>
      </c>
      <c r="J40" s="1960">
        <v>1103</v>
      </c>
      <c r="K40" s="1960">
        <v>1160</v>
      </c>
      <c r="L40" s="4349"/>
      <c r="M40" s="4352"/>
      <c r="N40" s="4382"/>
      <c r="O40" s="4382"/>
      <c r="P40" s="4385"/>
    </row>
    <row r="41" spans="1:20" x14ac:dyDescent="0.25">
      <c r="A41" s="3668"/>
      <c r="B41" s="3671"/>
      <c r="C41" s="4224"/>
      <c r="D41" s="1082"/>
      <c r="E41" s="3677"/>
      <c r="F41" s="4343"/>
      <c r="G41" s="4366"/>
      <c r="H41" s="2306" t="s">
        <v>56</v>
      </c>
      <c r="I41" s="1960">
        <v>0</v>
      </c>
      <c r="J41" s="1960">
        <v>0</v>
      </c>
      <c r="K41" s="1960">
        <v>0</v>
      </c>
      <c r="L41" s="4349"/>
      <c r="M41" s="4352"/>
      <c r="N41" s="4382"/>
      <c r="O41" s="4382"/>
      <c r="P41" s="4385"/>
      <c r="T41" s="519"/>
    </row>
    <row r="42" spans="1:20" x14ac:dyDescent="0.25">
      <c r="A42" s="3668"/>
      <c r="B42" s="3671"/>
      <c r="C42" s="4224"/>
      <c r="D42" s="1082"/>
      <c r="E42" s="3677"/>
      <c r="F42" s="4343"/>
      <c r="G42" s="4366"/>
      <c r="H42" s="2095" t="s">
        <v>80</v>
      </c>
      <c r="I42" s="128">
        <v>135</v>
      </c>
      <c r="J42" s="128">
        <v>141</v>
      </c>
      <c r="K42" s="128">
        <v>150</v>
      </c>
      <c r="L42" s="4349"/>
      <c r="M42" s="4352"/>
      <c r="N42" s="4382"/>
      <c r="O42" s="4382"/>
      <c r="P42" s="4385"/>
    </row>
    <row r="43" spans="1:20" ht="13.8" thickBot="1" x14ac:dyDescent="0.3">
      <c r="A43" s="3668"/>
      <c r="B43" s="3671"/>
      <c r="C43" s="4224"/>
      <c r="D43" s="1082"/>
      <c r="E43" s="3677"/>
      <c r="F43" s="4343"/>
      <c r="G43" s="4366"/>
      <c r="H43" s="2307" t="s">
        <v>57</v>
      </c>
      <c r="I43" s="2304">
        <v>0</v>
      </c>
      <c r="J43" s="2304">
        <v>0</v>
      </c>
      <c r="K43" s="2304">
        <v>0</v>
      </c>
      <c r="L43" s="4349"/>
      <c r="M43" s="4352"/>
      <c r="N43" s="4382"/>
      <c r="O43" s="4382"/>
      <c r="P43" s="4385"/>
    </row>
    <row r="44" spans="1:20" ht="13.8" thickBot="1" x14ac:dyDescent="0.3">
      <c r="A44" s="3669"/>
      <c r="B44" s="3672"/>
      <c r="C44" s="4225"/>
      <c r="D44" s="1102"/>
      <c r="E44" s="3816"/>
      <c r="F44" s="4344"/>
      <c r="G44" s="4367"/>
      <c r="H44" s="2061" t="s">
        <v>7</v>
      </c>
      <c r="I44" s="2062">
        <f>SUM(I39:I43)</f>
        <v>4242.6000000000004</v>
      </c>
      <c r="J44" s="2062">
        <f t="shared" ref="J44:K44" si="5">SUM(J39:J43)</f>
        <v>4454</v>
      </c>
      <c r="K44" s="2062">
        <f t="shared" si="5"/>
        <v>4680</v>
      </c>
      <c r="L44" s="4362"/>
      <c r="M44" s="4353"/>
      <c r="N44" s="4383"/>
      <c r="O44" s="4383"/>
      <c r="P44" s="4386"/>
    </row>
    <row r="45" spans="1:20" ht="13.2" customHeight="1" x14ac:dyDescent="0.25">
      <c r="A45" s="3667" t="s">
        <v>6</v>
      </c>
      <c r="B45" s="3670" t="s">
        <v>6</v>
      </c>
      <c r="C45" s="4224" t="s">
        <v>59</v>
      </c>
      <c r="D45" s="1082"/>
      <c r="E45" s="3915" t="s">
        <v>197</v>
      </c>
      <c r="F45" s="4342" t="s">
        <v>62</v>
      </c>
      <c r="G45" s="4365" t="s">
        <v>189</v>
      </c>
      <c r="H45" s="1961" t="s">
        <v>48</v>
      </c>
      <c r="I45" s="1960">
        <v>360</v>
      </c>
      <c r="J45" s="1960">
        <v>380</v>
      </c>
      <c r="K45" s="1960">
        <v>395</v>
      </c>
      <c r="L45" s="81" t="s">
        <v>198</v>
      </c>
      <c r="M45" s="74" t="s">
        <v>69</v>
      </c>
      <c r="N45" s="2548" t="s">
        <v>1198</v>
      </c>
      <c r="O45" s="2548" t="s">
        <v>497</v>
      </c>
      <c r="P45" s="2549" t="s">
        <v>1169</v>
      </c>
    </row>
    <row r="46" spans="1:20" ht="39.6" x14ac:dyDescent="0.25">
      <c r="A46" s="3668"/>
      <c r="B46" s="3671"/>
      <c r="C46" s="4224"/>
      <c r="D46" s="1082"/>
      <c r="E46" s="3916"/>
      <c r="F46" s="4343"/>
      <c r="G46" s="4366"/>
      <c r="H46" s="1083" t="s">
        <v>56</v>
      </c>
      <c r="I46" s="1960">
        <v>0</v>
      </c>
      <c r="J46" s="1960">
        <v>0</v>
      </c>
      <c r="K46" s="1960">
        <v>0</v>
      </c>
      <c r="L46" s="130" t="s">
        <v>199</v>
      </c>
      <c r="M46" s="62" t="s">
        <v>71</v>
      </c>
      <c r="N46" s="2550" t="s">
        <v>1199</v>
      </c>
      <c r="O46" s="2550" t="s">
        <v>1193</v>
      </c>
      <c r="P46" s="2551" t="s">
        <v>1200</v>
      </c>
    </row>
    <row r="47" spans="1:20" x14ac:dyDescent="0.25">
      <c r="A47" s="3668"/>
      <c r="B47" s="3671"/>
      <c r="C47" s="4224"/>
      <c r="D47" s="1082"/>
      <c r="E47" s="3916"/>
      <c r="F47" s="4343"/>
      <c r="G47" s="4366"/>
      <c r="H47" s="1083" t="s">
        <v>57</v>
      </c>
      <c r="I47" s="1960">
        <v>0</v>
      </c>
      <c r="J47" s="1960">
        <v>0</v>
      </c>
      <c r="K47" s="1960">
        <v>0</v>
      </c>
      <c r="L47" s="4374" t="s">
        <v>200</v>
      </c>
      <c r="M47" s="4397" t="s">
        <v>69</v>
      </c>
      <c r="N47" s="4409" t="s">
        <v>1201</v>
      </c>
      <c r="O47" s="4409" t="s">
        <v>1198</v>
      </c>
      <c r="P47" s="4390" t="s">
        <v>1169</v>
      </c>
    </row>
    <row r="48" spans="1:20" ht="13.8" thickBot="1" x14ac:dyDescent="0.3">
      <c r="A48" s="3669"/>
      <c r="B48" s="3672"/>
      <c r="C48" s="4225"/>
      <c r="D48" s="1102"/>
      <c r="E48" s="3917"/>
      <c r="F48" s="4344"/>
      <c r="G48" s="4367"/>
      <c r="H48" s="2061" t="s">
        <v>7</v>
      </c>
      <c r="I48" s="2062">
        <f>SUM(I45:I47)</f>
        <v>360</v>
      </c>
      <c r="J48" s="2062">
        <f t="shared" ref="J48:K48" si="6">SUM(J45:J47)</f>
        <v>380</v>
      </c>
      <c r="K48" s="2062">
        <f t="shared" si="6"/>
        <v>395</v>
      </c>
      <c r="L48" s="4375"/>
      <c r="M48" s="4399"/>
      <c r="N48" s="4383"/>
      <c r="O48" s="4383"/>
      <c r="P48" s="4386"/>
    </row>
    <row r="49" spans="1:17" ht="26.4" customHeight="1" x14ac:dyDescent="0.25">
      <c r="A49" s="3667" t="s">
        <v>6</v>
      </c>
      <c r="B49" s="3670" t="s">
        <v>6</v>
      </c>
      <c r="C49" s="4235" t="s">
        <v>60</v>
      </c>
      <c r="D49" s="1078"/>
      <c r="E49" s="3883" t="s">
        <v>201</v>
      </c>
      <c r="F49" s="4342" t="s">
        <v>62</v>
      </c>
      <c r="G49" s="4391"/>
      <c r="H49" s="1079" t="s">
        <v>48</v>
      </c>
      <c r="I49" s="127">
        <v>80</v>
      </c>
      <c r="J49" s="127">
        <v>85</v>
      </c>
      <c r="K49" s="127">
        <v>88</v>
      </c>
      <c r="L49" s="69" t="s">
        <v>202</v>
      </c>
      <c r="M49" s="74" t="s">
        <v>81</v>
      </c>
      <c r="N49" s="68">
        <v>200</v>
      </c>
      <c r="O49" s="2552">
        <v>200</v>
      </c>
      <c r="P49" s="2553">
        <v>200</v>
      </c>
    </row>
    <row r="50" spans="1:17" ht="13.2" customHeight="1" x14ac:dyDescent="0.25">
      <c r="A50" s="3668"/>
      <c r="B50" s="3671"/>
      <c r="C50" s="4224"/>
      <c r="D50" s="1082"/>
      <c r="E50" s="3884"/>
      <c r="F50" s="4343"/>
      <c r="G50" s="4392"/>
      <c r="H50" s="1084" t="s">
        <v>56</v>
      </c>
      <c r="I50" s="128">
        <v>87.6</v>
      </c>
      <c r="J50" s="128">
        <v>92</v>
      </c>
      <c r="K50" s="128">
        <v>97</v>
      </c>
      <c r="L50" s="4394" t="s">
        <v>86</v>
      </c>
      <c r="M50" s="4397" t="s">
        <v>69</v>
      </c>
      <c r="N50" s="4400"/>
      <c r="O50" s="4403">
        <v>1</v>
      </c>
      <c r="P50" s="4406"/>
    </row>
    <row r="51" spans="1:17" x14ac:dyDescent="0.25">
      <c r="A51" s="3668"/>
      <c r="B51" s="3671"/>
      <c r="C51" s="4224"/>
      <c r="D51" s="1082"/>
      <c r="E51" s="3884"/>
      <c r="F51" s="4343"/>
      <c r="G51" s="4392"/>
      <c r="H51" s="1083" t="s">
        <v>57</v>
      </c>
      <c r="I51" s="128">
        <v>0</v>
      </c>
      <c r="J51" s="128">
        <v>0</v>
      </c>
      <c r="K51" s="128">
        <v>0</v>
      </c>
      <c r="L51" s="4395"/>
      <c r="M51" s="4398"/>
      <c r="N51" s="4401"/>
      <c r="O51" s="4404"/>
      <c r="P51" s="4407"/>
    </row>
    <row r="52" spans="1:17" ht="13.8" thickBot="1" x14ac:dyDescent="0.3">
      <c r="A52" s="3669"/>
      <c r="B52" s="3672"/>
      <c r="C52" s="4225"/>
      <c r="D52" s="1102"/>
      <c r="E52" s="3885"/>
      <c r="F52" s="4344"/>
      <c r="G52" s="4393"/>
      <c r="H52" s="1087" t="s">
        <v>7</v>
      </c>
      <c r="I52" s="131">
        <f>SUM(I49:I51)</f>
        <v>167.6</v>
      </c>
      <c r="J52" s="131">
        <f t="shared" ref="J52:K52" si="7">SUM(J49:J51)</f>
        <v>177</v>
      </c>
      <c r="K52" s="131">
        <f t="shared" si="7"/>
        <v>185</v>
      </c>
      <c r="L52" s="4396"/>
      <c r="M52" s="4399"/>
      <c r="N52" s="4402"/>
      <c r="O52" s="4405"/>
      <c r="P52" s="4408"/>
    </row>
    <row r="53" spans="1:17" ht="24" customHeight="1" x14ac:dyDescent="0.25">
      <c r="A53" s="4410" t="s">
        <v>6</v>
      </c>
      <c r="B53" s="4413" t="s">
        <v>6</v>
      </c>
      <c r="C53" s="1077" t="s">
        <v>61</v>
      </c>
      <c r="D53" s="1078"/>
      <c r="E53" s="3883" t="s">
        <v>203</v>
      </c>
      <c r="F53" s="4416" t="s">
        <v>62</v>
      </c>
      <c r="G53" s="4345" t="s">
        <v>204</v>
      </c>
      <c r="H53" s="1079" t="s">
        <v>48</v>
      </c>
      <c r="I53" s="127">
        <v>190</v>
      </c>
      <c r="J53" s="127">
        <v>200</v>
      </c>
      <c r="K53" s="127">
        <v>210</v>
      </c>
      <c r="L53" s="69" t="s">
        <v>205</v>
      </c>
      <c r="M53" s="62" t="s">
        <v>71</v>
      </c>
      <c r="N53" s="2552">
        <v>92</v>
      </c>
      <c r="O53" s="2552">
        <v>95</v>
      </c>
      <c r="P53" s="2553">
        <v>96</v>
      </c>
    </row>
    <row r="54" spans="1:17" ht="52.8" x14ac:dyDescent="0.25">
      <c r="A54" s="4411"/>
      <c r="B54" s="4414"/>
      <c r="C54" s="1081"/>
      <c r="D54" s="1082"/>
      <c r="E54" s="3884"/>
      <c r="F54" s="4343"/>
      <c r="G54" s="4346"/>
      <c r="H54" s="1782" t="s">
        <v>56</v>
      </c>
      <c r="I54" s="135">
        <v>0</v>
      </c>
      <c r="J54" s="128">
        <v>0</v>
      </c>
      <c r="K54" s="128">
        <v>0</v>
      </c>
      <c r="L54" s="130" t="s">
        <v>206</v>
      </c>
      <c r="M54" s="62" t="s">
        <v>71</v>
      </c>
      <c r="N54" s="2554">
        <v>84</v>
      </c>
      <c r="O54" s="2554">
        <v>86</v>
      </c>
      <c r="P54" s="2555">
        <v>90</v>
      </c>
    </row>
    <row r="55" spans="1:17" x14ac:dyDescent="0.25">
      <c r="A55" s="4411"/>
      <c r="B55" s="4414"/>
      <c r="C55" s="1081"/>
      <c r="D55" s="1082"/>
      <c r="E55" s="3884"/>
      <c r="F55" s="4343"/>
      <c r="G55" s="4346"/>
      <c r="H55" s="4418" t="s">
        <v>57</v>
      </c>
      <c r="I55" s="4419">
        <v>0</v>
      </c>
      <c r="J55" s="4419">
        <v>0</v>
      </c>
      <c r="K55" s="4419">
        <v>0</v>
      </c>
      <c r="L55" s="130" t="s">
        <v>207</v>
      </c>
      <c r="M55" s="60" t="s">
        <v>208</v>
      </c>
      <c r="N55" s="2554"/>
      <c r="O55" s="2554">
        <v>1</v>
      </c>
      <c r="P55" s="2555">
        <v>1</v>
      </c>
    </row>
    <row r="56" spans="1:17" ht="26.4" x14ac:dyDescent="0.25">
      <c r="A56" s="4411"/>
      <c r="B56" s="4414"/>
      <c r="C56" s="1081"/>
      <c r="D56" s="1082"/>
      <c r="E56" s="3884"/>
      <c r="F56" s="4343"/>
      <c r="G56" s="4346"/>
      <c r="H56" s="3926"/>
      <c r="I56" s="3918"/>
      <c r="J56" s="3918"/>
      <c r="K56" s="3918"/>
      <c r="L56" s="1250" t="s">
        <v>209</v>
      </c>
      <c r="M56" s="60" t="s">
        <v>208</v>
      </c>
      <c r="N56" s="2556">
        <v>2</v>
      </c>
      <c r="O56" s="2556">
        <v>2</v>
      </c>
      <c r="P56" s="2555">
        <v>3</v>
      </c>
    </row>
    <row r="57" spans="1:17" ht="13.2" customHeight="1" x14ac:dyDescent="0.25">
      <c r="A57" s="4411"/>
      <c r="B57" s="4414"/>
      <c r="C57" s="1081"/>
      <c r="D57" s="1082"/>
      <c r="E57" s="3884"/>
      <c r="F57" s="4343"/>
      <c r="G57" s="4346"/>
      <c r="H57" s="3924"/>
      <c r="I57" s="3919"/>
      <c r="J57" s="3919"/>
      <c r="K57" s="3919"/>
      <c r="L57" s="4374" t="s">
        <v>210</v>
      </c>
      <c r="M57" s="4376" t="s">
        <v>208</v>
      </c>
      <c r="N57" s="4378"/>
      <c r="O57" s="4378">
        <v>1</v>
      </c>
      <c r="P57" s="4380">
        <v>1</v>
      </c>
    </row>
    <row r="58" spans="1:17" ht="13.8" thickBot="1" x14ac:dyDescent="0.3">
      <c r="A58" s="4412"/>
      <c r="B58" s="4415"/>
      <c r="C58" s="1085"/>
      <c r="D58" s="1086"/>
      <c r="E58" s="3885"/>
      <c r="F58" s="4417"/>
      <c r="G58" s="4347"/>
      <c r="H58" s="1087" t="s">
        <v>7</v>
      </c>
      <c r="I58" s="131">
        <f>I53+I54+I55</f>
        <v>190</v>
      </c>
      <c r="J58" s="131">
        <f t="shared" ref="J58:K58" si="8">J53+J54+J55</f>
        <v>200</v>
      </c>
      <c r="K58" s="131">
        <f t="shared" si="8"/>
        <v>210</v>
      </c>
      <c r="L58" s="4375"/>
      <c r="M58" s="4377"/>
      <c r="N58" s="4379"/>
      <c r="O58" s="4379"/>
      <c r="P58" s="4373"/>
    </row>
    <row r="59" spans="1:17" ht="26.4" customHeight="1" thickBot="1" x14ac:dyDescent="0.3">
      <c r="A59" s="4410" t="s">
        <v>6</v>
      </c>
      <c r="B59" s="4413" t="s">
        <v>6</v>
      </c>
      <c r="C59" s="1077" t="s">
        <v>179</v>
      </c>
      <c r="D59" s="1078"/>
      <c r="E59" s="3915" t="s">
        <v>211</v>
      </c>
      <c r="F59" s="4416" t="s">
        <v>62</v>
      </c>
      <c r="G59" s="4345" t="s">
        <v>184</v>
      </c>
      <c r="H59" s="1079" t="s">
        <v>48</v>
      </c>
      <c r="I59" s="127">
        <v>1083.2</v>
      </c>
      <c r="J59" s="127">
        <v>1140</v>
      </c>
      <c r="K59" s="127">
        <v>1195</v>
      </c>
      <c r="L59" s="2558" t="s">
        <v>212</v>
      </c>
      <c r="M59" s="2559" t="s">
        <v>71</v>
      </c>
      <c r="N59" s="2560">
        <v>40</v>
      </c>
      <c r="O59" s="2560">
        <v>45</v>
      </c>
      <c r="P59" s="2561">
        <v>50</v>
      </c>
    </row>
    <row r="60" spans="1:17" x14ac:dyDescent="0.25">
      <c r="A60" s="4411"/>
      <c r="B60" s="4414"/>
      <c r="C60" s="1081"/>
      <c r="D60" s="1082"/>
      <c r="E60" s="3916"/>
      <c r="F60" s="4343"/>
      <c r="G60" s="4346"/>
      <c r="H60" s="1083" t="s">
        <v>56</v>
      </c>
      <c r="I60" s="128">
        <v>0</v>
      </c>
      <c r="J60" s="128">
        <v>0</v>
      </c>
      <c r="K60" s="128">
        <v>0</v>
      </c>
      <c r="L60" s="4256" t="s">
        <v>213</v>
      </c>
      <c r="M60" s="4429" t="s">
        <v>208</v>
      </c>
      <c r="N60" s="4431">
        <v>5</v>
      </c>
      <c r="O60" s="4431">
        <v>5</v>
      </c>
      <c r="P60" s="4371">
        <v>5</v>
      </c>
    </row>
    <row r="61" spans="1:17" ht="13.2" customHeight="1" x14ac:dyDescent="0.25">
      <c r="A61" s="4411"/>
      <c r="B61" s="4414"/>
      <c r="C61" s="1081"/>
      <c r="D61" s="1082"/>
      <c r="E61" s="3916"/>
      <c r="F61" s="4343"/>
      <c r="G61" s="4346"/>
      <c r="H61" s="1084" t="s">
        <v>67</v>
      </c>
      <c r="I61" s="128">
        <v>935.4</v>
      </c>
      <c r="J61" s="128">
        <v>980</v>
      </c>
      <c r="K61" s="128">
        <v>1030</v>
      </c>
      <c r="L61" s="4257"/>
      <c r="M61" s="4430"/>
      <c r="N61" s="4432"/>
      <c r="O61" s="4432"/>
      <c r="P61" s="4372"/>
    </row>
    <row r="62" spans="1:17" x14ac:dyDescent="0.25">
      <c r="A62" s="4411"/>
      <c r="B62" s="4414"/>
      <c r="C62" s="1081"/>
      <c r="D62" s="1082"/>
      <c r="E62" s="3916"/>
      <c r="F62" s="4343"/>
      <c r="G62" s="4346"/>
      <c r="H62" s="1083" t="s">
        <v>57</v>
      </c>
      <c r="I62" s="128">
        <v>0</v>
      </c>
      <c r="J62" s="128">
        <v>0</v>
      </c>
      <c r="K62" s="128">
        <v>0</v>
      </c>
      <c r="L62" s="4257"/>
      <c r="M62" s="4430"/>
      <c r="N62" s="4432"/>
      <c r="O62" s="4432"/>
      <c r="P62" s="4372"/>
    </row>
    <row r="63" spans="1:17" ht="39.6" customHeight="1" thickBot="1" x14ac:dyDescent="0.3">
      <c r="A63" s="4412"/>
      <c r="B63" s="4415"/>
      <c r="C63" s="1085"/>
      <c r="D63" s="1086"/>
      <c r="E63" s="3917"/>
      <c r="F63" s="4417"/>
      <c r="G63" s="4347"/>
      <c r="H63" s="1087" t="s">
        <v>7</v>
      </c>
      <c r="I63" s="131">
        <f>SUM(I59:I62)</f>
        <v>2018.6</v>
      </c>
      <c r="J63" s="131">
        <f t="shared" ref="J63:K63" si="9">SUM(J59:J62)</f>
        <v>2120</v>
      </c>
      <c r="K63" s="131">
        <f t="shared" si="9"/>
        <v>2225</v>
      </c>
      <c r="L63" s="3890"/>
      <c r="M63" s="4377"/>
      <c r="N63" s="4433"/>
      <c r="O63" s="4433"/>
      <c r="P63" s="4373"/>
      <c r="Q63" s="992"/>
    </row>
    <row r="64" spans="1:17" ht="13.2" customHeight="1" thickBot="1" x14ac:dyDescent="0.3">
      <c r="A64" s="1075" t="s">
        <v>6</v>
      </c>
      <c r="B64" s="1088" t="s">
        <v>6</v>
      </c>
      <c r="C64" s="1089"/>
      <c r="D64" s="1090"/>
      <c r="E64" s="3688" t="s">
        <v>31</v>
      </c>
      <c r="F64" s="3688"/>
      <c r="G64" s="3689"/>
      <c r="H64" s="1091" t="s">
        <v>7</v>
      </c>
      <c r="I64" s="132">
        <f>SUM(I15,I19,I27,I33,I38,I44,I48,I52,I58,I63)</f>
        <v>41559.999999999993</v>
      </c>
      <c r="J64" s="132">
        <f>SUM(J15,J19,J27,J33,J38,J44,J48,J52,J58,J63)</f>
        <v>43643</v>
      </c>
      <c r="K64" s="132">
        <f>SUM(K15,K19,K27,K33,K38,K44,K48,K52,K58,K63)</f>
        <v>45813</v>
      </c>
      <c r="L64" s="1092"/>
      <c r="M64" s="1093"/>
      <c r="N64" s="1094"/>
      <c r="O64" s="1094"/>
      <c r="P64" s="1095"/>
    </row>
    <row r="65" spans="1:17" ht="13.8" thickBot="1" x14ac:dyDescent="0.3">
      <c r="A65" s="1075" t="s">
        <v>6</v>
      </c>
      <c r="B65" s="1088" t="s">
        <v>8</v>
      </c>
      <c r="C65" s="1251" t="s">
        <v>214</v>
      </c>
      <c r="D65" s="52"/>
      <c r="E65" s="1096"/>
      <c r="F65" s="1096"/>
      <c r="G65" s="1096"/>
      <c r="H65" s="1096"/>
      <c r="I65" s="1096"/>
      <c r="J65" s="1096"/>
      <c r="K65" s="1096"/>
      <c r="L65" s="1096"/>
      <c r="M65" s="1096"/>
      <c r="N65" s="1096"/>
      <c r="O65" s="1096"/>
      <c r="P65" s="1097"/>
    </row>
    <row r="66" spans="1:17" ht="40.200000000000003" thickBot="1" x14ac:dyDescent="0.3">
      <c r="A66" s="1098"/>
      <c r="B66" s="1956"/>
      <c r="C66" s="85"/>
      <c r="D66" s="86"/>
      <c r="E66" s="1099"/>
      <c r="F66" s="1099"/>
      <c r="G66" s="1099"/>
      <c r="H66" s="1099"/>
      <c r="I66" s="1099"/>
      <c r="J66" s="1099"/>
      <c r="K66" s="1100"/>
      <c r="L66" s="133" t="s">
        <v>215</v>
      </c>
      <c r="M66" s="58" t="s">
        <v>81</v>
      </c>
      <c r="N66" s="2562">
        <v>270</v>
      </c>
      <c r="O66" s="2562">
        <v>268</v>
      </c>
      <c r="P66" s="2557">
        <v>265</v>
      </c>
    </row>
    <row r="67" spans="1:17" x14ac:dyDescent="0.25">
      <c r="A67" s="3667" t="s">
        <v>6</v>
      </c>
      <c r="B67" s="3670" t="s">
        <v>8</v>
      </c>
      <c r="C67" s="4235" t="s">
        <v>6</v>
      </c>
      <c r="D67" s="1078"/>
      <c r="E67" s="3915" t="s">
        <v>216</v>
      </c>
      <c r="F67" s="4426" t="s">
        <v>62</v>
      </c>
      <c r="G67" s="4345" t="s">
        <v>184</v>
      </c>
      <c r="H67" s="1079" t="s">
        <v>48</v>
      </c>
      <c r="I67" s="127">
        <v>300</v>
      </c>
      <c r="J67" s="127">
        <v>315</v>
      </c>
      <c r="K67" s="127">
        <v>330</v>
      </c>
      <c r="L67" s="81" t="s">
        <v>217</v>
      </c>
      <c r="M67" s="74" t="s">
        <v>81</v>
      </c>
      <c r="N67" s="2563">
        <v>50</v>
      </c>
      <c r="O67" s="2563">
        <v>65</v>
      </c>
      <c r="P67" s="2564">
        <v>65</v>
      </c>
    </row>
    <row r="68" spans="1:17" x14ac:dyDescent="0.25">
      <c r="A68" s="3668"/>
      <c r="B68" s="3671"/>
      <c r="C68" s="4224"/>
      <c r="D68" s="1082"/>
      <c r="E68" s="3916"/>
      <c r="F68" s="4427"/>
      <c r="G68" s="4346"/>
      <c r="H68" s="1084" t="s">
        <v>67</v>
      </c>
      <c r="I68" s="1960">
        <v>262</v>
      </c>
      <c r="J68" s="1960">
        <v>275</v>
      </c>
      <c r="K68" s="1960">
        <v>285</v>
      </c>
      <c r="L68" s="4394" t="s">
        <v>218</v>
      </c>
      <c r="M68" s="4397" t="s">
        <v>81</v>
      </c>
      <c r="N68" s="4420">
        <v>270</v>
      </c>
      <c r="O68" s="4420">
        <v>268</v>
      </c>
      <c r="P68" s="4423">
        <v>265</v>
      </c>
    </row>
    <row r="69" spans="1:17" x14ac:dyDescent="0.25">
      <c r="A69" s="3668"/>
      <c r="B69" s="3671"/>
      <c r="C69" s="4224"/>
      <c r="D69" s="1082"/>
      <c r="E69" s="3916"/>
      <c r="F69" s="4427"/>
      <c r="G69" s="4346"/>
      <c r="H69" s="1083" t="s">
        <v>55</v>
      </c>
      <c r="I69" s="1960">
        <v>10</v>
      </c>
      <c r="J69" s="129">
        <v>0</v>
      </c>
      <c r="K69" s="129">
        <v>0</v>
      </c>
      <c r="L69" s="4395"/>
      <c r="M69" s="4398"/>
      <c r="N69" s="4421"/>
      <c r="O69" s="4421"/>
      <c r="P69" s="4424"/>
    </row>
    <row r="70" spans="1:17" ht="48.6" customHeight="1" thickBot="1" x14ac:dyDescent="0.3">
      <c r="A70" s="3669"/>
      <c r="B70" s="3672"/>
      <c r="C70" s="4225"/>
      <c r="D70" s="1102"/>
      <c r="E70" s="3917"/>
      <c r="F70" s="4428"/>
      <c r="G70" s="4347"/>
      <c r="H70" s="1103" t="s">
        <v>7</v>
      </c>
      <c r="I70" s="131">
        <f>SUM(I67:I69)</f>
        <v>572</v>
      </c>
      <c r="J70" s="131">
        <f t="shared" ref="J70:K70" si="10">SUM(J67:J69)</f>
        <v>590</v>
      </c>
      <c r="K70" s="131">
        <f t="shared" si="10"/>
        <v>615</v>
      </c>
      <c r="L70" s="4396"/>
      <c r="M70" s="4399"/>
      <c r="N70" s="4422"/>
      <c r="O70" s="4422"/>
      <c r="P70" s="4425"/>
    </row>
    <row r="71" spans="1:17" ht="13.2" customHeight="1" thickBot="1" x14ac:dyDescent="0.3">
      <c r="A71" s="1075" t="s">
        <v>6</v>
      </c>
      <c r="B71" s="1088" t="s">
        <v>8</v>
      </c>
      <c r="C71" s="3688" t="s">
        <v>31</v>
      </c>
      <c r="D71" s="3688"/>
      <c r="E71" s="3688"/>
      <c r="F71" s="3688"/>
      <c r="G71" s="3689"/>
      <c r="H71" s="1091" t="s">
        <v>7</v>
      </c>
      <c r="I71" s="132">
        <f>SUM(I70)</f>
        <v>572</v>
      </c>
      <c r="J71" s="132">
        <f>SUM(J70)</f>
        <v>590</v>
      </c>
      <c r="K71" s="132">
        <f>SUM(K70)</f>
        <v>615</v>
      </c>
      <c r="L71" s="4236"/>
      <c r="M71" s="4237"/>
      <c r="N71" s="4237"/>
      <c r="O71" s="4237"/>
      <c r="P71" s="4238"/>
      <c r="Q71" s="991"/>
    </row>
    <row r="72" spans="1:17" ht="13.8" thickBot="1" x14ac:dyDescent="0.3">
      <c r="A72" s="1035" t="s">
        <v>6</v>
      </c>
      <c r="B72" s="4239" t="s">
        <v>75</v>
      </c>
      <c r="C72" s="4240"/>
      <c r="D72" s="4240"/>
      <c r="E72" s="4240"/>
      <c r="F72" s="4240"/>
      <c r="G72" s="4240"/>
      <c r="H72" s="4241"/>
      <c r="I72" s="136">
        <f>SUM(I64,I71)</f>
        <v>42131.999999999993</v>
      </c>
      <c r="J72" s="136">
        <f>SUM(J64,J71)</f>
        <v>44233</v>
      </c>
      <c r="K72" s="136">
        <f>SUM(K64,K71)</f>
        <v>46428</v>
      </c>
      <c r="L72" s="1105"/>
      <c r="M72" s="1105"/>
      <c r="N72" s="1105"/>
      <c r="O72" s="1105"/>
      <c r="P72" s="1106"/>
    </row>
    <row r="73" spans="1:17" ht="13.8" thickBot="1" x14ac:dyDescent="0.3">
      <c r="A73" s="3696" t="s">
        <v>9</v>
      </c>
      <c r="B73" s="3697"/>
      <c r="C73" s="3697"/>
      <c r="D73" s="3697"/>
      <c r="E73" s="3697"/>
      <c r="F73" s="3697"/>
      <c r="G73" s="3697"/>
      <c r="H73" s="3698"/>
      <c r="I73" s="137">
        <f>SUM(I72)</f>
        <v>42131.999999999993</v>
      </c>
      <c r="J73" s="137">
        <f>SUM(J72)</f>
        <v>44233</v>
      </c>
      <c r="K73" s="137">
        <f>SUM(K72)</f>
        <v>46428</v>
      </c>
      <c r="L73" s="3879"/>
      <c r="M73" s="3880"/>
      <c r="N73" s="3880"/>
      <c r="O73" s="3880"/>
      <c r="P73" s="3881"/>
    </row>
    <row r="74" spans="1:17" ht="27" customHeight="1" x14ac:dyDescent="0.25">
      <c r="A74" s="997" t="s">
        <v>450</v>
      </c>
      <c r="B74" s="997"/>
      <c r="C74" s="997"/>
      <c r="D74" s="997"/>
      <c r="E74" s="997"/>
      <c r="F74" s="997"/>
      <c r="G74" s="997"/>
      <c r="H74" s="997"/>
      <c r="I74" s="997"/>
      <c r="J74" s="997"/>
      <c r="K74" s="997"/>
      <c r="L74" s="997"/>
      <c r="M74" s="1037"/>
      <c r="N74" s="1107"/>
      <c r="O74" s="1107"/>
      <c r="P74" s="1107"/>
    </row>
    <row r="75" spans="1:17" ht="13.2" customHeight="1" x14ac:dyDescent="0.25">
      <c r="A75" s="1037"/>
      <c r="B75" s="1037"/>
      <c r="C75" s="1037"/>
      <c r="D75" s="1037"/>
      <c r="E75" s="1037"/>
      <c r="F75" s="1037"/>
      <c r="G75" s="1037"/>
      <c r="H75" s="1037"/>
      <c r="I75" s="1037"/>
      <c r="J75" s="1037"/>
      <c r="K75" s="1037"/>
      <c r="L75" s="1037"/>
      <c r="M75" s="1037"/>
      <c r="N75" s="1107"/>
      <c r="O75" s="1107"/>
      <c r="P75" s="1107"/>
    </row>
    <row r="76" spans="1:17" ht="16.2" thickBot="1" x14ac:dyDescent="0.3">
      <c r="A76" s="1002"/>
      <c r="B76" s="1002"/>
      <c r="C76" s="1002"/>
      <c r="D76" s="1002"/>
      <c r="E76" s="3702" t="s">
        <v>10</v>
      </c>
      <c r="F76" s="3702"/>
      <c r="G76" s="3702"/>
      <c r="H76" s="3702"/>
      <c r="I76" s="3702"/>
      <c r="J76" s="3702"/>
      <c r="K76" s="3702"/>
      <c r="L76" s="1108"/>
      <c r="M76" s="1108"/>
      <c r="N76" s="1002"/>
      <c r="O76" s="1002"/>
      <c r="P76" s="1002"/>
    </row>
    <row r="77" spans="1:17" ht="31.2" thickBot="1" x14ac:dyDescent="0.3">
      <c r="A77" s="10"/>
      <c r="B77" s="10"/>
      <c r="C77" s="10"/>
      <c r="D77" s="10"/>
      <c r="E77" s="1065"/>
      <c r="F77" s="1066"/>
      <c r="G77" s="1066"/>
      <c r="H77" s="1067"/>
      <c r="I77" s="1001" t="s">
        <v>1083</v>
      </c>
      <c r="J77" s="1000" t="s">
        <v>77</v>
      </c>
      <c r="K77" s="1001" t="s">
        <v>1084</v>
      </c>
      <c r="L77" s="1002"/>
      <c r="M77" s="10"/>
      <c r="N77" s="10"/>
      <c r="O77" s="10"/>
      <c r="P77" s="10"/>
    </row>
    <row r="78" spans="1:17" ht="13.95" customHeight="1" thickBot="1" x14ac:dyDescent="0.3">
      <c r="A78" s="10"/>
      <c r="B78" s="10"/>
      <c r="C78" s="10"/>
      <c r="D78" s="10"/>
      <c r="E78" s="3717" t="s">
        <v>33</v>
      </c>
      <c r="F78" s="3718"/>
      <c r="G78" s="3718"/>
      <c r="H78" s="3719"/>
      <c r="I78" s="138">
        <f>SUM(I79:I89)</f>
        <v>17694.100000000002</v>
      </c>
      <c r="J78" s="138">
        <f t="shared" ref="J78:K78" si="11">SUM(J79:J89)</f>
        <v>18573</v>
      </c>
      <c r="K78" s="138">
        <f t="shared" si="11"/>
        <v>19488</v>
      </c>
      <c r="L78" s="1109"/>
      <c r="M78" s="10"/>
      <c r="N78" s="10"/>
      <c r="O78" s="10"/>
      <c r="P78" s="10"/>
    </row>
    <row r="79" spans="1:17" x14ac:dyDescent="0.25">
      <c r="A79" s="10"/>
      <c r="B79" s="10"/>
      <c r="C79" s="10"/>
      <c r="D79" s="10"/>
      <c r="E79" s="3709" t="s">
        <v>39</v>
      </c>
      <c r="F79" s="3710"/>
      <c r="G79" s="3710"/>
      <c r="H79" s="3711"/>
      <c r="I79" s="139">
        <v>12452.2</v>
      </c>
      <c r="J79" s="139">
        <v>13079</v>
      </c>
      <c r="K79" s="139">
        <v>13724</v>
      </c>
      <c r="L79" s="1002"/>
      <c r="M79" s="1763"/>
      <c r="N79" s="10"/>
      <c r="O79" s="110"/>
      <c r="P79" s="10"/>
    </row>
    <row r="80" spans="1:17" x14ac:dyDescent="0.25">
      <c r="A80" s="10"/>
      <c r="B80" s="10"/>
      <c r="C80" s="10"/>
      <c r="D80" s="10"/>
      <c r="E80" s="3709" t="s">
        <v>40</v>
      </c>
      <c r="F80" s="3710"/>
      <c r="G80" s="3710"/>
      <c r="H80" s="3711"/>
      <c r="I80" s="140">
        <v>357.4</v>
      </c>
      <c r="J80" s="140">
        <v>375</v>
      </c>
      <c r="K80" s="140">
        <v>395</v>
      </c>
      <c r="L80" s="1002"/>
      <c r="M80" s="10"/>
      <c r="N80" s="10"/>
      <c r="O80" s="10"/>
      <c r="P80" s="10"/>
    </row>
    <row r="81" spans="1:17" x14ac:dyDescent="0.25">
      <c r="A81" s="10"/>
      <c r="B81" s="10"/>
      <c r="C81" s="10"/>
      <c r="D81" s="10"/>
      <c r="E81" s="3709" t="s">
        <v>41</v>
      </c>
      <c r="F81" s="3710"/>
      <c r="G81" s="3710"/>
      <c r="H81" s="3711"/>
      <c r="I81" s="140">
        <v>87.6</v>
      </c>
      <c r="J81" s="140">
        <v>92</v>
      </c>
      <c r="K81" s="140">
        <v>97</v>
      </c>
      <c r="L81" s="1002"/>
      <c r="M81" s="10"/>
      <c r="N81" s="10"/>
      <c r="O81" s="10"/>
      <c r="P81" s="10"/>
    </row>
    <row r="82" spans="1:17" x14ac:dyDescent="0.25">
      <c r="A82" s="10"/>
      <c r="B82" s="10"/>
      <c r="C82" s="10"/>
      <c r="D82" s="10"/>
      <c r="E82" s="3709" t="s">
        <v>42</v>
      </c>
      <c r="F82" s="3710"/>
      <c r="G82" s="3710"/>
      <c r="H82" s="3711"/>
      <c r="I82" s="140">
        <v>0</v>
      </c>
      <c r="J82" s="140">
        <v>0</v>
      </c>
      <c r="K82" s="140">
        <v>0</v>
      </c>
      <c r="L82" s="1002"/>
      <c r="M82" s="10"/>
      <c r="N82" s="10"/>
      <c r="O82" s="10"/>
      <c r="P82" s="10"/>
    </row>
    <row r="83" spans="1:17" x14ac:dyDescent="0.25">
      <c r="A83" s="10"/>
      <c r="B83" s="10"/>
      <c r="C83" s="10"/>
      <c r="D83" s="10"/>
      <c r="E83" s="3720" t="s">
        <v>43</v>
      </c>
      <c r="F83" s="3721"/>
      <c r="G83" s="3721"/>
      <c r="H83" s="3722"/>
      <c r="I83" s="141">
        <v>0</v>
      </c>
      <c r="J83" s="141">
        <v>0</v>
      </c>
      <c r="K83" s="141">
        <v>0</v>
      </c>
      <c r="L83" s="1002"/>
      <c r="M83" s="10"/>
      <c r="N83" s="10"/>
      <c r="O83" s="10"/>
      <c r="P83" s="10"/>
    </row>
    <row r="84" spans="1:17" x14ac:dyDescent="0.25">
      <c r="A84" s="10"/>
      <c r="B84" s="10"/>
      <c r="C84" s="10"/>
      <c r="D84" s="10"/>
      <c r="E84" s="11" t="s">
        <v>44</v>
      </c>
      <c r="F84" s="23"/>
      <c r="G84" s="23"/>
      <c r="H84" s="12"/>
      <c r="I84" s="140">
        <v>156.30000000000001</v>
      </c>
      <c r="J84" s="140">
        <v>165</v>
      </c>
      <c r="K84" s="140">
        <v>170</v>
      </c>
      <c r="L84" s="1002"/>
      <c r="M84" s="10"/>
      <c r="N84" s="10"/>
      <c r="O84" s="10"/>
      <c r="P84" s="10"/>
    </row>
    <row r="85" spans="1:17" x14ac:dyDescent="0.25">
      <c r="A85" s="10"/>
      <c r="B85" s="10"/>
      <c r="C85" s="10"/>
      <c r="D85" s="10"/>
      <c r="E85" s="3709" t="s">
        <v>63</v>
      </c>
      <c r="F85" s="3710"/>
      <c r="G85" s="3710"/>
      <c r="H85" s="3711"/>
      <c r="I85" s="140">
        <v>4556.2</v>
      </c>
      <c r="J85" s="140">
        <v>4784</v>
      </c>
      <c r="K85" s="140">
        <v>5020</v>
      </c>
      <c r="L85" s="1002"/>
      <c r="M85" s="10"/>
      <c r="N85" s="1764"/>
      <c r="O85" s="1764"/>
      <c r="P85" s="1764"/>
    </row>
    <row r="86" spans="1:17" x14ac:dyDescent="0.25">
      <c r="A86" s="10"/>
      <c r="B86" s="10"/>
      <c r="C86" s="10"/>
      <c r="D86" s="10"/>
      <c r="E86" s="3709" t="s">
        <v>64</v>
      </c>
      <c r="F86" s="3710"/>
      <c r="G86" s="3710"/>
      <c r="H86" s="3711"/>
      <c r="I86" s="142">
        <v>74.400000000000006</v>
      </c>
      <c r="J86" s="142">
        <v>78</v>
      </c>
      <c r="K86" s="142">
        <v>82</v>
      </c>
      <c r="L86" s="1002"/>
      <c r="M86" s="10"/>
      <c r="N86" s="10"/>
      <c r="O86" s="10"/>
      <c r="P86" s="10"/>
    </row>
    <row r="87" spans="1:17" x14ac:dyDescent="0.25">
      <c r="A87" s="10"/>
      <c r="B87" s="10"/>
      <c r="C87" s="10"/>
      <c r="D87" s="10"/>
      <c r="E87" s="3709" t="s">
        <v>47</v>
      </c>
      <c r="F87" s="3710"/>
      <c r="G87" s="3710"/>
      <c r="H87" s="3711"/>
      <c r="I87" s="142">
        <v>0</v>
      </c>
      <c r="J87" s="142">
        <v>0</v>
      </c>
      <c r="K87" s="142">
        <v>0</v>
      </c>
      <c r="L87" s="1002"/>
      <c r="M87" s="10"/>
      <c r="N87" s="10"/>
      <c r="O87" s="10"/>
      <c r="P87" s="10"/>
      <c r="Q87" s="588"/>
    </row>
    <row r="88" spans="1:17" x14ac:dyDescent="0.25">
      <c r="A88" s="10"/>
      <c r="B88" s="10"/>
      <c r="C88" s="10"/>
      <c r="D88" s="10"/>
      <c r="E88" s="3709" t="s">
        <v>45</v>
      </c>
      <c r="F88" s="3710"/>
      <c r="G88" s="3710"/>
      <c r="H88" s="3711"/>
      <c r="I88" s="142">
        <v>10</v>
      </c>
      <c r="J88" s="142">
        <v>0</v>
      </c>
      <c r="K88" s="142">
        <v>0</v>
      </c>
      <c r="L88" s="1002"/>
      <c r="M88" s="10"/>
      <c r="N88" s="10"/>
      <c r="O88" s="10"/>
      <c r="P88" s="10"/>
    </row>
    <row r="89" spans="1:17" ht="13.8" thickBot="1" x14ac:dyDescent="0.3">
      <c r="A89" s="519"/>
      <c r="B89" s="519"/>
      <c r="C89" s="519"/>
      <c r="D89" s="519"/>
      <c r="E89" s="3712" t="s">
        <v>65</v>
      </c>
      <c r="F89" s="3713"/>
      <c r="G89" s="3713"/>
      <c r="H89" s="3714"/>
      <c r="I89" s="143">
        <v>0</v>
      </c>
      <c r="J89" s="143">
        <v>0</v>
      </c>
      <c r="K89" s="143">
        <v>0</v>
      </c>
      <c r="L89" s="1002"/>
      <c r="M89" s="10"/>
      <c r="N89" s="519"/>
      <c r="O89" s="519"/>
      <c r="P89" s="519"/>
      <c r="Q89" s="588"/>
    </row>
    <row r="90" spans="1:17" ht="13.2" customHeight="1" thickBot="1" x14ac:dyDescent="0.3">
      <c r="A90" s="519"/>
      <c r="B90" s="519"/>
      <c r="C90" s="519"/>
      <c r="D90" s="519"/>
      <c r="E90" s="3715" t="s">
        <v>34</v>
      </c>
      <c r="F90" s="3716"/>
      <c r="G90" s="3716"/>
      <c r="H90" s="3716"/>
      <c r="I90" s="138">
        <f>I91*1</f>
        <v>24437.9</v>
      </c>
      <c r="J90" s="138">
        <f t="shared" ref="J90:K90" si="12">J91*1</f>
        <v>25660</v>
      </c>
      <c r="K90" s="138">
        <f t="shared" si="12"/>
        <v>26940</v>
      </c>
      <c r="L90" s="1002"/>
      <c r="M90" s="10"/>
      <c r="N90" s="519"/>
      <c r="O90" s="519"/>
      <c r="P90" s="519"/>
    </row>
    <row r="91" spans="1:17" ht="13.8" thickBot="1" x14ac:dyDescent="0.3">
      <c r="A91" s="519"/>
      <c r="B91" s="519"/>
      <c r="C91" s="519"/>
      <c r="D91" s="519"/>
      <c r="E91" s="3703" t="s">
        <v>46</v>
      </c>
      <c r="F91" s="3704"/>
      <c r="G91" s="3704"/>
      <c r="H91" s="3705"/>
      <c r="I91" s="139">
        <v>24437.9</v>
      </c>
      <c r="J91" s="139">
        <v>25660</v>
      </c>
      <c r="K91" s="139">
        <v>26940</v>
      </c>
      <c r="L91" s="20"/>
      <c r="M91" s="519"/>
      <c r="N91" s="519"/>
      <c r="O91" s="519"/>
      <c r="P91" s="519"/>
    </row>
    <row r="92" spans="1:17" ht="13.8" thickBot="1" x14ac:dyDescent="0.3">
      <c r="A92" s="519"/>
      <c r="B92" s="519"/>
      <c r="C92" s="519"/>
      <c r="D92" s="519"/>
      <c r="E92" s="3706"/>
      <c r="F92" s="3707"/>
      <c r="G92" s="3707"/>
      <c r="H92" s="3708"/>
      <c r="I92" s="144">
        <f>I78+I91</f>
        <v>42132</v>
      </c>
      <c r="J92" s="144">
        <f t="shared" ref="J92:K92" si="13">J78+J91</f>
        <v>44233</v>
      </c>
      <c r="K92" s="144">
        <f t="shared" si="13"/>
        <v>46428</v>
      </c>
      <c r="L92" s="20"/>
      <c r="M92" s="519"/>
      <c r="N92" s="519"/>
      <c r="O92" s="519"/>
      <c r="P92" s="519"/>
    </row>
    <row r="93" spans="1:17" x14ac:dyDescent="0.25">
      <c r="A93" s="519"/>
      <c r="B93" s="519"/>
      <c r="C93" s="519"/>
      <c r="D93" s="519"/>
      <c r="E93" s="519"/>
      <c r="F93" s="519"/>
      <c r="G93" s="519"/>
      <c r="H93" s="519"/>
      <c r="I93" s="519"/>
      <c r="J93" s="519"/>
      <c r="K93" s="519"/>
      <c r="L93" s="519"/>
      <c r="M93" s="519"/>
      <c r="N93" s="519"/>
      <c r="O93" s="519"/>
      <c r="P93" s="519"/>
    </row>
    <row r="94" spans="1:17" x14ac:dyDescent="0.25">
      <c r="E94" s="20"/>
      <c r="F94" s="20"/>
      <c r="G94" s="20"/>
      <c r="H94" s="20"/>
      <c r="I94" s="20"/>
      <c r="J94" s="20"/>
      <c r="K94" s="20"/>
      <c r="L94" s="20"/>
    </row>
    <row r="95" spans="1:17" x14ac:dyDescent="0.25">
      <c r="E95" s="20"/>
      <c r="F95" s="20"/>
      <c r="G95" s="20"/>
      <c r="H95" s="20"/>
      <c r="I95" s="20"/>
      <c r="J95" s="20"/>
      <c r="K95" s="20"/>
      <c r="L95" s="20"/>
    </row>
    <row r="96" spans="1:17" x14ac:dyDescent="0.25">
      <c r="E96" s="20"/>
      <c r="F96" s="20"/>
      <c r="G96" s="20"/>
      <c r="H96" s="20"/>
      <c r="I96" s="20"/>
      <c r="J96" s="20"/>
      <c r="K96" s="20"/>
      <c r="L96" s="20"/>
    </row>
  </sheetData>
  <mergeCells count="156">
    <mergeCell ref="C71:G71"/>
    <mergeCell ref="L71:P71"/>
    <mergeCell ref="B72:H72"/>
    <mergeCell ref="A73:H73"/>
    <mergeCell ref="L73:P73"/>
    <mergeCell ref="E76:K76"/>
    <mergeCell ref="E78:H78"/>
    <mergeCell ref="E79:H79"/>
    <mergeCell ref="E80:H80"/>
    <mergeCell ref="N68:N70"/>
    <mergeCell ref="O68:O70"/>
    <mergeCell ref="P68:P70"/>
    <mergeCell ref="A59:A63"/>
    <mergeCell ref="B59:B63"/>
    <mergeCell ref="E59:E63"/>
    <mergeCell ref="F59:F63"/>
    <mergeCell ref="G59:G63"/>
    <mergeCell ref="L60:L63"/>
    <mergeCell ref="E64:G64"/>
    <mergeCell ref="A67:A70"/>
    <mergeCell ref="B67:B70"/>
    <mergeCell ref="C67:C70"/>
    <mergeCell ref="E67:E70"/>
    <mergeCell ref="F67:F70"/>
    <mergeCell ref="G67:G70"/>
    <mergeCell ref="L68:L70"/>
    <mergeCell ref="M68:M70"/>
    <mergeCell ref="M60:M63"/>
    <mergeCell ref="N60:N63"/>
    <mergeCell ref="O60:O63"/>
    <mergeCell ref="E88:H88"/>
    <mergeCell ref="E89:H89"/>
    <mergeCell ref="E90:H90"/>
    <mergeCell ref="E91:H91"/>
    <mergeCell ref="E92:H92"/>
    <mergeCell ref="E86:H86"/>
    <mergeCell ref="E87:H87"/>
    <mergeCell ref="E81:H81"/>
    <mergeCell ref="E82:H82"/>
    <mergeCell ref="E83:H83"/>
    <mergeCell ref="E85:H85"/>
    <mergeCell ref="A53:A58"/>
    <mergeCell ref="B53:B58"/>
    <mergeCell ref="E53:E58"/>
    <mergeCell ref="F53:F58"/>
    <mergeCell ref="G53:G58"/>
    <mergeCell ref="H55:H57"/>
    <mergeCell ref="I55:I57"/>
    <mergeCell ref="J55:J57"/>
    <mergeCell ref="K55:K57"/>
    <mergeCell ref="A45:A48"/>
    <mergeCell ref="B45:B48"/>
    <mergeCell ref="C45:C48"/>
    <mergeCell ref="E45:E48"/>
    <mergeCell ref="F45:F48"/>
    <mergeCell ref="P47:P48"/>
    <mergeCell ref="G45:G48"/>
    <mergeCell ref="G49:G52"/>
    <mergeCell ref="L50:L52"/>
    <mergeCell ref="M50:M52"/>
    <mergeCell ref="N50:N52"/>
    <mergeCell ref="O50:O52"/>
    <mergeCell ref="P50:P52"/>
    <mergeCell ref="A49:A52"/>
    <mergeCell ref="B49:B52"/>
    <mergeCell ref="L47:L48"/>
    <mergeCell ref="M47:M48"/>
    <mergeCell ref="N47:N48"/>
    <mergeCell ref="O47:O48"/>
    <mergeCell ref="P34:P38"/>
    <mergeCell ref="C49:C52"/>
    <mergeCell ref="E49:E52"/>
    <mergeCell ref="F49:F52"/>
    <mergeCell ref="P60:P63"/>
    <mergeCell ref="L57:L58"/>
    <mergeCell ref="M57:M58"/>
    <mergeCell ref="N57:N58"/>
    <mergeCell ref="O57:O58"/>
    <mergeCell ref="P57:P58"/>
    <mergeCell ref="G34:G38"/>
    <mergeCell ref="G39:G44"/>
    <mergeCell ref="L39:L44"/>
    <mergeCell ref="M39:M44"/>
    <mergeCell ref="N39:N44"/>
    <mergeCell ref="O39:O44"/>
    <mergeCell ref="P39:P44"/>
    <mergeCell ref="L34:L38"/>
    <mergeCell ref="M34:M38"/>
    <mergeCell ref="N34:N38"/>
    <mergeCell ref="O34:O38"/>
    <mergeCell ref="A39:A44"/>
    <mergeCell ref="B39:B44"/>
    <mergeCell ref="C39:C44"/>
    <mergeCell ref="E39:E44"/>
    <mergeCell ref="F39:F44"/>
    <mergeCell ref="A34:A38"/>
    <mergeCell ref="B34:B38"/>
    <mergeCell ref="C34:C38"/>
    <mergeCell ref="E34:E38"/>
    <mergeCell ref="F34:F38"/>
    <mergeCell ref="A16:A19"/>
    <mergeCell ref="B16:B19"/>
    <mergeCell ref="C16:C19"/>
    <mergeCell ref="E16:E19"/>
    <mergeCell ref="F16:F19"/>
    <mergeCell ref="G16:G19"/>
    <mergeCell ref="A20:A27"/>
    <mergeCell ref="B20:B27"/>
    <mergeCell ref="C20:C27"/>
    <mergeCell ref="E20:E27"/>
    <mergeCell ref="F20:F27"/>
    <mergeCell ref="G20:G27"/>
    <mergeCell ref="C10:P10"/>
    <mergeCell ref="C11:K11"/>
    <mergeCell ref="A12:A15"/>
    <mergeCell ref="B12:B15"/>
    <mergeCell ref="C12:C15"/>
    <mergeCell ref="E12:E15"/>
    <mergeCell ref="F12:F15"/>
    <mergeCell ref="G12:G15"/>
    <mergeCell ref="L28:L33"/>
    <mergeCell ref="M28:M33"/>
    <mergeCell ref="N28:N33"/>
    <mergeCell ref="O28:O33"/>
    <mergeCell ref="P28:P33"/>
    <mergeCell ref="L20:L27"/>
    <mergeCell ref="M20:M27"/>
    <mergeCell ref="N20:N27"/>
    <mergeCell ref="O20:O27"/>
    <mergeCell ref="P20:P27"/>
    <mergeCell ref="A28:A33"/>
    <mergeCell ref="B28:B33"/>
    <mergeCell ref="C28:C33"/>
    <mergeCell ref="E28:E33"/>
    <mergeCell ref="F28:F33"/>
    <mergeCell ref="G28:G33"/>
    <mergeCell ref="B8:L8"/>
    <mergeCell ref="L1:P1"/>
    <mergeCell ref="A2:N2"/>
    <mergeCell ref="A3:P3"/>
    <mergeCell ref="O4:P4"/>
    <mergeCell ref="A5:A7"/>
    <mergeCell ref="B5:B7"/>
    <mergeCell ref="C5:C7"/>
    <mergeCell ref="D5:D7"/>
    <mergeCell ref="E5:E7"/>
    <mergeCell ref="F5:F7"/>
    <mergeCell ref="G5:G7"/>
    <mergeCell ref="H5:H7"/>
    <mergeCell ref="I5:I7"/>
    <mergeCell ref="J5:J7"/>
    <mergeCell ref="K5:K7"/>
    <mergeCell ref="L5:P5"/>
    <mergeCell ref="L6:L7"/>
    <mergeCell ref="M6:M7"/>
    <mergeCell ref="N6:P6"/>
  </mergeCells>
  <pageMargins left="0.7" right="0.7" top="0.75" bottom="0.75" header="0.3" footer="0.3"/>
  <pageSetup paperSize="9" scale="77"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0"/>
  <sheetViews>
    <sheetView workbookViewId="0">
      <selection activeCell="L6" sqref="L6:L7"/>
    </sheetView>
  </sheetViews>
  <sheetFormatPr defaultRowHeight="13.2" x14ac:dyDescent="0.25"/>
  <cols>
    <col min="1" max="1" width="3.5546875" customWidth="1"/>
    <col min="2" max="2" width="2.5546875" customWidth="1"/>
    <col min="3" max="3" width="3.6640625" customWidth="1"/>
    <col min="4" max="4" width="2.5546875" customWidth="1"/>
    <col min="5" max="5" width="26.8867187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36.5546875" customWidth="1"/>
    <col min="14" max="14" width="6.88671875" customWidth="1"/>
    <col min="15" max="15" width="6.5546875" customWidth="1"/>
    <col min="16" max="16" width="8.44140625" customWidth="1"/>
  </cols>
  <sheetData>
    <row r="1" spans="1:16" ht="54.6" customHeight="1" x14ac:dyDescent="0.25">
      <c r="L1" s="3365"/>
      <c r="M1" s="3365"/>
      <c r="N1" s="3365"/>
      <c r="O1" s="3365"/>
      <c r="P1" s="46"/>
    </row>
    <row r="2" spans="1:16" ht="13.8" x14ac:dyDescent="0.25">
      <c r="A2" s="3870" t="s">
        <v>1480</v>
      </c>
      <c r="B2" s="3870"/>
      <c r="C2" s="3870"/>
      <c r="D2" s="3870"/>
      <c r="E2" s="3870"/>
      <c r="F2" s="3870"/>
      <c r="G2" s="3870"/>
      <c r="H2" s="3870"/>
      <c r="I2" s="3870"/>
      <c r="J2" s="3870"/>
      <c r="K2" s="3870"/>
      <c r="L2" s="3870"/>
      <c r="M2" s="3870"/>
      <c r="N2" s="3870"/>
      <c r="O2" s="1002"/>
      <c r="P2" s="1002"/>
    </row>
    <row r="3" spans="1:16" ht="13.8" x14ac:dyDescent="0.25">
      <c r="A3" s="3386" t="s">
        <v>35</v>
      </c>
      <c r="B3" s="3386"/>
      <c r="C3" s="3386"/>
      <c r="D3" s="3386"/>
      <c r="E3" s="3386"/>
      <c r="F3" s="3386"/>
      <c r="G3" s="3386"/>
      <c r="H3" s="3386"/>
      <c r="I3" s="3386"/>
      <c r="J3" s="3386"/>
      <c r="K3" s="3386"/>
      <c r="L3" s="3386"/>
      <c r="M3" s="3386"/>
      <c r="N3" s="3386"/>
      <c r="O3" s="3386"/>
      <c r="P3" s="3386"/>
    </row>
    <row r="4" spans="1:16" ht="16.2" thickBot="1" x14ac:dyDescent="0.3">
      <c r="A4" s="1238"/>
      <c r="B4" s="1238"/>
      <c r="C4" s="1238"/>
      <c r="D4" s="1238"/>
      <c r="E4" s="1238"/>
      <c r="F4" s="1238"/>
      <c r="G4" s="1238"/>
      <c r="H4" s="1238"/>
      <c r="I4" s="1238"/>
      <c r="J4" s="1238"/>
      <c r="K4" s="1238"/>
      <c r="L4" s="15"/>
      <c r="M4" s="1238"/>
      <c r="N4" s="16"/>
      <c r="O4" s="3821" t="s">
        <v>662</v>
      </c>
      <c r="P4" s="3821"/>
    </row>
    <row r="5" spans="1:16" ht="13.8" thickBot="1" x14ac:dyDescent="0.3">
      <c r="A5" s="4443" t="s">
        <v>0</v>
      </c>
      <c r="B5" s="4443" t="s">
        <v>1</v>
      </c>
      <c r="C5" s="4446" t="s">
        <v>2</v>
      </c>
      <c r="D5" s="4443" t="s">
        <v>32</v>
      </c>
      <c r="E5" s="4449" t="s">
        <v>54</v>
      </c>
      <c r="F5" s="4452" t="s">
        <v>3</v>
      </c>
      <c r="G5" s="4446" t="s">
        <v>4</v>
      </c>
      <c r="H5" s="4452" t="s">
        <v>5</v>
      </c>
      <c r="I5" s="4455" t="s">
        <v>1070</v>
      </c>
      <c r="J5" s="4452" t="s">
        <v>77</v>
      </c>
      <c r="K5" s="4452" t="s">
        <v>1084</v>
      </c>
      <c r="L5" s="4434" t="s">
        <v>11</v>
      </c>
      <c r="M5" s="4435"/>
      <c r="N5" s="4435"/>
      <c r="O5" s="4435"/>
      <c r="P5" s="4436"/>
    </row>
    <row r="6" spans="1:16" x14ac:dyDescent="0.25">
      <c r="A6" s="4444"/>
      <c r="B6" s="4444"/>
      <c r="C6" s="4447"/>
      <c r="D6" s="4444"/>
      <c r="E6" s="4450"/>
      <c r="F6" s="4453"/>
      <c r="G6" s="4447"/>
      <c r="H6" s="4453"/>
      <c r="I6" s="4456"/>
      <c r="J6" s="4453"/>
      <c r="K6" s="4453"/>
      <c r="L6" s="4437" t="s">
        <v>37</v>
      </c>
      <c r="M6" s="4439" t="s">
        <v>36</v>
      </c>
      <c r="N6" s="4441" t="s">
        <v>38</v>
      </c>
      <c r="O6" s="4441"/>
      <c r="P6" s="4442"/>
    </row>
    <row r="7" spans="1:16" ht="123.6" customHeight="1" thickBot="1" x14ac:dyDescent="0.3">
      <c r="A7" s="4445"/>
      <c r="B7" s="4445"/>
      <c r="C7" s="4448"/>
      <c r="D7" s="4445"/>
      <c r="E7" s="4451"/>
      <c r="F7" s="4454"/>
      <c r="G7" s="4448"/>
      <c r="H7" s="4454"/>
      <c r="I7" s="4457"/>
      <c r="J7" s="4454"/>
      <c r="K7" s="4454"/>
      <c r="L7" s="4438"/>
      <c r="M7" s="4440"/>
      <c r="N7" s="2311" t="s">
        <v>1072</v>
      </c>
      <c r="O7" s="2311" t="s">
        <v>52</v>
      </c>
      <c r="P7" s="2312" t="s">
        <v>1073</v>
      </c>
    </row>
    <row r="8" spans="1:16" ht="16.2" thickBot="1" x14ac:dyDescent="0.35">
      <c r="A8" s="1774" t="s">
        <v>6</v>
      </c>
      <c r="B8" s="1430" t="s">
        <v>1030</v>
      </c>
      <c r="C8" s="1567"/>
      <c r="D8" s="18"/>
      <c r="E8" s="1567"/>
      <c r="F8" s="18"/>
      <c r="G8" s="18"/>
      <c r="H8" s="18"/>
      <c r="I8" s="18"/>
      <c r="J8" s="1567"/>
      <c r="K8" s="18"/>
      <c r="L8" s="55"/>
      <c r="M8" s="56"/>
      <c r="N8" s="2032"/>
      <c r="O8" s="2033"/>
      <c r="P8" s="2034"/>
    </row>
    <row r="9" spans="1:16" ht="13.8" x14ac:dyDescent="0.25">
      <c r="A9" s="4458"/>
      <c r="B9" s="29"/>
      <c r="C9" s="114"/>
      <c r="D9" s="114"/>
      <c r="E9" s="115"/>
      <c r="F9" s="114"/>
      <c r="G9" s="114"/>
      <c r="H9" s="114"/>
      <c r="I9" s="1779"/>
      <c r="J9" s="1779"/>
      <c r="K9" s="2078"/>
      <c r="L9" s="1408" t="s">
        <v>1036</v>
      </c>
      <c r="M9" s="2682" t="s">
        <v>1056</v>
      </c>
      <c r="N9" s="1331">
        <v>78.5</v>
      </c>
      <c r="O9" s="2529">
        <v>78.8</v>
      </c>
      <c r="P9" s="2344">
        <v>78.8</v>
      </c>
    </row>
    <row r="10" spans="1:16" ht="27.6" thickBot="1" x14ac:dyDescent="0.35">
      <c r="A10" s="4459"/>
      <c r="B10" s="1127"/>
      <c r="C10" s="2686"/>
      <c r="D10" s="2686"/>
      <c r="E10" s="2687"/>
      <c r="F10" s="2686"/>
      <c r="G10" s="2686"/>
      <c r="H10" s="2686"/>
      <c r="I10" s="99"/>
      <c r="J10" s="99"/>
      <c r="K10" s="99"/>
      <c r="L10" s="2688" t="s">
        <v>1037</v>
      </c>
      <c r="M10" s="2689" t="s">
        <v>71</v>
      </c>
      <c r="N10" s="2477">
        <v>102.7</v>
      </c>
      <c r="O10" s="2690">
        <v>102.9</v>
      </c>
      <c r="P10" s="2691">
        <v>103</v>
      </c>
    </row>
    <row r="11" spans="1:16" ht="13.8" thickBot="1" x14ac:dyDescent="0.3">
      <c r="A11" s="1075" t="s">
        <v>6</v>
      </c>
      <c r="B11" s="1818" t="s">
        <v>6</v>
      </c>
      <c r="C11" s="101" t="s">
        <v>84</v>
      </c>
      <c r="D11" s="52"/>
      <c r="E11" s="54"/>
      <c r="F11" s="2038"/>
      <c r="G11" s="2038"/>
      <c r="H11" s="2038"/>
      <c r="I11" s="2038"/>
      <c r="J11" s="2038"/>
      <c r="K11" s="2038"/>
      <c r="L11" s="2038"/>
      <c r="M11" s="2038"/>
      <c r="N11" s="2692"/>
      <c r="O11" s="2692"/>
      <c r="P11" s="2693"/>
    </row>
    <row r="12" spans="1:16" ht="27" thickBot="1" x14ac:dyDescent="0.3">
      <c r="A12" s="3777"/>
      <c r="B12" s="2685"/>
      <c r="C12" s="4460"/>
      <c r="D12" s="4461"/>
      <c r="E12" s="4461"/>
      <c r="F12" s="4461"/>
      <c r="G12" s="4461"/>
      <c r="H12" s="4461"/>
      <c r="I12" s="4461"/>
      <c r="J12" s="4461"/>
      <c r="K12" s="4462"/>
      <c r="L12" s="2530" t="s">
        <v>1038</v>
      </c>
      <c r="M12" s="2531" t="s">
        <v>1057</v>
      </c>
      <c r="N12" s="2532">
        <v>1.08</v>
      </c>
      <c r="O12" s="2531">
        <v>1.06</v>
      </c>
      <c r="P12" s="1427">
        <v>1.04</v>
      </c>
    </row>
    <row r="13" spans="1:16" ht="40.200000000000003" thickBot="1" x14ac:dyDescent="0.3">
      <c r="A13" s="3778"/>
      <c r="B13" s="1818"/>
      <c r="C13" s="4463"/>
      <c r="D13" s="4464"/>
      <c r="E13" s="4464"/>
      <c r="F13" s="4464"/>
      <c r="G13" s="4464"/>
      <c r="H13" s="4464"/>
      <c r="I13" s="4464"/>
      <c r="J13" s="4464"/>
      <c r="K13" s="4465"/>
      <c r="L13" s="2502" t="s">
        <v>1039</v>
      </c>
      <c r="M13" s="2683" t="s">
        <v>71</v>
      </c>
      <c r="N13" s="1538">
        <v>126.6</v>
      </c>
      <c r="O13" s="1885">
        <v>126.6</v>
      </c>
      <c r="P13" s="126">
        <v>126.6</v>
      </c>
    </row>
    <row r="14" spans="1:16" ht="39.6" x14ac:dyDescent="0.25">
      <c r="A14" s="4223" t="s">
        <v>6</v>
      </c>
      <c r="B14" s="4075" t="s">
        <v>6</v>
      </c>
      <c r="C14" s="4224" t="s">
        <v>6</v>
      </c>
      <c r="D14" s="1082"/>
      <c r="E14" s="3677" t="s">
        <v>1031</v>
      </c>
      <c r="F14" s="4226" t="s">
        <v>1034</v>
      </c>
      <c r="G14" s="3921" t="s">
        <v>1035</v>
      </c>
      <c r="H14" s="1961" t="s">
        <v>67</v>
      </c>
      <c r="I14" s="1960">
        <v>925.1</v>
      </c>
      <c r="J14" s="129">
        <v>971.4</v>
      </c>
      <c r="K14" s="129">
        <v>1020</v>
      </c>
      <c r="L14" s="2684" t="s">
        <v>1040</v>
      </c>
      <c r="M14" s="66" t="s">
        <v>1058</v>
      </c>
      <c r="N14" s="2055" t="s">
        <v>1178</v>
      </c>
      <c r="O14" s="2055" t="s">
        <v>1178</v>
      </c>
      <c r="P14" s="2056" t="s">
        <v>1178</v>
      </c>
    </row>
    <row r="15" spans="1:16" ht="26.4" x14ac:dyDescent="0.25">
      <c r="A15" s="3668"/>
      <c r="B15" s="3671"/>
      <c r="C15" s="4224"/>
      <c r="D15" s="1082"/>
      <c r="E15" s="3677"/>
      <c r="F15" s="3901"/>
      <c r="G15" s="3921"/>
      <c r="H15" s="1083" t="s">
        <v>48</v>
      </c>
      <c r="I15" s="128">
        <v>27.7</v>
      </c>
      <c r="J15" s="1292">
        <v>95.2</v>
      </c>
      <c r="K15" s="1292">
        <v>100</v>
      </c>
      <c r="L15" s="2315" t="s">
        <v>1041</v>
      </c>
      <c r="M15" s="1524" t="s">
        <v>69</v>
      </c>
      <c r="N15" s="2060" t="s">
        <v>1179</v>
      </c>
      <c r="O15" s="2060" t="s">
        <v>1180</v>
      </c>
      <c r="P15" s="2316" t="s">
        <v>1181</v>
      </c>
    </row>
    <row r="16" spans="1:16" ht="26.4" x14ac:dyDescent="0.25">
      <c r="A16" s="3668"/>
      <c r="B16" s="3671"/>
      <c r="C16" s="4224"/>
      <c r="D16" s="1082"/>
      <c r="E16" s="3677"/>
      <c r="F16" s="3901"/>
      <c r="G16" s="3921"/>
      <c r="H16" s="1083" t="s">
        <v>80</v>
      </c>
      <c r="I16" s="128">
        <v>2</v>
      </c>
      <c r="J16" s="1292">
        <v>2.2000000000000002</v>
      </c>
      <c r="K16" s="1292">
        <v>2.5</v>
      </c>
      <c r="L16" s="17" t="s">
        <v>1042</v>
      </c>
      <c r="M16" s="1524" t="s">
        <v>81</v>
      </c>
      <c r="N16" s="2060" t="s">
        <v>1182</v>
      </c>
      <c r="O16" s="2060" t="s">
        <v>1183</v>
      </c>
      <c r="P16" s="2056" t="s">
        <v>1184</v>
      </c>
    </row>
    <row r="17" spans="1:16" ht="26.4" x14ac:dyDescent="0.25">
      <c r="A17" s="3668"/>
      <c r="B17" s="3671"/>
      <c r="C17" s="4224"/>
      <c r="D17" s="1082"/>
      <c r="E17" s="3677"/>
      <c r="F17" s="3901"/>
      <c r="G17" s="3921"/>
      <c r="H17" s="1083" t="s">
        <v>55</v>
      </c>
      <c r="I17" s="128">
        <v>15.2</v>
      </c>
      <c r="J17" s="129">
        <v>16</v>
      </c>
      <c r="K17" s="129">
        <v>17</v>
      </c>
      <c r="L17" s="82" t="s">
        <v>1043</v>
      </c>
      <c r="M17" s="66"/>
      <c r="N17" s="2055" t="s">
        <v>66</v>
      </c>
      <c r="O17" s="2055" t="s">
        <v>66</v>
      </c>
      <c r="P17" s="2056" t="s">
        <v>66</v>
      </c>
    </row>
    <row r="18" spans="1:16" ht="26.4" x14ac:dyDescent="0.25">
      <c r="A18" s="3668"/>
      <c r="B18" s="3671"/>
      <c r="C18" s="4224"/>
      <c r="D18" s="1082"/>
      <c r="E18" s="3677"/>
      <c r="F18" s="3901"/>
      <c r="G18" s="3921"/>
      <c r="H18" s="1083" t="s">
        <v>57</v>
      </c>
      <c r="I18" s="128"/>
      <c r="J18" s="1292"/>
      <c r="K18" s="2057"/>
      <c r="L18" s="82" t="s">
        <v>1044</v>
      </c>
      <c r="M18" s="60" t="s">
        <v>71</v>
      </c>
      <c r="N18" s="2060" t="s">
        <v>1185</v>
      </c>
      <c r="O18" s="2060" t="s">
        <v>1185</v>
      </c>
      <c r="P18" s="2316" t="s">
        <v>1185</v>
      </c>
    </row>
    <row r="19" spans="1:16" ht="26.4" x14ac:dyDescent="0.25">
      <c r="A19" s="3668"/>
      <c r="B19" s="3671"/>
      <c r="C19" s="4224"/>
      <c r="D19" s="1082"/>
      <c r="E19" s="3677"/>
      <c r="F19" s="3901"/>
      <c r="G19" s="3921"/>
      <c r="H19" s="1083" t="s">
        <v>56</v>
      </c>
      <c r="I19" s="128"/>
      <c r="J19" s="1292"/>
      <c r="K19" s="2057"/>
      <c r="L19" s="77" t="s">
        <v>1045</v>
      </c>
      <c r="M19" s="60"/>
      <c r="N19" s="2060" t="s">
        <v>66</v>
      </c>
      <c r="O19" s="2060" t="s">
        <v>66</v>
      </c>
      <c r="P19" s="2316" t="s">
        <v>66</v>
      </c>
    </row>
    <row r="20" spans="1:16" x14ac:dyDescent="0.25">
      <c r="A20" s="3668"/>
      <c r="B20" s="3671"/>
      <c r="C20" s="4224"/>
      <c r="D20" s="1082"/>
      <c r="E20" s="3677"/>
      <c r="F20" s="3901"/>
      <c r="G20" s="3921"/>
      <c r="H20" s="1083"/>
      <c r="I20" s="128"/>
      <c r="J20" s="1292"/>
      <c r="K20" s="2057"/>
      <c r="L20" s="2317" t="s">
        <v>1046</v>
      </c>
      <c r="M20" s="60"/>
      <c r="N20" s="2060" t="s">
        <v>66</v>
      </c>
      <c r="O20" s="2060" t="s">
        <v>66</v>
      </c>
      <c r="P20" s="2316" t="s">
        <v>66</v>
      </c>
    </row>
    <row r="21" spans="1:16" ht="13.8" thickBot="1" x14ac:dyDescent="0.3">
      <c r="A21" s="3669"/>
      <c r="B21" s="3672"/>
      <c r="C21" s="4225"/>
      <c r="D21" s="1102"/>
      <c r="E21" s="3816"/>
      <c r="F21" s="3902"/>
      <c r="G21" s="3922"/>
      <c r="H21" s="2083" t="s">
        <v>7</v>
      </c>
      <c r="I21" s="2062">
        <f>SUM(I14:I19)</f>
        <v>970.00000000000011</v>
      </c>
      <c r="J21" s="2062">
        <f t="shared" ref="J21:K21" si="0">SUM(J14:J18)</f>
        <v>1084.8</v>
      </c>
      <c r="K21" s="2062">
        <f t="shared" si="0"/>
        <v>1139.5</v>
      </c>
      <c r="L21" s="61"/>
      <c r="M21" s="59"/>
      <c r="N21" s="1527"/>
      <c r="O21" s="1527"/>
      <c r="P21" s="1506"/>
    </row>
    <row r="22" spans="1:16" ht="26.4" x14ac:dyDescent="0.25">
      <c r="A22" s="3667" t="s">
        <v>6</v>
      </c>
      <c r="B22" s="3670" t="s">
        <v>6</v>
      </c>
      <c r="C22" s="4235" t="s">
        <v>8</v>
      </c>
      <c r="D22" s="1078"/>
      <c r="E22" s="3676" t="s">
        <v>1032</v>
      </c>
      <c r="F22" s="3900" t="s">
        <v>1034</v>
      </c>
      <c r="G22" s="3920" t="s">
        <v>1035</v>
      </c>
      <c r="H22" s="1079" t="s">
        <v>57</v>
      </c>
      <c r="I22" s="127"/>
      <c r="J22" s="1293"/>
      <c r="K22" s="2318"/>
      <c r="L22" s="67" t="s">
        <v>1047</v>
      </c>
      <c r="M22" s="1518" t="s">
        <v>81</v>
      </c>
      <c r="N22" s="1525">
        <v>3800</v>
      </c>
      <c r="O22" s="1525">
        <v>4000</v>
      </c>
      <c r="P22" s="1530">
        <v>4200</v>
      </c>
    </row>
    <row r="23" spans="1:16" ht="39.6" x14ac:dyDescent="0.25">
      <c r="A23" s="3668"/>
      <c r="B23" s="3671"/>
      <c r="C23" s="4224"/>
      <c r="D23" s="1082"/>
      <c r="E23" s="3677"/>
      <c r="F23" s="3901"/>
      <c r="G23" s="3921"/>
      <c r="H23" s="1083" t="s">
        <v>67</v>
      </c>
      <c r="I23" s="128"/>
      <c r="J23" s="1292"/>
      <c r="K23" s="2319"/>
      <c r="L23" s="17" t="s">
        <v>1048</v>
      </c>
      <c r="M23" s="60" t="s">
        <v>81</v>
      </c>
      <c r="N23" s="50">
        <v>2700</v>
      </c>
      <c r="O23" s="50">
        <v>3000</v>
      </c>
      <c r="P23" s="1531">
        <v>3300</v>
      </c>
    </row>
    <row r="24" spans="1:16" ht="26.4" x14ac:dyDescent="0.25">
      <c r="A24" s="3668"/>
      <c r="B24" s="3671"/>
      <c r="C24" s="4224"/>
      <c r="D24" s="1082"/>
      <c r="E24" s="3677"/>
      <c r="F24" s="3901"/>
      <c r="G24" s="3921"/>
      <c r="H24" s="1083" t="s">
        <v>48</v>
      </c>
      <c r="I24" s="128">
        <v>63</v>
      </c>
      <c r="J24" s="1292"/>
      <c r="K24" s="2319"/>
      <c r="L24" s="17" t="s">
        <v>1049</v>
      </c>
      <c r="M24" s="60"/>
      <c r="N24" s="50" t="s">
        <v>66</v>
      </c>
      <c r="O24" s="50" t="s">
        <v>66</v>
      </c>
      <c r="P24" s="1531" t="s">
        <v>66</v>
      </c>
    </row>
    <row r="25" spans="1:16" x14ac:dyDescent="0.25">
      <c r="A25" s="3668"/>
      <c r="B25" s="3671"/>
      <c r="C25" s="4224"/>
      <c r="D25" s="1082"/>
      <c r="E25" s="3677"/>
      <c r="F25" s="3901"/>
      <c r="G25" s="3921"/>
      <c r="H25" s="1083" t="s">
        <v>80</v>
      </c>
      <c r="I25" s="128"/>
      <c r="J25" s="2678"/>
      <c r="K25" s="2679"/>
      <c r="L25" s="48" t="s">
        <v>1050</v>
      </c>
      <c r="M25" s="60"/>
      <c r="N25" s="50" t="s">
        <v>66</v>
      </c>
      <c r="O25" s="50" t="s">
        <v>66</v>
      </c>
      <c r="P25" s="1531" t="s">
        <v>66</v>
      </c>
    </row>
    <row r="26" spans="1:16" ht="26.4" x14ac:dyDescent="0.25">
      <c r="A26" s="3668"/>
      <c r="B26" s="3671"/>
      <c r="C26" s="4224"/>
      <c r="D26" s="1082"/>
      <c r="E26" s="3677"/>
      <c r="F26" s="3901"/>
      <c r="G26" s="3921"/>
      <c r="H26" s="1083" t="s">
        <v>55</v>
      </c>
      <c r="I26" s="128"/>
      <c r="J26" s="1292"/>
      <c r="K26" s="2320"/>
      <c r="L26" s="1509" t="s">
        <v>1051</v>
      </c>
      <c r="M26" s="66" t="s">
        <v>69</v>
      </c>
      <c r="N26" s="51">
        <v>400</v>
      </c>
      <c r="O26" s="51">
        <v>400</v>
      </c>
      <c r="P26" s="1968">
        <v>400</v>
      </c>
    </row>
    <row r="27" spans="1:16" ht="39.6" x14ac:dyDescent="0.25">
      <c r="A27" s="3668"/>
      <c r="B27" s="3671"/>
      <c r="C27" s="4224"/>
      <c r="D27" s="1082"/>
      <c r="E27" s="3677"/>
      <c r="F27" s="3901"/>
      <c r="G27" s="3921"/>
      <c r="H27" s="2101"/>
      <c r="I27" s="1967"/>
      <c r="J27" s="2096"/>
      <c r="K27" s="2320"/>
      <c r="L27" s="1510" t="s">
        <v>1052</v>
      </c>
      <c r="M27" s="60" t="s">
        <v>81</v>
      </c>
      <c r="N27" s="62">
        <v>30</v>
      </c>
      <c r="O27" s="1925">
        <v>35</v>
      </c>
      <c r="P27" s="1926">
        <v>40</v>
      </c>
    </row>
    <row r="28" spans="1:16" ht="26.4" x14ac:dyDescent="0.25">
      <c r="A28" s="3668"/>
      <c r="B28" s="3671"/>
      <c r="C28" s="4224"/>
      <c r="D28" s="1082"/>
      <c r="E28" s="3677"/>
      <c r="F28" s="3901"/>
      <c r="G28" s="3921"/>
      <c r="H28" s="2101"/>
      <c r="I28" s="1967"/>
      <c r="J28" s="2096"/>
      <c r="K28" s="2320"/>
      <c r="L28" s="1511" t="s">
        <v>1053</v>
      </c>
      <c r="M28" s="1519" t="s">
        <v>81</v>
      </c>
      <c r="N28" s="62">
        <v>50</v>
      </c>
      <c r="O28" s="49">
        <v>50</v>
      </c>
      <c r="P28" s="1532">
        <v>50</v>
      </c>
    </row>
    <row r="29" spans="1:16" ht="26.4" x14ac:dyDescent="0.25">
      <c r="A29" s="3668"/>
      <c r="B29" s="3671"/>
      <c r="C29" s="4224"/>
      <c r="D29" s="1082"/>
      <c r="E29" s="3677"/>
      <c r="F29" s="3901"/>
      <c r="G29" s="3921"/>
      <c r="H29" s="2101"/>
      <c r="I29" s="1967"/>
      <c r="J29" s="2096"/>
      <c r="K29" s="2320"/>
      <c r="L29" s="1512" t="s">
        <v>1054</v>
      </c>
      <c r="M29" s="1520"/>
      <c r="N29" s="1526" t="s">
        <v>66</v>
      </c>
      <c r="O29" s="1526" t="s">
        <v>66</v>
      </c>
      <c r="P29" s="1533" t="s">
        <v>66</v>
      </c>
    </row>
    <row r="30" spans="1:16" ht="13.8" thickBot="1" x14ac:dyDescent="0.3">
      <c r="A30" s="3669"/>
      <c r="B30" s="3672"/>
      <c r="C30" s="4225"/>
      <c r="D30" s="1102"/>
      <c r="E30" s="3816"/>
      <c r="F30" s="3902"/>
      <c r="G30" s="3922"/>
      <c r="H30" s="1087" t="s">
        <v>7</v>
      </c>
      <c r="I30" s="131">
        <f>SUM(I22:I25)</f>
        <v>63</v>
      </c>
      <c r="J30" s="131">
        <f t="shared" ref="J30:K30" si="1">SUM(J22:J25)</f>
        <v>0</v>
      </c>
      <c r="K30" s="2321">
        <f t="shared" si="1"/>
        <v>0</v>
      </c>
      <c r="L30" s="1513"/>
      <c r="M30" s="61"/>
      <c r="N30" s="1527"/>
      <c r="O30" s="1527"/>
      <c r="P30" s="1330"/>
    </row>
    <row r="31" spans="1:16" ht="26.4" x14ac:dyDescent="0.25">
      <c r="A31" s="4466" t="s">
        <v>6</v>
      </c>
      <c r="B31" s="4468" t="s">
        <v>6</v>
      </c>
      <c r="C31" s="4469" t="s">
        <v>49</v>
      </c>
      <c r="D31" s="4471"/>
      <c r="E31" s="3676" t="s">
        <v>1167</v>
      </c>
      <c r="F31" s="4472" t="s">
        <v>62</v>
      </c>
      <c r="G31" s="3920" t="s">
        <v>1035</v>
      </c>
      <c r="H31" s="1508" t="s">
        <v>67</v>
      </c>
      <c r="I31" s="2680">
        <v>7.9</v>
      </c>
      <c r="J31" s="2680">
        <v>8.5</v>
      </c>
      <c r="K31" s="2680">
        <v>8.9</v>
      </c>
      <c r="L31" s="69" t="s">
        <v>1055</v>
      </c>
      <c r="M31" s="1518" t="s">
        <v>81</v>
      </c>
      <c r="N31" s="68">
        <v>200</v>
      </c>
      <c r="O31" s="68">
        <v>200</v>
      </c>
      <c r="P31" s="2065">
        <v>200</v>
      </c>
    </row>
    <row r="32" spans="1:16" ht="13.8" thickBot="1" x14ac:dyDescent="0.3">
      <c r="A32" s="4467"/>
      <c r="B32" s="4467"/>
      <c r="C32" s="4470"/>
      <c r="D32" s="4467"/>
      <c r="E32" s="3816"/>
      <c r="F32" s="4473"/>
      <c r="G32" s="3922"/>
      <c r="H32" s="2322" t="s">
        <v>7</v>
      </c>
      <c r="I32" s="2681">
        <f>I31</f>
        <v>7.9</v>
      </c>
      <c r="J32" s="2681">
        <f t="shared" ref="J32:K32" si="2">J31</f>
        <v>8.5</v>
      </c>
      <c r="K32" s="2681">
        <f t="shared" si="2"/>
        <v>8.9</v>
      </c>
      <c r="L32" s="1514"/>
      <c r="M32" s="1521"/>
      <c r="N32" s="2323"/>
      <c r="O32" s="2323"/>
      <c r="P32" s="2528"/>
    </row>
    <row r="33" spans="1:16" x14ac:dyDescent="0.25">
      <c r="A33" s="4223" t="s">
        <v>6</v>
      </c>
      <c r="B33" s="4075" t="s">
        <v>6</v>
      </c>
      <c r="C33" s="4224" t="s">
        <v>50</v>
      </c>
      <c r="D33" s="1082"/>
      <c r="E33" s="3676" t="s">
        <v>1033</v>
      </c>
      <c r="F33" s="4234" t="s">
        <v>62</v>
      </c>
      <c r="G33" s="3920" t="s">
        <v>1035</v>
      </c>
      <c r="H33" s="1961" t="s">
        <v>48</v>
      </c>
      <c r="I33" s="1960"/>
      <c r="J33" s="129"/>
      <c r="K33" s="2324"/>
      <c r="L33" s="1515"/>
      <c r="M33" s="74"/>
      <c r="N33" s="1528"/>
      <c r="O33" s="1528"/>
      <c r="P33" s="1534"/>
    </row>
    <row r="34" spans="1:16" x14ac:dyDescent="0.25">
      <c r="A34" s="3668"/>
      <c r="B34" s="3671"/>
      <c r="C34" s="4224"/>
      <c r="D34" s="1082"/>
      <c r="E34" s="3677"/>
      <c r="F34" s="3901"/>
      <c r="G34" s="3921"/>
      <c r="H34" s="1083" t="s">
        <v>67</v>
      </c>
      <c r="I34" s="128"/>
      <c r="J34" s="1292"/>
      <c r="K34" s="2319"/>
      <c r="L34" s="1511"/>
      <c r="M34" s="60"/>
      <c r="N34" s="50"/>
      <c r="O34" s="50"/>
      <c r="P34" s="1531"/>
    </row>
    <row r="35" spans="1:16" ht="17.399999999999999" customHeight="1" x14ac:dyDescent="0.25">
      <c r="A35" s="3668"/>
      <c r="B35" s="3671"/>
      <c r="C35" s="4224"/>
      <c r="D35" s="1082"/>
      <c r="E35" s="3677"/>
      <c r="F35" s="3901"/>
      <c r="G35" s="3921"/>
      <c r="H35" s="1083" t="s">
        <v>80</v>
      </c>
      <c r="I35" s="128"/>
      <c r="J35" s="1292"/>
      <c r="K35" s="2319"/>
      <c r="L35" s="1516"/>
      <c r="M35" s="1522"/>
      <c r="N35" s="1529"/>
      <c r="O35" s="1529"/>
      <c r="P35" s="1536"/>
    </row>
    <row r="36" spans="1:16" x14ac:dyDescent="0.25">
      <c r="A36" s="3668"/>
      <c r="B36" s="3671"/>
      <c r="C36" s="4224"/>
      <c r="D36" s="1082"/>
      <c r="E36" s="3677"/>
      <c r="F36" s="3901"/>
      <c r="G36" s="3921"/>
      <c r="H36" s="1083" t="s">
        <v>57</v>
      </c>
      <c r="I36" s="1291"/>
      <c r="J36" s="1292"/>
      <c r="K36" s="2319"/>
      <c r="L36" s="2533"/>
      <c r="M36" s="2534"/>
      <c r="N36" s="2534"/>
      <c r="O36" s="2534"/>
      <c r="P36" s="2535"/>
    </row>
    <row r="37" spans="1:16" x14ac:dyDescent="0.25">
      <c r="A37" s="3668"/>
      <c r="B37" s="3671"/>
      <c r="C37" s="4224"/>
      <c r="D37" s="1082"/>
      <c r="E37" s="3677"/>
      <c r="F37" s="3901"/>
      <c r="G37" s="3921"/>
      <c r="H37" s="2101" t="s">
        <v>56</v>
      </c>
      <c r="I37" s="2102"/>
      <c r="J37" s="2096"/>
      <c r="K37" s="2320"/>
      <c r="L37" s="2536"/>
      <c r="M37" s="2537"/>
      <c r="N37" s="2537"/>
      <c r="O37" s="2537"/>
      <c r="P37" s="2538"/>
    </row>
    <row r="38" spans="1:16" ht="13.8" thickBot="1" x14ac:dyDescent="0.3">
      <c r="A38" s="3669"/>
      <c r="B38" s="3672"/>
      <c r="C38" s="4225"/>
      <c r="D38" s="1102"/>
      <c r="E38" s="3816"/>
      <c r="F38" s="3902"/>
      <c r="G38" s="3922"/>
      <c r="H38" s="1087"/>
      <c r="I38" s="131">
        <f>SUM(I33:I37)</f>
        <v>0</v>
      </c>
      <c r="J38" s="131">
        <f t="shared" ref="J38:K38" si="3">SUM(J33:J37)</f>
        <v>0</v>
      </c>
      <c r="K38" s="131">
        <f t="shared" si="3"/>
        <v>0</v>
      </c>
      <c r="L38" s="1517"/>
      <c r="M38" s="1523"/>
      <c r="N38" s="1527"/>
      <c r="O38" s="1527"/>
      <c r="P38" s="1506"/>
    </row>
    <row r="39" spans="1:16" ht="13.8" thickBot="1" x14ac:dyDescent="0.3">
      <c r="A39" s="1075" t="s">
        <v>6</v>
      </c>
      <c r="B39" s="1088" t="s">
        <v>6</v>
      </c>
      <c r="C39" s="3694" t="s">
        <v>31</v>
      </c>
      <c r="D39" s="3694"/>
      <c r="E39" s="3694"/>
      <c r="F39" s="3694"/>
      <c r="G39" s="3695"/>
      <c r="H39" s="2111" t="s">
        <v>7</v>
      </c>
      <c r="I39" s="1104">
        <f>I21+I30+I38+I32</f>
        <v>1040.9000000000001</v>
      </c>
      <c r="J39" s="1104">
        <f>J21+J30+J38+J32</f>
        <v>1093.3</v>
      </c>
      <c r="K39" s="1104">
        <f>K21+K30+K38+K32</f>
        <v>1148.4000000000001</v>
      </c>
      <c r="L39" s="4474"/>
      <c r="M39" s="4475"/>
      <c r="N39" s="4475"/>
      <c r="O39" s="4475"/>
      <c r="P39" s="4476"/>
    </row>
    <row r="40" spans="1:16" ht="13.8" thickBot="1" x14ac:dyDescent="0.3">
      <c r="A40" s="1035" t="s">
        <v>6</v>
      </c>
      <c r="B40" s="4239" t="s">
        <v>75</v>
      </c>
      <c r="C40" s="4240"/>
      <c r="D40" s="4240"/>
      <c r="E40" s="4240"/>
      <c r="F40" s="4240"/>
      <c r="G40" s="4240"/>
      <c r="H40" s="4241"/>
      <c r="I40" s="136">
        <f>I21+I30+I38+I32</f>
        <v>1040.9000000000001</v>
      </c>
      <c r="J40" s="136">
        <f>J21+J30+J38+J32</f>
        <v>1093.3</v>
      </c>
      <c r="K40" s="136">
        <f>K21+K30+K38+K32</f>
        <v>1148.4000000000001</v>
      </c>
      <c r="L40" s="1105"/>
      <c r="M40" s="1105"/>
      <c r="N40" s="1105"/>
      <c r="O40" s="1105"/>
      <c r="P40" s="1106"/>
    </row>
    <row r="41" spans="1:16" ht="13.8" thickBot="1" x14ac:dyDescent="0.3">
      <c r="A41" s="1035"/>
      <c r="B41" s="4239" t="s">
        <v>79</v>
      </c>
      <c r="C41" s="4240"/>
      <c r="D41" s="4240"/>
      <c r="E41" s="4240"/>
      <c r="F41" s="4240"/>
      <c r="G41" s="4240"/>
      <c r="H41" s="4241"/>
      <c r="I41" s="136">
        <f>I42-I18-I22-I36</f>
        <v>1040.9000000000001</v>
      </c>
      <c r="J41" s="136">
        <f>J42-J23</f>
        <v>1093.3</v>
      </c>
      <c r="K41" s="136">
        <f>K42-K23</f>
        <v>1148.4000000000001</v>
      </c>
      <c r="L41" s="1105"/>
      <c r="M41" s="1105"/>
      <c r="N41" s="1105"/>
      <c r="O41" s="1105"/>
      <c r="P41" s="1106"/>
    </row>
    <row r="42" spans="1:16" ht="13.8" thickBot="1" x14ac:dyDescent="0.3">
      <c r="A42" s="3696" t="s">
        <v>9</v>
      </c>
      <c r="B42" s="3697"/>
      <c r="C42" s="3697"/>
      <c r="D42" s="3697"/>
      <c r="E42" s="3697"/>
      <c r="F42" s="3697"/>
      <c r="G42" s="3697"/>
      <c r="H42" s="3698"/>
      <c r="I42" s="1036">
        <f>I40*1</f>
        <v>1040.9000000000001</v>
      </c>
      <c r="J42" s="1036">
        <f t="shared" ref="J42:K42" si="4">J40*1</f>
        <v>1093.3</v>
      </c>
      <c r="K42" s="1036">
        <f t="shared" si="4"/>
        <v>1148.4000000000001</v>
      </c>
      <c r="L42" s="3879"/>
      <c r="M42" s="3880"/>
      <c r="N42" s="3880"/>
      <c r="O42" s="3880"/>
      <c r="P42" s="3881"/>
    </row>
    <row r="43" spans="1:16" x14ac:dyDescent="0.25">
      <c r="A43" s="997" t="s">
        <v>450</v>
      </c>
      <c r="B43" s="997"/>
      <c r="C43" s="997"/>
      <c r="D43" s="997"/>
      <c r="E43" s="997"/>
      <c r="F43" s="997"/>
      <c r="G43" s="997"/>
      <c r="H43" s="997"/>
      <c r="I43" s="997"/>
      <c r="J43" s="997"/>
      <c r="K43" s="997"/>
      <c r="L43" s="997"/>
      <c r="M43" s="1037"/>
      <c r="N43" s="1107"/>
      <c r="O43" s="1107"/>
      <c r="P43" s="1107"/>
    </row>
    <row r="44" spans="1:16" x14ac:dyDescent="0.25">
      <c r="A44" s="1752"/>
      <c r="B44" s="1752"/>
      <c r="C44" s="1752"/>
      <c r="D44" s="1752"/>
      <c r="E44" s="1752"/>
      <c r="F44" s="1752"/>
      <c r="G44" s="1752"/>
      <c r="H44" s="1752"/>
      <c r="I44" s="1752"/>
      <c r="J44" s="1752"/>
      <c r="K44" s="1752"/>
      <c r="L44" s="1752"/>
      <c r="M44" s="1752"/>
      <c r="N44" s="1761"/>
      <c r="O44" s="1761"/>
      <c r="P44" s="1761"/>
    </row>
    <row r="45" spans="1:16" x14ac:dyDescent="0.25">
      <c r="A45" s="1752"/>
      <c r="B45" s="1752"/>
      <c r="C45" s="1752"/>
      <c r="D45" s="1752"/>
      <c r="E45" s="1752"/>
      <c r="F45" s="1752"/>
      <c r="G45" s="1752"/>
      <c r="H45" s="1752"/>
      <c r="I45" s="1752"/>
      <c r="J45" s="1752"/>
      <c r="K45" s="1752"/>
      <c r="L45" s="1752"/>
      <c r="M45" s="1752"/>
      <c r="N45" s="1761"/>
      <c r="O45" s="1761"/>
      <c r="P45" s="1761"/>
    </row>
    <row r="46" spans="1:16" x14ac:dyDescent="0.25">
      <c r="A46" s="1752"/>
      <c r="B46" s="1752"/>
      <c r="C46" s="1752"/>
      <c r="D46" s="1752"/>
      <c r="E46" s="1752"/>
      <c r="F46" s="1752"/>
      <c r="G46" s="1752"/>
      <c r="H46" s="1752"/>
      <c r="I46" s="1752"/>
      <c r="J46" s="1752"/>
      <c r="K46" s="1752"/>
      <c r="L46" s="1752"/>
      <c r="M46" s="1752"/>
      <c r="N46" s="1761"/>
      <c r="O46" s="1761"/>
      <c r="P46" s="1761"/>
    </row>
    <row r="47" spans="1:16" x14ac:dyDescent="0.25">
      <c r="A47" s="1752"/>
      <c r="B47" s="1752"/>
      <c r="C47" s="1752"/>
      <c r="D47" s="1752"/>
      <c r="E47" s="1752"/>
      <c r="F47" s="1752"/>
      <c r="G47" s="1752"/>
      <c r="H47" s="1752"/>
      <c r="I47" s="1752"/>
      <c r="J47" s="1752"/>
      <c r="K47" s="1752"/>
      <c r="L47" s="1752"/>
      <c r="M47" s="1752"/>
      <c r="N47" s="1761"/>
      <c r="O47" s="1761"/>
      <c r="P47" s="1761"/>
    </row>
    <row r="48" spans="1:16" x14ac:dyDescent="0.25">
      <c r="A48" s="1752"/>
      <c r="B48" s="1752"/>
      <c r="C48" s="1752"/>
      <c r="D48" s="1752"/>
      <c r="E48" s="1752"/>
      <c r="F48" s="1752"/>
      <c r="G48" s="1752"/>
      <c r="H48" s="1752"/>
      <c r="I48" s="1752"/>
      <c r="J48" s="1752"/>
      <c r="K48" s="1752"/>
      <c r="L48" s="1752"/>
      <c r="M48" s="1752"/>
      <c r="N48" s="1761"/>
      <c r="O48" s="1761"/>
      <c r="P48" s="1761"/>
    </row>
    <row r="49" spans="1:16" x14ac:dyDescent="0.25">
      <c r="A49" s="1752"/>
      <c r="B49" s="1752"/>
      <c r="C49" s="1752"/>
      <c r="D49" s="1752"/>
      <c r="E49" s="1752"/>
      <c r="F49" s="1752"/>
      <c r="G49" s="1752"/>
      <c r="H49" s="1752"/>
      <c r="I49" s="1752"/>
      <c r="J49" s="1752"/>
      <c r="K49" s="1752"/>
      <c r="L49" s="1752"/>
      <c r="M49" s="1752"/>
      <c r="N49" s="1761"/>
      <c r="O49" s="1761"/>
      <c r="P49" s="1761"/>
    </row>
    <row r="50" spans="1:16" x14ac:dyDescent="0.25">
      <c r="A50" s="1752"/>
      <c r="B50" s="1752"/>
      <c r="C50" s="1752"/>
      <c r="D50" s="1752"/>
      <c r="E50" s="1752"/>
      <c r="F50" s="1752"/>
      <c r="G50" s="1752"/>
      <c r="H50" s="1752"/>
      <c r="I50" s="1752"/>
      <c r="J50" s="1752"/>
      <c r="K50" s="1752"/>
      <c r="L50" s="1752"/>
      <c r="M50" s="1752"/>
      <c r="N50" s="1761"/>
      <c r="O50" s="1761"/>
      <c r="P50" s="1761"/>
    </row>
    <row r="51" spans="1:16" x14ac:dyDescent="0.25">
      <c r="A51" s="1752"/>
      <c r="B51" s="1752"/>
      <c r="C51" s="1752"/>
      <c r="D51" s="1752"/>
      <c r="E51" s="1752"/>
      <c r="F51" s="1752"/>
      <c r="G51" s="1752"/>
      <c r="H51" s="1752"/>
      <c r="I51" s="1752"/>
      <c r="J51" s="1752"/>
      <c r="K51" s="1752"/>
      <c r="L51" s="1752"/>
      <c r="M51" s="1752"/>
      <c r="N51" s="1761"/>
      <c r="O51" s="1761"/>
      <c r="P51" s="1761"/>
    </row>
    <row r="52" spans="1:16" x14ac:dyDescent="0.25">
      <c r="A52" s="1752"/>
      <c r="B52" s="1752"/>
      <c r="C52" s="1752"/>
      <c r="D52" s="1752"/>
      <c r="E52" s="1752"/>
      <c r="F52" s="1752"/>
      <c r="G52" s="1752"/>
      <c r="H52" s="1752"/>
      <c r="I52" s="1752"/>
      <c r="J52" s="1752"/>
      <c r="K52" s="1752"/>
      <c r="L52" s="1752"/>
      <c r="M52" s="1752"/>
      <c r="N52" s="1761"/>
      <c r="O52" s="1761"/>
      <c r="P52" s="1761"/>
    </row>
    <row r="53" spans="1:16" x14ac:dyDescent="0.25">
      <c r="A53" s="1752"/>
      <c r="B53" s="1752"/>
      <c r="C53" s="1752"/>
      <c r="D53" s="1752"/>
      <c r="E53" s="1752"/>
      <c r="F53" s="1752"/>
      <c r="G53" s="1752"/>
      <c r="H53" s="1752"/>
      <c r="I53" s="1752"/>
      <c r="J53" s="1752"/>
      <c r="K53" s="1752"/>
      <c r="L53" s="1752"/>
      <c r="M53" s="1752"/>
      <c r="N53" s="1761"/>
      <c r="O53" s="1761"/>
      <c r="P53" s="1761"/>
    </row>
    <row r="54" spans="1:16" x14ac:dyDescent="0.25">
      <c r="A54" s="1752"/>
      <c r="B54" s="1752"/>
      <c r="C54" s="1752"/>
      <c r="D54" s="1752"/>
      <c r="E54" s="1752"/>
      <c r="F54" s="1752"/>
      <c r="G54" s="1752"/>
      <c r="H54" s="1752"/>
      <c r="I54" s="1752"/>
      <c r="J54" s="1752"/>
      <c r="K54" s="1752"/>
      <c r="L54" s="1752"/>
      <c r="M54" s="1752"/>
      <c r="N54" s="1761"/>
      <c r="O54" s="1761"/>
      <c r="P54" s="1761"/>
    </row>
    <row r="55" spans="1:16" ht="16.2" thickBot="1" x14ac:dyDescent="0.3">
      <c r="A55" s="10"/>
      <c r="B55" s="10"/>
      <c r="C55" s="10"/>
      <c r="D55" s="10"/>
      <c r="E55" s="3702" t="s">
        <v>10</v>
      </c>
      <c r="F55" s="3702"/>
      <c r="G55" s="3702"/>
      <c r="H55" s="3702"/>
      <c r="I55" s="3702"/>
      <c r="J55" s="3702"/>
      <c r="K55" s="3702"/>
      <c r="L55" s="1108"/>
      <c r="M55" s="1762"/>
      <c r="N55" s="10"/>
      <c r="O55" s="10"/>
      <c r="P55" s="10"/>
    </row>
    <row r="56" spans="1:16" ht="31.8" thickBot="1" x14ac:dyDescent="0.3">
      <c r="A56" s="10"/>
      <c r="B56" s="10"/>
      <c r="C56" s="10"/>
      <c r="D56" s="10"/>
      <c r="E56" s="1065"/>
      <c r="F56" s="1066"/>
      <c r="G56" s="1066"/>
      <c r="H56" s="1067"/>
      <c r="I56" s="2326" t="s">
        <v>1083</v>
      </c>
      <c r="J56" s="2325" t="s">
        <v>77</v>
      </c>
      <c r="K56" s="2326" t="s">
        <v>1084</v>
      </c>
      <c r="L56" s="1002"/>
      <c r="M56" s="10"/>
      <c r="N56" s="10"/>
      <c r="O56" s="10"/>
      <c r="P56" s="10"/>
    </row>
    <row r="57" spans="1:16" ht="13.8" thickBot="1" x14ac:dyDescent="0.3">
      <c r="A57" s="10"/>
      <c r="B57" s="10"/>
      <c r="C57" s="10"/>
      <c r="D57" s="10"/>
      <c r="E57" s="3717" t="s">
        <v>33</v>
      </c>
      <c r="F57" s="3718"/>
      <c r="G57" s="3718"/>
      <c r="H57" s="3719"/>
      <c r="I57" s="1040">
        <f>SUM(I58:I68)</f>
        <v>1040.9000000000001</v>
      </c>
      <c r="J57" s="2073">
        <f t="shared" ref="J57:K57" si="5">SUM(J58:J68)</f>
        <v>1093.3</v>
      </c>
      <c r="K57" s="1040">
        <f t="shared" si="5"/>
        <v>1148</v>
      </c>
      <c r="L57" s="1109"/>
      <c r="M57" s="10"/>
      <c r="N57" s="10"/>
      <c r="O57" s="10"/>
      <c r="P57" s="10"/>
    </row>
    <row r="58" spans="1:16" x14ac:dyDescent="0.25">
      <c r="A58" s="10"/>
      <c r="B58" s="10"/>
      <c r="C58" s="10"/>
      <c r="D58" s="10"/>
      <c r="E58" s="3709" t="s">
        <v>39</v>
      </c>
      <c r="F58" s="3710"/>
      <c r="G58" s="3710"/>
      <c r="H58" s="3711"/>
      <c r="I58" s="1041">
        <v>90.7</v>
      </c>
      <c r="J58" s="1042">
        <v>103.7</v>
      </c>
      <c r="K58" s="1041">
        <v>108.5</v>
      </c>
      <c r="L58" s="1109"/>
      <c r="M58" s="10"/>
      <c r="N58" s="10"/>
      <c r="O58" s="10"/>
      <c r="P58" s="10"/>
    </row>
    <row r="59" spans="1:16" x14ac:dyDescent="0.25">
      <c r="A59" s="10"/>
      <c r="B59" s="10"/>
      <c r="C59" s="10"/>
      <c r="D59" s="10"/>
      <c r="E59" s="3709" t="s">
        <v>40</v>
      </c>
      <c r="F59" s="3710"/>
      <c r="G59" s="3710"/>
      <c r="H59" s="3711"/>
      <c r="I59" s="1043">
        <v>2</v>
      </c>
      <c r="J59" s="1044">
        <v>2.2000000000000002</v>
      </c>
      <c r="K59" s="1043">
        <v>2.5</v>
      </c>
      <c r="L59" s="1109"/>
      <c r="M59" s="10"/>
      <c r="N59" s="10"/>
      <c r="O59" s="10"/>
      <c r="P59" s="10"/>
    </row>
    <row r="60" spans="1:16" x14ac:dyDescent="0.25">
      <c r="A60" s="10"/>
      <c r="B60" s="10"/>
      <c r="C60" s="10"/>
      <c r="D60" s="10"/>
      <c r="E60" s="3709" t="s">
        <v>41</v>
      </c>
      <c r="F60" s="3710"/>
      <c r="G60" s="3710"/>
      <c r="H60" s="3711"/>
      <c r="I60" s="1043"/>
      <c r="J60" s="1044"/>
      <c r="K60" s="1043"/>
      <c r="L60" s="1002"/>
      <c r="M60" s="10"/>
      <c r="N60" s="10"/>
      <c r="O60" s="10"/>
      <c r="P60" s="10"/>
    </row>
    <row r="61" spans="1:16" x14ac:dyDescent="0.25">
      <c r="A61" s="10"/>
      <c r="B61" s="10"/>
      <c r="C61" s="10"/>
      <c r="D61" s="10"/>
      <c r="E61" s="3709" t="s">
        <v>42</v>
      </c>
      <c r="F61" s="3710"/>
      <c r="G61" s="3710"/>
      <c r="H61" s="3711"/>
      <c r="I61" s="1043"/>
      <c r="J61" s="1044"/>
      <c r="K61" s="1043"/>
      <c r="L61" s="1002"/>
      <c r="M61" s="10"/>
      <c r="N61" s="10"/>
      <c r="O61" s="10"/>
      <c r="P61" s="10"/>
    </row>
    <row r="62" spans="1:16" x14ac:dyDescent="0.25">
      <c r="A62" s="10"/>
      <c r="B62" s="10"/>
      <c r="C62" s="10"/>
      <c r="D62" s="10"/>
      <c r="E62" s="3720" t="s">
        <v>43</v>
      </c>
      <c r="F62" s="3721"/>
      <c r="G62" s="3721"/>
      <c r="H62" s="3722"/>
      <c r="I62" s="1045"/>
      <c r="J62" s="1046"/>
      <c r="K62" s="1045"/>
      <c r="L62" s="1002"/>
      <c r="M62" s="10"/>
      <c r="N62" s="10"/>
      <c r="O62" s="10"/>
      <c r="P62" s="10"/>
    </row>
    <row r="63" spans="1:16" x14ac:dyDescent="0.25">
      <c r="A63" s="10"/>
      <c r="B63" s="10"/>
      <c r="C63" s="10"/>
      <c r="D63" s="10"/>
      <c r="E63" s="11" t="s">
        <v>44</v>
      </c>
      <c r="F63" s="23"/>
      <c r="G63" s="23"/>
      <c r="H63" s="12"/>
      <c r="I63" s="1043"/>
      <c r="J63" s="1044"/>
      <c r="K63" s="1043"/>
      <c r="L63" s="1002"/>
      <c r="M63" s="10"/>
      <c r="N63" s="10"/>
      <c r="O63" s="10"/>
      <c r="P63" s="10"/>
    </row>
    <row r="64" spans="1:16" ht="28.2" customHeight="1" x14ac:dyDescent="0.25">
      <c r="A64" s="10"/>
      <c r="B64" s="10"/>
      <c r="C64" s="10"/>
      <c r="D64" s="10"/>
      <c r="E64" s="3709" t="s">
        <v>63</v>
      </c>
      <c r="F64" s="3710"/>
      <c r="G64" s="3710"/>
      <c r="H64" s="3711"/>
      <c r="I64" s="1043">
        <v>933</v>
      </c>
      <c r="J64" s="1044">
        <v>971.4</v>
      </c>
      <c r="K64" s="1043">
        <v>1020</v>
      </c>
      <c r="L64" s="1109"/>
      <c r="M64" s="10"/>
      <c r="N64" s="1764"/>
      <c r="O64" s="1764"/>
      <c r="P64" s="1764"/>
    </row>
    <row r="65" spans="1:16" x14ac:dyDescent="0.25">
      <c r="A65" s="10"/>
      <c r="B65" s="10"/>
      <c r="C65" s="10"/>
      <c r="D65" s="10"/>
      <c r="E65" s="3709" t="s">
        <v>64</v>
      </c>
      <c r="F65" s="3710"/>
      <c r="G65" s="3710"/>
      <c r="H65" s="3711"/>
      <c r="I65" s="1047"/>
      <c r="J65" s="1048"/>
      <c r="K65" s="1047"/>
      <c r="L65" s="1002"/>
      <c r="M65" s="10"/>
      <c r="N65" s="10"/>
      <c r="O65" s="10"/>
      <c r="P65" s="10"/>
    </row>
    <row r="66" spans="1:16" x14ac:dyDescent="0.25">
      <c r="A66" s="10"/>
      <c r="B66" s="10"/>
      <c r="C66" s="10"/>
      <c r="D66" s="10"/>
      <c r="E66" s="3709" t="s">
        <v>47</v>
      </c>
      <c r="F66" s="3710"/>
      <c r="G66" s="3710"/>
      <c r="H66" s="3711"/>
      <c r="I66" s="1047"/>
      <c r="J66" s="1048"/>
      <c r="K66" s="1047"/>
      <c r="L66" s="1002"/>
      <c r="M66" s="10"/>
      <c r="N66" s="10"/>
      <c r="O66" s="10"/>
      <c r="P66" s="10"/>
    </row>
    <row r="67" spans="1:16" x14ac:dyDescent="0.25">
      <c r="A67" s="10"/>
      <c r="B67" s="10"/>
      <c r="C67" s="10"/>
      <c r="D67" s="10"/>
      <c r="E67" s="3709" t="s">
        <v>45</v>
      </c>
      <c r="F67" s="3710"/>
      <c r="G67" s="3710"/>
      <c r="H67" s="3711"/>
      <c r="I67" s="1047">
        <v>15.2</v>
      </c>
      <c r="J67" s="1048">
        <v>16</v>
      </c>
      <c r="K67" s="1047">
        <v>17</v>
      </c>
      <c r="L67" s="1109"/>
      <c r="M67" s="10"/>
      <c r="N67" s="10"/>
      <c r="O67" s="10"/>
      <c r="P67" s="10"/>
    </row>
    <row r="68" spans="1:16" ht="13.8" thickBot="1" x14ac:dyDescent="0.3">
      <c r="A68" s="519"/>
      <c r="B68" s="519"/>
      <c r="C68" s="519"/>
      <c r="D68" s="519"/>
      <c r="E68" s="3712" t="s">
        <v>65</v>
      </c>
      <c r="F68" s="3713"/>
      <c r="G68" s="3713"/>
      <c r="H68" s="3714"/>
      <c r="I68" s="1049"/>
      <c r="J68" s="1050"/>
      <c r="K68" s="1049"/>
      <c r="L68" s="1109"/>
      <c r="M68" s="10"/>
      <c r="N68" s="519"/>
      <c r="O68" s="519"/>
      <c r="P68" s="519"/>
    </row>
    <row r="69" spans="1:16" ht="13.8" thickBot="1" x14ac:dyDescent="0.3">
      <c r="A69" s="519"/>
      <c r="B69" s="519"/>
      <c r="C69" s="519"/>
      <c r="D69" s="519"/>
      <c r="E69" s="3715" t="s">
        <v>34</v>
      </c>
      <c r="F69" s="3716"/>
      <c r="G69" s="3716"/>
      <c r="H69" s="3716"/>
      <c r="I69" s="2074"/>
      <c r="J69" s="2074"/>
      <c r="K69" s="2075"/>
      <c r="L69" s="1002"/>
      <c r="M69" s="10"/>
      <c r="N69" s="519"/>
      <c r="O69" s="519"/>
      <c r="P69" s="519"/>
    </row>
    <row r="70" spans="1:16" x14ac:dyDescent="0.25">
      <c r="A70" s="519"/>
      <c r="B70" s="519"/>
      <c r="C70" s="519"/>
      <c r="D70" s="519"/>
      <c r="E70" s="3703" t="s">
        <v>46</v>
      </c>
      <c r="F70" s="3704"/>
      <c r="G70" s="3704"/>
      <c r="H70" s="3705"/>
      <c r="I70" s="1825"/>
      <c r="J70" s="1825"/>
      <c r="K70" s="1826"/>
      <c r="L70" s="20"/>
      <c r="M70" s="519"/>
      <c r="N70" s="519"/>
      <c r="O70" s="519"/>
      <c r="P70" s="519"/>
    </row>
  </sheetData>
  <mergeCells count="67">
    <mergeCell ref="E69:H69"/>
    <mergeCell ref="E70:H70"/>
    <mergeCell ref="E62:H62"/>
    <mergeCell ref="E64:H64"/>
    <mergeCell ref="E65:H65"/>
    <mergeCell ref="E66:H66"/>
    <mergeCell ref="E67:H67"/>
    <mergeCell ref="E68:H68"/>
    <mergeCell ref="E61:H61"/>
    <mergeCell ref="C39:G39"/>
    <mergeCell ref="L39:P39"/>
    <mergeCell ref="B40:H40"/>
    <mergeCell ref="B41:H41"/>
    <mergeCell ref="A42:H42"/>
    <mergeCell ref="L42:P42"/>
    <mergeCell ref="E55:K55"/>
    <mergeCell ref="E57:H57"/>
    <mergeCell ref="E58:H58"/>
    <mergeCell ref="E59:H59"/>
    <mergeCell ref="E60:H60"/>
    <mergeCell ref="E22:E30"/>
    <mergeCell ref="F22:F30"/>
    <mergeCell ref="G31:G32"/>
    <mergeCell ref="A33:A38"/>
    <mergeCell ref="B33:B38"/>
    <mergeCell ref="C33:C38"/>
    <mergeCell ref="E33:E38"/>
    <mergeCell ref="F33:F38"/>
    <mergeCell ref="G33:G38"/>
    <mergeCell ref="A31:A32"/>
    <mergeCell ref="B31:B32"/>
    <mergeCell ref="C31:C32"/>
    <mergeCell ref="D31:D32"/>
    <mergeCell ref="E31:E32"/>
    <mergeCell ref="F31:F32"/>
    <mergeCell ref="I5:I7"/>
    <mergeCell ref="J5:J7"/>
    <mergeCell ref="K5:K7"/>
    <mergeCell ref="G22:G30"/>
    <mergeCell ref="A9:A10"/>
    <mergeCell ref="A12:A13"/>
    <mergeCell ref="C12:K13"/>
    <mergeCell ref="A14:A21"/>
    <mergeCell ref="B14:B21"/>
    <mergeCell ref="C14:C21"/>
    <mergeCell ref="E14:E21"/>
    <mergeCell ref="F14:F21"/>
    <mergeCell ref="G14:G21"/>
    <mergeCell ref="A22:A30"/>
    <mergeCell ref="B22:B30"/>
    <mergeCell ref="C22:C30"/>
    <mergeCell ref="L5:P5"/>
    <mergeCell ref="L6:L7"/>
    <mergeCell ref="M6:M7"/>
    <mergeCell ref="N6:P6"/>
    <mergeCell ref="L1:O1"/>
    <mergeCell ref="A2:N2"/>
    <mergeCell ref="A3:P3"/>
    <mergeCell ref="O4:P4"/>
    <mergeCell ref="A5:A7"/>
    <mergeCell ref="B5:B7"/>
    <mergeCell ref="C5:C7"/>
    <mergeCell ref="D5:D7"/>
    <mergeCell ref="E5:E7"/>
    <mergeCell ref="F5:F7"/>
    <mergeCell ref="G5:G7"/>
    <mergeCell ref="H5:H7"/>
  </mergeCells>
  <pageMargins left="0.7" right="0.7" top="0.75" bottom="0.75" header="0.3" footer="0.3"/>
  <pageSetup paperSize="9" scale="86" fitToHeight="0" orientation="landscape"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8"/>
  <sheetViews>
    <sheetView workbookViewId="0">
      <selection activeCell="F9" sqref="F9"/>
    </sheetView>
  </sheetViews>
  <sheetFormatPr defaultRowHeight="13.2" x14ac:dyDescent="0.25"/>
  <cols>
    <col min="1" max="1" width="9.6640625" customWidth="1"/>
    <col min="2" max="2" width="11.6640625" customWidth="1"/>
    <col min="3" max="3" width="29.6640625" customWidth="1"/>
    <col min="4" max="4" width="14" customWidth="1"/>
    <col min="9" max="9" width="16.6640625" customWidth="1"/>
    <col min="10" max="10" width="45.5546875" customWidth="1"/>
    <col min="14" max="14" width="9.88671875" customWidth="1"/>
  </cols>
  <sheetData>
    <row r="1" spans="1:14" ht="55.2" customHeight="1" x14ac:dyDescent="0.25">
      <c r="I1" s="3365"/>
      <c r="J1" s="3365"/>
      <c r="K1" s="3365"/>
      <c r="L1" s="3365"/>
    </row>
    <row r="2" spans="1:14" ht="15.6" x14ac:dyDescent="0.3">
      <c r="A2" s="3102"/>
      <c r="B2" s="3102"/>
      <c r="C2" s="3102"/>
      <c r="D2" s="3103" t="s">
        <v>1360</v>
      </c>
      <c r="E2" s="3104"/>
      <c r="F2" s="3104"/>
      <c r="G2" s="3104"/>
      <c r="H2" s="3104"/>
      <c r="I2" s="3102"/>
      <c r="J2" s="3102"/>
      <c r="K2" s="3102"/>
      <c r="L2" s="3102"/>
      <c r="M2" s="3102"/>
      <c r="N2" s="3102"/>
    </row>
    <row r="3" spans="1:14" ht="16.2" thickBot="1" x14ac:dyDescent="0.35">
      <c r="A3" s="3105"/>
      <c r="B3" s="3102"/>
      <c r="C3" s="3102"/>
      <c r="D3" s="3102"/>
      <c r="E3" s="3102"/>
      <c r="F3" s="3102"/>
      <c r="G3" s="3102"/>
      <c r="H3" s="3102"/>
      <c r="I3" s="3102"/>
      <c r="J3" s="3102"/>
      <c r="K3" s="3102"/>
      <c r="L3" s="3102"/>
      <c r="M3" s="3102"/>
      <c r="N3" s="3102"/>
    </row>
    <row r="4" spans="1:14" ht="31.8" thickBot="1" x14ac:dyDescent="0.35">
      <c r="A4" s="3106" t="s">
        <v>1361</v>
      </c>
      <c r="B4" s="3107" t="s">
        <v>2</v>
      </c>
      <c r="C4" s="4493" t="s">
        <v>1362</v>
      </c>
      <c r="D4" s="3108" t="s">
        <v>1363</v>
      </c>
      <c r="E4" s="4495" t="s">
        <v>1364</v>
      </c>
      <c r="F4" s="4496"/>
      <c r="G4" s="4496"/>
      <c r="H4" s="4497"/>
      <c r="I4" s="3109" t="s">
        <v>1365</v>
      </c>
      <c r="J4" s="3110" t="s">
        <v>1366</v>
      </c>
      <c r="K4" s="4495" t="s">
        <v>1367</v>
      </c>
      <c r="L4" s="4496"/>
      <c r="M4" s="4496"/>
      <c r="N4" s="4497"/>
    </row>
    <row r="5" spans="1:14" ht="31.8" thickBot="1" x14ac:dyDescent="0.35">
      <c r="A5" s="3111"/>
      <c r="B5" s="3112"/>
      <c r="C5" s="4494"/>
      <c r="D5" s="3112"/>
      <c r="E5" s="3113" t="s">
        <v>1368</v>
      </c>
      <c r="F5" s="3113" t="s">
        <v>1369</v>
      </c>
      <c r="G5" s="3113" t="s">
        <v>1370</v>
      </c>
      <c r="H5" s="3113" t="s">
        <v>1371</v>
      </c>
      <c r="I5" s="3114"/>
      <c r="J5" s="3112"/>
      <c r="K5" s="3115" t="s">
        <v>1368</v>
      </c>
      <c r="L5" s="3113" t="s">
        <v>1369</v>
      </c>
      <c r="M5" s="3116" t="s">
        <v>1370</v>
      </c>
      <c r="N5" s="3116" t="s">
        <v>1371</v>
      </c>
    </row>
    <row r="6" spans="1:14" ht="15" thickBot="1" x14ac:dyDescent="0.35">
      <c r="A6" s="3117">
        <v>1</v>
      </c>
      <c r="B6" s="3117">
        <v>2</v>
      </c>
      <c r="C6" s="3117">
        <v>3</v>
      </c>
      <c r="D6" s="3117">
        <v>4</v>
      </c>
      <c r="E6" s="3117">
        <v>6</v>
      </c>
      <c r="F6" s="3117">
        <v>7</v>
      </c>
      <c r="G6" s="3117">
        <v>8</v>
      </c>
      <c r="H6" s="3117">
        <v>8</v>
      </c>
      <c r="I6" s="3118">
        <v>9</v>
      </c>
      <c r="J6" s="3117">
        <v>10</v>
      </c>
      <c r="K6" s="3118">
        <v>12</v>
      </c>
      <c r="L6" s="3117">
        <v>13</v>
      </c>
      <c r="M6" s="3119">
        <v>14</v>
      </c>
      <c r="N6" s="3119">
        <v>14</v>
      </c>
    </row>
    <row r="7" spans="1:14" ht="28.2" thickBot="1" x14ac:dyDescent="0.3">
      <c r="A7" s="3120" t="s">
        <v>6</v>
      </c>
      <c r="B7" s="3121" t="s">
        <v>1372</v>
      </c>
      <c r="C7" s="3122" t="s">
        <v>375</v>
      </c>
      <c r="D7" s="3123" t="s">
        <v>67</v>
      </c>
      <c r="E7" s="3124">
        <v>1.4</v>
      </c>
      <c r="F7" s="3125">
        <v>1.5</v>
      </c>
      <c r="G7" s="3124">
        <v>1.6</v>
      </c>
      <c r="H7" s="3124">
        <v>1.7</v>
      </c>
      <c r="I7" s="3126" t="s">
        <v>1373</v>
      </c>
      <c r="J7" s="3127" t="s">
        <v>1374</v>
      </c>
      <c r="K7" s="3128">
        <v>1787</v>
      </c>
      <c r="L7" s="3129">
        <v>1941</v>
      </c>
      <c r="M7" s="3130">
        <v>2118</v>
      </c>
      <c r="N7" s="3130">
        <v>2353</v>
      </c>
    </row>
    <row r="8" spans="1:14" ht="41.4" thickBot="1" x14ac:dyDescent="0.3">
      <c r="A8" s="3131"/>
      <c r="B8" s="3121" t="s">
        <v>1375</v>
      </c>
      <c r="C8" s="3132" t="s">
        <v>374</v>
      </c>
      <c r="D8" s="3123" t="s">
        <v>67</v>
      </c>
      <c r="E8" s="3133">
        <v>49.9</v>
      </c>
      <c r="F8" s="3134">
        <v>53.7</v>
      </c>
      <c r="G8" s="3133">
        <v>56</v>
      </c>
      <c r="H8" s="3135">
        <v>59</v>
      </c>
      <c r="I8" s="3136" t="s">
        <v>1376</v>
      </c>
      <c r="J8" s="3137" t="s">
        <v>1377</v>
      </c>
      <c r="K8" s="3138">
        <v>62</v>
      </c>
      <c r="L8" s="3139">
        <v>64</v>
      </c>
      <c r="M8" s="3140">
        <v>66</v>
      </c>
      <c r="N8" s="3140">
        <v>68</v>
      </c>
    </row>
    <row r="9" spans="1:14" ht="28.2" thickBot="1" x14ac:dyDescent="0.3">
      <c r="A9" s="3131"/>
      <c r="B9" s="4484" t="s">
        <v>1378</v>
      </c>
      <c r="C9" s="4487" t="s">
        <v>370</v>
      </c>
      <c r="D9" s="3123" t="s">
        <v>67</v>
      </c>
      <c r="E9" s="3133">
        <v>67.2</v>
      </c>
      <c r="F9" s="3134">
        <v>78.400000000000006</v>
      </c>
      <c r="G9" s="3133">
        <v>82</v>
      </c>
      <c r="H9" s="3135">
        <v>86</v>
      </c>
      <c r="I9" s="3136" t="s">
        <v>1379</v>
      </c>
      <c r="J9" s="3143" t="s">
        <v>1380</v>
      </c>
      <c r="K9" s="3138">
        <v>82</v>
      </c>
      <c r="L9" s="3139">
        <v>84</v>
      </c>
      <c r="M9" s="3140">
        <v>86</v>
      </c>
      <c r="N9" s="3140">
        <v>88</v>
      </c>
    </row>
    <row r="10" spans="1:14" ht="79.8" thickBot="1" x14ac:dyDescent="0.3">
      <c r="A10" s="3131"/>
      <c r="B10" s="4486"/>
      <c r="C10" s="4489"/>
      <c r="D10" s="3123"/>
      <c r="E10" s="3133"/>
      <c r="F10" s="3133"/>
      <c r="G10" s="3135"/>
      <c r="H10" s="3144"/>
      <c r="I10" s="3136" t="s">
        <v>1381</v>
      </c>
      <c r="J10" s="3145" t="s">
        <v>1382</v>
      </c>
      <c r="K10" s="3140">
        <v>100</v>
      </c>
      <c r="L10" s="3140">
        <v>100</v>
      </c>
      <c r="M10" s="3140">
        <v>100</v>
      </c>
      <c r="N10" s="3140">
        <v>100</v>
      </c>
    </row>
    <row r="11" spans="1:14" ht="40.200000000000003" thickBot="1" x14ac:dyDescent="0.3">
      <c r="A11" s="3131"/>
      <c r="B11" s="3121" t="s">
        <v>1383</v>
      </c>
      <c r="C11" s="3146" t="s">
        <v>367</v>
      </c>
      <c r="D11" s="3123" t="s">
        <v>67</v>
      </c>
      <c r="E11" s="3134">
        <v>15.6</v>
      </c>
      <c r="F11" s="3134">
        <v>15.6</v>
      </c>
      <c r="G11" s="3147">
        <v>16</v>
      </c>
      <c r="H11" s="3147">
        <v>17</v>
      </c>
      <c r="I11" s="3148" t="s">
        <v>1384</v>
      </c>
      <c r="J11" s="3149" t="s">
        <v>1385</v>
      </c>
      <c r="K11" s="3150">
        <v>30</v>
      </c>
      <c r="L11" s="3151">
        <v>31</v>
      </c>
      <c r="M11" s="3151">
        <v>31</v>
      </c>
      <c r="N11" s="3152">
        <v>32</v>
      </c>
    </row>
    <row r="12" spans="1:14" ht="27" thickBot="1" x14ac:dyDescent="0.3">
      <c r="A12" s="3131"/>
      <c r="B12" s="3153"/>
      <c r="C12" s="3146"/>
      <c r="D12" s="3123"/>
      <c r="E12" s="3133"/>
      <c r="F12" s="3133"/>
      <c r="G12" s="3135"/>
      <c r="H12" s="3135"/>
      <c r="I12" s="3148" t="s">
        <v>1386</v>
      </c>
      <c r="J12" s="3154" t="s">
        <v>1387</v>
      </c>
      <c r="K12" s="3138">
        <v>6</v>
      </c>
      <c r="L12" s="3139">
        <v>6</v>
      </c>
      <c r="M12" s="3140">
        <v>6</v>
      </c>
      <c r="N12" s="3140">
        <v>6</v>
      </c>
    </row>
    <row r="13" spans="1:14" ht="27" thickBot="1" x14ac:dyDescent="0.3">
      <c r="A13" s="3131"/>
      <c r="B13" s="3155" t="s">
        <v>1388</v>
      </c>
      <c r="C13" s="3146" t="s">
        <v>366</v>
      </c>
      <c r="D13" s="3123" t="s">
        <v>67</v>
      </c>
      <c r="E13" s="3133">
        <v>5.2</v>
      </c>
      <c r="F13" s="3134">
        <v>6.7</v>
      </c>
      <c r="G13" s="3147">
        <v>7</v>
      </c>
      <c r="H13" s="3147">
        <v>8</v>
      </c>
      <c r="I13" s="3136" t="s">
        <v>1389</v>
      </c>
      <c r="J13" s="3156" t="s">
        <v>1390</v>
      </c>
      <c r="K13" s="3150">
        <v>100</v>
      </c>
      <c r="L13" s="3151">
        <v>100</v>
      </c>
      <c r="M13" s="3152">
        <v>100</v>
      </c>
      <c r="N13" s="3152">
        <v>100</v>
      </c>
    </row>
    <row r="14" spans="1:14" ht="40.200000000000003" thickBot="1" x14ac:dyDescent="0.3">
      <c r="A14" s="3131"/>
      <c r="B14" s="3121" t="s">
        <v>1391</v>
      </c>
      <c r="C14" s="3146" t="s">
        <v>364</v>
      </c>
      <c r="D14" s="3123" t="s">
        <v>67</v>
      </c>
      <c r="E14" s="3133">
        <v>63.3</v>
      </c>
      <c r="F14" s="3133">
        <v>64.7</v>
      </c>
      <c r="G14" s="3135">
        <v>68</v>
      </c>
      <c r="H14" s="3135">
        <v>71</v>
      </c>
      <c r="I14" s="3136" t="s">
        <v>1392</v>
      </c>
      <c r="J14" s="3157" t="s">
        <v>1393</v>
      </c>
      <c r="K14" s="3138">
        <v>99.5</v>
      </c>
      <c r="L14" s="3139">
        <v>99.5</v>
      </c>
      <c r="M14" s="3140">
        <v>99.5</v>
      </c>
      <c r="N14" s="3140">
        <v>99.5</v>
      </c>
    </row>
    <row r="15" spans="1:14" ht="15" thickBot="1" x14ac:dyDescent="0.35">
      <c r="A15" s="3131"/>
      <c r="B15" s="3155" t="s">
        <v>1394</v>
      </c>
      <c r="C15" s="3146" t="s">
        <v>363</v>
      </c>
      <c r="D15" s="3123" t="s">
        <v>67</v>
      </c>
      <c r="E15" s="3134">
        <v>8.3000000000000007</v>
      </c>
      <c r="F15" s="3134">
        <v>10.5</v>
      </c>
      <c r="G15" s="3133">
        <v>11</v>
      </c>
      <c r="H15" s="3135">
        <v>12</v>
      </c>
      <c r="I15" s="3136" t="s">
        <v>1395</v>
      </c>
      <c r="J15" s="3158"/>
      <c r="K15" s="3159"/>
      <c r="L15" s="3158"/>
      <c r="M15" s="3160"/>
      <c r="N15" s="3160"/>
    </row>
    <row r="16" spans="1:14" ht="40.200000000000003" thickBot="1" x14ac:dyDescent="0.3">
      <c r="A16" s="3161"/>
      <c r="B16" s="3155" t="s">
        <v>1396</v>
      </c>
      <c r="C16" s="3146" t="s">
        <v>362</v>
      </c>
      <c r="D16" s="3162" t="s">
        <v>67</v>
      </c>
      <c r="E16" s="3163">
        <v>24.1</v>
      </c>
      <c r="F16" s="3163">
        <v>23.5</v>
      </c>
      <c r="G16" s="3164">
        <v>25</v>
      </c>
      <c r="H16" s="3165">
        <v>26</v>
      </c>
      <c r="I16" s="3166" t="s">
        <v>1397</v>
      </c>
      <c r="J16" s="3167" t="s">
        <v>1398</v>
      </c>
      <c r="K16" s="3168">
        <v>70</v>
      </c>
      <c r="L16" s="3169">
        <v>75</v>
      </c>
      <c r="M16" s="3170">
        <v>80</v>
      </c>
      <c r="N16" s="3170">
        <v>80</v>
      </c>
    </row>
    <row r="17" spans="1:14" ht="79.8" thickBot="1" x14ac:dyDescent="0.3">
      <c r="A17" s="3161"/>
      <c r="B17" s="3155" t="s">
        <v>1399</v>
      </c>
      <c r="C17" s="3146" t="s">
        <v>361</v>
      </c>
      <c r="D17" s="3162" t="s">
        <v>67</v>
      </c>
      <c r="E17" s="3171">
        <v>25.4</v>
      </c>
      <c r="F17" s="3172">
        <v>29.8</v>
      </c>
      <c r="G17" s="3172">
        <v>31</v>
      </c>
      <c r="H17" s="3172">
        <v>32</v>
      </c>
      <c r="I17" s="3173" t="s">
        <v>1400</v>
      </c>
      <c r="J17" s="3174" t="s">
        <v>1401</v>
      </c>
      <c r="K17" s="3175">
        <v>4.9000000000000004</v>
      </c>
      <c r="L17" s="3176">
        <v>4.8</v>
      </c>
      <c r="M17" s="3177">
        <v>4.7</v>
      </c>
      <c r="N17" s="3177">
        <v>4.5999999999999996</v>
      </c>
    </row>
    <row r="18" spans="1:14" ht="40.200000000000003" thickBot="1" x14ac:dyDescent="0.35">
      <c r="A18" s="3178"/>
      <c r="B18" s="3141" t="s">
        <v>1402</v>
      </c>
      <c r="C18" s="3142" t="s">
        <v>359</v>
      </c>
      <c r="D18" s="3179" t="s">
        <v>67</v>
      </c>
      <c r="E18" s="3124">
        <v>12.8</v>
      </c>
      <c r="F18" s="3125">
        <v>9.1999999999999993</v>
      </c>
      <c r="G18" s="3124">
        <v>10</v>
      </c>
      <c r="H18" s="3180">
        <v>11</v>
      </c>
      <c r="I18" s="3126" t="s">
        <v>1403</v>
      </c>
      <c r="J18" s="3181" t="s">
        <v>1404</v>
      </c>
      <c r="K18" s="3182">
        <v>61.9</v>
      </c>
      <c r="L18" s="3183">
        <v>62.8</v>
      </c>
      <c r="M18" s="3184">
        <v>63.8</v>
      </c>
      <c r="N18" s="3184">
        <v>64.8</v>
      </c>
    </row>
    <row r="19" spans="1:14" ht="53.4" thickBot="1" x14ac:dyDescent="0.35">
      <c r="A19" s="3185"/>
      <c r="B19" s="3121" t="s">
        <v>1405</v>
      </c>
      <c r="C19" s="3146" t="s">
        <v>353</v>
      </c>
      <c r="D19" s="3123" t="s">
        <v>67</v>
      </c>
      <c r="E19" s="3134">
        <v>0.2</v>
      </c>
      <c r="F19" s="3134">
        <v>0.4</v>
      </c>
      <c r="G19" s="3147">
        <v>0.5</v>
      </c>
      <c r="H19" s="3147">
        <v>0.6</v>
      </c>
      <c r="I19" s="3136" t="s">
        <v>1406</v>
      </c>
      <c r="J19" s="3145" t="s">
        <v>1407</v>
      </c>
      <c r="K19" s="3138">
        <v>100</v>
      </c>
      <c r="L19" s="3138">
        <v>100</v>
      </c>
      <c r="M19" s="3151">
        <v>100</v>
      </c>
      <c r="N19" s="3151">
        <v>100</v>
      </c>
    </row>
    <row r="20" spans="1:14" ht="28.2" thickBot="1" x14ac:dyDescent="0.35">
      <c r="A20" s="3185"/>
      <c r="B20" s="3121" t="s">
        <v>1408</v>
      </c>
      <c r="C20" s="3146" t="s">
        <v>351</v>
      </c>
      <c r="D20" s="3123" t="s">
        <v>67</v>
      </c>
      <c r="E20" s="3186">
        <v>156.4</v>
      </c>
      <c r="F20" s="3186">
        <v>113.5</v>
      </c>
      <c r="G20" s="1871">
        <v>119</v>
      </c>
      <c r="H20" s="1150">
        <v>125</v>
      </c>
      <c r="I20" s="3136" t="s">
        <v>1409</v>
      </c>
      <c r="J20" s="3187"/>
      <c r="K20" s="3188"/>
      <c r="L20" s="3187"/>
      <c r="M20" s="3189"/>
      <c r="N20" s="3189"/>
    </row>
    <row r="21" spans="1:14" ht="55.8" thickBot="1" x14ac:dyDescent="0.35">
      <c r="A21" s="3185"/>
      <c r="B21" s="3121" t="s">
        <v>1410</v>
      </c>
      <c r="C21" s="3146" t="s">
        <v>349</v>
      </c>
      <c r="D21" s="3123" t="s">
        <v>67</v>
      </c>
      <c r="E21" s="3190">
        <v>0.4</v>
      </c>
      <c r="F21" s="3190">
        <v>0.4</v>
      </c>
      <c r="G21" s="3191">
        <v>0.5</v>
      </c>
      <c r="H21" s="3191">
        <v>0.6</v>
      </c>
      <c r="I21" s="3136" t="s">
        <v>1411</v>
      </c>
      <c r="J21" s="3156" t="s">
        <v>1412</v>
      </c>
      <c r="K21" s="3150">
        <v>4</v>
      </c>
      <c r="L21" s="3151">
        <v>6</v>
      </c>
      <c r="M21" s="3152">
        <v>6</v>
      </c>
      <c r="N21" s="3152">
        <v>6</v>
      </c>
    </row>
    <row r="22" spans="1:14" ht="27.6" thickBot="1" x14ac:dyDescent="0.35">
      <c r="A22" s="3185"/>
      <c r="B22" s="3121" t="s">
        <v>1413</v>
      </c>
      <c r="C22" s="3146" t="s">
        <v>348</v>
      </c>
      <c r="D22" s="3123" t="s">
        <v>67</v>
      </c>
      <c r="E22" s="3190">
        <v>29.5</v>
      </c>
      <c r="F22" s="3190">
        <v>29.5</v>
      </c>
      <c r="G22" s="3191">
        <v>30</v>
      </c>
      <c r="H22" s="3191">
        <v>31</v>
      </c>
      <c r="I22" s="3136" t="s">
        <v>1414</v>
      </c>
      <c r="J22" s="3192" t="s">
        <v>1415</v>
      </c>
      <c r="K22" s="3193">
        <v>1300</v>
      </c>
      <c r="L22" s="3193">
        <v>1300</v>
      </c>
      <c r="M22" s="3194">
        <v>1300</v>
      </c>
      <c r="N22" s="3194">
        <v>1300</v>
      </c>
    </row>
    <row r="23" spans="1:14" ht="42" thickBot="1" x14ac:dyDescent="0.35">
      <c r="A23" s="3185"/>
      <c r="B23" s="3153" t="s">
        <v>1416</v>
      </c>
      <c r="C23" s="3195" t="s">
        <v>347</v>
      </c>
      <c r="D23" s="3179" t="s">
        <v>67</v>
      </c>
      <c r="E23" s="3196">
        <v>27.1</v>
      </c>
      <c r="F23" s="3196">
        <v>27.1</v>
      </c>
      <c r="G23" s="3197">
        <v>28</v>
      </c>
      <c r="H23" s="3197">
        <v>29</v>
      </c>
      <c r="I23" s="3198" t="s">
        <v>1417</v>
      </c>
      <c r="J23" s="3199"/>
      <c r="K23" s="3200"/>
      <c r="L23" s="3111"/>
      <c r="M23" s="3201"/>
      <c r="N23" s="3201"/>
    </row>
    <row r="24" spans="1:14" ht="42" thickBot="1" x14ac:dyDescent="0.35">
      <c r="A24" s="4490">
        <v>13</v>
      </c>
      <c r="B24" s="3202" t="s">
        <v>1418</v>
      </c>
      <c r="C24" s="3146" t="s">
        <v>102</v>
      </c>
      <c r="D24" s="3162" t="s">
        <v>105</v>
      </c>
      <c r="E24" s="3203">
        <v>9212</v>
      </c>
      <c r="F24" s="128">
        <v>10654.4</v>
      </c>
      <c r="G24" s="1292">
        <v>11187.1</v>
      </c>
      <c r="H24" s="2057">
        <v>11746.5</v>
      </c>
      <c r="I24" s="3173" t="s">
        <v>1419</v>
      </c>
      <c r="J24" s="3204"/>
      <c r="K24" s="3205"/>
      <c r="L24" s="3206"/>
      <c r="M24" s="3204"/>
      <c r="N24" s="3204"/>
    </row>
    <row r="25" spans="1:14" ht="42" thickBot="1" x14ac:dyDescent="0.35">
      <c r="A25" s="4491"/>
      <c r="B25" s="3121" t="s">
        <v>1420</v>
      </c>
      <c r="C25" s="3207" t="s">
        <v>108</v>
      </c>
      <c r="D25" s="3179" t="s">
        <v>105</v>
      </c>
      <c r="E25" s="3125">
        <v>83.2</v>
      </c>
      <c r="F25" s="127">
        <v>98</v>
      </c>
      <c r="G25" s="1293">
        <v>103</v>
      </c>
      <c r="H25" s="1922">
        <v>108</v>
      </c>
      <c r="I25" s="3173" t="s">
        <v>1421</v>
      </c>
      <c r="J25" s="3208"/>
      <c r="K25" s="3209"/>
      <c r="L25" s="3210"/>
      <c r="M25" s="3208"/>
      <c r="N25" s="3208"/>
    </row>
    <row r="26" spans="1:14" ht="42" thickBot="1" x14ac:dyDescent="0.3">
      <c r="A26" s="4491"/>
      <c r="B26" s="3211" t="s">
        <v>1422</v>
      </c>
      <c r="C26" s="3143" t="s">
        <v>109</v>
      </c>
      <c r="D26" s="3212" t="s">
        <v>115</v>
      </c>
      <c r="E26" s="3213">
        <v>2222.5</v>
      </c>
      <c r="F26" s="128">
        <v>2543.9</v>
      </c>
      <c r="G26" s="1292">
        <v>2671.1</v>
      </c>
      <c r="H26" s="2057">
        <v>2804.6</v>
      </c>
      <c r="I26" s="3350" t="s">
        <v>1423</v>
      </c>
      <c r="J26" s="3154"/>
      <c r="K26" s="3214"/>
      <c r="L26" s="3215"/>
      <c r="M26" s="3216"/>
      <c r="N26" s="3216"/>
    </row>
    <row r="27" spans="1:14" ht="15" thickBot="1" x14ac:dyDescent="0.3">
      <c r="A27" s="4491"/>
      <c r="B27" s="3217"/>
      <c r="C27" s="3218"/>
      <c r="D27" s="3219" t="s">
        <v>105</v>
      </c>
      <c r="E27" s="3220">
        <v>22444.7</v>
      </c>
      <c r="F27" s="128">
        <v>25872.2</v>
      </c>
      <c r="G27" s="1292">
        <v>27165.8</v>
      </c>
      <c r="H27" s="2057">
        <v>28524.1</v>
      </c>
      <c r="I27" s="3350" t="s">
        <v>1424</v>
      </c>
      <c r="J27" s="3221"/>
      <c r="K27" s="3222"/>
      <c r="L27" s="3223"/>
      <c r="M27" s="3224"/>
      <c r="N27" s="3224"/>
    </row>
    <row r="28" spans="1:14" ht="28.2" thickBot="1" x14ac:dyDescent="0.3">
      <c r="A28" s="4491"/>
      <c r="B28" s="3155" t="s">
        <v>1425</v>
      </c>
      <c r="C28" s="3132" t="s">
        <v>443</v>
      </c>
      <c r="D28" s="3179" t="s">
        <v>105</v>
      </c>
      <c r="E28" s="3172">
        <v>2002.9</v>
      </c>
      <c r="F28" s="1960">
        <v>2288.3000000000002</v>
      </c>
      <c r="G28" s="129">
        <v>2402.6999999999998</v>
      </c>
      <c r="H28" s="2054">
        <v>2522.9</v>
      </c>
      <c r="I28" s="3173" t="s">
        <v>1426</v>
      </c>
      <c r="J28" s="3225"/>
      <c r="K28" s="3226"/>
      <c r="L28" s="3227"/>
      <c r="M28" s="3228"/>
      <c r="N28" s="3228"/>
    </row>
    <row r="29" spans="1:14" ht="28.2" thickBot="1" x14ac:dyDescent="0.3">
      <c r="A29" s="4491"/>
      <c r="B29" s="3155" t="s">
        <v>1427</v>
      </c>
      <c r="C29" s="3132" t="s">
        <v>444</v>
      </c>
      <c r="D29" s="3162" t="s">
        <v>105</v>
      </c>
      <c r="E29" s="3229">
        <v>232.1</v>
      </c>
      <c r="F29" s="2663">
        <v>243</v>
      </c>
      <c r="G29" s="129">
        <v>255.2</v>
      </c>
      <c r="H29" s="2054">
        <v>267.89999999999998</v>
      </c>
      <c r="I29" s="3173" t="s">
        <v>1428</v>
      </c>
      <c r="J29" s="3230"/>
      <c r="K29" s="3231"/>
      <c r="L29" s="3232"/>
      <c r="M29" s="3233"/>
      <c r="N29" s="3233"/>
    </row>
    <row r="30" spans="1:14" ht="28.2" thickBot="1" x14ac:dyDescent="0.3">
      <c r="A30" s="4492"/>
      <c r="B30" s="3202" t="s">
        <v>1429</v>
      </c>
      <c r="C30" s="3132" t="s">
        <v>656</v>
      </c>
      <c r="D30" s="3162" t="s">
        <v>105</v>
      </c>
      <c r="E30" s="3172">
        <v>368.9</v>
      </c>
      <c r="F30" s="128">
        <v>425.4</v>
      </c>
      <c r="G30" s="1292">
        <v>446.7</v>
      </c>
      <c r="H30" s="2057">
        <v>469</v>
      </c>
      <c r="I30" s="3173" t="s">
        <v>1430</v>
      </c>
      <c r="J30" s="3225"/>
      <c r="K30" s="3226"/>
      <c r="L30" s="3227"/>
      <c r="M30" s="3228"/>
      <c r="N30" s="3228"/>
    </row>
    <row r="31" spans="1:14" ht="27" customHeight="1" thickBot="1" x14ac:dyDescent="0.3">
      <c r="A31" s="4482">
        <v>15</v>
      </c>
      <c r="B31" s="4484" t="s">
        <v>1431</v>
      </c>
      <c r="C31" s="4487" t="s">
        <v>183</v>
      </c>
      <c r="D31" s="3162" t="s">
        <v>67</v>
      </c>
      <c r="E31" s="3234">
        <v>1923.4</v>
      </c>
      <c r="F31" s="127">
        <v>1877.2</v>
      </c>
      <c r="G31" s="1960">
        <v>1971</v>
      </c>
      <c r="H31" s="1960">
        <v>2070</v>
      </c>
      <c r="I31" s="3126" t="s">
        <v>1432</v>
      </c>
      <c r="J31" s="3235" t="s">
        <v>1433</v>
      </c>
      <c r="K31" s="3236">
        <v>3665</v>
      </c>
      <c r="L31" s="3237">
        <v>3836</v>
      </c>
      <c r="M31" s="3238">
        <v>3836</v>
      </c>
      <c r="N31" s="3238">
        <v>4020</v>
      </c>
    </row>
    <row r="32" spans="1:14" ht="14.4" x14ac:dyDescent="0.25">
      <c r="A32" s="4482"/>
      <c r="B32" s="4485"/>
      <c r="C32" s="4488"/>
      <c r="D32" s="3123"/>
      <c r="E32" s="3239"/>
      <c r="F32" s="3125"/>
      <c r="G32" s="3125"/>
      <c r="H32" s="3125"/>
      <c r="I32" s="3126" t="s">
        <v>1434</v>
      </c>
      <c r="J32" s="3156" t="s">
        <v>1435</v>
      </c>
      <c r="K32" s="3240">
        <v>1448</v>
      </c>
      <c r="L32" s="3241">
        <v>1450</v>
      </c>
      <c r="M32" s="3242">
        <v>1450</v>
      </c>
      <c r="N32" s="3242">
        <v>1450</v>
      </c>
    </row>
    <row r="33" spans="1:14" ht="27" thickBot="1" x14ac:dyDescent="0.3">
      <c r="A33" s="4482"/>
      <c r="B33" s="4486"/>
      <c r="C33" s="4489"/>
      <c r="D33" s="3243"/>
      <c r="E33" s="3244"/>
      <c r="F33" s="3213"/>
      <c r="G33" s="3213"/>
      <c r="H33" s="3245"/>
      <c r="I33" s="3246" t="s">
        <v>1436</v>
      </c>
      <c r="J33" s="3247" t="s">
        <v>1437</v>
      </c>
      <c r="K33" s="3248">
        <v>91</v>
      </c>
      <c r="L33" s="3249">
        <v>95</v>
      </c>
      <c r="M33" s="3250">
        <v>97</v>
      </c>
      <c r="N33" s="3250">
        <v>100</v>
      </c>
    </row>
    <row r="34" spans="1:14" ht="26.4" customHeight="1" x14ac:dyDescent="0.3">
      <c r="A34" s="3185"/>
      <c r="B34" s="4484" t="s">
        <v>1422</v>
      </c>
      <c r="C34" s="4487" t="s">
        <v>1438</v>
      </c>
      <c r="D34" s="3123" t="s">
        <v>67</v>
      </c>
      <c r="E34" s="3239">
        <v>311.89999999999998</v>
      </c>
      <c r="F34" s="3125">
        <v>173.8</v>
      </c>
      <c r="G34" s="1960">
        <v>185</v>
      </c>
      <c r="H34" s="1960">
        <v>190</v>
      </c>
      <c r="I34" s="3126" t="s">
        <v>1439</v>
      </c>
      <c r="J34" s="3127" t="s">
        <v>1440</v>
      </c>
      <c r="K34" s="3251">
        <v>25</v>
      </c>
      <c r="L34" s="3237">
        <v>25</v>
      </c>
      <c r="M34" s="3238">
        <v>25</v>
      </c>
      <c r="N34" s="3238">
        <v>25</v>
      </c>
    </row>
    <row r="35" spans="1:14" ht="14.4" x14ac:dyDescent="0.3">
      <c r="A35" s="3185"/>
      <c r="B35" s="4485"/>
      <c r="C35" s="4488"/>
      <c r="D35" s="3252" t="s">
        <v>115</v>
      </c>
      <c r="E35" s="3253">
        <v>51.2</v>
      </c>
      <c r="F35" s="1960">
        <v>74.400000000000006</v>
      </c>
      <c r="G35" s="1960">
        <v>78</v>
      </c>
      <c r="H35" s="1960">
        <v>82</v>
      </c>
      <c r="I35" s="3148"/>
      <c r="J35" s="3254"/>
      <c r="K35" s="3255"/>
      <c r="L35" s="3256"/>
      <c r="M35" s="3257"/>
      <c r="N35" s="3257"/>
    </row>
    <row r="36" spans="1:14" ht="15" thickBot="1" x14ac:dyDescent="0.35">
      <c r="A36" s="3185"/>
      <c r="B36" s="4486"/>
      <c r="C36" s="4489"/>
      <c r="D36" s="3243" t="s">
        <v>105</v>
      </c>
      <c r="E36" s="3244">
        <v>134</v>
      </c>
      <c r="F36" s="1960">
        <v>156.30000000000001</v>
      </c>
      <c r="G36" s="1960">
        <v>165</v>
      </c>
      <c r="H36" s="1960">
        <v>170</v>
      </c>
      <c r="I36" s="3166"/>
      <c r="J36" s="3258"/>
      <c r="K36" s="3259"/>
      <c r="L36" s="3260"/>
      <c r="M36" s="3261"/>
      <c r="N36" s="3261"/>
    </row>
    <row r="37" spans="1:14" ht="28.2" thickBot="1" x14ac:dyDescent="0.35">
      <c r="A37" s="3185"/>
      <c r="B37" s="3262" t="s">
        <v>1425</v>
      </c>
      <c r="C37" s="3263" t="s">
        <v>191</v>
      </c>
      <c r="D37" s="3219" t="s">
        <v>67</v>
      </c>
      <c r="E37" s="3264">
        <v>464</v>
      </c>
      <c r="F37" s="3186">
        <v>257.39999999999998</v>
      </c>
      <c r="G37" s="1960">
        <v>270</v>
      </c>
      <c r="H37" s="1960">
        <v>285</v>
      </c>
      <c r="I37" s="3265" t="s">
        <v>1441</v>
      </c>
      <c r="J37" s="3149" t="s">
        <v>1442</v>
      </c>
      <c r="K37" s="3240">
        <v>45</v>
      </c>
      <c r="L37" s="3241">
        <v>45</v>
      </c>
      <c r="M37" s="3242">
        <v>45</v>
      </c>
      <c r="N37" s="3242">
        <v>45</v>
      </c>
    </row>
    <row r="38" spans="1:14" ht="28.2" thickBot="1" x14ac:dyDescent="0.35">
      <c r="A38" s="3185"/>
      <c r="B38" s="3266" t="s">
        <v>1443</v>
      </c>
      <c r="C38" s="3267" t="s">
        <v>194</v>
      </c>
      <c r="D38" s="3179" t="s">
        <v>67</v>
      </c>
      <c r="E38" s="3253">
        <v>739.1</v>
      </c>
      <c r="F38" s="3134">
        <v>1050.4000000000001</v>
      </c>
      <c r="G38" s="1960">
        <v>1103</v>
      </c>
      <c r="H38" s="1960">
        <v>1160</v>
      </c>
      <c r="I38" s="3268" t="s">
        <v>1444</v>
      </c>
      <c r="J38" s="3149" t="s">
        <v>1445</v>
      </c>
      <c r="K38" s="3269">
        <v>32</v>
      </c>
      <c r="L38" s="3270">
        <v>32</v>
      </c>
      <c r="M38" s="3271">
        <v>32</v>
      </c>
      <c r="N38" s="3271">
        <v>32</v>
      </c>
    </row>
    <row r="39" spans="1:14" ht="28.2" thickBot="1" x14ac:dyDescent="0.35">
      <c r="A39" s="3185"/>
      <c r="B39" s="3266" t="s">
        <v>1446</v>
      </c>
      <c r="C39" s="3267" t="s">
        <v>201</v>
      </c>
      <c r="D39" s="3179" t="s">
        <v>67</v>
      </c>
      <c r="E39" s="3253">
        <v>0</v>
      </c>
      <c r="F39" s="3134">
        <v>0</v>
      </c>
      <c r="G39" s="3134">
        <v>0</v>
      </c>
      <c r="H39" s="3134">
        <v>0</v>
      </c>
      <c r="I39" s="3268" t="s">
        <v>1447</v>
      </c>
      <c r="J39" s="3272"/>
      <c r="K39" s="3273"/>
      <c r="L39" s="3274"/>
      <c r="M39" s="3275"/>
      <c r="N39" s="3275"/>
    </row>
    <row r="40" spans="1:14" ht="42" thickBot="1" x14ac:dyDescent="0.35">
      <c r="A40" s="3185"/>
      <c r="B40" s="3276" t="s">
        <v>1448</v>
      </c>
      <c r="C40" s="3277" t="s">
        <v>1449</v>
      </c>
      <c r="D40" s="3179" t="s">
        <v>67</v>
      </c>
      <c r="E40" s="3278">
        <v>0</v>
      </c>
      <c r="F40" s="3279">
        <v>0</v>
      </c>
      <c r="G40" s="3279">
        <v>0</v>
      </c>
      <c r="H40" s="3279">
        <v>0</v>
      </c>
      <c r="I40" s="3280" t="s">
        <v>1450</v>
      </c>
      <c r="J40" s="3281"/>
      <c r="K40" s="3282"/>
      <c r="L40" s="3283"/>
      <c r="M40" s="3284"/>
      <c r="N40" s="3284"/>
    </row>
    <row r="41" spans="1:14" ht="28.2" thickBot="1" x14ac:dyDescent="0.35">
      <c r="A41" s="3185"/>
      <c r="B41" s="3155" t="s">
        <v>1451</v>
      </c>
      <c r="C41" s="3267" t="s">
        <v>211</v>
      </c>
      <c r="D41" s="3162" t="s">
        <v>67</v>
      </c>
      <c r="E41" s="3234">
        <v>1895.8</v>
      </c>
      <c r="F41" s="3172">
        <v>935.4</v>
      </c>
      <c r="G41" s="128">
        <v>980</v>
      </c>
      <c r="H41" s="128">
        <v>1030</v>
      </c>
      <c r="I41" s="3285" t="s">
        <v>1452</v>
      </c>
      <c r="J41" s="3149" t="s">
        <v>1440</v>
      </c>
      <c r="K41" s="3286">
        <v>336</v>
      </c>
      <c r="L41" s="3249">
        <v>381</v>
      </c>
      <c r="M41" s="3250">
        <v>400</v>
      </c>
      <c r="N41" s="3250">
        <v>420</v>
      </c>
    </row>
    <row r="42" spans="1:14" ht="69.599999999999994" thickBot="1" x14ac:dyDescent="0.35">
      <c r="A42" s="3111"/>
      <c r="B42" s="3287" t="s">
        <v>1372</v>
      </c>
      <c r="C42" s="3288" t="s">
        <v>216</v>
      </c>
      <c r="D42" s="3243" t="s">
        <v>67</v>
      </c>
      <c r="E42" s="3244">
        <v>206.5</v>
      </c>
      <c r="F42" s="1960">
        <v>262</v>
      </c>
      <c r="G42" s="1960">
        <v>275</v>
      </c>
      <c r="H42" s="1960">
        <v>285</v>
      </c>
      <c r="I42" s="3289" t="s">
        <v>1453</v>
      </c>
      <c r="J42" s="3290" t="s">
        <v>1454</v>
      </c>
      <c r="K42" s="3170" t="s">
        <v>1455</v>
      </c>
      <c r="L42" s="3170" t="s">
        <v>1455</v>
      </c>
      <c r="M42" s="3170" t="s">
        <v>1455</v>
      </c>
      <c r="N42" s="3170" t="s">
        <v>1455</v>
      </c>
    </row>
    <row r="43" spans="1:14" ht="27" customHeight="1" thickBot="1" x14ac:dyDescent="0.3">
      <c r="A43" s="4481">
        <v>16</v>
      </c>
      <c r="B43" s="4484" t="s">
        <v>1431</v>
      </c>
      <c r="C43" s="4487" t="s">
        <v>1031</v>
      </c>
      <c r="D43" s="3162" t="s">
        <v>67</v>
      </c>
      <c r="E43" s="3239">
        <v>920.5</v>
      </c>
      <c r="F43" s="3291">
        <v>925.1</v>
      </c>
      <c r="G43" s="3292">
        <v>971.4</v>
      </c>
      <c r="H43" s="3292">
        <v>1020</v>
      </c>
      <c r="I43" s="3285" t="s">
        <v>1456</v>
      </c>
      <c r="J43" s="3293" t="s">
        <v>1457</v>
      </c>
      <c r="K43" s="3294" t="s">
        <v>1458</v>
      </c>
      <c r="L43" s="3295">
        <v>235.36</v>
      </c>
      <c r="M43" s="3296">
        <v>221.76</v>
      </c>
      <c r="N43" s="3296">
        <v>208.94</v>
      </c>
    </row>
    <row r="44" spans="1:14" ht="27" thickBot="1" x14ac:dyDescent="0.3">
      <c r="A44" s="4482"/>
      <c r="B44" s="4485"/>
      <c r="C44" s="4488"/>
      <c r="D44" s="3179"/>
      <c r="E44" s="3297"/>
      <c r="F44" s="3298"/>
      <c r="G44" s="3298"/>
      <c r="H44" s="3299"/>
      <c r="I44" s="3300" t="s">
        <v>1459</v>
      </c>
      <c r="J44" s="3301" t="s">
        <v>1460</v>
      </c>
      <c r="K44" s="3302" t="s">
        <v>1461</v>
      </c>
      <c r="L44" s="3303">
        <v>70.900000000000006</v>
      </c>
      <c r="M44" s="3304">
        <v>71.84</v>
      </c>
      <c r="N44" s="3304">
        <v>72.77</v>
      </c>
    </row>
    <row r="45" spans="1:14" ht="15" thickBot="1" x14ac:dyDescent="0.3">
      <c r="A45" s="4482"/>
      <c r="B45" s="4486"/>
      <c r="C45" s="4489"/>
      <c r="D45" s="3179"/>
      <c r="E45" s="3305"/>
      <c r="F45" s="3306"/>
      <c r="G45" s="3306"/>
      <c r="H45" s="3307"/>
      <c r="I45" s="3300" t="s">
        <v>1462</v>
      </c>
      <c r="J45" s="3301" t="s">
        <v>1463</v>
      </c>
      <c r="K45" s="3302" t="s">
        <v>1464</v>
      </c>
      <c r="L45" s="3303">
        <v>21.66</v>
      </c>
      <c r="M45" s="3304">
        <v>19.579999999999998</v>
      </c>
      <c r="N45" s="3304">
        <v>17.5</v>
      </c>
    </row>
    <row r="46" spans="1:14" ht="15" customHeight="1" thickBot="1" x14ac:dyDescent="0.3">
      <c r="A46" s="4482"/>
      <c r="B46" s="4484" t="s">
        <v>1422</v>
      </c>
      <c r="C46" s="4487" t="s">
        <v>1167</v>
      </c>
      <c r="D46" s="3162" t="s">
        <v>67</v>
      </c>
      <c r="E46" s="3125">
        <v>9.9</v>
      </c>
      <c r="F46" s="3239">
        <v>7.9</v>
      </c>
      <c r="G46" s="3308">
        <v>8.5</v>
      </c>
      <c r="H46" s="3309">
        <v>8.9</v>
      </c>
      <c r="I46" s="3285" t="s">
        <v>1465</v>
      </c>
      <c r="J46" s="3310" t="s">
        <v>1466</v>
      </c>
      <c r="K46" s="3311">
        <v>280</v>
      </c>
      <c r="L46" s="3312">
        <v>280</v>
      </c>
      <c r="M46" s="3311">
        <v>280</v>
      </c>
      <c r="N46" s="3312">
        <v>280</v>
      </c>
    </row>
    <row r="47" spans="1:14" ht="15" thickBot="1" x14ac:dyDescent="0.3">
      <c r="A47" s="4482"/>
      <c r="B47" s="4485"/>
      <c r="C47" s="4488"/>
      <c r="D47" s="3162"/>
      <c r="E47" s="3134"/>
      <c r="F47" s="3134"/>
      <c r="G47" s="3134"/>
      <c r="H47" s="3147"/>
      <c r="I47" s="3285" t="s">
        <v>1467</v>
      </c>
      <c r="J47" s="3310" t="s">
        <v>1468</v>
      </c>
      <c r="K47" s="3311">
        <v>280</v>
      </c>
      <c r="L47" s="3312">
        <v>280</v>
      </c>
      <c r="M47" s="3311">
        <v>280</v>
      </c>
      <c r="N47" s="3312">
        <v>280</v>
      </c>
    </row>
    <row r="48" spans="1:14" ht="15" thickBot="1" x14ac:dyDescent="0.3">
      <c r="A48" s="4483"/>
      <c r="B48" s="4486"/>
      <c r="C48" s="4489"/>
      <c r="D48" s="3162"/>
      <c r="E48" s="3213"/>
      <c r="F48" s="3213"/>
      <c r="G48" s="3213"/>
      <c r="H48" s="3313"/>
      <c r="I48" s="3285" t="s">
        <v>1469</v>
      </c>
      <c r="J48" s="3310" t="s">
        <v>1470</v>
      </c>
      <c r="K48" s="3311">
        <v>1</v>
      </c>
      <c r="L48" s="3312">
        <v>1</v>
      </c>
      <c r="M48" s="3314">
        <v>1</v>
      </c>
      <c r="N48" s="3314">
        <v>1</v>
      </c>
    </row>
    <row r="49" spans="1:14" ht="15" thickBot="1" x14ac:dyDescent="0.3">
      <c r="A49" s="3315"/>
      <c r="B49" s="3316"/>
      <c r="C49" s="3317" t="s">
        <v>1471</v>
      </c>
      <c r="D49" s="3318"/>
      <c r="E49" s="3319">
        <f>SUM(E7:E48)</f>
        <v>43709.4</v>
      </c>
      <c r="F49" s="3320">
        <f>SUM(F7:F48)</f>
        <v>48309.600000000013</v>
      </c>
      <c r="G49" s="3320">
        <f>SUM(G7:G48)</f>
        <v>50724.099999999991</v>
      </c>
      <c r="H49" s="3320">
        <f>SUM(H7:H48)</f>
        <v>53253.8</v>
      </c>
      <c r="I49" s="3321" t="s">
        <v>1472</v>
      </c>
      <c r="J49" s="3322"/>
      <c r="K49" s="3323" t="s">
        <v>1472</v>
      </c>
      <c r="L49" s="3323" t="s">
        <v>1472</v>
      </c>
      <c r="M49" s="3323" t="s">
        <v>1472</v>
      </c>
      <c r="N49" s="3323" t="s">
        <v>1472</v>
      </c>
    </row>
    <row r="50" spans="1:14" ht="14.4" x14ac:dyDescent="0.3">
      <c r="A50" s="3105"/>
      <c r="B50" s="3324"/>
      <c r="C50" s="3325"/>
      <c r="D50" s="3105"/>
      <c r="E50" s="3326"/>
      <c r="F50" s="3105"/>
      <c r="G50" s="3105"/>
      <c r="H50" s="3105"/>
      <c r="I50" s="3105"/>
      <c r="J50" s="3327"/>
      <c r="K50" s="3328"/>
      <c r="L50" s="3328"/>
      <c r="M50" s="3328"/>
      <c r="N50" s="3328"/>
    </row>
    <row r="51" spans="1:14" ht="14.4" customHeight="1" x14ac:dyDescent="0.3">
      <c r="A51" s="3329" t="s">
        <v>67</v>
      </c>
      <c r="B51" s="3330"/>
      <c r="C51" s="4477" t="s">
        <v>224</v>
      </c>
      <c r="D51" s="4477"/>
      <c r="E51" s="4477"/>
      <c r="F51" s="4477"/>
      <c r="G51" s="4477"/>
      <c r="H51" s="4477"/>
      <c r="I51" s="4477"/>
      <c r="J51" s="3327"/>
      <c r="K51" s="3105"/>
      <c r="L51" s="3105"/>
      <c r="M51" s="3105"/>
      <c r="N51" s="3105"/>
    </row>
    <row r="52" spans="1:14" ht="14.4" customHeight="1" x14ac:dyDescent="0.3">
      <c r="A52" s="3332" t="s">
        <v>115</v>
      </c>
      <c r="B52" s="3105"/>
      <c r="C52" s="4477" t="s">
        <v>1473</v>
      </c>
      <c r="D52" s="4477"/>
      <c r="E52" s="4477"/>
      <c r="F52" s="4477"/>
      <c r="G52" s="4477"/>
      <c r="H52" s="4477"/>
      <c r="I52" s="4477"/>
      <c r="J52" s="4477"/>
      <c r="K52" s="3105"/>
      <c r="L52" s="3105"/>
      <c r="M52" s="3105"/>
      <c r="N52" s="3105"/>
    </row>
    <row r="53" spans="1:14" ht="14.4" x14ac:dyDescent="0.3">
      <c r="A53" s="3329" t="s">
        <v>105</v>
      </c>
      <c r="B53" s="3105"/>
      <c r="C53" s="3333" t="s">
        <v>1474</v>
      </c>
      <c r="D53" s="3105"/>
      <c r="E53" s="3105"/>
      <c r="F53" s="3105"/>
      <c r="G53" s="3105"/>
      <c r="H53" s="3105"/>
      <c r="I53" s="3105"/>
      <c r="J53" s="3105"/>
      <c r="K53" s="3105"/>
      <c r="L53" s="3105"/>
      <c r="M53" s="3105"/>
      <c r="N53" s="3105"/>
    </row>
    <row r="54" spans="1:14" ht="14.4" x14ac:dyDescent="0.3">
      <c r="A54" s="3351"/>
      <c r="B54" s="3105"/>
      <c r="C54" s="3105"/>
      <c r="D54" s="3334" t="s">
        <v>67</v>
      </c>
      <c r="E54" s="3330">
        <f>E7+E8+E9+E11+E13+E14+E15+E16+E17+E18+E19+E20+E21+E22+E23+E31+E34+E37+E38+E39+E40+E41+E42+E43+E46</f>
        <v>6957.9</v>
      </c>
      <c r="F54" s="3330">
        <f>F7+F8+F9+F11+F13+F14+F15+F16+F17+F18+F19+F20+F21+F22+F23+F31+F34+F37+F38+F39+F40+F41+F42+F43+F46</f>
        <v>5953.7</v>
      </c>
      <c r="G54" s="3330">
        <f>G7+G8+G9+G11+G13+G14+G15+G16+G17+G18+G19+G20+G21+G22+G23+G31+G34+G37+G38+G39+G40+G41+G42+G43+G46</f>
        <v>6249.5</v>
      </c>
      <c r="H54" s="3330">
        <f>H7+H8+H9+H11+H13+H14+H15+H16+H17+H18+H19+H20+H21+H22+H23+H31+H34+H37+H38+H39+H40+H41+H42+H43+H46</f>
        <v>6558.7999999999993</v>
      </c>
      <c r="I54" s="3105"/>
      <c r="J54" s="3105"/>
      <c r="K54" s="3105"/>
      <c r="L54" s="3105"/>
      <c r="M54" s="3105"/>
      <c r="N54" s="3105"/>
    </row>
    <row r="55" spans="1:14" ht="13.8" x14ac:dyDescent="0.25">
      <c r="A55" s="3335"/>
      <c r="B55" s="4478"/>
      <c r="C55" s="3336"/>
      <c r="D55" s="3337" t="s">
        <v>115</v>
      </c>
      <c r="E55" s="3338">
        <f>E26+E35</f>
        <v>2273.6999999999998</v>
      </c>
      <c r="F55" s="3338">
        <f>F26+F35</f>
        <v>2618.3000000000002</v>
      </c>
      <c r="G55" s="3338">
        <f t="shared" ref="G55:H55" si="0">G26+G35</f>
        <v>2749.1</v>
      </c>
      <c r="H55" s="3338">
        <f t="shared" si="0"/>
        <v>2886.6</v>
      </c>
      <c r="I55" s="3329"/>
      <c r="J55" s="3339"/>
      <c r="K55" s="3339"/>
      <c r="L55" s="4477"/>
      <c r="M55" s="3331"/>
      <c r="N55" s="3340"/>
    </row>
    <row r="56" spans="1:14" ht="13.8" x14ac:dyDescent="0.25">
      <c r="A56" s="3335"/>
      <c r="B56" s="4478"/>
      <c r="C56" s="3336"/>
      <c r="D56" s="3341" t="s">
        <v>105</v>
      </c>
      <c r="E56" s="3338">
        <f>E24+E25+E27+E28+E29+E30+E36</f>
        <v>34477.800000000003</v>
      </c>
      <c r="F56" s="3338">
        <f>F24+F25+F27+F28+F29+F30+F36</f>
        <v>39737.600000000006</v>
      </c>
      <c r="G56" s="3338">
        <f t="shared" ref="G56:H56" si="1">G24+G25+G27+G28+G29+G30+G36</f>
        <v>41725.499999999993</v>
      </c>
      <c r="H56" s="3338">
        <f t="shared" si="1"/>
        <v>43808.4</v>
      </c>
      <c r="I56" s="3342"/>
      <c r="J56" s="3343"/>
      <c r="K56" s="3343"/>
      <c r="L56" s="4477"/>
      <c r="M56" s="3331"/>
      <c r="N56" s="3344"/>
    </row>
    <row r="57" spans="1:14" ht="13.8" x14ac:dyDescent="0.25">
      <c r="A57" s="3335"/>
      <c r="B57" s="4478"/>
      <c r="C57" s="3336"/>
      <c r="D57" s="4479"/>
      <c r="E57" s="3345">
        <f>SUM(E54:E56)</f>
        <v>43709.4</v>
      </c>
      <c r="F57" s="3345">
        <f>SUM(F54:F56)</f>
        <v>48309.600000000006</v>
      </c>
      <c r="G57" s="3346">
        <f>SUM(G54:G56)</f>
        <v>50724.099999999991</v>
      </c>
      <c r="H57" s="3346">
        <f>SUM(H54:H56)</f>
        <v>53253.8</v>
      </c>
      <c r="I57" s="3329"/>
      <c r="J57" s="3339"/>
      <c r="K57" s="3339"/>
      <c r="L57" s="4477"/>
      <c r="M57" s="3331"/>
      <c r="N57" s="3340"/>
    </row>
    <row r="58" spans="1:14" ht="13.8" x14ac:dyDescent="0.25">
      <c r="A58" s="3335"/>
      <c r="B58" s="4478"/>
      <c r="C58" s="3336"/>
      <c r="D58" s="4480"/>
      <c r="E58" s="3347"/>
      <c r="F58" s="3348"/>
      <c r="G58" s="3346"/>
      <c r="H58" s="3348"/>
      <c r="I58" s="3342"/>
      <c r="J58" s="3343"/>
      <c r="K58" s="3343"/>
      <c r="L58" s="4477"/>
      <c r="M58" s="3331"/>
      <c r="N58" s="3344"/>
    </row>
  </sheetData>
  <mergeCells count="24">
    <mergeCell ref="I1:L1"/>
    <mergeCell ref="C4:C5"/>
    <mergeCell ref="E4:H4"/>
    <mergeCell ref="K4:N4"/>
    <mergeCell ref="B9:B10"/>
    <mergeCell ref="C9:C10"/>
    <mergeCell ref="A24:A30"/>
    <mergeCell ref="A31:A33"/>
    <mergeCell ref="B31:B33"/>
    <mergeCell ref="C31:C33"/>
    <mergeCell ref="B34:B36"/>
    <mergeCell ref="C34:C36"/>
    <mergeCell ref="A43:A48"/>
    <mergeCell ref="B43:B45"/>
    <mergeCell ref="C43:C45"/>
    <mergeCell ref="B46:B48"/>
    <mergeCell ref="C46:C48"/>
    <mergeCell ref="C51:I51"/>
    <mergeCell ref="C52:J52"/>
    <mergeCell ref="B55:B56"/>
    <mergeCell ref="L55:L56"/>
    <mergeCell ref="B57:B58"/>
    <mergeCell ref="D57:D58"/>
    <mergeCell ref="L57:L58"/>
  </mergeCells>
  <pageMargins left="0.7" right="0.7" top="0.75" bottom="0.75" header="0.3" footer="0.3"/>
  <pageSetup paperSize="9" scale="67" fitToHeight="0" orientation="landscape" horizontalDpi="0"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workbookViewId="0">
      <selection activeCell="K7" sqref="K7"/>
    </sheetView>
  </sheetViews>
  <sheetFormatPr defaultRowHeight="13.2" x14ac:dyDescent="0.25"/>
  <cols>
    <col min="1" max="1" width="8.109375" customWidth="1"/>
    <col min="2" max="2" width="27.5546875" customWidth="1"/>
    <col min="3" max="3" width="18.44140625" customWidth="1"/>
    <col min="4" max="4" width="10.44140625" customWidth="1"/>
    <col min="6" max="7" width="8.21875" customWidth="1"/>
  </cols>
  <sheetData>
    <row r="1" spans="1:7" ht="48" customHeight="1" x14ac:dyDescent="0.25">
      <c r="D1" s="3365"/>
      <c r="E1" s="3365"/>
      <c r="F1" s="3365"/>
      <c r="G1" s="3365"/>
    </row>
    <row r="3" spans="1:7" ht="15.6" x14ac:dyDescent="0.25">
      <c r="A3" s="4507" t="s">
        <v>1248</v>
      </c>
      <c r="B3" s="4508"/>
      <c r="C3" s="4508"/>
      <c r="D3" s="4508"/>
      <c r="E3" s="4508"/>
      <c r="F3" s="4508"/>
      <c r="G3" s="4508"/>
    </row>
    <row r="4" spans="1:7" ht="16.2" thickBot="1" x14ac:dyDescent="0.3">
      <c r="G4" s="2946"/>
    </row>
    <row r="5" spans="1:7" ht="13.8" customHeight="1" thickBot="1" x14ac:dyDescent="0.3">
      <c r="A5" s="4509" t="s">
        <v>1249</v>
      </c>
      <c r="B5" s="4509" t="s">
        <v>1250</v>
      </c>
      <c r="C5" s="4509" t="s">
        <v>1251</v>
      </c>
      <c r="D5" s="4511" t="s">
        <v>1252</v>
      </c>
      <c r="E5" s="4512"/>
      <c r="F5" s="4512"/>
      <c r="G5" s="4513"/>
    </row>
    <row r="6" spans="1:7" ht="34.950000000000003" customHeight="1" thickBot="1" x14ac:dyDescent="0.3">
      <c r="A6" s="4510"/>
      <c r="B6" s="4510"/>
      <c r="C6" s="4510"/>
      <c r="D6" s="2947" t="s">
        <v>1253</v>
      </c>
      <c r="E6" s="2947" t="s">
        <v>1254</v>
      </c>
      <c r="F6" s="2947" t="s">
        <v>1255</v>
      </c>
      <c r="G6" s="2947" t="s">
        <v>1279</v>
      </c>
    </row>
    <row r="7" spans="1:7" ht="13.8" thickBot="1" x14ac:dyDescent="0.3">
      <c r="A7" s="2948">
        <v>1</v>
      </c>
      <c r="B7" s="2949">
        <v>2</v>
      </c>
      <c r="C7" s="2949">
        <v>3</v>
      </c>
      <c r="D7" s="2949">
        <v>4</v>
      </c>
      <c r="E7" s="2949">
        <v>5</v>
      </c>
      <c r="F7" s="2949">
        <v>6</v>
      </c>
      <c r="G7" s="2949">
        <v>7</v>
      </c>
    </row>
    <row r="8" spans="1:7" ht="13.8" customHeight="1" thickBot="1" x14ac:dyDescent="0.3">
      <c r="A8" s="4498" t="s">
        <v>1256</v>
      </c>
      <c r="B8" s="4498" t="s">
        <v>1257</v>
      </c>
      <c r="C8" s="4501" t="s">
        <v>1258</v>
      </c>
      <c r="D8" s="4502"/>
      <c r="E8" s="4502"/>
      <c r="F8" s="4502"/>
      <c r="G8" s="4503"/>
    </row>
    <row r="9" spans="1:7" ht="13.8" thickBot="1" x14ac:dyDescent="0.3">
      <c r="A9" s="4499"/>
      <c r="B9" s="4499"/>
      <c r="C9" s="2950"/>
      <c r="D9" s="2950"/>
      <c r="E9" s="2950"/>
      <c r="F9" s="2950"/>
      <c r="G9" s="2950"/>
    </row>
    <row r="10" spans="1:7" ht="13.8" customHeight="1" thickBot="1" x14ac:dyDescent="0.3">
      <c r="A10" s="4499"/>
      <c r="B10" s="4499"/>
      <c r="C10" s="4504" t="s">
        <v>1259</v>
      </c>
      <c r="D10" s="4505"/>
      <c r="E10" s="4505"/>
      <c r="F10" s="4505"/>
      <c r="G10" s="4506"/>
    </row>
    <row r="11" spans="1:7" ht="27.6" thickBot="1" x14ac:dyDescent="0.3">
      <c r="A11" s="4500"/>
      <c r="B11" s="4500"/>
      <c r="C11" s="2951" t="s">
        <v>1260</v>
      </c>
      <c r="D11" s="2950">
        <v>3.5</v>
      </c>
      <c r="E11" s="2950">
        <v>3.5</v>
      </c>
      <c r="F11" s="2950">
        <v>3.5</v>
      </c>
      <c r="G11" s="2950">
        <v>3.5</v>
      </c>
    </row>
    <row r="12" spans="1:7" ht="13.8" customHeight="1" thickBot="1" x14ac:dyDescent="0.3">
      <c r="A12" s="4498" t="s">
        <v>1261</v>
      </c>
      <c r="B12" s="4498" t="s">
        <v>1262</v>
      </c>
      <c r="C12" s="4501" t="s">
        <v>1258</v>
      </c>
      <c r="D12" s="4502"/>
      <c r="E12" s="4502"/>
      <c r="F12" s="4502"/>
      <c r="G12" s="4503"/>
    </row>
    <row r="13" spans="1:7" ht="13.8" thickBot="1" x14ac:dyDescent="0.3">
      <c r="A13" s="4499"/>
      <c r="B13" s="4499"/>
      <c r="C13" s="2950"/>
      <c r="D13" s="2950"/>
      <c r="E13" s="2950"/>
      <c r="F13" s="2950"/>
      <c r="G13" s="2950"/>
    </row>
    <row r="14" spans="1:7" ht="13.8" customHeight="1" thickBot="1" x14ac:dyDescent="0.3">
      <c r="A14" s="4499"/>
      <c r="B14" s="4499"/>
      <c r="C14" s="4504" t="s">
        <v>1259</v>
      </c>
      <c r="D14" s="4505"/>
      <c r="E14" s="4505"/>
      <c r="F14" s="4505"/>
      <c r="G14" s="4506"/>
    </row>
    <row r="15" spans="1:7" ht="27" thickBot="1" x14ac:dyDescent="0.3">
      <c r="A15" s="4500"/>
      <c r="B15" s="4500"/>
      <c r="C15" s="2950" t="s">
        <v>1263</v>
      </c>
      <c r="D15" s="2950">
        <v>3.5</v>
      </c>
      <c r="E15" s="2950">
        <v>3.5</v>
      </c>
      <c r="F15" s="2950">
        <v>3.5</v>
      </c>
      <c r="G15" s="2950">
        <v>3.5</v>
      </c>
    </row>
    <row r="16" spans="1:7" ht="13.8" thickBot="1" x14ac:dyDescent="0.3">
      <c r="A16" s="2952"/>
      <c r="B16" s="2953"/>
      <c r="C16" s="2950"/>
      <c r="D16" s="2950"/>
      <c r="E16" s="2950"/>
      <c r="F16" s="2950"/>
      <c r="G16" s="2950"/>
    </row>
    <row r="17" spans="1:7" ht="13.8" customHeight="1" thickBot="1" x14ac:dyDescent="0.3">
      <c r="A17" s="4498" t="s">
        <v>1264</v>
      </c>
      <c r="B17" s="4498" t="s">
        <v>1265</v>
      </c>
      <c r="C17" s="4501" t="s">
        <v>1258</v>
      </c>
      <c r="D17" s="4502"/>
      <c r="E17" s="4502"/>
      <c r="F17" s="4502"/>
      <c r="G17" s="4503"/>
    </row>
    <row r="18" spans="1:7" ht="13.8" thickBot="1" x14ac:dyDescent="0.3">
      <c r="A18" s="4499"/>
      <c r="B18" s="4499"/>
      <c r="C18" s="2950"/>
      <c r="D18" s="2950"/>
      <c r="E18" s="2950"/>
      <c r="F18" s="2950"/>
      <c r="G18" s="2950"/>
    </row>
    <row r="19" spans="1:7" ht="13.8" customHeight="1" thickBot="1" x14ac:dyDescent="0.3">
      <c r="A19" s="4499"/>
      <c r="B19" s="4499"/>
      <c r="C19" s="4504" t="s">
        <v>1259</v>
      </c>
      <c r="D19" s="4505"/>
      <c r="E19" s="4505"/>
      <c r="F19" s="4505"/>
      <c r="G19" s="4506"/>
    </row>
    <row r="20" spans="1:7" ht="27.6" thickBot="1" x14ac:dyDescent="0.3">
      <c r="A20" s="4500"/>
      <c r="B20" s="4500"/>
      <c r="C20" s="2951" t="s">
        <v>1260</v>
      </c>
      <c r="D20" s="2950">
        <v>5</v>
      </c>
      <c r="E20" s="2950">
        <v>5</v>
      </c>
      <c r="F20" s="2950">
        <v>5</v>
      </c>
      <c r="G20" s="2950">
        <v>5</v>
      </c>
    </row>
    <row r="21" spans="1:7" ht="13.8" customHeight="1" thickBot="1" x14ac:dyDescent="0.3">
      <c r="A21" s="4498" t="s">
        <v>1266</v>
      </c>
      <c r="B21" s="4498" t="s">
        <v>1267</v>
      </c>
      <c r="C21" s="4501" t="s">
        <v>1258</v>
      </c>
      <c r="D21" s="4502"/>
      <c r="E21" s="4502"/>
      <c r="F21" s="4502"/>
      <c r="G21" s="4503"/>
    </row>
    <row r="22" spans="1:7" ht="13.8" thickBot="1" x14ac:dyDescent="0.3">
      <c r="A22" s="4499"/>
      <c r="B22" s="4499"/>
      <c r="C22" s="2950"/>
      <c r="D22" s="2950"/>
      <c r="E22" s="2950"/>
      <c r="F22" s="2950"/>
      <c r="G22" s="2950"/>
    </row>
    <row r="23" spans="1:7" ht="13.8" customHeight="1" thickBot="1" x14ac:dyDescent="0.3">
      <c r="A23" s="4499"/>
      <c r="B23" s="4499"/>
      <c r="C23" s="4504" t="s">
        <v>1259</v>
      </c>
      <c r="D23" s="4505"/>
      <c r="E23" s="4505"/>
      <c r="F23" s="4505"/>
      <c r="G23" s="4506"/>
    </row>
    <row r="24" spans="1:7" ht="27" thickBot="1" x14ac:dyDescent="0.3">
      <c r="A24" s="4500"/>
      <c r="B24" s="4500"/>
      <c r="C24" s="2950" t="s">
        <v>1263</v>
      </c>
      <c r="D24" s="2950">
        <v>5</v>
      </c>
      <c r="E24" s="2950">
        <v>5</v>
      </c>
      <c r="F24" s="2950">
        <v>5</v>
      </c>
      <c r="G24" s="2950">
        <v>5</v>
      </c>
    </row>
    <row r="25" spans="1:7" ht="13.8" customHeight="1" thickBot="1" x14ac:dyDescent="0.3">
      <c r="A25" s="4498" t="s">
        <v>1268</v>
      </c>
      <c r="B25" s="4498" t="s">
        <v>1269</v>
      </c>
      <c r="C25" s="4501" t="s">
        <v>1258</v>
      </c>
      <c r="D25" s="4502"/>
      <c r="E25" s="4502"/>
      <c r="F25" s="4502"/>
      <c r="G25" s="4503"/>
    </row>
    <row r="26" spans="1:7" ht="13.8" thickBot="1" x14ac:dyDescent="0.3">
      <c r="A26" s="4499"/>
      <c r="B26" s="4499"/>
      <c r="C26" s="2950"/>
      <c r="D26" s="2950"/>
      <c r="E26" s="2950"/>
      <c r="F26" s="2950"/>
      <c r="G26" s="2950"/>
    </row>
    <row r="27" spans="1:7" ht="13.8" customHeight="1" thickBot="1" x14ac:dyDescent="0.3">
      <c r="A27" s="4499"/>
      <c r="B27" s="4499"/>
      <c r="C27" s="4504" t="s">
        <v>1259</v>
      </c>
      <c r="D27" s="4505"/>
      <c r="E27" s="4505"/>
      <c r="F27" s="4505"/>
      <c r="G27" s="4506"/>
    </row>
    <row r="28" spans="1:7" ht="27.6" thickBot="1" x14ac:dyDescent="0.3">
      <c r="A28" s="4500"/>
      <c r="B28" s="4500"/>
      <c r="C28" s="2951" t="s">
        <v>1260</v>
      </c>
      <c r="D28" s="2950">
        <v>8</v>
      </c>
      <c r="E28" s="2950">
        <v>8</v>
      </c>
      <c r="F28" s="2950">
        <v>8</v>
      </c>
      <c r="G28" s="2950">
        <v>8</v>
      </c>
    </row>
    <row r="29" spans="1:7" ht="13.8" customHeight="1" thickBot="1" x14ac:dyDescent="0.3">
      <c r="A29" s="4498" t="s">
        <v>1270</v>
      </c>
      <c r="B29" s="4498" t="s">
        <v>1271</v>
      </c>
      <c r="C29" s="4501" t="s">
        <v>1258</v>
      </c>
      <c r="D29" s="4502"/>
      <c r="E29" s="4502"/>
      <c r="F29" s="4502"/>
      <c r="G29" s="4503"/>
    </row>
    <row r="30" spans="1:7" ht="13.8" thickBot="1" x14ac:dyDescent="0.3">
      <c r="A30" s="4499"/>
      <c r="B30" s="4499"/>
      <c r="C30" s="2950"/>
      <c r="D30" s="2950"/>
      <c r="E30" s="2950"/>
      <c r="F30" s="2950"/>
      <c r="G30" s="2950"/>
    </row>
    <row r="31" spans="1:7" ht="13.8" customHeight="1" thickBot="1" x14ac:dyDescent="0.3">
      <c r="A31" s="4499"/>
      <c r="B31" s="4499"/>
      <c r="C31" s="4504" t="s">
        <v>1259</v>
      </c>
      <c r="D31" s="4505"/>
      <c r="E31" s="4505"/>
      <c r="F31" s="4505"/>
      <c r="G31" s="4506"/>
    </row>
    <row r="32" spans="1:7" ht="27" thickBot="1" x14ac:dyDescent="0.3">
      <c r="A32" s="4500"/>
      <c r="B32" s="4500"/>
      <c r="C32" s="2950" t="s">
        <v>1263</v>
      </c>
      <c r="D32" s="2950">
        <v>8</v>
      </c>
      <c r="E32" s="2950">
        <v>8</v>
      </c>
      <c r="F32" s="2950">
        <v>8</v>
      </c>
      <c r="G32" s="2950">
        <v>8</v>
      </c>
    </row>
    <row r="33" spans="1:7" ht="13.8" customHeight="1" thickBot="1" x14ac:dyDescent="0.3">
      <c r="A33" s="4498" t="s">
        <v>1272</v>
      </c>
      <c r="B33" s="4498" t="s">
        <v>1273</v>
      </c>
      <c r="C33" s="4501" t="s">
        <v>1258</v>
      </c>
      <c r="D33" s="4502"/>
      <c r="E33" s="4502"/>
      <c r="F33" s="4502"/>
      <c r="G33" s="4503"/>
    </row>
    <row r="34" spans="1:7" ht="13.8" thickBot="1" x14ac:dyDescent="0.3">
      <c r="A34" s="4499"/>
      <c r="B34" s="4499"/>
      <c r="C34" s="2950"/>
      <c r="D34" s="2950"/>
      <c r="E34" s="2950"/>
      <c r="F34" s="2950"/>
      <c r="G34" s="2950"/>
    </row>
    <row r="35" spans="1:7" ht="13.8" customHeight="1" thickBot="1" x14ac:dyDescent="0.3">
      <c r="A35" s="4499"/>
      <c r="B35" s="4499"/>
      <c r="C35" s="4504" t="s">
        <v>1259</v>
      </c>
      <c r="D35" s="4505"/>
      <c r="E35" s="4505"/>
      <c r="F35" s="4505"/>
      <c r="G35" s="4506"/>
    </row>
    <row r="36" spans="1:7" ht="27.6" thickBot="1" x14ac:dyDescent="0.3">
      <c r="A36" s="4500"/>
      <c r="B36" s="4500"/>
      <c r="C36" s="2951" t="s">
        <v>1260</v>
      </c>
      <c r="D36" s="2950">
        <v>18</v>
      </c>
      <c r="E36" s="2950">
        <v>18</v>
      </c>
      <c r="F36" s="2950">
        <v>18</v>
      </c>
      <c r="G36" s="2950">
        <v>18</v>
      </c>
    </row>
    <row r="37" spans="1:7" ht="13.8" customHeight="1" thickBot="1" x14ac:dyDescent="0.3">
      <c r="A37" s="4498" t="s">
        <v>1274</v>
      </c>
      <c r="B37" s="4498" t="s">
        <v>1275</v>
      </c>
      <c r="C37" s="4501" t="s">
        <v>1258</v>
      </c>
      <c r="D37" s="4502"/>
      <c r="E37" s="4502"/>
      <c r="F37" s="4502"/>
      <c r="G37" s="4503"/>
    </row>
    <row r="38" spans="1:7" ht="13.8" thickBot="1" x14ac:dyDescent="0.3">
      <c r="A38" s="4499"/>
      <c r="B38" s="4499"/>
      <c r="C38" s="2950"/>
      <c r="D38" s="2950"/>
      <c r="E38" s="2950"/>
      <c r="F38" s="2950"/>
      <c r="G38" s="2950"/>
    </row>
    <row r="39" spans="1:7" ht="13.8" customHeight="1" thickBot="1" x14ac:dyDescent="0.3">
      <c r="A39" s="4499"/>
      <c r="B39" s="4499"/>
      <c r="C39" s="4504" t="s">
        <v>1259</v>
      </c>
      <c r="D39" s="4505"/>
      <c r="E39" s="4505"/>
      <c r="F39" s="4505"/>
      <c r="G39" s="4506"/>
    </row>
    <row r="40" spans="1:7" ht="27" thickBot="1" x14ac:dyDescent="0.3">
      <c r="A40" s="4500"/>
      <c r="B40" s="4514"/>
      <c r="C40" s="2950" t="s">
        <v>1263</v>
      </c>
      <c r="D40" s="2950">
        <v>8</v>
      </c>
      <c r="E40" s="2950">
        <v>8</v>
      </c>
      <c r="F40" s="2950">
        <v>8</v>
      </c>
      <c r="G40" s="2950">
        <v>8</v>
      </c>
    </row>
    <row r="41" spans="1:7" ht="13.8" customHeight="1" thickBot="1" x14ac:dyDescent="0.3">
      <c r="A41" s="4498" t="s">
        <v>1276</v>
      </c>
      <c r="B41" s="4498" t="s">
        <v>1277</v>
      </c>
      <c r="C41" s="4501" t="s">
        <v>1258</v>
      </c>
      <c r="D41" s="4502"/>
      <c r="E41" s="4502"/>
      <c r="F41" s="4502"/>
      <c r="G41" s="4503"/>
    </row>
    <row r="42" spans="1:7" ht="13.8" thickBot="1" x14ac:dyDescent="0.3">
      <c r="A42" s="4499"/>
      <c r="B42" s="4499"/>
      <c r="C42" s="2950"/>
      <c r="D42" s="2950"/>
      <c r="E42" s="2950"/>
      <c r="F42" s="2950"/>
      <c r="G42" s="2950"/>
    </row>
    <row r="43" spans="1:7" ht="13.8" customHeight="1" thickBot="1" x14ac:dyDescent="0.3">
      <c r="A43" s="4499"/>
      <c r="B43" s="4499"/>
      <c r="C43" s="4504" t="s">
        <v>1259</v>
      </c>
      <c r="D43" s="4505"/>
      <c r="E43" s="4505"/>
      <c r="F43" s="4505"/>
      <c r="G43" s="4506"/>
    </row>
    <row r="44" spans="1:7" ht="27" x14ac:dyDescent="0.25">
      <c r="A44" s="4514"/>
      <c r="B44" s="4514"/>
      <c r="C44" s="2954" t="s">
        <v>1260</v>
      </c>
      <c r="D44" s="2955">
        <v>5</v>
      </c>
      <c r="E44" s="2955">
        <v>5</v>
      </c>
      <c r="F44" s="2955">
        <v>5</v>
      </c>
      <c r="G44" s="2955">
        <v>5</v>
      </c>
    </row>
    <row r="45" spans="1:7" x14ac:dyDescent="0.25">
      <c r="A45" s="4515"/>
      <c r="B45" s="4515"/>
      <c r="C45" s="4516"/>
      <c r="D45" s="4516"/>
      <c r="E45" s="4516"/>
      <c r="F45" s="4516"/>
      <c r="G45" s="4516"/>
    </row>
    <row r="46" spans="1:7" x14ac:dyDescent="0.25">
      <c r="A46" s="4515"/>
      <c r="B46" s="4515"/>
      <c r="C46" s="2956"/>
      <c r="D46" s="2956"/>
      <c r="E46" s="2956"/>
      <c r="F46" s="2956"/>
      <c r="G46" s="2956"/>
    </row>
    <row r="47" spans="1:7" x14ac:dyDescent="0.25">
      <c r="A47" s="4515"/>
      <c r="B47" s="4515"/>
      <c r="C47" s="4517"/>
      <c r="D47" s="4517"/>
      <c r="E47" s="4517"/>
      <c r="F47" s="4517"/>
      <c r="G47" s="4517"/>
    </row>
    <row r="48" spans="1:7" x14ac:dyDescent="0.25">
      <c r="A48" s="4515"/>
      <c r="B48" s="4515"/>
      <c r="C48" s="2956"/>
      <c r="D48" s="2956"/>
      <c r="E48" s="2956"/>
      <c r="F48" s="2956"/>
      <c r="G48" s="2956"/>
    </row>
    <row r="49" spans="1:7" ht="13.2" customHeight="1" x14ac:dyDescent="0.25">
      <c r="A49" s="4518" t="s">
        <v>1278</v>
      </c>
      <c r="B49" s="4518"/>
      <c r="C49" s="4518"/>
      <c r="D49" s="4518"/>
      <c r="E49" s="4518"/>
      <c r="F49" s="4518"/>
      <c r="G49" s="4518"/>
    </row>
    <row r="50" spans="1:7" ht="13.2" customHeight="1" x14ac:dyDescent="0.25">
      <c r="A50" s="4518"/>
      <c r="B50" s="4518"/>
      <c r="C50" s="4518"/>
      <c r="D50" s="4518"/>
      <c r="E50" s="4518"/>
      <c r="F50" s="4518"/>
      <c r="G50" s="4518"/>
    </row>
    <row r="51" spans="1:7" ht="13.2" customHeight="1" x14ac:dyDescent="0.25">
      <c r="A51" s="4518"/>
      <c r="B51" s="4518"/>
      <c r="C51" s="4518"/>
      <c r="D51" s="4518"/>
      <c r="E51" s="4518"/>
      <c r="F51" s="4518"/>
      <c r="G51" s="4518"/>
    </row>
    <row r="52" spans="1:7" ht="51.6" customHeight="1" x14ac:dyDescent="0.25">
      <c r="A52" s="4518"/>
      <c r="B52" s="4518"/>
      <c r="C52" s="4518"/>
      <c r="D52" s="4518"/>
      <c r="E52" s="4518"/>
      <c r="F52" s="4518"/>
      <c r="G52" s="4518"/>
    </row>
  </sheetData>
  <mergeCells count="47">
    <mergeCell ref="A45:A48"/>
    <mergeCell ref="B45:B48"/>
    <mergeCell ref="C45:G45"/>
    <mergeCell ref="C47:G47"/>
    <mergeCell ref="A49:G52"/>
    <mergeCell ref="D1:G1"/>
    <mergeCell ref="A37:A40"/>
    <mergeCell ref="B37:B40"/>
    <mergeCell ref="C37:G37"/>
    <mergeCell ref="C39:G39"/>
    <mergeCell ref="A21:A24"/>
    <mergeCell ref="B21:B24"/>
    <mergeCell ref="C21:G21"/>
    <mergeCell ref="C23:G23"/>
    <mergeCell ref="A25:A28"/>
    <mergeCell ref="B25:B28"/>
    <mergeCell ref="C25:G25"/>
    <mergeCell ref="C27:G27"/>
    <mergeCell ref="A12:A15"/>
    <mergeCell ref="B12:B15"/>
    <mergeCell ref="C12:G12"/>
    <mergeCell ref="A41:A44"/>
    <mergeCell ref="B41:B44"/>
    <mergeCell ref="C41:G41"/>
    <mergeCell ref="C43:G43"/>
    <mergeCell ref="A29:A32"/>
    <mergeCell ref="B29:B32"/>
    <mergeCell ref="C29:G29"/>
    <mergeCell ref="C31:G31"/>
    <mergeCell ref="A33:A36"/>
    <mergeCell ref="B33:B36"/>
    <mergeCell ref="C33:G33"/>
    <mergeCell ref="C35:G35"/>
    <mergeCell ref="C14:G14"/>
    <mergeCell ref="A17:A20"/>
    <mergeCell ref="B17:B20"/>
    <mergeCell ref="C17:G17"/>
    <mergeCell ref="C19:G19"/>
    <mergeCell ref="A8:A11"/>
    <mergeCell ref="B8:B11"/>
    <mergeCell ref="C8:G8"/>
    <mergeCell ref="C10:G10"/>
    <mergeCell ref="A3:G3"/>
    <mergeCell ref="A5:A6"/>
    <mergeCell ref="B5:B6"/>
    <mergeCell ref="C5:C6"/>
    <mergeCell ref="D5:G5"/>
  </mergeCells>
  <pageMargins left="0.7" right="0.7" top="0.75" bottom="0.75" header="0.3" footer="0.3"/>
  <pageSetup paperSize="9" orientation="landscape" horizontalDpi="0"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workbookViewId="0">
      <selection activeCell="L6" sqref="L6"/>
    </sheetView>
  </sheetViews>
  <sheetFormatPr defaultRowHeight="13.2" x14ac:dyDescent="0.25"/>
  <cols>
    <col min="1" max="1" width="10.6640625" customWidth="1"/>
    <col min="2" max="2" width="24" customWidth="1"/>
    <col min="3" max="4" width="23" customWidth="1"/>
    <col min="5" max="5" width="16.6640625" customWidth="1"/>
    <col min="6" max="6" width="22.44140625" customWidth="1"/>
    <col min="7" max="7" width="18.88671875" customWidth="1"/>
    <col min="8" max="8" width="21.6640625" customWidth="1"/>
  </cols>
  <sheetData>
    <row r="1" spans="1:8" ht="55.5" customHeight="1" x14ac:dyDescent="0.25">
      <c r="E1" s="3365"/>
      <c r="F1" s="3365"/>
      <c r="G1" s="3365"/>
      <c r="H1" s="3365"/>
    </row>
    <row r="2" spans="1:8" ht="15.6" customHeight="1" x14ac:dyDescent="0.25">
      <c r="A2" s="4534" t="s">
        <v>1280</v>
      </c>
      <c r="B2" s="4534"/>
      <c r="C2" s="4534"/>
      <c r="D2" s="4534"/>
      <c r="E2" s="4534"/>
      <c r="F2" s="4534"/>
      <c r="G2" s="4534"/>
      <c r="H2" s="4534"/>
    </row>
    <row r="3" spans="1:8" ht="16.2" thickBot="1" x14ac:dyDescent="0.3">
      <c r="A3" s="2958"/>
      <c r="B3" s="150"/>
      <c r="C3" s="150"/>
      <c r="D3" s="150"/>
      <c r="E3" s="150"/>
      <c r="F3" s="150"/>
      <c r="G3" s="150"/>
      <c r="H3" s="2959"/>
    </row>
    <row r="4" spans="1:8" ht="13.95" customHeight="1" thickBot="1" x14ac:dyDescent="0.3">
      <c r="A4" s="4535" t="s">
        <v>1249</v>
      </c>
      <c r="B4" s="4535" t="s">
        <v>1281</v>
      </c>
      <c r="C4" s="4535" t="s">
        <v>1282</v>
      </c>
      <c r="D4" s="4535" t="s">
        <v>1283</v>
      </c>
      <c r="E4" s="4537" t="s">
        <v>1252</v>
      </c>
      <c r="F4" s="4538"/>
      <c r="G4" s="4538"/>
      <c r="H4" s="4539"/>
    </row>
    <row r="5" spans="1:8" ht="14.4" thickBot="1" x14ac:dyDescent="0.3">
      <c r="A5" s="4536"/>
      <c r="B5" s="4536"/>
      <c r="C5" s="4536"/>
      <c r="D5" s="4536"/>
      <c r="E5" s="2960" t="s">
        <v>1253</v>
      </c>
      <c r="F5" s="2960" t="s">
        <v>1254</v>
      </c>
      <c r="G5" s="2960" t="s">
        <v>1322</v>
      </c>
      <c r="H5" s="2960" t="s">
        <v>1321</v>
      </c>
    </row>
    <row r="6" spans="1:8" ht="13.8" thickBot="1" x14ac:dyDescent="0.3">
      <c r="A6" s="2961">
        <v>1</v>
      </c>
      <c r="B6" s="2962">
        <v>2</v>
      </c>
      <c r="C6" s="2962">
        <v>3</v>
      </c>
      <c r="D6" s="2962">
        <v>4</v>
      </c>
      <c r="E6" s="2962">
        <v>5</v>
      </c>
      <c r="F6" s="2962">
        <v>6</v>
      </c>
      <c r="G6" s="2962">
        <v>7</v>
      </c>
      <c r="H6" s="2962">
        <v>8</v>
      </c>
    </row>
    <row r="7" spans="1:8" ht="13.95" customHeight="1" thickBot="1" x14ac:dyDescent="0.3">
      <c r="A7" s="4531" t="s">
        <v>1256</v>
      </c>
      <c r="B7" s="4531" t="s">
        <v>1284</v>
      </c>
      <c r="C7" s="4522" t="s">
        <v>1285</v>
      </c>
      <c r="D7" s="4523"/>
      <c r="E7" s="4523"/>
      <c r="F7" s="4523"/>
      <c r="G7" s="4523"/>
      <c r="H7" s="4524"/>
    </row>
    <row r="8" spans="1:8" ht="13.8" thickBot="1" x14ac:dyDescent="0.3">
      <c r="A8" s="4532"/>
      <c r="B8" s="4532"/>
      <c r="C8" s="2965"/>
      <c r="D8" s="2965"/>
      <c r="E8" s="2965"/>
      <c r="F8" s="2965"/>
      <c r="G8" s="2965"/>
      <c r="H8" s="2965"/>
    </row>
    <row r="9" spans="1:8" ht="13.8" thickBot="1" x14ac:dyDescent="0.3">
      <c r="A9" s="4532"/>
      <c r="B9" s="4532"/>
      <c r="C9" s="4522" t="s">
        <v>1259</v>
      </c>
      <c r="D9" s="4523"/>
      <c r="E9" s="4523"/>
      <c r="F9" s="4523"/>
      <c r="G9" s="4523"/>
      <c r="H9" s="4524"/>
    </row>
    <row r="10" spans="1:8" ht="27.6" customHeight="1" thickBot="1" x14ac:dyDescent="0.3">
      <c r="A10" s="4532"/>
      <c r="B10" s="4532"/>
      <c r="C10" s="4531" t="s">
        <v>1286</v>
      </c>
      <c r="D10" s="2966" t="s">
        <v>1287</v>
      </c>
      <c r="E10" s="2965" t="s">
        <v>1288</v>
      </c>
      <c r="F10" s="2965" t="s">
        <v>1288</v>
      </c>
      <c r="G10" s="2965" t="s">
        <v>1288</v>
      </c>
      <c r="H10" s="2965" t="s">
        <v>1481</v>
      </c>
    </row>
    <row r="11" spans="1:8" ht="42.6" customHeight="1" thickBot="1" x14ac:dyDescent="0.3">
      <c r="A11" s="4532"/>
      <c r="B11" s="4532"/>
      <c r="C11" s="4532"/>
      <c r="D11" s="2967" t="s">
        <v>1323</v>
      </c>
      <c r="E11" s="2965" t="s">
        <v>1289</v>
      </c>
      <c r="F11" s="2965" t="s">
        <v>1289</v>
      </c>
      <c r="G11" s="2965" t="s">
        <v>1289</v>
      </c>
      <c r="H11" s="2965" t="s">
        <v>1289</v>
      </c>
    </row>
    <row r="12" spans="1:8" ht="52.95" customHeight="1" thickBot="1" x14ac:dyDescent="0.3">
      <c r="A12" s="4533"/>
      <c r="B12" s="4533"/>
      <c r="C12" s="4533"/>
      <c r="D12" s="2969" t="s">
        <v>1324</v>
      </c>
      <c r="E12" s="2970" t="s">
        <v>1290</v>
      </c>
      <c r="F12" s="2971" t="s">
        <v>1290</v>
      </c>
      <c r="G12" s="2970" t="s">
        <v>1290</v>
      </c>
      <c r="H12" s="2970" t="s">
        <v>1290</v>
      </c>
    </row>
    <row r="13" spans="1:8" ht="13.95" customHeight="1" thickBot="1" x14ac:dyDescent="0.3">
      <c r="A13" s="4531" t="s">
        <v>1261</v>
      </c>
      <c r="B13" s="4531" t="s">
        <v>1291</v>
      </c>
      <c r="C13" s="4522" t="s">
        <v>1285</v>
      </c>
      <c r="D13" s="4523"/>
      <c r="E13" s="4523"/>
      <c r="F13" s="4523"/>
      <c r="G13" s="4523"/>
      <c r="H13" s="4524"/>
    </row>
    <row r="14" spans="1:8" ht="13.8" thickBot="1" x14ac:dyDescent="0.3">
      <c r="A14" s="4532"/>
      <c r="B14" s="4532"/>
      <c r="C14" s="2965"/>
      <c r="D14" s="2972"/>
      <c r="E14" s="2972"/>
      <c r="F14" s="2972"/>
      <c r="G14" s="2972"/>
      <c r="H14" s="2972"/>
    </row>
    <row r="15" spans="1:8" ht="13.8" thickBot="1" x14ac:dyDescent="0.3">
      <c r="A15" s="4532"/>
      <c r="B15" s="4532"/>
      <c r="C15" s="4522" t="s">
        <v>1259</v>
      </c>
      <c r="D15" s="4523"/>
      <c r="E15" s="4523"/>
      <c r="F15" s="4523"/>
      <c r="G15" s="4523"/>
      <c r="H15" s="4524"/>
    </row>
    <row r="16" spans="1:8" ht="102.6" customHeight="1" thickBot="1" x14ac:dyDescent="0.3">
      <c r="A16" s="4532"/>
      <c r="B16" s="4532"/>
      <c r="C16" s="4531" t="s">
        <v>1286</v>
      </c>
      <c r="D16" s="2973" t="s">
        <v>1325</v>
      </c>
      <c r="E16" s="2972" t="s">
        <v>1293</v>
      </c>
      <c r="F16" s="2972" t="s">
        <v>1292</v>
      </c>
      <c r="G16" s="2972" t="s">
        <v>1292</v>
      </c>
      <c r="H16" s="2972" t="s">
        <v>1292</v>
      </c>
    </row>
    <row r="17" spans="1:8" ht="99" customHeight="1" thickBot="1" x14ac:dyDescent="0.3">
      <c r="A17" s="4532"/>
      <c r="B17" s="4532"/>
      <c r="C17" s="4532"/>
      <c r="D17" s="2973" t="s">
        <v>1326</v>
      </c>
      <c r="E17" s="2973" t="s">
        <v>1289</v>
      </c>
      <c r="F17" s="2973" t="s">
        <v>1289</v>
      </c>
      <c r="G17" s="2973" t="s">
        <v>1289</v>
      </c>
      <c r="H17" s="2973" t="s">
        <v>1289</v>
      </c>
    </row>
    <row r="18" spans="1:8" ht="100.2" customHeight="1" thickBot="1" x14ac:dyDescent="0.3">
      <c r="A18" s="4532"/>
      <c r="B18" s="4532"/>
      <c r="C18" s="4532"/>
      <c r="D18" s="2973" t="s">
        <v>1327</v>
      </c>
      <c r="E18" s="2973" t="s">
        <v>1294</v>
      </c>
      <c r="F18" s="2973" t="s">
        <v>1294</v>
      </c>
      <c r="G18" s="2973" t="s">
        <v>1294</v>
      </c>
      <c r="H18" s="2965" t="s">
        <v>1294</v>
      </c>
    </row>
    <row r="19" spans="1:8" ht="199.2" customHeight="1" thickBot="1" x14ac:dyDescent="0.3">
      <c r="A19" s="4532"/>
      <c r="B19" s="4532"/>
      <c r="C19" s="4533"/>
      <c r="D19" s="2973" t="s">
        <v>1295</v>
      </c>
      <c r="E19" s="2973" t="s">
        <v>1296</v>
      </c>
      <c r="F19" s="2973" t="s">
        <v>1296</v>
      </c>
      <c r="G19" s="2973" t="s">
        <v>1296</v>
      </c>
      <c r="H19" s="2973" t="s">
        <v>1296</v>
      </c>
    </row>
    <row r="20" spans="1:8" ht="20.399999999999999" customHeight="1" thickBot="1" x14ac:dyDescent="0.3">
      <c r="A20" s="4531" t="s">
        <v>1264</v>
      </c>
      <c r="B20" s="4531" t="s">
        <v>1297</v>
      </c>
      <c r="C20" s="4522" t="s">
        <v>1285</v>
      </c>
      <c r="D20" s="4523"/>
      <c r="E20" s="4523"/>
      <c r="F20" s="4523"/>
      <c r="G20" s="4523"/>
      <c r="H20" s="4524"/>
    </row>
    <row r="21" spans="1:8" ht="13.8" thickBot="1" x14ac:dyDescent="0.3">
      <c r="A21" s="4532"/>
      <c r="B21" s="4532"/>
      <c r="C21" s="2965"/>
      <c r="D21" s="2965"/>
      <c r="E21" s="2965"/>
      <c r="F21" s="2965"/>
      <c r="G21" s="2965"/>
      <c r="H21" s="2965"/>
    </row>
    <row r="22" spans="1:8" ht="27" customHeight="1" thickBot="1" x14ac:dyDescent="0.3">
      <c r="A22" s="4532"/>
      <c r="B22" s="4532"/>
      <c r="C22" s="4522" t="s">
        <v>1259</v>
      </c>
      <c r="D22" s="4523"/>
      <c r="E22" s="4523"/>
      <c r="F22" s="4523"/>
      <c r="G22" s="4523"/>
      <c r="H22" s="4524"/>
    </row>
    <row r="23" spans="1:8" ht="74.400000000000006" customHeight="1" thickBot="1" x14ac:dyDescent="0.3">
      <c r="A23" s="4532"/>
      <c r="B23" s="4532"/>
      <c r="C23" s="4531" t="s">
        <v>1286</v>
      </c>
      <c r="D23" s="2972" t="s">
        <v>1328</v>
      </c>
      <c r="E23" s="2972" t="s">
        <v>1289</v>
      </c>
      <c r="F23" s="2950" t="s">
        <v>1289</v>
      </c>
      <c r="G23" s="3352" t="s">
        <v>1289</v>
      </c>
      <c r="H23" s="3352" t="s">
        <v>1289</v>
      </c>
    </row>
    <row r="24" spans="1:8" ht="103.95" customHeight="1" thickBot="1" x14ac:dyDescent="0.3">
      <c r="A24" s="4532"/>
      <c r="B24" s="4532"/>
      <c r="C24" s="4533"/>
      <c r="D24" s="2973" t="s">
        <v>1298</v>
      </c>
      <c r="E24" s="2973" t="s">
        <v>1299</v>
      </c>
      <c r="F24" s="2973" t="s">
        <v>1300</v>
      </c>
      <c r="G24" s="2973" t="s">
        <v>1300</v>
      </c>
      <c r="H24" s="2973" t="s">
        <v>1300</v>
      </c>
    </row>
    <row r="25" spans="1:8" ht="13.95" customHeight="1" thickBot="1" x14ac:dyDescent="0.3">
      <c r="A25" s="4531" t="s">
        <v>1266</v>
      </c>
      <c r="B25" s="4531" t="s">
        <v>1301</v>
      </c>
      <c r="C25" s="4522" t="s">
        <v>1285</v>
      </c>
      <c r="D25" s="4523"/>
      <c r="E25" s="4523"/>
      <c r="F25" s="4523"/>
      <c r="G25" s="4523"/>
      <c r="H25" s="4524"/>
    </row>
    <row r="26" spans="1:8" ht="22.2" customHeight="1" thickBot="1" x14ac:dyDescent="0.3">
      <c r="A26" s="4532"/>
      <c r="B26" s="4532"/>
      <c r="C26" s="2965"/>
      <c r="D26" s="2965"/>
      <c r="E26" s="2965"/>
      <c r="F26" s="2965"/>
      <c r="G26" s="2965"/>
      <c r="H26" s="2965"/>
    </row>
    <row r="27" spans="1:8" ht="25.95" customHeight="1" thickBot="1" x14ac:dyDescent="0.3">
      <c r="A27" s="4532"/>
      <c r="B27" s="4549"/>
      <c r="C27" s="4552" t="s">
        <v>1259</v>
      </c>
      <c r="D27" s="4553"/>
      <c r="E27" s="4553"/>
      <c r="F27" s="4553"/>
      <c r="G27" s="4553"/>
      <c r="H27" s="4554"/>
    </row>
    <row r="28" spans="1:8" ht="118.95" customHeight="1" x14ac:dyDescent="0.25">
      <c r="A28" s="4532"/>
      <c r="B28" s="4549"/>
      <c r="C28" s="4551" t="s">
        <v>1286</v>
      </c>
      <c r="D28" s="2974" t="s">
        <v>1329</v>
      </c>
      <c r="E28" s="3353" t="s">
        <v>1302</v>
      </c>
      <c r="F28" s="3354" t="s">
        <v>1302</v>
      </c>
      <c r="G28" s="3354" t="s">
        <v>1303</v>
      </c>
      <c r="H28" s="3355" t="s">
        <v>1303</v>
      </c>
    </row>
    <row r="29" spans="1:8" ht="125.4" customHeight="1" x14ac:dyDescent="0.25">
      <c r="A29" s="4532"/>
      <c r="B29" s="4549"/>
      <c r="C29" s="4549"/>
      <c r="D29" s="3356" t="s">
        <v>1482</v>
      </c>
      <c r="E29" s="3357" t="s">
        <v>1483</v>
      </c>
      <c r="F29" s="62" t="s">
        <v>1483</v>
      </c>
      <c r="G29" s="1925" t="s">
        <v>1483</v>
      </c>
      <c r="H29" s="1926" t="s">
        <v>1483</v>
      </c>
    </row>
    <row r="30" spans="1:8" ht="154.94999999999999" customHeight="1" x14ac:dyDescent="0.25">
      <c r="A30" s="4532"/>
      <c r="B30" s="4549"/>
      <c r="C30" s="4549"/>
      <c r="D30" s="3356" t="s">
        <v>1484</v>
      </c>
      <c r="E30" s="3358">
        <v>0.9</v>
      </c>
      <c r="F30" s="3359">
        <v>0.92</v>
      </c>
      <c r="G30" s="3360">
        <v>0.94</v>
      </c>
      <c r="H30" s="3361">
        <v>0.96</v>
      </c>
    </row>
    <row r="31" spans="1:8" ht="13.95" customHeight="1" thickBot="1" x14ac:dyDescent="0.3">
      <c r="A31" s="4533"/>
      <c r="B31" s="4550"/>
      <c r="C31" s="4550"/>
      <c r="D31" s="2977" t="s">
        <v>1304</v>
      </c>
      <c r="E31" s="3349" t="s">
        <v>1305</v>
      </c>
      <c r="F31" s="2978" t="s">
        <v>1305</v>
      </c>
      <c r="G31" s="2978" t="s">
        <v>1305</v>
      </c>
      <c r="H31" s="3362" t="s">
        <v>1305</v>
      </c>
    </row>
    <row r="32" spans="1:8" ht="13.8" thickBot="1" x14ac:dyDescent="0.3">
      <c r="A32" s="4531" t="s">
        <v>1268</v>
      </c>
      <c r="B32" s="4531" t="s">
        <v>1306</v>
      </c>
      <c r="C32" s="4540" t="s">
        <v>1285</v>
      </c>
      <c r="D32" s="4541"/>
      <c r="E32" s="4541"/>
      <c r="F32" s="4541"/>
      <c r="G32" s="4541"/>
      <c r="H32" s="4542"/>
    </row>
    <row r="33" spans="1:8" ht="13.8" thickBot="1" x14ac:dyDescent="0.3">
      <c r="A33" s="4532"/>
      <c r="B33" s="4532"/>
      <c r="C33" s="2965"/>
      <c r="D33" s="2965"/>
      <c r="E33" s="2965"/>
      <c r="F33" s="2965"/>
      <c r="G33" s="2965"/>
      <c r="H33" s="2965"/>
    </row>
    <row r="34" spans="1:8" ht="76.95" customHeight="1" thickBot="1" x14ac:dyDescent="0.3">
      <c r="A34" s="4532"/>
      <c r="B34" s="4532"/>
      <c r="C34" s="4522" t="s">
        <v>1259</v>
      </c>
      <c r="D34" s="4523"/>
      <c r="E34" s="4523"/>
      <c r="F34" s="4523"/>
      <c r="G34" s="4523"/>
      <c r="H34" s="4524"/>
    </row>
    <row r="35" spans="1:8" ht="79.2" x14ac:dyDescent="0.25">
      <c r="A35" s="4532"/>
      <c r="B35" s="4532"/>
      <c r="C35" s="4543" t="s">
        <v>1286</v>
      </c>
      <c r="D35" s="2979" t="s">
        <v>1330</v>
      </c>
      <c r="E35" s="2979" t="s">
        <v>1331</v>
      </c>
      <c r="F35" s="2979" t="s">
        <v>1331</v>
      </c>
      <c r="G35" s="2980" t="s">
        <v>1331</v>
      </c>
      <c r="H35" s="2980" t="s">
        <v>1331</v>
      </c>
    </row>
    <row r="36" spans="1:8" ht="44.4" customHeight="1" x14ac:dyDescent="0.25">
      <c r="A36" s="4532"/>
      <c r="B36" s="4532"/>
      <c r="C36" s="4544"/>
      <c r="D36" s="2975" t="s">
        <v>1307</v>
      </c>
      <c r="E36" s="2975" t="s">
        <v>1332</v>
      </c>
      <c r="F36" s="2975" t="s">
        <v>1332</v>
      </c>
      <c r="G36" s="2976" t="s">
        <v>1332</v>
      </c>
      <c r="H36" s="2976" t="s">
        <v>1332</v>
      </c>
    </row>
    <row r="37" spans="1:8" ht="13.2" customHeight="1" x14ac:dyDescent="0.25">
      <c r="A37" s="4532"/>
      <c r="B37" s="4532"/>
      <c r="C37" s="4544"/>
      <c r="D37" s="2975" t="s">
        <v>1308</v>
      </c>
      <c r="E37" s="2975" t="s">
        <v>1309</v>
      </c>
      <c r="F37" s="2975" t="s">
        <v>1309</v>
      </c>
      <c r="G37" s="2976" t="s">
        <v>1309</v>
      </c>
      <c r="H37" s="2976" t="s">
        <v>1309</v>
      </c>
    </row>
    <row r="38" spans="1:8" ht="44.4" customHeight="1" x14ac:dyDescent="0.25">
      <c r="A38" s="4532"/>
      <c r="B38" s="4532"/>
      <c r="C38" s="4544"/>
      <c r="D38" s="2975" t="s">
        <v>1310</v>
      </c>
      <c r="E38" s="2975">
        <v>1</v>
      </c>
      <c r="F38" s="2975">
        <v>1</v>
      </c>
      <c r="G38" s="2976">
        <v>1</v>
      </c>
      <c r="H38" s="2976">
        <v>1</v>
      </c>
    </row>
    <row r="39" spans="1:8" ht="39.6" x14ac:dyDescent="0.25">
      <c r="A39" s="4532"/>
      <c r="B39" s="4532"/>
      <c r="C39" s="4544"/>
      <c r="D39" s="2975" t="s">
        <v>1311</v>
      </c>
      <c r="E39" s="2975" t="s">
        <v>1333</v>
      </c>
      <c r="F39" s="2975" t="s">
        <v>1333</v>
      </c>
      <c r="G39" s="2976" t="s">
        <v>1333</v>
      </c>
      <c r="H39" s="2976" t="s">
        <v>1333</v>
      </c>
    </row>
    <row r="40" spans="1:8" ht="253.95" customHeight="1" x14ac:dyDescent="0.25">
      <c r="A40" s="4532"/>
      <c r="B40" s="4532"/>
      <c r="C40" s="4544"/>
      <c r="D40" s="2975" t="s">
        <v>1334</v>
      </c>
      <c r="E40" s="2975" t="s">
        <v>1312</v>
      </c>
      <c r="F40" s="2975" t="s">
        <v>1312</v>
      </c>
      <c r="G40" s="2976" t="s">
        <v>1312</v>
      </c>
      <c r="H40" s="3363" t="s">
        <v>1485</v>
      </c>
    </row>
    <row r="41" spans="1:8" ht="25.95" customHeight="1" thickBot="1" x14ac:dyDescent="0.3">
      <c r="A41" s="4532"/>
      <c r="B41" s="4533"/>
      <c r="C41" s="4545"/>
      <c r="D41" s="2323" t="s">
        <v>1486</v>
      </c>
      <c r="E41" s="2323" t="s">
        <v>1487</v>
      </c>
      <c r="F41" s="2323" t="s">
        <v>1487</v>
      </c>
      <c r="G41" s="3364" t="s">
        <v>1487</v>
      </c>
      <c r="H41" s="3364" t="s">
        <v>1488</v>
      </c>
    </row>
    <row r="42" spans="1:8" ht="24" customHeight="1" thickBot="1" x14ac:dyDescent="0.3">
      <c r="A42" s="4531">
        <v>6</v>
      </c>
      <c r="B42" s="4531" t="s">
        <v>1335</v>
      </c>
      <c r="C42" s="4546" t="s">
        <v>1336</v>
      </c>
      <c r="D42" s="4547"/>
      <c r="E42" s="4547"/>
      <c r="F42" s="4547"/>
      <c r="G42" s="4547"/>
      <c r="H42" s="4548"/>
    </row>
    <row r="43" spans="1:8" ht="34.950000000000003" customHeight="1" thickBot="1" x14ac:dyDescent="0.3">
      <c r="A43" s="4532"/>
      <c r="B43" s="4532"/>
      <c r="C43" s="2965"/>
      <c r="D43" s="2965"/>
      <c r="E43" s="2965"/>
      <c r="F43" s="2965"/>
      <c r="G43" s="2965"/>
      <c r="H43" s="2965"/>
    </row>
    <row r="44" spans="1:8" ht="40.200000000000003" customHeight="1" thickBot="1" x14ac:dyDescent="0.3">
      <c r="A44" s="4532"/>
      <c r="B44" s="4532"/>
      <c r="C44" s="4522" t="s">
        <v>1259</v>
      </c>
      <c r="D44" s="4523"/>
      <c r="E44" s="4523"/>
      <c r="F44" s="4523"/>
      <c r="G44" s="4523"/>
      <c r="H44" s="4524"/>
    </row>
    <row r="45" spans="1:8" ht="13.8" customHeight="1" thickBot="1" x14ac:dyDescent="0.3">
      <c r="A45" s="4532"/>
      <c r="B45" s="4532"/>
      <c r="C45" s="2965" t="s">
        <v>1313</v>
      </c>
      <c r="D45" s="2972" t="s">
        <v>1314</v>
      </c>
      <c r="E45" s="2965">
        <v>300</v>
      </c>
      <c r="F45" s="2965">
        <v>310</v>
      </c>
      <c r="G45" s="2965">
        <v>320</v>
      </c>
      <c r="H45" s="2965">
        <v>330</v>
      </c>
    </row>
    <row r="46" spans="1:8" ht="13.95" customHeight="1" thickBot="1" x14ac:dyDescent="0.3">
      <c r="A46" s="4533"/>
      <c r="B46" s="4533"/>
      <c r="C46" s="2965" t="s">
        <v>1313</v>
      </c>
      <c r="D46" s="2972" t="s">
        <v>1315</v>
      </c>
      <c r="E46" s="2965">
        <v>26</v>
      </c>
      <c r="F46" s="2965">
        <v>27</v>
      </c>
      <c r="G46" s="2965">
        <v>28</v>
      </c>
      <c r="H46" s="2965">
        <v>29</v>
      </c>
    </row>
    <row r="47" spans="1:8" ht="13.8" thickBot="1" x14ac:dyDescent="0.3">
      <c r="A47" s="4531">
        <v>7</v>
      </c>
      <c r="B47" s="4531" t="s">
        <v>1316</v>
      </c>
      <c r="C47" s="4522" t="s">
        <v>1317</v>
      </c>
      <c r="D47" s="4523"/>
      <c r="E47" s="4523"/>
      <c r="F47" s="4523"/>
      <c r="G47" s="4523"/>
      <c r="H47" s="4524"/>
    </row>
    <row r="48" spans="1:8" ht="13.8" thickBot="1" x14ac:dyDescent="0.3">
      <c r="A48" s="4532"/>
      <c r="B48" s="4532"/>
      <c r="C48" s="2965"/>
      <c r="D48" s="2965"/>
      <c r="E48" s="2965"/>
      <c r="F48" s="2965"/>
      <c r="G48" s="2965"/>
      <c r="H48" s="2965"/>
    </row>
    <row r="49" spans="1:8" ht="27" customHeight="1" thickBot="1" x14ac:dyDescent="0.3">
      <c r="A49" s="4532"/>
      <c r="B49" s="4532"/>
      <c r="C49" s="4522" t="s">
        <v>1259</v>
      </c>
      <c r="D49" s="4523"/>
      <c r="E49" s="4523"/>
      <c r="F49" s="4523"/>
      <c r="G49" s="4523"/>
      <c r="H49" s="4524"/>
    </row>
    <row r="50" spans="1:8" ht="40.200000000000003" customHeight="1" thickBot="1" x14ac:dyDescent="0.3">
      <c r="A50" s="4532"/>
      <c r="B50" s="4532"/>
      <c r="C50" s="2965" t="s">
        <v>1318</v>
      </c>
      <c r="D50" s="2966" t="s">
        <v>1319</v>
      </c>
      <c r="E50" s="2965">
        <v>50</v>
      </c>
      <c r="F50" s="2965">
        <v>75</v>
      </c>
      <c r="G50" s="2965">
        <v>100</v>
      </c>
      <c r="H50" s="2965">
        <v>100</v>
      </c>
    </row>
    <row r="51" spans="1:8" ht="27" customHeight="1" thickBot="1" x14ac:dyDescent="0.3">
      <c r="A51" s="4532"/>
      <c r="B51" s="4532"/>
      <c r="C51" s="2965" t="s">
        <v>1318</v>
      </c>
      <c r="D51" s="2966" t="s">
        <v>1337</v>
      </c>
      <c r="E51" s="2965">
        <v>3</v>
      </c>
      <c r="F51" s="2965">
        <v>4</v>
      </c>
      <c r="G51" s="2965">
        <v>4</v>
      </c>
      <c r="H51" s="2965">
        <v>5</v>
      </c>
    </row>
    <row r="52" spans="1:8" ht="13.8" customHeight="1" thickBot="1" x14ac:dyDescent="0.3">
      <c r="A52" s="4533"/>
      <c r="B52" s="4533"/>
      <c r="C52" s="2965" t="s">
        <v>1318</v>
      </c>
      <c r="D52" s="2981" t="s">
        <v>1338</v>
      </c>
      <c r="E52" s="2965">
        <v>0</v>
      </c>
      <c r="F52" s="2965">
        <v>0</v>
      </c>
      <c r="G52" s="2965">
        <v>5</v>
      </c>
      <c r="H52" s="2965">
        <v>10</v>
      </c>
    </row>
    <row r="53" spans="1:8" ht="15.6" customHeight="1" thickBot="1" x14ac:dyDescent="0.3">
      <c r="A53" s="4556">
        <v>8</v>
      </c>
      <c r="B53" s="4556" t="s">
        <v>1339</v>
      </c>
      <c r="C53" s="4522" t="s">
        <v>1317</v>
      </c>
      <c r="D53" s="4523"/>
      <c r="E53" s="4523"/>
      <c r="F53" s="4523"/>
      <c r="G53" s="4523"/>
      <c r="H53" s="4524"/>
    </row>
    <row r="54" spans="1:8" ht="15.6" customHeight="1" thickBot="1" x14ac:dyDescent="0.3">
      <c r="A54" s="4557"/>
      <c r="B54" s="4557"/>
      <c r="C54" s="2965"/>
      <c r="D54" s="2965"/>
      <c r="E54" s="2965"/>
      <c r="F54" s="2965"/>
      <c r="G54" s="2965"/>
      <c r="H54" s="2965"/>
    </row>
    <row r="55" spans="1:8" ht="27" customHeight="1" thickBot="1" x14ac:dyDescent="0.3">
      <c r="A55" s="4557"/>
      <c r="B55" s="4557"/>
      <c r="C55" s="4522" t="s">
        <v>1259</v>
      </c>
      <c r="D55" s="4523"/>
      <c r="E55" s="4523"/>
      <c r="F55" s="4523"/>
      <c r="G55" s="4523"/>
      <c r="H55" s="4524"/>
    </row>
    <row r="56" spans="1:8" ht="27" customHeight="1" thickBot="1" x14ac:dyDescent="0.3">
      <c r="A56" s="4557"/>
      <c r="B56" s="4557"/>
      <c r="C56" s="2963"/>
      <c r="D56" s="2983" t="s">
        <v>1340</v>
      </c>
      <c r="E56" s="2984">
        <v>8</v>
      </c>
      <c r="F56" s="2985">
        <v>2</v>
      </c>
      <c r="G56" s="2985">
        <v>2</v>
      </c>
      <c r="H56" s="2985">
        <v>2</v>
      </c>
    </row>
    <row r="57" spans="1:8" ht="27" customHeight="1" thickBot="1" x14ac:dyDescent="0.3">
      <c r="A57" s="4557"/>
      <c r="B57" s="4557"/>
      <c r="C57" s="2982" t="s">
        <v>1341</v>
      </c>
      <c r="D57" s="2983" t="s">
        <v>1342</v>
      </c>
      <c r="E57" s="2985">
        <v>12</v>
      </c>
      <c r="F57" s="2985">
        <v>4</v>
      </c>
      <c r="G57" s="2985">
        <v>4</v>
      </c>
      <c r="H57" s="2985">
        <v>4</v>
      </c>
    </row>
    <row r="58" spans="1:8" ht="27" customHeight="1" thickBot="1" x14ac:dyDescent="0.3">
      <c r="A58" s="4557"/>
      <c r="B58" s="4557"/>
      <c r="C58" s="2964"/>
      <c r="D58" s="2983" t="s">
        <v>1343</v>
      </c>
      <c r="E58" s="2984" t="s">
        <v>1344</v>
      </c>
      <c r="F58" s="2984" t="s">
        <v>1345</v>
      </c>
      <c r="G58" s="2984" t="s">
        <v>1346</v>
      </c>
      <c r="H58" s="2984" t="s">
        <v>1346</v>
      </c>
    </row>
    <row r="59" spans="1:8" ht="27" customHeight="1" thickBot="1" x14ac:dyDescent="0.3">
      <c r="A59" s="4557"/>
      <c r="B59" s="4557"/>
      <c r="C59" s="2964"/>
      <c r="D59" s="2986" t="s">
        <v>1347</v>
      </c>
      <c r="E59" s="2984">
        <v>0</v>
      </c>
      <c r="F59" s="2984">
        <v>5</v>
      </c>
      <c r="G59" s="2984">
        <v>7</v>
      </c>
      <c r="H59" s="2984">
        <v>10</v>
      </c>
    </row>
    <row r="60" spans="1:8" ht="40.200000000000003" customHeight="1" thickBot="1" x14ac:dyDescent="0.3">
      <c r="A60" s="4557"/>
      <c r="B60" s="4557"/>
      <c r="C60" s="2964"/>
      <c r="D60" s="2987" t="s">
        <v>1348</v>
      </c>
      <c r="E60" s="2984">
        <v>0</v>
      </c>
      <c r="F60" s="2984">
        <v>2</v>
      </c>
      <c r="G60" s="2984">
        <v>3</v>
      </c>
      <c r="H60" s="2984">
        <v>4</v>
      </c>
    </row>
    <row r="61" spans="1:8" ht="27" customHeight="1" thickBot="1" x14ac:dyDescent="0.3">
      <c r="A61" s="4557"/>
      <c r="B61" s="4557"/>
      <c r="C61" s="2964"/>
      <c r="D61" s="2983" t="s">
        <v>1349</v>
      </c>
      <c r="E61" s="2985" t="s">
        <v>1350</v>
      </c>
      <c r="F61" s="2985" t="s">
        <v>1351</v>
      </c>
      <c r="G61" s="2985" t="s">
        <v>1351</v>
      </c>
      <c r="H61" s="2985" t="s">
        <v>1351</v>
      </c>
    </row>
    <row r="62" spans="1:8" ht="40.200000000000003" thickBot="1" x14ac:dyDescent="0.3">
      <c r="A62" s="4557"/>
      <c r="B62" s="4557"/>
      <c r="C62" s="2964"/>
      <c r="D62" s="2983" t="s">
        <v>1352</v>
      </c>
      <c r="E62" s="2984">
        <v>3</v>
      </c>
      <c r="F62" s="2984">
        <v>3</v>
      </c>
      <c r="G62" s="2984">
        <v>3</v>
      </c>
      <c r="H62" s="2984">
        <v>3</v>
      </c>
    </row>
    <row r="63" spans="1:8" ht="13.8" customHeight="1" thickBot="1" x14ac:dyDescent="0.3">
      <c r="A63" s="4558"/>
      <c r="B63" s="4558"/>
      <c r="C63" s="2968"/>
      <c r="D63" s="2968"/>
      <c r="E63" s="2968"/>
      <c r="F63" s="2968"/>
      <c r="G63" s="2968"/>
      <c r="H63" s="2968"/>
    </row>
    <row r="64" spans="1:8" ht="13.8" thickBot="1" x14ac:dyDescent="0.3">
      <c r="A64" s="4556">
        <v>9</v>
      </c>
      <c r="B64" s="4519" t="s">
        <v>1353</v>
      </c>
      <c r="C64" s="4522" t="s">
        <v>1317</v>
      </c>
      <c r="D64" s="4523"/>
      <c r="E64" s="4523"/>
      <c r="F64" s="4523"/>
      <c r="G64" s="4523"/>
      <c r="H64" s="4524"/>
    </row>
    <row r="65" spans="1:9" ht="13.8" thickBot="1" x14ac:dyDescent="0.3">
      <c r="A65" s="4557"/>
      <c r="B65" s="4520"/>
      <c r="C65" s="2968"/>
      <c r="D65" s="2965"/>
      <c r="E65" s="2965"/>
      <c r="F65" s="2965"/>
      <c r="G65" s="2965"/>
      <c r="H65" s="2965"/>
    </row>
    <row r="66" spans="1:9" ht="13.8" thickBot="1" x14ac:dyDescent="0.3">
      <c r="A66" s="4557"/>
      <c r="B66" s="4520"/>
      <c r="C66" s="4522" t="s">
        <v>1259</v>
      </c>
      <c r="D66" s="4523"/>
      <c r="E66" s="4523"/>
      <c r="F66" s="4523"/>
      <c r="G66" s="4523"/>
      <c r="H66" s="4524"/>
    </row>
    <row r="67" spans="1:9" ht="119.4" customHeight="1" x14ac:dyDescent="0.25">
      <c r="A67" s="4557"/>
      <c r="B67" s="4520"/>
      <c r="C67" s="2988" t="s">
        <v>1354</v>
      </c>
      <c r="D67" s="4525" t="s">
        <v>1355</v>
      </c>
      <c r="E67" s="4527">
        <v>30</v>
      </c>
      <c r="F67" s="4498">
        <v>40</v>
      </c>
      <c r="G67" s="4498">
        <v>50</v>
      </c>
      <c r="H67" s="4529">
        <v>50</v>
      </c>
    </row>
    <row r="68" spans="1:9" ht="77.400000000000006" customHeight="1" thickBot="1" x14ac:dyDescent="0.3">
      <c r="A68" s="4558"/>
      <c r="B68" s="4521"/>
      <c r="C68" s="2989" t="s">
        <v>1356</v>
      </c>
      <c r="D68" s="4526"/>
      <c r="E68" s="4528"/>
      <c r="F68" s="4500"/>
      <c r="G68" s="4500"/>
      <c r="H68" s="4530"/>
      <c r="I68" s="2992"/>
    </row>
    <row r="69" spans="1:9" ht="73.2" customHeight="1" x14ac:dyDescent="0.25">
      <c r="A69" s="4555" t="s">
        <v>1320</v>
      </c>
      <c r="B69" s="4555"/>
      <c r="C69" s="4555"/>
      <c r="D69" s="4555"/>
      <c r="E69" s="4555"/>
      <c r="F69" s="4555"/>
      <c r="G69" s="4555"/>
      <c r="H69" s="4555"/>
      <c r="I69" s="2992"/>
    </row>
    <row r="70" spans="1:9" ht="17.399999999999999" customHeight="1" x14ac:dyDescent="0.3">
      <c r="A70" s="2991" t="s">
        <v>1357</v>
      </c>
      <c r="B70" s="2991"/>
      <c r="C70" s="2991"/>
      <c r="D70" s="2991"/>
      <c r="E70" s="2991"/>
      <c r="F70" s="2991"/>
      <c r="G70" s="2991"/>
      <c r="H70" s="2990"/>
      <c r="I70" s="2992"/>
    </row>
    <row r="71" spans="1:9" x14ac:dyDescent="0.25">
      <c r="A71" s="1879"/>
      <c r="B71" s="1879"/>
      <c r="C71" s="1879"/>
      <c r="D71" s="1879"/>
      <c r="E71" s="1879"/>
      <c r="F71" s="1879"/>
      <c r="G71" s="1879"/>
    </row>
  </sheetData>
  <mergeCells count="54">
    <mergeCell ref="A69:H69"/>
    <mergeCell ref="A53:A63"/>
    <mergeCell ref="B53:B63"/>
    <mergeCell ref="C53:H53"/>
    <mergeCell ref="C55:H55"/>
    <mergeCell ref="A64:A68"/>
    <mergeCell ref="A25:A31"/>
    <mergeCell ref="B25:B31"/>
    <mergeCell ref="C28:C31"/>
    <mergeCell ref="E1:H1"/>
    <mergeCell ref="A20:A24"/>
    <mergeCell ref="B20:B24"/>
    <mergeCell ref="C20:H20"/>
    <mergeCell ref="C22:H22"/>
    <mergeCell ref="C23:C24"/>
    <mergeCell ref="C25:H25"/>
    <mergeCell ref="C27:H27"/>
    <mergeCell ref="A7:A12"/>
    <mergeCell ref="A32:A41"/>
    <mergeCell ref="B32:B41"/>
    <mergeCell ref="C32:H32"/>
    <mergeCell ref="C34:H34"/>
    <mergeCell ref="C35:C41"/>
    <mergeCell ref="B7:B12"/>
    <mergeCell ref="C7:H7"/>
    <mergeCell ref="C9:H9"/>
    <mergeCell ref="C10:C12"/>
    <mergeCell ref="A13:A19"/>
    <mergeCell ref="B13:B19"/>
    <mergeCell ref="C13:H13"/>
    <mergeCell ref="C15:H15"/>
    <mergeCell ref="C16:C19"/>
    <mergeCell ref="A2:H2"/>
    <mergeCell ref="A4:A5"/>
    <mergeCell ref="B4:B5"/>
    <mergeCell ref="C4:C5"/>
    <mergeCell ref="D4:D5"/>
    <mergeCell ref="E4:H4"/>
    <mergeCell ref="C44:H44"/>
    <mergeCell ref="A47:A52"/>
    <mergeCell ref="B47:B52"/>
    <mergeCell ref="C47:H47"/>
    <mergeCell ref="C49:H49"/>
    <mergeCell ref="A42:A46"/>
    <mergeCell ref="B42:B46"/>
    <mergeCell ref="C42:H42"/>
    <mergeCell ref="B64:B68"/>
    <mergeCell ref="C64:H64"/>
    <mergeCell ref="C66:H66"/>
    <mergeCell ref="D67:D68"/>
    <mergeCell ref="E67:E68"/>
    <mergeCell ref="F67:F68"/>
    <mergeCell ref="G67:G68"/>
    <mergeCell ref="H67:H68"/>
  </mergeCells>
  <pageMargins left="0.7" right="0.7" top="0.75" bottom="0.75" header="0.3" footer="0.3"/>
  <pageSetup paperSize="9" scale="83" fitToHeight="0" orientation="landscape" horizontalDpi="0"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zoomScaleNormal="100" workbookViewId="0">
      <selection activeCell="F18" sqref="F18"/>
    </sheetView>
  </sheetViews>
  <sheetFormatPr defaultRowHeight="13.2" x14ac:dyDescent="0.25"/>
  <cols>
    <col min="2" max="2" width="10.6640625" customWidth="1"/>
    <col min="3" max="3" width="53.33203125" customWidth="1"/>
  </cols>
  <sheetData>
    <row r="2" spans="2:3" ht="13.8" thickBot="1" x14ac:dyDescent="0.3">
      <c r="C2" t="s">
        <v>19</v>
      </c>
    </row>
    <row r="3" spans="2:3" ht="31.8" thickBot="1" x14ac:dyDescent="0.3">
      <c r="B3" s="1" t="s">
        <v>12</v>
      </c>
      <c r="C3" s="2" t="s">
        <v>13</v>
      </c>
    </row>
    <row r="4" spans="2:3" ht="14.25" customHeight="1" x14ac:dyDescent="0.25">
      <c r="B4" s="7">
        <v>0</v>
      </c>
      <c r="C4" s="8" t="s">
        <v>14</v>
      </c>
    </row>
    <row r="5" spans="2:3" ht="14.25" customHeight="1" x14ac:dyDescent="0.25">
      <c r="B5" s="3">
        <v>1</v>
      </c>
      <c r="C5" s="4" t="s">
        <v>710</v>
      </c>
    </row>
    <row r="6" spans="2:3" ht="14.25" customHeight="1" x14ac:dyDescent="0.25">
      <c r="B6" s="3">
        <v>2</v>
      </c>
      <c r="C6" s="4" t="s">
        <v>15</v>
      </c>
    </row>
    <row r="7" spans="2:3" ht="14.25" customHeight="1" x14ac:dyDescent="0.25">
      <c r="B7" s="3">
        <v>3</v>
      </c>
      <c r="C7" s="4" t="s">
        <v>17</v>
      </c>
    </row>
    <row r="8" spans="2:3" ht="14.25" customHeight="1" x14ac:dyDescent="0.25">
      <c r="B8" s="3">
        <v>4</v>
      </c>
      <c r="C8" s="4" t="s">
        <v>23</v>
      </c>
    </row>
    <row r="9" spans="2:3" ht="14.25" customHeight="1" x14ac:dyDescent="0.25">
      <c r="B9" s="3">
        <v>5</v>
      </c>
      <c r="C9" s="4" t="s">
        <v>26</v>
      </c>
    </row>
    <row r="10" spans="2:3" ht="14.25" customHeight="1" x14ac:dyDescent="0.25">
      <c r="B10" s="3">
        <v>6</v>
      </c>
      <c r="C10" s="4" t="s">
        <v>18</v>
      </c>
    </row>
    <row r="11" spans="2:3" ht="14.25" customHeight="1" x14ac:dyDescent="0.25">
      <c r="B11" s="3">
        <v>7</v>
      </c>
      <c r="C11" s="4" t="s">
        <v>24</v>
      </c>
    </row>
    <row r="12" spans="2:3" ht="14.25" customHeight="1" x14ac:dyDescent="0.25">
      <c r="B12" s="3">
        <v>8</v>
      </c>
      <c r="C12" s="4" t="s">
        <v>22</v>
      </c>
    </row>
    <row r="13" spans="2:3" ht="14.25" customHeight="1" x14ac:dyDescent="0.25">
      <c r="B13" s="3">
        <v>9</v>
      </c>
      <c r="C13" s="4" t="s">
        <v>27</v>
      </c>
    </row>
    <row r="14" spans="2:3" ht="14.25" customHeight="1" x14ac:dyDescent="0.25">
      <c r="B14" s="3">
        <v>10</v>
      </c>
      <c r="C14" s="4" t="s">
        <v>20</v>
      </c>
    </row>
    <row r="15" spans="2:3" ht="13.95" customHeight="1" x14ac:dyDescent="0.25">
      <c r="B15" s="3">
        <v>11</v>
      </c>
      <c r="C15" s="4" t="s">
        <v>29</v>
      </c>
    </row>
    <row r="16" spans="2:3" ht="13.95" customHeight="1" x14ac:dyDescent="0.25">
      <c r="B16" s="3">
        <v>12</v>
      </c>
      <c r="C16" s="4" t="s">
        <v>30</v>
      </c>
    </row>
    <row r="17" spans="2:3" ht="14.25" customHeight="1" x14ac:dyDescent="0.25">
      <c r="B17" s="3">
        <v>13</v>
      </c>
      <c r="C17" s="4" t="s">
        <v>711</v>
      </c>
    </row>
    <row r="18" spans="2:3" ht="14.25" customHeight="1" x14ac:dyDescent="0.25">
      <c r="B18" s="3">
        <v>14</v>
      </c>
      <c r="C18" s="4" t="s">
        <v>21</v>
      </c>
    </row>
    <row r="19" spans="2:3" ht="14.4" customHeight="1" x14ac:dyDescent="0.25">
      <c r="B19" s="3">
        <v>15</v>
      </c>
      <c r="C19" s="4" t="s">
        <v>28</v>
      </c>
    </row>
    <row r="20" spans="2:3" ht="14.25" customHeight="1" x14ac:dyDescent="0.25">
      <c r="B20" s="3">
        <v>16</v>
      </c>
      <c r="C20" s="4" t="s">
        <v>25</v>
      </c>
    </row>
    <row r="21" spans="2:3" ht="14.25" customHeight="1" x14ac:dyDescent="0.25">
      <c r="B21" s="3">
        <v>17</v>
      </c>
      <c r="C21" s="4" t="s">
        <v>16</v>
      </c>
    </row>
    <row r="22" spans="2:3" ht="15.75" customHeight="1" thickBot="1" x14ac:dyDescent="0.3">
      <c r="B22" s="5">
        <v>18</v>
      </c>
      <c r="C22" s="6" t="s">
        <v>712</v>
      </c>
    </row>
  </sheetData>
  <phoneticPr fontId="6"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64"/>
  <sheetViews>
    <sheetView workbookViewId="0">
      <selection activeCell="L7" sqref="L7:L8"/>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7.88671875" customWidth="1"/>
    <col min="15" max="15" width="6.5546875" customWidth="1"/>
    <col min="16" max="16" width="8.44140625" customWidth="1"/>
  </cols>
  <sheetData>
    <row r="1" spans="1:16" ht="37.200000000000003" customHeight="1" x14ac:dyDescent="0.25">
      <c r="A1" s="150"/>
      <c r="B1" s="150"/>
      <c r="C1" s="150"/>
      <c r="D1" s="150"/>
      <c r="E1" s="150"/>
      <c r="F1" s="150"/>
      <c r="G1" s="150"/>
      <c r="H1" s="150"/>
      <c r="I1" s="150"/>
      <c r="J1" s="150"/>
      <c r="K1" s="150"/>
      <c r="L1" s="3470"/>
      <c r="M1" s="3470"/>
      <c r="N1" s="3471"/>
      <c r="O1" s="3471"/>
      <c r="P1" s="3471"/>
    </row>
    <row r="2" spans="1:16" ht="15.6" x14ac:dyDescent="0.25">
      <c r="A2" s="150"/>
      <c r="B2" s="150"/>
      <c r="C2" s="150"/>
      <c r="D2" s="150"/>
      <c r="E2" s="150"/>
      <c r="F2" s="150"/>
      <c r="G2" s="150"/>
      <c r="H2" s="150"/>
      <c r="I2" s="150"/>
      <c r="J2" s="150"/>
      <c r="K2" s="150"/>
      <c r="L2" s="1118"/>
      <c r="M2" s="464"/>
      <c r="N2" s="463"/>
      <c r="O2" s="463"/>
      <c r="P2" s="463"/>
    </row>
    <row r="3" spans="1:16" ht="13.8" x14ac:dyDescent="0.25">
      <c r="A3" s="3472" t="s">
        <v>1202</v>
      </c>
      <c r="B3" s="3472"/>
      <c r="C3" s="3472"/>
      <c r="D3" s="3472"/>
      <c r="E3" s="3472"/>
      <c r="F3" s="3472"/>
      <c r="G3" s="3472"/>
      <c r="H3" s="3472"/>
      <c r="I3" s="3472"/>
      <c r="J3" s="3472"/>
      <c r="K3" s="3472"/>
      <c r="L3" s="3472"/>
      <c r="M3" s="3472"/>
      <c r="N3" s="3472"/>
      <c r="O3" s="462"/>
      <c r="P3" s="462"/>
    </row>
    <row r="4" spans="1:16" ht="13.8" x14ac:dyDescent="0.25">
      <c r="A4" s="3473" t="s">
        <v>35</v>
      </c>
      <c r="B4" s="3473"/>
      <c r="C4" s="3473"/>
      <c r="D4" s="3473"/>
      <c r="E4" s="3473"/>
      <c r="F4" s="3473"/>
      <c r="G4" s="3473"/>
      <c r="H4" s="3473"/>
      <c r="I4" s="3473"/>
      <c r="J4" s="3473"/>
      <c r="K4" s="3473"/>
      <c r="L4" s="3473"/>
      <c r="M4" s="3473"/>
      <c r="N4" s="3473"/>
      <c r="O4" s="3473"/>
      <c r="P4" s="3473"/>
    </row>
    <row r="5" spans="1:16" ht="16.2" thickBot="1" x14ac:dyDescent="0.35">
      <c r="A5" s="460"/>
      <c r="B5" s="460"/>
      <c r="C5" s="460"/>
      <c r="D5" s="460"/>
      <c r="E5" s="460"/>
      <c r="F5" s="460"/>
      <c r="G5" s="460"/>
      <c r="H5" s="460"/>
      <c r="I5" s="460"/>
      <c r="J5" s="460"/>
      <c r="K5" s="460"/>
      <c r="L5" s="461"/>
      <c r="M5" s="460"/>
      <c r="N5" s="459"/>
      <c r="O5" s="3474" t="s">
        <v>407</v>
      </c>
      <c r="P5" s="3474"/>
    </row>
    <row r="6" spans="1:16" ht="14.4" thickBot="1" x14ac:dyDescent="0.3">
      <c r="A6" s="3475" t="s">
        <v>0</v>
      </c>
      <c r="B6" s="3475" t="s">
        <v>1</v>
      </c>
      <c r="C6" s="3478" t="s">
        <v>2</v>
      </c>
      <c r="D6" s="3475" t="s">
        <v>32</v>
      </c>
      <c r="E6" s="3481" t="s">
        <v>54</v>
      </c>
      <c r="F6" s="3484" t="s">
        <v>3</v>
      </c>
      <c r="G6" s="3478" t="s">
        <v>4</v>
      </c>
      <c r="H6" s="3484" t="s">
        <v>5</v>
      </c>
      <c r="I6" s="3503" t="s">
        <v>1215</v>
      </c>
      <c r="J6" s="3484" t="s">
        <v>68</v>
      </c>
      <c r="K6" s="3484" t="s">
        <v>1071</v>
      </c>
      <c r="L6" s="3506" t="s">
        <v>11</v>
      </c>
      <c r="M6" s="3507"/>
      <c r="N6" s="3507"/>
      <c r="O6" s="3507"/>
      <c r="P6" s="3508"/>
    </row>
    <row r="7" spans="1:16" ht="13.8" x14ac:dyDescent="0.25">
      <c r="A7" s="3476"/>
      <c r="B7" s="3476"/>
      <c r="C7" s="3479"/>
      <c r="D7" s="3476"/>
      <c r="E7" s="3482"/>
      <c r="F7" s="3485"/>
      <c r="G7" s="3479"/>
      <c r="H7" s="3485"/>
      <c r="I7" s="3504"/>
      <c r="J7" s="3485"/>
      <c r="K7" s="3485"/>
      <c r="L7" s="3509" t="s">
        <v>37</v>
      </c>
      <c r="M7" s="3511" t="s">
        <v>36</v>
      </c>
      <c r="N7" s="3513" t="s">
        <v>38</v>
      </c>
      <c r="O7" s="3513"/>
      <c r="P7" s="3514"/>
    </row>
    <row r="8" spans="1:16" ht="136.19999999999999" customHeight="1" thickBot="1" x14ac:dyDescent="0.3">
      <c r="A8" s="3477"/>
      <c r="B8" s="3477"/>
      <c r="C8" s="3480"/>
      <c r="D8" s="3477"/>
      <c r="E8" s="3483"/>
      <c r="F8" s="3486"/>
      <c r="G8" s="3480"/>
      <c r="H8" s="3486"/>
      <c r="I8" s="3505"/>
      <c r="J8" s="3486"/>
      <c r="K8" s="3486"/>
      <c r="L8" s="3510"/>
      <c r="M8" s="3512"/>
      <c r="N8" s="458" t="s">
        <v>1203</v>
      </c>
      <c r="O8" s="458" t="s">
        <v>1204</v>
      </c>
      <c r="P8" s="457" t="s">
        <v>1205</v>
      </c>
    </row>
    <row r="9" spans="1:16" ht="14.4" thickBot="1" x14ac:dyDescent="0.3">
      <c r="A9" s="261" t="s">
        <v>6</v>
      </c>
      <c r="B9" s="260"/>
      <c r="C9" s="395" t="s">
        <v>346</v>
      </c>
      <c r="D9" s="257"/>
      <c r="E9" s="394"/>
      <c r="F9" s="257"/>
      <c r="G9" s="257"/>
      <c r="H9" s="257"/>
      <c r="I9" s="257"/>
      <c r="J9" s="256"/>
      <c r="K9" s="257"/>
      <c r="L9" s="258"/>
      <c r="M9" s="258"/>
      <c r="N9" s="257"/>
      <c r="O9" s="256"/>
      <c r="P9" s="255"/>
    </row>
    <row r="10" spans="1:16" ht="28.2" thickBot="1" x14ac:dyDescent="0.3">
      <c r="A10" s="282"/>
      <c r="B10" s="281"/>
      <c r="C10" s="279"/>
      <c r="D10" s="279"/>
      <c r="E10" s="280"/>
      <c r="F10" s="279"/>
      <c r="G10" s="279"/>
      <c r="H10" s="279"/>
      <c r="I10" s="279"/>
      <c r="J10" s="279"/>
      <c r="K10" s="279"/>
      <c r="L10" s="278" t="s">
        <v>345</v>
      </c>
      <c r="M10" s="238" t="s">
        <v>69</v>
      </c>
      <c r="N10" s="237">
        <v>3</v>
      </c>
      <c r="O10" s="456">
        <v>1</v>
      </c>
      <c r="P10" s="2566"/>
    </row>
    <row r="11" spans="1:16" ht="14.4" thickBot="1" x14ac:dyDescent="0.3">
      <c r="A11" s="242" t="s">
        <v>6</v>
      </c>
      <c r="B11" s="277" t="s">
        <v>6</v>
      </c>
      <c r="C11" s="276" t="s">
        <v>344</v>
      </c>
      <c r="D11" s="275"/>
      <c r="E11" s="275"/>
      <c r="F11" s="275"/>
      <c r="G11" s="275"/>
      <c r="H11" s="275"/>
      <c r="I11" s="275"/>
      <c r="J11" s="275"/>
      <c r="K11" s="275"/>
      <c r="L11" s="275"/>
      <c r="M11" s="275"/>
      <c r="N11" s="2567"/>
      <c r="O11" s="3487"/>
      <c r="P11" s="3488"/>
    </row>
    <row r="12" spans="1:16" ht="42" thickBot="1" x14ac:dyDescent="0.3">
      <c r="A12" s="242"/>
      <c r="B12" s="241"/>
      <c r="C12" s="240"/>
      <c r="D12" s="240"/>
      <c r="E12" s="240"/>
      <c r="F12" s="240"/>
      <c r="G12" s="240"/>
      <c r="H12" s="240"/>
      <c r="I12" s="240"/>
      <c r="J12" s="240"/>
      <c r="K12" s="240"/>
      <c r="L12" s="239" t="s">
        <v>343</v>
      </c>
      <c r="M12" s="238" t="s">
        <v>69</v>
      </c>
      <c r="N12" s="237">
        <v>4</v>
      </c>
      <c r="O12" s="456">
        <v>1</v>
      </c>
      <c r="P12" s="455"/>
    </row>
    <row r="13" spans="1:16" ht="13.8" x14ac:dyDescent="0.25">
      <c r="A13" s="273" t="s">
        <v>6</v>
      </c>
      <c r="B13" s="3489" t="s">
        <v>6</v>
      </c>
      <c r="C13" s="272" t="s">
        <v>6</v>
      </c>
      <c r="D13" s="1295"/>
      <c r="E13" s="3492" t="s">
        <v>342</v>
      </c>
      <c r="F13" s="3495" t="s">
        <v>62</v>
      </c>
      <c r="G13" s="3498" t="s">
        <v>244</v>
      </c>
      <c r="H13" s="234" t="s">
        <v>48</v>
      </c>
      <c r="I13" s="210">
        <f t="shared" ref="I13:K17" si="0">I19+I25+I31+I37</f>
        <v>805</v>
      </c>
      <c r="J13" s="210">
        <f t="shared" si="0"/>
        <v>150</v>
      </c>
      <c r="K13" s="210">
        <f t="shared" si="0"/>
        <v>0</v>
      </c>
      <c r="L13" s="454" t="s">
        <v>243</v>
      </c>
      <c r="M13" s="207" t="s">
        <v>69</v>
      </c>
      <c r="N13" s="223">
        <v>1</v>
      </c>
      <c r="O13" s="223">
        <v>1</v>
      </c>
      <c r="P13" s="222"/>
    </row>
    <row r="14" spans="1:16" ht="13.8" x14ac:dyDescent="0.25">
      <c r="A14" s="271"/>
      <c r="B14" s="3490"/>
      <c r="C14" s="270"/>
      <c r="D14" s="1296"/>
      <c r="E14" s="3493"/>
      <c r="F14" s="3496"/>
      <c r="G14" s="3499"/>
      <c r="H14" s="232" t="s">
        <v>57</v>
      </c>
      <c r="I14" s="202">
        <f t="shared" si="0"/>
        <v>1336.8</v>
      </c>
      <c r="J14" s="202">
        <f t="shared" si="0"/>
        <v>0</v>
      </c>
      <c r="K14" s="202">
        <f t="shared" si="0"/>
        <v>0</v>
      </c>
      <c r="L14" s="3501" t="s">
        <v>643</v>
      </c>
      <c r="M14" s="221" t="s">
        <v>307</v>
      </c>
      <c r="N14" s="197">
        <v>1</v>
      </c>
      <c r="O14" s="197">
        <v>1</v>
      </c>
      <c r="P14" s="266"/>
    </row>
    <row r="15" spans="1:16" ht="33.6" customHeight="1" x14ac:dyDescent="0.25">
      <c r="A15" s="271"/>
      <c r="B15" s="3490"/>
      <c r="C15" s="270"/>
      <c r="D15" s="1296"/>
      <c r="E15" s="3493"/>
      <c r="F15" s="3496"/>
      <c r="G15" s="3499"/>
      <c r="H15" s="232" t="s">
        <v>234</v>
      </c>
      <c r="I15" s="202">
        <f t="shared" si="0"/>
        <v>0</v>
      </c>
      <c r="J15" s="202">
        <f t="shared" si="0"/>
        <v>0</v>
      </c>
      <c r="K15" s="202">
        <f t="shared" si="0"/>
        <v>0</v>
      </c>
      <c r="L15" s="3502"/>
      <c r="M15" s="221"/>
      <c r="N15" s="197"/>
      <c r="O15" s="197"/>
      <c r="P15" s="266"/>
    </row>
    <row r="16" spans="1:16" ht="13.8" x14ac:dyDescent="0.25">
      <c r="A16" s="271"/>
      <c r="B16" s="3490"/>
      <c r="C16" s="270"/>
      <c r="D16" s="1296"/>
      <c r="E16" s="3493"/>
      <c r="F16" s="3496"/>
      <c r="G16" s="3499"/>
      <c r="H16" s="232" t="s">
        <v>55</v>
      </c>
      <c r="I16" s="202">
        <f t="shared" si="0"/>
        <v>1341</v>
      </c>
      <c r="J16" s="202">
        <f t="shared" si="0"/>
        <v>11.5</v>
      </c>
      <c r="K16" s="202">
        <f t="shared" si="0"/>
        <v>0</v>
      </c>
      <c r="L16" s="1312"/>
      <c r="M16" s="221"/>
      <c r="N16" s="198"/>
      <c r="O16" s="198"/>
      <c r="P16" s="1314"/>
    </row>
    <row r="17" spans="1:16" ht="14.4" thickBot="1" x14ac:dyDescent="0.3">
      <c r="A17" s="271"/>
      <c r="B17" s="3490"/>
      <c r="C17" s="270"/>
      <c r="D17" s="1296"/>
      <c r="E17" s="3493"/>
      <c r="F17" s="3496"/>
      <c r="G17" s="3499"/>
      <c r="H17" s="231" t="s">
        <v>233</v>
      </c>
      <c r="I17" s="219">
        <f t="shared" si="0"/>
        <v>1627</v>
      </c>
      <c r="J17" s="219">
        <f t="shared" si="0"/>
        <v>0</v>
      </c>
      <c r="K17" s="219">
        <f t="shared" si="0"/>
        <v>0</v>
      </c>
      <c r="L17" s="1311"/>
      <c r="M17" s="217"/>
      <c r="N17" s="216"/>
      <c r="O17" s="216"/>
      <c r="P17" s="215"/>
    </row>
    <row r="18" spans="1:16" ht="17.399999999999999" customHeight="1" thickBot="1" x14ac:dyDescent="0.3">
      <c r="A18" s="1119"/>
      <c r="B18" s="3491"/>
      <c r="C18" s="268"/>
      <c r="D18" s="1297"/>
      <c r="E18" s="3494"/>
      <c r="F18" s="3497"/>
      <c r="G18" s="3500"/>
      <c r="H18" s="190" t="s">
        <v>7</v>
      </c>
      <c r="I18" s="189">
        <f>SUM(I13:I17)</f>
        <v>5109.8</v>
      </c>
      <c r="J18" s="189">
        <f>SUM(J13:J17)</f>
        <v>161.5</v>
      </c>
      <c r="K18" s="189">
        <f>SUM(K13:K17)</f>
        <v>0</v>
      </c>
      <c r="L18" s="188"/>
      <c r="M18" s="187"/>
      <c r="N18" s="186"/>
      <c r="O18" s="186"/>
      <c r="P18" s="185"/>
    </row>
    <row r="19" spans="1:16" ht="13.8" x14ac:dyDescent="0.25">
      <c r="A19" s="1301"/>
      <c r="B19" s="1304"/>
      <c r="C19" s="1295"/>
      <c r="D19" s="1120"/>
      <c r="E19" s="3515" t="s">
        <v>1206</v>
      </c>
      <c r="F19" s="3518" t="s">
        <v>341</v>
      </c>
      <c r="G19" s="3498" t="s">
        <v>340</v>
      </c>
      <c r="H19" s="211" t="s">
        <v>48</v>
      </c>
      <c r="I19" s="210">
        <v>800</v>
      </c>
      <c r="J19" s="210">
        <v>0</v>
      </c>
      <c r="K19" s="209">
        <v>0</v>
      </c>
      <c r="L19" s="208" t="s">
        <v>241</v>
      </c>
      <c r="M19" s="207" t="s">
        <v>69</v>
      </c>
      <c r="N19" s="223">
        <v>1</v>
      </c>
      <c r="O19" s="205"/>
      <c r="P19" s="204"/>
    </row>
    <row r="20" spans="1:16" ht="13.8" x14ac:dyDescent="0.25">
      <c r="A20" s="1302"/>
      <c r="B20" s="1294"/>
      <c r="C20" s="1296"/>
      <c r="D20" s="1121"/>
      <c r="E20" s="3516"/>
      <c r="F20" s="3519"/>
      <c r="G20" s="3499"/>
      <c r="H20" s="203" t="s">
        <v>57</v>
      </c>
      <c r="I20" s="202">
        <v>500</v>
      </c>
      <c r="J20" s="202"/>
      <c r="K20" s="201"/>
      <c r="L20" s="200" t="s">
        <v>339</v>
      </c>
      <c r="M20" s="199" t="s">
        <v>69</v>
      </c>
      <c r="N20" s="197">
        <v>1</v>
      </c>
      <c r="O20" s="198"/>
      <c r="P20" s="1314"/>
    </row>
    <row r="21" spans="1:16" ht="13.8" x14ac:dyDescent="0.25">
      <c r="A21" s="1302"/>
      <c r="B21" s="1294"/>
      <c r="C21" s="1296"/>
      <c r="D21" s="1121"/>
      <c r="E21" s="3516"/>
      <c r="F21" s="3519"/>
      <c r="G21" s="3499"/>
      <c r="H21" s="203" t="s">
        <v>234</v>
      </c>
      <c r="I21" s="202"/>
      <c r="J21" s="202"/>
      <c r="K21" s="201"/>
      <c r="L21" s="1312"/>
      <c r="M21" s="221"/>
      <c r="N21" s="197"/>
      <c r="O21" s="198"/>
      <c r="P21" s="1314"/>
    </row>
    <row r="22" spans="1:16" ht="13.8" x14ac:dyDescent="0.25">
      <c r="A22" s="1302"/>
      <c r="B22" s="1294"/>
      <c r="C22" s="1296"/>
      <c r="D22" s="1121"/>
      <c r="E22" s="3516"/>
      <c r="F22" s="3519"/>
      <c r="G22" s="3499"/>
      <c r="H22" s="203" t="s">
        <v>55</v>
      </c>
      <c r="I22" s="202">
        <v>800</v>
      </c>
      <c r="J22" s="202">
        <v>0</v>
      </c>
      <c r="K22" s="201">
        <v>0</v>
      </c>
      <c r="L22" s="1312"/>
      <c r="M22" s="221"/>
      <c r="N22" s="197"/>
      <c r="O22" s="198"/>
      <c r="P22" s="1314"/>
    </row>
    <row r="23" spans="1:16" ht="14.4" thickBot="1" x14ac:dyDescent="0.3">
      <c r="A23" s="1302"/>
      <c r="B23" s="1294"/>
      <c r="C23" s="1296"/>
      <c r="D23" s="1121"/>
      <c r="E23" s="3516"/>
      <c r="F23" s="3519"/>
      <c r="G23" s="3499"/>
      <c r="H23" s="196" t="s">
        <v>233</v>
      </c>
      <c r="I23" s="219">
        <v>1627</v>
      </c>
      <c r="J23" s="219">
        <v>0</v>
      </c>
      <c r="K23" s="218">
        <v>0</v>
      </c>
      <c r="L23" s="1311"/>
      <c r="M23" s="217"/>
      <c r="N23" s="216"/>
      <c r="O23" s="216"/>
      <c r="P23" s="215"/>
    </row>
    <row r="24" spans="1:16" ht="14.4" thickBot="1" x14ac:dyDescent="0.3">
      <c r="A24" s="1303"/>
      <c r="B24" s="1305"/>
      <c r="C24" s="1315"/>
      <c r="D24" s="1122"/>
      <c r="E24" s="3517"/>
      <c r="F24" s="3520"/>
      <c r="G24" s="3500"/>
      <c r="H24" s="190" t="s">
        <v>7</v>
      </c>
      <c r="I24" s="189">
        <f>SUM(I19:I23)</f>
        <v>3727</v>
      </c>
      <c r="J24" s="189">
        <f>SUM(J19:J23)</f>
        <v>0</v>
      </c>
      <c r="K24" s="189">
        <f>SUM(K19:K23)</f>
        <v>0</v>
      </c>
      <c r="L24" s="417"/>
      <c r="M24" s="416"/>
      <c r="N24" s="347"/>
      <c r="O24" s="186"/>
      <c r="P24" s="185"/>
    </row>
    <row r="25" spans="1:16" ht="13.8" x14ac:dyDescent="0.25">
      <c r="A25" s="1301"/>
      <c r="B25" s="1304"/>
      <c r="C25" s="1295"/>
      <c r="D25" s="1120"/>
      <c r="E25" s="3515" t="s">
        <v>417</v>
      </c>
      <c r="F25" s="3518" t="s">
        <v>62</v>
      </c>
      <c r="G25" s="3521" t="s">
        <v>640</v>
      </c>
      <c r="H25" s="211" t="s">
        <v>48</v>
      </c>
      <c r="I25" s="210"/>
      <c r="J25" s="210"/>
      <c r="K25" s="209"/>
      <c r="L25" s="208" t="s">
        <v>1207</v>
      </c>
      <c r="M25" s="207" t="s">
        <v>69</v>
      </c>
      <c r="N25" s="223">
        <v>1</v>
      </c>
      <c r="O25" s="205"/>
      <c r="P25" s="204"/>
    </row>
    <row r="26" spans="1:16" ht="13.8" x14ac:dyDescent="0.25">
      <c r="A26" s="1302"/>
      <c r="B26" s="1294"/>
      <c r="C26" s="1296"/>
      <c r="D26" s="1121"/>
      <c r="E26" s="3516"/>
      <c r="F26" s="3519"/>
      <c r="G26" s="3499"/>
      <c r="H26" s="203" t="s">
        <v>57</v>
      </c>
      <c r="I26" s="202">
        <v>34</v>
      </c>
      <c r="J26" s="202">
        <v>0</v>
      </c>
      <c r="K26" s="201">
        <v>0</v>
      </c>
      <c r="L26" s="200"/>
      <c r="M26" s="199"/>
      <c r="N26" s="197"/>
      <c r="O26" s="197"/>
      <c r="P26" s="1314"/>
    </row>
    <row r="27" spans="1:16" ht="13.8" x14ac:dyDescent="0.25">
      <c r="A27" s="1302"/>
      <c r="B27" s="1294"/>
      <c r="C27" s="1296"/>
      <c r="D27" s="1121"/>
      <c r="E27" s="3516"/>
      <c r="F27" s="3519"/>
      <c r="G27" s="3499"/>
      <c r="H27" s="203" t="s">
        <v>234</v>
      </c>
      <c r="I27" s="202"/>
      <c r="J27" s="202"/>
      <c r="K27" s="201"/>
      <c r="L27" s="1312"/>
      <c r="M27" s="221"/>
      <c r="N27" s="197"/>
      <c r="O27" s="198"/>
      <c r="P27" s="1314"/>
    </row>
    <row r="28" spans="1:16" ht="13.8" x14ac:dyDescent="0.25">
      <c r="A28" s="1302"/>
      <c r="B28" s="1294"/>
      <c r="C28" s="1296"/>
      <c r="D28" s="1121"/>
      <c r="E28" s="3516"/>
      <c r="F28" s="3519"/>
      <c r="G28" s="3499"/>
      <c r="H28" s="203" t="s">
        <v>55</v>
      </c>
      <c r="I28" s="202">
        <v>0</v>
      </c>
      <c r="J28" s="202">
        <v>0</v>
      </c>
      <c r="K28" s="201">
        <v>0</v>
      </c>
      <c r="L28" s="1312"/>
      <c r="M28" s="221"/>
      <c r="N28" s="197"/>
      <c r="O28" s="198"/>
      <c r="P28" s="1314"/>
    </row>
    <row r="29" spans="1:16" ht="14.4" thickBot="1" x14ac:dyDescent="0.3">
      <c r="A29" s="1302"/>
      <c r="B29" s="1294"/>
      <c r="C29" s="1296"/>
      <c r="D29" s="1121"/>
      <c r="E29" s="3516"/>
      <c r="F29" s="3519"/>
      <c r="G29" s="3499"/>
      <c r="H29" s="196" t="s">
        <v>233</v>
      </c>
      <c r="I29" s="219"/>
      <c r="J29" s="219"/>
      <c r="K29" s="218"/>
      <c r="L29" s="1311"/>
      <c r="M29" s="217"/>
      <c r="N29" s="216"/>
      <c r="O29" s="216"/>
      <c r="P29" s="215"/>
    </row>
    <row r="30" spans="1:16" ht="13.2" customHeight="1" thickBot="1" x14ac:dyDescent="0.3">
      <c r="A30" s="1303"/>
      <c r="B30" s="1305"/>
      <c r="C30" s="1315"/>
      <c r="D30" s="1122"/>
      <c r="E30" s="3517"/>
      <c r="F30" s="3520"/>
      <c r="G30" s="3500"/>
      <c r="H30" s="190" t="s">
        <v>7</v>
      </c>
      <c r="I30" s="189">
        <f>SUM(I25:I29)</f>
        <v>34</v>
      </c>
      <c r="J30" s="189">
        <f>SUM(J25:J29)</f>
        <v>0</v>
      </c>
      <c r="K30" s="189">
        <f>SUM(K25:K29)</f>
        <v>0</v>
      </c>
      <c r="L30" s="417"/>
      <c r="M30" s="416"/>
      <c r="N30" s="347"/>
      <c r="O30" s="186"/>
      <c r="P30" s="185"/>
    </row>
    <row r="31" spans="1:16" ht="13.8" x14ac:dyDescent="0.25">
      <c r="A31" s="1301"/>
      <c r="B31" s="1304"/>
      <c r="C31" s="1295"/>
      <c r="D31" s="1120"/>
      <c r="E31" s="3515" t="s">
        <v>644</v>
      </c>
      <c r="F31" s="3495" t="s">
        <v>62</v>
      </c>
      <c r="G31" s="3498" t="s">
        <v>271</v>
      </c>
      <c r="H31" s="211" t="s">
        <v>48</v>
      </c>
      <c r="I31" s="210">
        <v>5</v>
      </c>
      <c r="J31" s="210">
        <v>150</v>
      </c>
      <c r="K31" s="209">
        <v>0</v>
      </c>
      <c r="L31" s="208" t="s">
        <v>335</v>
      </c>
      <c r="M31" s="207" t="s">
        <v>69</v>
      </c>
      <c r="N31" s="223"/>
      <c r="O31" s="223">
        <v>1</v>
      </c>
      <c r="P31" s="453"/>
    </row>
    <row r="32" spans="1:16" ht="13.8" x14ac:dyDescent="0.25">
      <c r="A32" s="1302"/>
      <c r="B32" s="1294"/>
      <c r="C32" s="1296"/>
      <c r="D32" s="1121"/>
      <c r="E32" s="3516"/>
      <c r="F32" s="3496"/>
      <c r="G32" s="3499"/>
      <c r="H32" s="203" t="s">
        <v>57</v>
      </c>
      <c r="I32" s="202">
        <v>710</v>
      </c>
      <c r="J32" s="202"/>
      <c r="K32" s="201"/>
      <c r="L32" s="447" t="s">
        <v>338</v>
      </c>
      <c r="M32" s="199" t="s">
        <v>69</v>
      </c>
      <c r="N32" s="452"/>
      <c r="O32" s="435">
        <v>1</v>
      </c>
      <c r="P32" s="451"/>
    </row>
    <row r="33" spans="1:16" ht="13.8" x14ac:dyDescent="0.25">
      <c r="A33" s="1302"/>
      <c r="B33" s="1294"/>
      <c r="C33" s="1296"/>
      <c r="D33" s="1121"/>
      <c r="E33" s="3516"/>
      <c r="F33" s="3496"/>
      <c r="G33" s="3499"/>
      <c r="H33" s="203" t="s">
        <v>234</v>
      </c>
      <c r="I33" s="202"/>
      <c r="J33" s="202"/>
      <c r="K33" s="201"/>
      <c r="L33" s="450"/>
      <c r="M33" s="449"/>
      <c r="N33" s="448"/>
      <c r="O33" s="448"/>
      <c r="P33" s="2568"/>
    </row>
    <row r="34" spans="1:16" ht="13.8" x14ac:dyDescent="0.25">
      <c r="A34" s="1302"/>
      <c r="B34" s="1294"/>
      <c r="C34" s="1296"/>
      <c r="D34" s="1121"/>
      <c r="E34" s="3516"/>
      <c r="F34" s="3496"/>
      <c r="G34" s="3499"/>
      <c r="H34" s="203" t="s">
        <v>55</v>
      </c>
      <c r="I34" s="202">
        <v>541</v>
      </c>
      <c r="J34" s="202">
        <v>11.5</v>
      </c>
      <c r="K34" s="201">
        <v>0</v>
      </c>
      <c r="L34" s="1312"/>
      <c r="M34" s="221"/>
      <c r="N34" s="197"/>
      <c r="O34" s="197"/>
      <c r="P34" s="266"/>
    </row>
    <row r="35" spans="1:16" ht="14.4" thickBot="1" x14ac:dyDescent="0.3">
      <c r="A35" s="1302"/>
      <c r="B35" s="1294"/>
      <c r="C35" s="1296"/>
      <c r="D35" s="1121"/>
      <c r="E35" s="3516"/>
      <c r="F35" s="3496"/>
      <c r="G35" s="3499"/>
      <c r="H35" s="196" t="s">
        <v>233</v>
      </c>
      <c r="I35" s="219"/>
      <c r="J35" s="219"/>
      <c r="K35" s="218"/>
      <c r="L35" s="1311"/>
      <c r="M35" s="217"/>
      <c r="N35" s="216"/>
      <c r="O35" s="216"/>
      <c r="P35" s="215"/>
    </row>
    <row r="36" spans="1:16" ht="14.4" thickBot="1" x14ac:dyDescent="0.3">
      <c r="A36" s="1303"/>
      <c r="B36" s="1305"/>
      <c r="C36" s="1315"/>
      <c r="D36" s="1122"/>
      <c r="E36" s="3517"/>
      <c r="F36" s="3497"/>
      <c r="G36" s="3500"/>
      <c r="H36" s="190" t="s">
        <v>7</v>
      </c>
      <c r="I36" s="189">
        <f>SUM(I31:I35)</f>
        <v>1256</v>
      </c>
      <c r="J36" s="189">
        <f>SUM(J31:J35)</f>
        <v>161.5</v>
      </c>
      <c r="K36" s="189">
        <f>SUM(K31:K35)</f>
        <v>0</v>
      </c>
      <c r="L36" s="417"/>
      <c r="M36" s="416"/>
      <c r="N36" s="347"/>
      <c r="O36" s="347"/>
      <c r="P36" s="415"/>
    </row>
    <row r="37" spans="1:16" ht="13.8" x14ac:dyDescent="0.25">
      <c r="A37" s="1301"/>
      <c r="B37" s="1304"/>
      <c r="C37" s="1295"/>
      <c r="D37" s="1120"/>
      <c r="E37" s="3515" t="s">
        <v>418</v>
      </c>
      <c r="F37" s="3495" t="s">
        <v>62</v>
      </c>
      <c r="G37" s="3498" t="s">
        <v>252</v>
      </c>
      <c r="H37" s="211" t="s">
        <v>48</v>
      </c>
      <c r="I37" s="210"/>
      <c r="J37" s="210"/>
      <c r="K37" s="209"/>
      <c r="L37" s="208" t="s">
        <v>335</v>
      </c>
      <c r="M37" s="207" t="s">
        <v>69</v>
      </c>
      <c r="N37" s="223"/>
      <c r="O37" s="223"/>
      <c r="P37" s="222"/>
    </row>
    <row r="38" spans="1:16" ht="13.8" x14ac:dyDescent="0.25">
      <c r="A38" s="1302"/>
      <c r="B38" s="1294"/>
      <c r="C38" s="1296"/>
      <c r="D38" s="1121"/>
      <c r="E38" s="3516"/>
      <c r="F38" s="3496"/>
      <c r="G38" s="3499"/>
      <c r="H38" s="203" t="s">
        <v>57</v>
      </c>
      <c r="I38" s="202">
        <v>92.8</v>
      </c>
      <c r="J38" s="202"/>
      <c r="K38" s="201"/>
      <c r="L38" s="200" t="s">
        <v>337</v>
      </c>
      <c r="M38" s="199" t="s">
        <v>307</v>
      </c>
      <c r="N38" s="197">
        <v>1</v>
      </c>
      <c r="O38" s="197"/>
      <c r="P38" s="266"/>
    </row>
    <row r="39" spans="1:16" ht="13.8" x14ac:dyDescent="0.25">
      <c r="A39" s="1302"/>
      <c r="B39" s="1294"/>
      <c r="C39" s="1296"/>
      <c r="D39" s="1121"/>
      <c r="E39" s="3516"/>
      <c r="F39" s="3496"/>
      <c r="G39" s="3499"/>
      <c r="H39" s="203" t="s">
        <v>234</v>
      </c>
      <c r="I39" s="202"/>
      <c r="J39" s="202"/>
      <c r="K39" s="201"/>
      <c r="L39" s="447"/>
      <c r="M39" s="221"/>
      <c r="N39" s="197"/>
      <c r="O39" s="197"/>
      <c r="P39" s="266"/>
    </row>
    <row r="40" spans="1:16" ht="13.8" x14ac:dyDescent="0.25">
      <c r="A40" s="1302"/>
      <c r="B40" s="1294"/>
      <c r="C40" s="1296"/>
      <c r="D40" s="1121"/>
      <c r="E40" s="3516"/>
      <c r="F40" s="3496"/>
      <c r="G40" s="3499"/>
      <c r="H40" s="203" t="s">
        <v>55</v>
      </c>
      <c r="I40" s="202"/>
      <c r="J40" s="202"/>
      <c r="K40" s="201"/>
      <c r="L40" s="1312"/>
      <c r="M40" s="221"/>
      <c r="N40" s="197"/>
      <c r="O40" s="197"/>
      <c r="P40" s="266"/>
    </row>
    <row r="41" spans="1:16" ht="14.4" thickBot="1" x14ac:dyDescent="0.3">
      <c r="A41" s="1302"/>
      <c r="B41" s="1294"/>
      <c r="C41" s="1296"/>
      <c r="D41" s="1121"/>
      <c r="E41" s="3516"/>
      <c r="F41" s="3496"/>
      <c r="G41" s="3499"/>
      <c r="H41" s="196" t="s">
        <v>233</v>
      </c>
      <c r="I41" s="219"/>
      <c r="J41" s="219"/>
      <c r="K41" s="218"/>
      <c r="L41" s="1311"/>
      <c r="M41" s="217"/>
      <c r="N41" s="216"/>
      <c r="O41" s="216"/>
      <c r="P41" s="215"/>
    </row>
    <row r="42" spans="1:16" ht="14.4" thickBot="1" x14ac:dyDescent="0.3">
      <c r="A42" s="1303"/>
      <c r="B42" s="1305"/>
      <c r="C42" s="1315"/>
      <c r="D42" s="1122"/>
      <c r="E42" s="3517"/>
      <c r="F42" s="3497"/>
      <c r="G42" s="3500"/>
      <c r="H42" s="190" t="s">
        <v>7</v>
      </c>
      <c r="I42" s="189">
        <f>SUM(I37:I41)</f>
        <v>92.8</v>
      </c>
      <c r="J42" s="189">
        <f>SUM(J37:J41)</f>
        <v>0</v>
      </c>
      <c r="K42" s="189">
        <f>SUM(K37:K41)</f>
        <v>0</v>
      </c>
      <c r="L42" s="417"/>
      <c r="M42" s="416"/>
      <c r="N42" s="347"/>
      <c r="O42" s="347"/>
      <c r="P42" s="2569"/>
    </row>
    <row r="43" spans="1:16" ht="13.8" x14ac:dyDescent="0.25">
      <c r="A43" s="273" t="s">
        <v>6</v>
      </c>
      <c r="B43" s="3489" t="s">
        <v>6</v>
      </c>
      <c r="C43" s="272" t="s">
        <v>8</v>
      </c>
      <c r="D43" s="1295"/>
      <c r="E43" s="3492" t="s">
        <v>336</v>
      </c>
      <c r="F43" s="3495" t="s">
        <v>62</v>
      </c>
      <c r="G43" s="3498" t="s">
        <v>244</v>
      </c>
      <c r="H43" s="234" t="s">
        <v>48</v>
      </c>
      <c r="I43" s="210">
        <f t="shared" ref="I43:K47" si="1">I49+I55</f>
        <v>0</v>
      </c>
      <c r="J43" s="210">
        <f t="shared" si="1"/>
        <v>0</v>
      </c>
      <c r="K43" s="210">
        <f t="shared" si="1"/>
        <v>0</v>
      </c>
      <c r="L43" s="445" t="s">
        <v>243</v>
      </c>
      <c r="M43" s="444" t="s">
        <v>69</v>
      </c>
      <c r="N43" s="197">
        <v>2</v>
      </c>
      <c r="O43" s="197"/>
      <c r="P43" s="266"/>
    </row>
    <row r="44" spans="1:16" ht="13.8" x14ac:dyDescent="0.25">
      <c r="A44" s="271"/>
      <c r="B44" s="3490"/>
      <c r="C44" s="270"/>
      <c r="D44" s="1296"/>
      <c r="E44" s="3493"/>
      <c r="F44" s="3496"/>
      <c r="G44" s="3499"/>
      <c r="H44" s="232" t="s">
        <v>57</v>
      </c>
      <c r="I44" s="202">
        <f t="shared" si="1"/>
        <v>0</v>
      </c>
      <c r="J44" s="202">
        <f t="shared" si="1"/>
        <v>0</v>
      </c>
      <c r="K44" s="202">
        <f t="shared" si="1"/>
        <v>0</v>
      </c>
      <c r="L44" s="391" t="s">
        <v>334</v>
      </c>
      <c r="M44" s="221" t="s">
        <v>69</v>
      </c>
      <c r="N44" s="197">
        <v>2</v>
      </c>
      <c r="O44" s="197"/>
      <c r="P44" s="266"/>
    </row>
    <row r="45" spans="1:16" ht="13.8" x14ac:dyDescent="0.25">
      <c r="A45" s="271"/>
      <c r="B45" s="3490"/>
      <c r="C45" s="270"/>
      <c r="D45" s="1296"/>
      <c r="E45" s="3493"/>
      <c r="F45" s="3496"/>
      <c r="G45" s="3499"/>
      <c r="H45" s="232" t="s">
        <v>234</v>
      </c>
      <c r="I45" s="202">
        <f t="shared" si="1"/>
        <v>0</v>
      </c>
      <c r="J45" s="202">
        <f t="shared" si="1"/>
        <v>0</v>
      </c>
      <c r="K45" s="202">
        <f t="shared" si="1"/>
        <v>0</v>
      </c>
      <c r="L45" s="390"/>
      <c r="M45" s="221"/>
      <c r="N45" s="197"/>
      <c r="O45" s="197"/>
      <c r="P45" s="266"/>
    </row>
    <row r="46" spans="1:16" ht="13.8" x14ac:dyDescent="0.25">
      <c r="A46" s="271"/>
      <c r="B46" s="3490"/>
      <c r="C46" s="270"/>
      <c r="D46" s="1296"/>
      <c r="E46" s="3493"/>
      <c r="F46" s="3496"/>
      <c r="G46" s="3499"/>
      <c r="H46" s="232" t="s">
        <v>55</v>
      </c>
      <c r="I46" s="202">
        <f t="shared" si="1"/>
        <v>0</v>
      </c>
      <c r="J46" s="202">
        <f t="shared" si="1"/>
        <v>0</v>
      </c>
      <c r="K46" s="202">
        <f t="shared" si="1"/>
        <v>0</v>
      </c>
      <c r="L46" s="1312"/>
      <c r="M46" s="221"/>
      <c r="N46" s="197"/>
      <c r="O46" s="197"/>
      <c r="P46" s="266"/>
    </row>
    <row r="47" spans="1:16" ht="13.8" x14ac:dyDescent="0.25">
      <c r="A47" s="271"/>
      <c r="B47" s="3490"/>
      <c r="C47" s="270"/>
      <c r="D47" s="1296"/>
      <c r="E47" s="3493"/>
      <c r="F47" s="3496"/>
      <c r="G47" s="3499"/>
      <c r="H47" s="232" t="s">
        <v>233</v>
      </c>
      <c r="I47" s="265">
        <f t="shared" si="1"/>
        <v>0</v>
      </c>
      <c r="J47" s="265">
        <f t="shared" si="1"/>
        <v>0</v>
      </c>
      <c r="K47" s="265">
        <f t="shared" si="1"/>
        <v>0</v>
      </c>
      <c r="L47" s="437"/>
      <c r="M47" s="436"/>
      <c r="N47" s="435"/>
      <c r="O47" s="435"/>
      <c r="P47" s="434"/>
    </row>
    <row r="48" spans="1:16" ht="14.4" thickBot="1" x14ac:dyDescent="0.3">
      <c r="A48" s="1119"/>
      <c r="B48" s="3491"/>
      <c r="C48" s="268"/>
      <c r="D48" s="1297"/>
      <c r="E48" s="3494"/>
      <c r="F48" s="3497"/>
      <c r="G48" s="3500"/>
      <c r="H48" s="433" t="s">
        <v>7</v>
      </c>
      <c r="I48" s="432">
        <f>SUM(I43:I47)</f>
        <v>0</v>
      </c>
      <c r="J48" s="432">
        <f>SUM(J43:J47)</f>
        <v>0</v>
      </c>
      <c r="K48" s="432">
        <f>SUM(K43:K47)</f>
        <v>0</v>
      </c>
      <c r="L48" s="431"/>
      <c r="M48" s="430"/>
      <c r="N48" s="429"/>
      <c r="O48" s="429"/>
      <c r="P48" s="428"/>
    </row>
    <row r="49" spans="1:16" ht="13.8" x14ac:dyDescent="0.25">
      <c r="A49" s="1301"/>
      <c r="B49" s="1304"/>
      <c r="C49" s="1295"/>
      <c r="D49" s="1120"/>
      <c r="E49" s="3515" t="s">
        <v>419</v>
      </c>
      <c r="F49" s="3495" t="s">
        <v>62</v>
      </c>
      <c r="G49" s="3498" t="s">
        <v>244</v>
      </c>
      <c r="H49" s="211" t="s">
        <v>48</v>
      </c>
      <c r="I49" s="210"/>
      <c r="J49" s="210"/>
      <c r="K49" s="209"/>
      <c r="L49" s="208" t="s">
        <v>335</v>
      </c>
      <c r="M49" s="207" t="s">
        <v>69</v>
      </c>
      <c r="N49" s="223">
        <v>1</v>
      </c>
      <c r="O49" s="223"/>
      <c r="P49" s="204"/>
    </row>
    <row r="50" spans="1:16" ht="13.8" x14ac:dyDescent="0.25">
      <c r="A50" s="1302"/>
      <c r="B50" s="1294"/>
      <c r="C50" s="1296"/>
      <c r="D50" s="1121"/>
      <c r="E50" s="3516"/>
      <c r="F50" s="3496"/>
      <c r="G50" s="3499"/>
      <c r="H50" s="203" t="s">
        <v>57</v>
      </c>
      <c r="I50" s="202"/>
      <c r="J50" s="202"/>
      <c r="K50" s="201"/>
      <c r="L50" s="391"/>
      <c r="M50" s="199" t="s">
        <v>69</v>
      </c>
      <c r="N50" s="197"/>
      <c r="O50" s="197"/>
      <c r="P50" s="1314"/>
    </row>
    <row r="51" spans="1:16" ht="13.8" x14ac:dyDescent="0.25">
      <c r="A51" s="1302"/>
      <c r="B51" s="1294"/>
      <c r="C51" s="1296"/>
      <c r="D51" s="1121"/>
      <c r="E51" s="3516"/>
      <c r="F51" s="3496"/>
      <c r="G51" s="3499"/>
      <c r="H51" s="203" t="s">
        <v>234</v>
      </c>
      <c r="I51" s="202"/>
      <c r="J51" s="202"/>
      <c r="K51" s="201"/>
      <c r="L51" s="391"/>
      <c r="M51" s="221"/>
      <c r="N51" s="197"/>
      <c r="O51" s="197"/>
      <c r="P51" s="1314"/>
    </row>
    <row r="52" spans="1:16" ht="13.8" x14ac:dyDescent="0.25">
      <c r="A52" s="1302"/>
      <c r="B52" s="1294"/>
      <c r="C52" s="1296"/>
      <c r="D52" s="1121"/>
      <c r="E52" s="3516"/>
      <c r="F52" s="3496"/>
      <c r="G52" s="3499"/>
      <c r="H52" s="203" t="s">
        <v>55</v>
      </c>
      <c r="I52" s="202"/>
      <c r="J52" s="202"/>
      <c r="K52" s="201"/>
      <c r="L52" s="390"/>
      <c r="M52" s="221"/>
      <c r="N52" s="197"/>
      <c r="O52" s="197"/>
      <c r="P52" s="1314"/>
    </row>
    <row r="53" spans="1:16" ht="14.4" thickBot="1" x14ac:dyDescent="0.3">
      <c r="A53" s="1302"/>
      <c r="B53" s="1294"/>
      <c r="C53" s="1296"/>
      <c r="D53" s="1121"/>
      <c r="E53" s="3516"/>
      <c r="F53" s="3496"/>
      <c r="G53" s="3499"/>
      <c r="H53" s="196" t="s">
        <v>233</v>
      </c>
      <c r="I53" s="219"/>
      <c r="J53" s="219"/>
      <c r="K53" s="218"/>
      <c r="L53" s="1311"/>
      <c r="M53" s="217"/>
      <c r="N53" s="216"/>
      <c r="O53" s="216"/>
      <c r="P53" s="215"/>
    </row>
    <row r="54" spans="1:16" ht="14.4" thickBot="1" x14ac:dyDescent="0.3">
      <c r="A54" s="1303"/>
      <c r="B54" s="1305"/>
      <c r="C54" s="1315"/>
      <c r="D54" s="1122"/>
      <c r="E54" s="3517"/>
      <c r="F54" s="3497"/>
      <c r="G54" s="3500"/>
      <c r="H54" s="190" t="s">
        <v>7</v>
      </c>
      <c r="I54" s="189">
        <f>SUM(I49:I53)</f>
        <v>0</v>
      </c>
      <c r="J54" s="189">
        <f>SUM(J49:J53)</f>
        <v>0</v>
      </c>
      <c r="K54" s="189">
        <f>SUM(K49:K53)</f>
        <v>0</v>
      </c>
      <c r="L54" s="417"/>
      <c r="M54" s="416"/>
      <c r="N54" s="347"/>
      <c r="O54" s="347"/>
      <c r="P54" s="185"/>
    </row>
    <row r="55" spans="1:16" ht="13.8" x14ac:dyDescent="0.25">
      <c r="A55" s="1301"/>
      <c r="B55" s="1304"/>
      <c r="C55" s="1295"/>
      <c r="D55" s="1120"/>
      <c r="E55" s="3515" t="s">
        <v>420</v>
      </c>
      <c r="F55" s="3518" t="s">
        <v>841</v>
      </c>
      <c r="G55" s="3498" t="s">
        <v>244</v>
      </c>
      <c r="H55" s="211" t="s">
        <v>48</v>
      </c>
      <c r="I55" s="210"/>
      <c r="J55" s="210"/>
      <c r="K55" s="209"/>
      <c r="L55" s="208" t="s">
        <v>241</v>
      </c>
      <c r="M55" s="207" t="s">
        <v>69</v>
      </c>
      <c r="N55" s="223">
        <v>1</v>
      </c>
      <c r="O55" s="205"/>
      <c r="P55" s="204"/>
    </row>
    <row r="56" spans="1:16" ht="13.8" x14ac:dyDescent="0.25">
      <c r="A56" s="1302"/>
      <c r="B56" s="1294"/>
      <c r="C56" s="1296"/>
      <c r="D56" s="1121"/>
      <c r="E56" s="3516"/>
      <c r="F56" s="3519"/>
      <c r="G56" s="3499"/>
      <c r="H56" s="203" t="s">
        <v>57</v>
      </c>
      <c r="I56" s="202"/>
      <c r="J56" s="202"/>
      <c r="K56" s="201"/>
      <c r="L56" s="443" t="s">
        <v>334</v>
      </c>
      <c r="M56" s="199" t="s">
        <v>69</v>
      </c>
      <c r="N56" s="197">
        <v>2</v>
      </c>
      <c r="O56" s="197"/>
      <c r="P56" s="1314"/>
    </row>
    <row r="57" spans="1:16" ht="13.8" x14ac:dyDescent="0.25">
      <c r="A57" s="1302"/>
      <c r="B57" s="1294"/>
      <c r="C57" s="1296"/>
      <c r="D57" s="1121"/>
      <c r="E57" s="3516"/>
      <c r="F57" s="3519"/>
      <c r="G57" s="3499"/>
      <c r="H57" s="203" t="s">
        <v>234</v>
      </c>
      <c r="I57" s="202"/>
      <c r="J57" s="202"/>
      <c r="K57" s="201"/>
      <c r="L57" s="442" t="s">
        <v>333</v>
      </c>
      <c r="M57" s="221" t="s">
        <v>69</v>
      </c>
      <c r="N57" s="197">
        <v>1</v>
      </c>
      <c r="O57" s="198"/>
      <c r="P57" s="1314"/>
    </row>
    <row r="58" spans="1:16" ht="13.8" x14ac:dyDescent="0.25">
      <c r="A58" s="1302"/>
      <c r="B58" s="1294"/>
      <c r="C58" s="1296"/>
      <c r="D58" s="1121"/>
      <c r="E58" s="3516"/>
      <c r="F58" s="3519"/>
      <c r="G58" s="3499"/>
      <c r="H58" s="203" t="s">
        <v>55</v>
      </c>
      <c r="I58" s="202"/>
      <c r="J58" s="202"/>
      <c r="K58" s="201"/>
      <c r="L58" s="1312"/>
      <c r="M58" s="221"/>
      <c r="N58" s="197"/>
      <c r="O58" s="198"/>
      <c r="P58" s="1314"/>
    </row>
    <row r="59" spans="1:16" ht="14.4" thickBot="1" x14ac:dyDescent="0.3">
      <c r="A59" s="1302"/>
      <c r="B59" s="1294"/>
      <c r="C59" s="1296"/>
      <c r="D59" s="1121"/>
      <c r="E59" s="3516"/>
      <c r="F59" s="3519"/>
      <c r="G59" s="3499"/>
      <c r="H59" s="196" t="s">
        <v>233</v>
      </c>
      <c r="I59" s="219"/>
      <c r="J59" s="219"/>
      <c r="K59" s="218"/>
      <c r="L59" s="1311"/>
      <c r="M59" s="217"/>
      <c r="N59" s="216"/>
      <c r="O59" s="216"/>
      <c r="P59" s="215"/>
    </row>
    <row r="60" spans="1:16" ht="14.4" thickBot="1" x14ac:dyDescent="0.3">
      <c r="A60" s="1303"/>
      <c r="B60" s="1305"/>
      <c r="C60" s="1315"/>
      <c r="D60" s="1122"/>
      <c r="E60" s="3517"/>
      <c r="F60" s="3520"/>
      <c r="G60" s="3500"/>
      <c r="H60" s="190" t="s">
        <v>7</v>
      </c>
      <c r="I60" s="189">
        <f>SUM(I55:I59)</f>
        <v>0</v>
      </c>
      <c r="J60" s="189">
        <f>SUM(J55:J59)</f>
        <v>0</v>
      </c>
      <c r="K60" s="189">
        <f>SUM(K55:K59)</f>
        <v>0</v>
      </c>
      <c r="L60" s="417"/>
      <c r="M60" s="416"/>
      <c r="N60" s="347"/>
      <c r="O60" s="186"/>
      <c r="P60" s="185"/>
    </row>
    <row r="61" spans="1:16" ht="14.4" thickBot="1" x14ac:dyDescent="0.3">
      <c r="A61" s="1119" t="s">
        <v>6</v>
      </c>
      <c r="B61" s="184" t="s">
        <v>6</v>
      </c>
      <c r="C61" s="3522" t="s">
        <v>31</v>
      </c>
      <c r="D61" s="3522"/>
      <c r="E61" s="3522"/>
      <c r="F61" s="3522"/>
      <c r="G61" s="3523"/>
      <c r="H61" s="183" t="s">
        <v>7</v>
      </c>
      <c r="I61" s="182">
        <f>I18+I48</f>
        <v>5109.8</v>
      </c>
      <c r="J61" s="182">
        <f>J18+J48</f>
        <v>161.5</v>
      </c>
      <c r="K61" s="182">
        <f>K18+K48</f>
        <v>0</v>
      </c>
      <c r="L61" s="181"/>
      <c r="M61" s="181"/>
      <c r="N61" s="181"/>
      <c r="O61" s="181"/>
      <c r="P61" s="180"/>
    </row>
    <row r="62" spans="1:16" ht="14.4" thickBot="1" x14ac:dyDescent="0.3">
      <c r="A62" s="179" t="s">
        <v>6</v>
      </c>
      <c r="B62" s="179"/>
      <c r="C62" s="3524" t="s">
        <v>51</v>
      </c>
      <c r="D62" s="3524"/>
      <c r="E62" s="3524"/>
      <c r="F62" s="3524"/>
      <c r="G62" s="3525"/>
      <c r="H62" s="178" t="s">
        <v>7</v>
      </c>
      <c r="I62" s="177">
        <f>I61*1</f>
        <v>5109.8</v>
      </c>
      <c r="J62" s="177">
        <f>J61*1</f>
        <v>161.5</v>
      </c>
      <c r="K62" s="177">
        <f>K61*1</f>
        <v>0</v>
      </c>
      <c r="L62" s="176"/>
      <c r="M62" s="176"/>
      <c r="N62" s="176"/>
      <c r="O62" s="176"/>
      <c r="P62" s="175"/>
    </row>
    <row r="63" spans="1:16" ht="14.4" thickBot="1" x14ac:dyDescent="0.3">
      <c r="A63" s="261" t="s">
        <v>8</v>
      </c>
      <c r="B63" s="260"/>
      <c r="C63" s="395" t="s">
        <v>332</v>
      </c>
      <c r="D63" s="257"/>
      <c r="E63" s="394"/>
      <c r="F63" s="257"/>
      <c r="G63" s="257"/>
      <c r="H63" s="257"/>
      <c r="I63" s="257"/>
      <c r="J63" s="256"/>
      <c r="K63" s="257"/>
      <c r="L63" s="258"/>
      <c r="M63" s="258"/>
      <c r="N63" s="257"/>
      <c r="O63" s="256"/>
      <c r="P63" s="255"/>
    </row>
    <row r="64" spans="1:16" ht="28.2" thickBot="1" x14ac:dyDescent="0.3">
      <c r="A64" s="282"/>
      <c r="B64" s="281"/>
      <c r="C64" s="279"/>
      <c r="D64" s="279"/>
      <c r="E64" s="280"/>
      <c r="F64" s="279"/>
      <c r="G64" s="279"/>
      <c r="H64" s="279"/>
      <c r="I64" s="279"/>
      <c r="J64" s="279"/>
      <c r="K64" s="279"/>
      <c r="L64" s="239" t="s">
        <v>331</v>
      </c>
      <c r="M64" s="238" t="s">
        <v>69</v>
      </c>
      <c r="N64" s="344">
        <v>3</v>
      </c>
      <c r="O64" s="344"/>
      <c r="P64" s="441">
        <v>1</v>
      </c>
    </row>
    <row r="65" spans="1:16" ht="14.4" thickBot="1" x14ac:dyDescent="0.3">
      <c r="A65" s="242" t="s">
        <v>8</v>
      </c>
      <c r="B65" s="277" t="s">
        <v>6</v>
      </c>
      <c r="C65" s="276" t="s">
        <v>330</v>
      </c>
      <c r="D65" s="275"/>
      <c r="E65" s="275"/>
      <c r="F65" s="275"/>
      <c r="G65" s="275"/>
      <c r="H65" s="275"/>
      <c r="I65" s="275"/>
      <c r="J65" s="275"/>
      <c r="K65" s="275"/>
      <c r="L65" s="243"/>
      <c r="M65" s="243"/>
      <c r="N65" s="243"/>
      <c r="O65" s="3526"/>
      <c r="P65" s="3527"/>
    </row>
    <row r="66" spans="1:16" ht="50.4" customHeight="1" thickBot="1" x14ac:dyDescent="0.3">
      <c r="A66" s="242"/>
      <c r="B66" s="241"/>
      <c r="C66" s="240"/>
      <c r="D66" s="240"/>
      <c r="E66" s="240"/>
      <c r="F66" s="240"/>
      <c r="G66" s="240"/>
      <c r="H66" s="240"/>
      <c r="I66" s="240"/>
      <c r="J66" s="240"/>
      <c r="K66" s="240"/>
      <c r="L66" s="440" t="s">
        <v>414</v>
      </c>
      <c r="M66" s="439" t="s">
        <v>645</v>
      </c>
      <c r="N66" s="438" t="s">
        <v>329</v>
      </c>
      <c r="O66" s="438"/>
      <c r="P66" s="2570">
        <v>1</v>
      </c>
    </row>
    <row r="67" spans="1:16" ht="13.8" x14ac:dyDescent="0.25">
      <c r="A67" s="273" t="s">
        <v>8</v>
      </c>
      <c r="B67" s="3489" t="s">
        <v>6</v>
      </c>
      <c r="C67" s="272" t="s">
        <v>6</v>
      </c>
      <c r="D67" s="1295"/>
      <c r="E67" s="3492" t="s">
        <v>328</v>
      </c>
      <c r="F67" s="3495" t="s">
        <v>62</v>
      </c>
      <c r="G67" s="3498" t="s">
        <v>244</v>
      </c>
      <c r="H67" s="234" t="s">
        <v>48</v>
      </c>
      <c r="I67" s="210">
        <f t="shared" ref="I67:K71" si="2">I73+I79+I85</f>
        <v>5.6000000000000005</v>
      </c>
      <c r="J67" s="210">
        <f t="shared" si="2"/>
        <v>0</v>
      </c>
      <c r="K67" s="210">
        <f t="shared" si="2"/>
        <v>0</v>
      </c>
      <c r="L67" s="208" t="s">
        <v>243</v>
      </c>
      <c r="M67" s="207" t="s">
        <v>69</v>
      </c>
      <c r="N67" s="223">
        <v>3</v>
      </c>
      <c r="O67" s="223"/>
      <c r="P67" s="222"/>
    </row>
    <row r="68" spans="1:16" ht="13.8" x14ac:dyDescent="0.25">
      <c r="A68" s="271"/>
      <c r="B68" s="3490"/>
      <c r="C68" s="270"/>
      <c r="D68" s="1296"/>
      <c r="E68" s="3493"/>
      <c r="F68" s="3496"/>
      <c r="G68" s="3499"/>
      <c r="H68" s="232" t="s">
        <v>57</v>
      </c>
      <c r="I68" s="202">
        <f t="shared" si="2"/>
        <v>4.8999999999999995</v>
      </c>
      <c r="J68" s="202">
        <f t="shared" si="2"/>
        <v>0</v>
      </c>
      <c r="K68" s="202">
        <f t="shared" si="2"/>
        <v>0</v>
      </c>
      <c r="L68" s="1312" t="s">
        <v>326</v>
      </c>
      <c r="M68" s="221" t="s">
        <v>81</v>
      </c>
      <c r="N68" s="197">
        <v>392</v>
      </c>
      <c r="O68" s="197"/>
      <c r="P68" s="266"/>
    </row>
    <row r="69" spans="1:16" ht="13.8" x14ac:dyDescent="0.25">
      <c r="A69" s="271"/>
      <c r="B69" s="3490"/>
      <c r="C69" s="270"/>
      <c r="D69" s="1296"/>
      <c r="E69" s="3493"/>
      <c r="F69" s="3496"/>
      <c r="G69" s="3499"/>
      <c r="H69" s="232" t="s">
        <v>234</v>
      </c>
      <c r="I69" s="202">
        <f t="shared" si="2"/>
        <v>0</v>
      </c>
      <c r="J69" s="202">
        <f t="shared" si="2"/>
        <v>0</v>
      </c>
      <c r="K69" s="202">
        <f t="shared" si="2"/>
        <v>0</v>
      </c>
      <c r="L69" s="1312"/>
      <c r="M69" s="221"/>
      <c r="N69" s="197"/>
      <c r="O69" s="197"/>
      <c r="P69" s="266"/>
    </row>
    <row r="70" spans="1:16" ht="13.8" x14ac:dyDescent="0.25">
      <c r="A70" s="271"/>
      <c r="B70" s="3490"/>
      <c r="C70" s="270"/>
      <c r="D70" s="1296"/>
      <c r="E70" s="3493"/>
      <c r="F70" s="3496"/>
      <c r="G70" s="3499"/>
      <c r="H70" s="232" t="s">
        <v>55</v>
      </c>
      <c r="I70" s="202">
        <f t="shared" si="2"/>
        <v>2.5</v>
      </c>
      <c r="J70" s="202">
        <f t="shared" si="2"/>
        <v>0</v>
      </c>
      <c r="K70" s="202">
        <f t="shared" si="2"/>
        <v>0</v>
      </c>
      <c r="L70" s="1312"/>
      <c r="M70" s="221"/>
      <c r="N70" s="197"/>
      <c r="O70" s="197"/>
      <c r="P70" s="266"/>
    </row>
    <row r="71" spans="1:16" ht="14.4" thickBot="1" x14ac:dyDescent="0.3">
      <c r="A71" s="271"/>
      <c r="B71" s="3490"/>
      <c r="C71" s="270"/>
      <c r="D71" s="1296"/>
      <c r="E71" s="3493"/>
      <c r="F71" s="3496"/>
      <c r="G71" s="3499"/>
      <c r="H71" s="231" t="s">
        <v>233</v>
      </c>
      <c r="I71" s="219">
        <f t="shared" si="2"/>
        <v>0</v>
      </c>
      <c r="J71" s="219">
        <f t="shared" si="2"/>
        <v>0</v>
      </c>
      <c r="K71" s="219">
        <f t="shared" si="2"/>
        <v>0</v>
      </c>
      <c r="L71" s="1311"/>
      <c r="M71" s="217"/>
      <c r="N71" s="216"/>
      <c r="O71" s="216"/>
      <c r="P71" s="215"/>
    </row>
    <row r="72" spans="1:16" ht="14.4" thickBot="1" x14ac:dyDescent="0.3">
      <c r="A72" s="1119"/>
      <c r="B72" s="3491"/>
      <c r="C72" s="268"/>
      <c r="D72" s="1297"/>
      <c r="E72" s="3494"/>
      <c r="F72" s="3497"/>
      <c r="G72" s="3500"/>
      <c r="H72" s="190" t="s">
        <v>7</v>
      </c>
      <c r="I72" s="189">
        <f>SUM(I67:I71)</f>
        <v>13</v>
      </c>
      <c r="J72" s="189">
        <f>SUM(J67:J71)</f>
        <v>0</v>
      </c>
      <c r="K72" s="189">
        <f>SUM(K67:K71)</f>
        <v>0</v>
      </c>
      <c r="L72" s="417"/>
      <c r="M72" s="416"/>
      <c r="N72" s="347"/>
      <c r="O72" s="347"/>
      <c r="P72" s="415"/>
    </row>
    <row r="73" spans="1:16" ht="13.8" x14ac:dyDescent="0.25">
      <c r="A73" s="1301"/>
      <c r="B73" s="1304"/>
      <c r="C73" s="1295"/>
      <c r="D73" s="1120"/>
      <c r="E73" s="3515" t="s">
        <v>421</v>
      </c>
      <c r="F73" s="3495" t="s">
        <v>62</v>
      </c>
      <c r="G73" s="3498" t="s">
        <v>244</v>
      </c>
      <c r="H73" s="211" t="s">
        <v>48</v>
      </c>
      <c r="I73" s="210">
        <v>0.2</v>
      </c>
      <c r="J73" s="210">
        <v>0</v>
      </c>
      <c r="K73" s="209">
        <v>0</v>
      </c>
      <c r="L73" s="208" t="s">
        <v>241</v>
      </c>
      <c r="M73" s="207" t="s">
        <v>69</v>
      </c>
      <c r="N73" s="223">
        <v>1</v>
      </c>
      <c r="O73" s="223"/>
      <c r="P73" s="222"/>
    </row>
    <row r="74" spans="1:16" ht="13.8" x14ac:dyDescent="0.25">
      <c r="A74" s="1302"/>
      <c r="B74" s="1294"/>
      <c r="C74" s="1296"/>
      <c r="D74" s="1121"/>
      <c r="E74" s="3516"/>
      <c r="F74" s="3496"/>
      <c r="G74" s="3499"/>
      <c r="H74" s="203" t="s">
        <v>57</v>
      </c>
      <c r="I74" s="202">
        <v>0.4</v>
      </c>
      <c r="J74" s="202"/>
      <c r="K74" s="201"/>
      <c r="L74" s="200" t="s">
        <v>326</v>
      </c>
      <c r="M74" s="199" t="s">
        <v>81</v>
      </c>
      <c r="N74" s="197">
        <v>345</v>
      </c>
      <c r="O74" s="197"/>
      <c r="P74" s="266"/>
    </row>
    <row r="75" spans="1:16" ht="13.8" x14ac:dyDescent="0.25">
      <c r="A75" s="1302"/>
      <c r="B75" s="1294"/>
      <c r="C75" s="1296"/>
      <c r="D75" s="1121"/>
      <c r="E75" s="3516"/>
      <c r="F75" s="3496"/>
      <c r="G75" s="3499"/>
      <c r="H75" s="203" t="s">
        <v>234</v>
      </c>
      <c r="I75" s="202"/>
      <c r="J75" s="202"/>
      <c r="K75" s="201"/>
      <c r="L75" s="1312"/>
      <c r="M75" s="221"/>
      <c r="N75" s="2571"/>
      <c r="O75" s="198"/>
      <c r="P75" s="1314"/>
    </row>
    <row r="76" spans="1:16" ht="13.8" x14ac:dyDescent="0.25">
      <c r="A76" s="1302"/>
      <c r="B76" s="1294"/>
      <c r="C76" s="1296"/>
      <c r="D76" s="1121"/>
      <c r="E76" s="3516"/>
      <c r="F76" s="3496"/>
      <c r="G76" s="3499"/>
      <c r="H76" s="203" t="s">
        <v>55</v>
      </c>
      <c r="I76" s="202">
        <v>0</v>
      </c>
      <c r="J76" s="202">
        <v>0</v>
      </c>
      <c r="K76" s="201">
        <v>0</v>
      </c>
      <c r="L76" s="1312"/>
      <c r="M76" s="221"/>
      <c r="N76" s="198"/>
      <c r="O76" s="198"/>
      <c r="P76" s="1314"/>
    </row>
    <row r="77" spans="1:16" ht="14.4" thickBot="1" x14ac:dyDescent="0.3">
      <c r="A77" s="1302"/>
      <c r="B77" s="1294"/>
      <c r="C77" s="1296"/>
      <c r="D77" s="1121"/>
      <c r="E77" s="3516"/>
      <c r="F77" s="3496"/>
      <c r="G77" s="3499"/>
      <c r="H77" s="196" t="s">
        <v>233</v>
      </c>
      <c r="I77" s="219"/>
      <c r="J77" s="219"/>
      <c r="K77" s="218"/>
      <c r="L77" s="1311"/>
      <c r="M77" s="217"/>
      <c r="N77" s="216"/>
      <c r="O77" s="216"/>
      <c r="P77" s="215"/>
    </row>
    <row r="78" spans="1:16" ht="14.4" thickBot="1" x14ac:dyDescent="0.3">
      <c r="A78" s="1303"/>
      <c r="B78" s="1305"/>
      <c r="C78" s="1315"/>
      <c r="D78" s="1122"/>
      <c r="E78" s="3517"/>
      <c r="F78" s="3497"/>
      <c r="G78" s="3500"/>
      <c r="H78" s="190" t="s">
        <v>7</v>
      </c>
      <c r="I78" s="189">
        <f>SUM(I73:I77)</f>
        <v>0.60000000000000009</v>
      </c>
      <c r="J78" s="189">
        <f>SUM(J73:J77)</f>
        <v>0</v>
      </c>
      <c r="K78" s="189">
        <f>SUM(K73:K77)</f>
        <v>0</v>
      </c>
      <c r="L78" s="188"/>
      <c r="M78" s="187"/>
      <c r="N78" s="186"/>
      <c r="O78" s="186"/>
      <c r="P78" s="185"/>
    </row>
    <row r="79" spans="1:16" ht="13.8" x14ac:dyDescent="0.25">
      <c r="A79" s="1301"/>
      <c r="B79" s="1304"/>
      <c r="C79" s="1295"/>
      <c r="D79" s="1120"/>
      <c r="E79" s="3515" t="s">
        <v>422</v>
      </c>
      <c r="F79" s="3528" t="s">
        <v>62</v>
      </c>
      <c r="G79" s="3498" t="s">
        <v>244</v>
      </c>
      <c r="H79" s="211" t="s">
        <v>48</v>
      </c>
      <c r="I79" s="210">
        <v>0</v>
      </c>
      <c r="J79" s="210">
        <v>0</v>
      </c>
      <c r="K79" s="209">
        <v>0</v>
      </c>
      <c r="L79" s="208" t="s">
        <v>241</v>
      </c>
      <c r="M79" s="207" t="s">
        <v>69</v>
      </c>
      <c r="N79" s="223">
        <v>1</v>
      </c>
      <c r="O79" s="223"/>
      <c r="P79" s="222"/>
    </row>
    <row r="80" spans="1:16" ht="27.6" x14ac:dyDescent="0.25">
      <c r="A80" s="1302"/>
      <c r="B80" s="1294"/>
      <c r="C80" s="1296"/>
      <c r="D80" s="1121"/>
      <c r="E80" s="3516"/>
      <c r="F80" s="3529"/>
      <c r="G80" s="3499"/>
      <c r="H80" s="203" t="s">
        <v>57</v>
      </c>
      <c r="I80" s="202">
        <v>3.9</v>
      </c>
      <c r="J80" s="202"/>
      <c r="K80" s="201"/>
      <c r="L80" s="200" t="s">
        <v>327</v>
      </c>
      <c r="M80" s="199" t="s">
        <v>69</v>
      </c>
      <c r="N80" s="197">
        <v>1</v>
      </c>
      <c r="O80" s="197"/>
      <c r="P80" s="266"/>
    </row>
    <row r="81" spans="1:16" ht="13.8" x14ac:dyDescent="0.25">
      <c r="A81" s="1302"/>
      <c r="B81" s="1294"/>
      <c r="C81" s="1296"/>
      <c r="D81" s="1121"/>
      <c r="E81" s="3516"/>
      <c r="F81" s="3529"/>
      <c r="G81" s="3499"/>
      <c r="H81" s="203" t="s">
        <v>234</v>
      </c>
      <c r="I81" s="2572"/>
      <c r="J81" s="2572"/>
      <c r="K81" s="2573"/>
      <c r="L81" s="2574"/>
      <c r="M81" s="221"/>
      <c r="N81" s="2571"/>
      <c r="O81" s="198"/>
      <c r="P81" s="1314"/>
    </row>
    <row r="82" spans="1:16" ht="13.8" x14ac:dyDescent="0.25">
      <c r="A82" s="1302"/>
      <c r="B82" s="1294"/>
      <c r="C82" s="1296"/>
      <c r="D82" s="1121"/>
      <c r="E82" s="3516"/>
      <c r="F82" s="3529"/>
      <c r="G82" s="3499"/>
      <c r="H82" s="203" t="s">
        <v>55</v>
      </c>
      <c r="I82" s="202"/>
      <c r="J82" s="202"/>
      <c r="K82" s="201"/>
      <c r="L82" s="2574"/>
      <c r="M82" s="221"/>
      <c r="N82" s="2571"/>
      <c r="O82" s="198"/>
      <c r="P82" s="1314"/>
    </row>
    <row r="83" spans="1:16" ht="14.4" thickBot="1" x14ac:dyDescent="0.3">
      <c r="A83" s="1302"/>
      <c r="B83" s="1294"/>
      <c r="C83" s="1296"/>
      <c r="D83" s="1121"/>
      <c r="E83" s="3516"/>
      <c r="F83" s="3529"/>
      <c r="G83" s="3499"/>
      <c r="H83" s="196" t="s">
        <v>233</v>
      </c>
      <c r="I83" s="219"/>
      <c r="J83" s="219"/>
      <c r="K83" s="218"/>
      <c r="L83" s="2575"/>
      <c r="M83" s="217"/>
      <c r="N83" s="2576"/>
      <c r="O83" s="216"/>
      <c r="P83" s="215"/>
    </row>
    <row r="84" spans="1:16" ht="14.4" thickBot="1" x14ac:dyDescent="0.3">
      <c r="A84" s="1303"/>
      <c r="B84" s="1305"/>
      <c r="C84" s="1315"/>
      <c r="D84" s="1122"/>
      <c r="E84" s="3517"/>
      <c r="F84" s="3530"/>
      <c r="G84" s="3500"/>
      <c r="H84" s="190" t="s">
        <v>7</v>
      </c>
      <c r="I84" s="189">
        <f>SUM(I79:I83)</f>
        <v>3.9</v>
      </c>
      <c r="J84" s="189">
        <f>SUM(J79:J83)</f>
        <v>0</v>
      </c>
      <c r="K84" s="189">
        <f>SUM(K79:K83)</f>
        <v>0</v>
      </c>
      <c r="L84" s="2577"/>
      <c r="M84" s="187"/>
      <c r="N84" s="2578"/>
      <c r="O84" s="186"/>
      <c r="P84" s="446"/>
    </row>
    <row r="85" spans="1:16" ht="13.8" x14ac:dyDescent="0.25">
      <c r="A85" s="1301"/>
      <c r="B85" s="1304"/>
      <c r="C85" s="1295"/>
      <c r="D85" s="1120"/>
      <c r="E85" s="3515" t="s">
        <v>423</v>
      </c>
      <c r="F85" s="3495" t="s">
        <v>62</v>
      </c>
      <c r="G85" s="346" t="s">
        <v>320</v>
      </c>
      <c r="H85" s="211" t="s">
        <v>48</v>
      </c>
      <c r="I85" s="210">
        <v>5.4</v>
      </c>
      <c r="J85" s="210">
        <v>0</v>
      </c>
      <c r="K85" s="209">
        <v>0</v>
      </c>
      <c r="L85" s="208" t="s">
        <v>241</v>
      </c>
      <c r="M85" s="207" t="s">
        <v>69</v>
      </c>
      <c r="N85" s="223">
        <v>1</v>
      </c>
      <c r="O85" s="223"/>
      <c r="P85" s="222"/>
    </row>
    <row r="86" spans="1:16" ht="13.8" x14ac:dyDescent="0.25">
      <c r="A86" s="1302"/>
      <c r="B86" s="1294"/>
      <c r="C86" s="1296"/>
      <c r="D86" s="1121"/>
      <c r="E86" s="3516"/>
      <c r="F86" s="3496"/>
      <c r="G86" s="262"/>
      <c r="H86" s="203" t="s">
        <v>57</v>
      </c>
      <c r="I86" s="202">
        <v>0.6</v>
      </c>
      <c r="J86" s="202"/>
      <c r="K86" s="201"/>
      <c r="L86" s="200" t="s">
        <v>326</v>
      </c>
      <c r="M86" s="199" t="s">
        <v>81</v>
      </c>
      <c r="N86" s="197">
        <v>47</v>
      </c>
      <c r="O86" s="197"/>
      <c r="P86" s="266"/>
    </row>
    <row r="87" spans="1:16" ht="13.8" x14ac:dyDescent="0.25">
      <c r="A87" s="1302"/>
      <c r="B87" s="1294"/>
      <c r="C87" s="1296"/>
      <c r="D87" s="1121"/>
      <c r="E87" s="3516"/>
      <c r="F87" s="3496"/>
      <c r="G87" s="262"/>
      <c r="H87" s="203" t="s">
        <v>234</v>
      </c>
      <c r="I87" s="202"/>
      <c r="J87" s="202"/>
      <c r="K87" s="201"/>
      <c r="L87" s="1312"/>
      <c r="M87" s="221"/>
      <c r="N87" s="197"/>
      <c r="O87" s="197"/>
      <c r="P87" s="266"/>
    </row>
    <row r="88" spans="1:16" ht="13.8" x14ac:dyDescent="0.25">
      <c r="A88" s="1302"/>
      <c r="B88" s="1294"/>
      <c r="C88" s="1296"/>
      <c r="D88" s="1121"/>
      <c r="E88" s="3516"/>
      <c r="F88" s="3496"/>
      <c r="G88" s="262"/>
      <c r="H88" s="203" t="s">
        <v>55</v>
      </c>
      <c r="I88" s="202">
        <v>2.5</v>
      </c>
      <c r="J88" s="202">
        <v>0</v>
      </c>
      <c r="K88" s="201">
        <v>0</v>
      </c>
      <c r="L88" s="1312"/>
      <c r="M88" s="221"/>
      <c r="N88" s="197"/>
      <c r="O88" s="197"/>
      <c r="P88" s="266"/>
    </row>
    <row r="89" spans="1:16" ht="14.4" thickBot="1" x14ac:dyDescent="0.3">
      <c r="A89" s="1302"/>
      <c r="B89" s="1294"/>
      <c r="C89" s="1296"/>
      <c r="D89" s="1121"/>
      <c r="E89" s="3516"/>
      <c r="F89" s="3496"/>
      <c r="G89" s="3499"/>
      <c r="H89" s="196" t="s">
        <v>233</v>
      </c>
      <c r="I89" s="219"/>
      <c r="J89" s="219"/>
      <c r="K89" s="218"/>
      <c r="L89" s="1311"/>
      <c r="M89" s="217"/>
      <c r="N89" s="216"/>
      <c r="O89" s="216"/>
      <c r="P89" s="215"/>
    </row>
    <row r="90" spans="1:16" ht="14.4" thickBot="1" x14ac:dyDescent="0.3">
      <c r="A90" s="1303"/>
      <c r="B90" s="1305"/>
      <c r="C90" s="1315"/>
      <c r="D90" s="1122"/>
      <c r="E90" s="3517"/>
      <c r="F90" s="3497"/>
      <c r="G90" s="3500"/>
      <c r="H90" s="190" t="s">
        <v>7</v>
      </c>
      <c r="I90" s="189">
        <f>SUM(I85:I89)</f>
        <v>8.5</v>
      </c>
      <c r="J90" s="189">
        <f>SUM(J85:J89)</f>
        <v>0</v>
      </c>
      <c r="K90" s="189">
        <f>SUM(K85:K89)</f>
        <v>0</v>
      </c>
      <c r="L90" s="417"/>
      <c r="M90" s="416"/>
      <c r="N90" s="347"/>
      <c r="O90" s="347"/>
      <c r="P90" s="415"/>
    </row>
    <row r="91" spans="1:16" ht="13.8" x14ac:dyDescent="0.25">
      <c r="A91" s="273" t="s">
        <v>8</v>
      </c>
      <c r="B91" s="3489" t="s">
        <v>6</v>
      </c>
      <c r="C91" s="272" t="s">
        <v>8</v>
      </c>
      <c r="D91" s="1295"/>
      <c r="E91" s="3492" t="s">
        <v>325</v>
      </c>
      <c r="F91" s="3495" t="s">
        <v>85</v>
      </c>
      <c r="G91" s="3498" t="s">
        <v>244</v>
      </c>
      <c r="H91" s="234" t="s">
        <v>48</v>
      </c>
      <c r="I91" s="210">
        <f>I98+I104+I110</f>
        <v>0</v>
      </c>
      <c r="J91" s="210">
        <f t="shared" ref="J91:K94" si="3">J98+J104+J110</f>
        <v>700</v>
      </c>
      <c r="K91" s="210">
        <f t="shared" si="3"/>
        <v>671</v>
      </c>
      <c r="L91" s="208" t="s">
        <v>243</v>
      </c>
      <c r="M91" s="207" t="s">
        <v>69</v>
      </c>
      <c r="N91" s="223"/>
      <c r="O91" s="223"/>
      <c r="P91" s="222">
        <v>2</v>
      </c>
    </row>
    <row r="92" spans="1:16" ht="16.2" customHeight="1" x14ac:dyDescent="0.25">
      <c r="A92" s="271"/>
      <c r="B92" s="3490"/>
      <c r="C92" s="270"/>
      <c r="D92" s="1296"/>
      <c r="E92" s="3493"/>
      <c r="F92" s="3496"/>
      <c r="G92" s="3499"/>
      <c r="H92" s="232" t="s">
        <v>57</v>
      </c>
      <c r="I92" s="202">
        <f>I99+I105+I111</f>
        <v>1174.9000000000001</v>
      </c>
      <c r="J92" s="202">
        <f t="shared" si="3"/>
        <v>0</v>
      </c>
      <c r="K92" s="202">
        <f t="shared" si="3"/>
        <v>0</v>
      </c>
      <c r="L92" s="1312" t="s">
        <v>646</v>
      </c>
      <c r="M92" s="221" t="s">
        <v>69</v>
      </c>
      <c r="N92" s="197"/>
      <c r="O92" s="197"/>
      <c r="P92" s="266">
        <v>2</v>
      </c>
    </row>
    <row r="93" spans="1:16" ht="13.8" x14ac:dyDescent="0.25">
      <c r="A93" s="271"/>
      <c r="B93" s="3490"/>
      <c r="C93" s="270"/>
      <c r="D93" s="1296"/>
      <c r="E93" s="3493"/>
      <c r="F93" s="3496"/>
      <c r="G93" s="3499"/>
      <c r="H93" s="232" t="s">
        <v>234</v>
      </c>
      <c r="I93" s="202">
        <f>I100+I106+I112</f>
        <v>3049.2</v>
      </c>
      <c r="J93" s="202">
        <f t="shared" si="3"/>
        <v>5441</v>
      </c>
      <c r="K93" s="202">
        <f t="shared" si="3"/>
        <v>6663</v>
      </c>
      <c r="L93" s="1312"/>
      <c r="M93" s="221"/>
      <c r="N93" s="198"/>
      <c r="O93" s="198"/>
      <c r="P93" s="1314"/>
    </row>
    <row r="94" spans="1:16" ht="13.8" x14ac:dyDescent="0.25">
      <c r="A94" s="271"/>
      <c r="B94" s="3490"/>
      <c r="C94" s="270"/>
      <c r="D94" s="1296"/>
      <c r="E94" s="3493"/>
      <c r="F94" s="3496"/>
      <c r="G94" s="3499"/>
      <c r="H94" s="232" t="s">
        <v>55</v>
      </c>
      <c r="I94" s="202">
        <f>I101+I107+I113</f>
        <v>0</v>
      </c>
      <c r="J94" s="202">
        <f t="shared" si="3"/>
        <v>0</v>
      </c>
      <c r="K94" s="202">
        <f t="shared" si="3"/>
        <v>0</v>
      </c>
      <c r="L94" s="1312"/>
      <c r="M94" s="221"/>
      <c r="N94" s="198"/>
      <c r="O94" s="198"/>
      <c r="P94" s="1314"/>
    </row>
    <row r="95" spans="1:16" ht="13.8" x14ac:dyDescent="0.25">
      <c r="A95" s="271"/>
      <c r="B95" s="3490"/>
      <c r="C95" s="270"/>
      <c r="D95" s="1296"/>
      <c r="E95" s="3493"/>
      <c r="F95" s="3496"/>
      <c r="G95" s="3499"/>
      <c r="H95" s="232" t="s">
        <v>233</v>
      </c>
      <c r="I95" s="265">
        <f>I102+I114+I108</f>
        <v>4532</v>
      </c>
      <c r="J95" s="265">
        <f t="shared" ref="J95:K95" si="4">J102+J114+J108</f>
        <v>3969</v>
      </c>
      <c r="K95" s="265">
        <f t="shared" si="4"/>
        <v>3337</v>
      </c>
      <c r="L95" s="437"/>
      <c r="M95" s="199"/>
      <c r="N95" s="435"/>
      <c r="O95" s="435"/>
      <c r="P95" s="434"/>
    </row>
    <row r="96" spans="1:16" ht="14.4" thickBot="1" x14ac:dyDescent="0.3">
      <c r="A96" s="271"/>
      <c r="B96" s="3490"/>
      <c r="C96" s="270"/>
      <c r="D96" s="1296"/>
      <c r="E96" s="3493"/>
      <c r="F96" s="3496"/>
      <c r="G96" s="3499"/>
      <c r="H96" s="269" t="s">
        <v>56</v>
      </c>
      <c r="I96" s="195">
        <f>I115*1</f>
        <v>0</v>
      </c>
      <c r="J96" s="195">
        <f t="shared" ref="J96:K96" si="5">J115*1</f>
        <v>0</v>
      </c>
      <c r="K96" s="195">
        <f t="shared" si="5"/>
        <v>0</v>
      </c>
      <c r="L96" s="1316"/>
      <c r="M96" s="193"/>
      <c r="N96" s="212"/>
      <c r="O96" s="212"/>
      <c r="P96" s="263"/>
    </row>
    <row r="97" spans="1:16" ht="14.4" thickBot="1" x14ac:dyDescent="0.3">
      <c r="A97" s="1119"/>
      <c r="B97" s="3491"/>
      <c r="C97" s="268"/>
      <c r="D97" s="1297"/>
      <c r="E97" s="3494"/>
      <c r="F97" s="3497"/>
      <c r="G97" s="3500"/>
      <c r="H97" s="190" t="s">
        <v>7</v>
      </c>
      <c r="I97" s="189">
        <f>SUM(I91:I96)</f>
        <v>8756.1</v>
      </c>
      <c r="J97" s="189">
        <f>SUM(J91:J96)</f>
        <v>10110</v>
      </c>
      <c r="K97" s="189">
        <f t="shared" ref="K97" si="6">SUM(K91:K96)</f>
        <v>10671</v>
      </c>
      <c r="L97" s="188"/>
      <c r="M97" s="187"/>
      <c r="N97" s="186"/>
      <c r="O97" s="186"/>
      <c r="P97" s="185"/>
    </row>
    <row r="98" spans="1:16" ht="13.8" x14ac:dyDescent="0.25">
      <c r="A98" s="1301"/>
      <c r="B98" s="1304"/>
      <c r="C98" s="1295"/>
      <c r="D98" s="1120"/>
      <c r="E98" s="3515" t="s">
        <v>424</v>
      </c>
      <c r="F98" s="3495" t="s">
        <v>62</v>
      </c>
      <c r="G98" s="3498" t="s">
        <v>244</v>
      </c>
      <c r="H98" s="211" t="s">
        <v>48</v>
      </c>
      <c r="I98" s="210"/>
      <c r="J98" s="210"/>
      <c r="K98" s="209"/>
      <c r="L98" s="208" t="s">
        <v>241</v>
      </c>
      <c r="M98" s="207" t="s">
        <v>69</v>
      </c>
      <c r="N98" s="223"/>
      <c r="O98" s="223"/>
      <c r="P98" s="222">
        <v>1</v>
      </c>
    </row>
    <row r="99" spans="1:16" ht="13.8" x14ac:dyDescent="0.25">
      <c r="A99" s="1302"/>
      <c r="B99" s="1294"/>
      <c r="C99" s="1296"/>
      <c r="D99" s="1121"/>
      <c r="E99" s="3516"/>
      <c r="F99" s="3496"/>
      <c r="G99" s="3499"/>
      <c r="H99" s="203" t="s">
        <v>57</v>
      </c>
      <c r="I99" s="202">
        <v>624.9</v>
      </c>
      <c r="J99" s="202"/>
      <c r="K99" s="201"/>
      <c r="L99" s="200"/>
      <c r="M99" s="199"/>
      <c r="N99" s="197"/>
      <c r="O99" s="197"/>
      <c r="P99" s="266"/>
    </row>
    <row r="100" spans="1:16" ht="13.8" x14ac:dyDescent="0.25">
      <c r="A100" s="1302"/>
      <c r="B100" s="1294"/>
      <c r="C100" s="1296"/>
      <c r="D100" s="1121"/>
      <c r="E100" s="3516"/>
      <c r="F100" s="3496"/>
      <c r="G100" s="3499"/>
      <c r="H100" s="203" t="s">
        <v>234</v>
      </c>
      <c r="I100" s="202">
        <v>3049.2</v>
      </c>
      <c r="J100" s="202">
        <v>5441</v>
      </c>
      <c r="K100" s="201">
        <v>6663</v>
      </c>
      <c r="L100" s="1312"/>
      <c r="M100" s="221"/>
      <c r="N100" s="197"/>
      <c r="O100" s="197"/>
      <c r="P100" s="266"/>
    </row>
    <row r="101" spans="1:16" ht="13.8" x14ac:dyDescent="0.25">
      <c r="A101" s="1302"/>
      <c r="B101" s="1294"/>
      <c r="C101" s="1296"/>
      <c r="D101" s="1121"/>
      <c r="E101" s="3516"/>
      <c r="F101" s="3496"/>
      <c r="G101" s="3499"/>
      <c r="H101" s="203" t="s">
        <v>55</v>
      </c>
      <c r="I101" s="202"/>
      <c r="J101" s="202"/>
      <c r="K101" s="201"/>
      <c r="L101" s="1312"/>
      <c r="M101" s="221"/>
      <c r="N101" s="197"/>
      <c r="O101" s="197"/>
      <c r="P101" s="266"/>
    </row>
    <row r="102" spans="1:16" ht="14.4" thickBot="1" x14ac:dyDescent="0.3">
      <c r="A102" s="1302"/>
      <c r="B102" s="1294"/>
      <c r="C102" s="1296"/>
      <c r="D102" s="1121"/>
      <c r="E102" s="3516"/>
      <c r="F102" s="3496"/>
      <c r="G102" s="3499"/>
      <c r="H102" s="196" t="s">
        <v>233</v>
      </c>
      <c r="I102" s="219">
        <v>3082</v>
      </c>
      <c r="J102" s="219">
        <v>3969</v>
      </c>
      <c r="K102" s="218">
        <v>3337</v>
      </c>
      <c r="L102" s="1311"/>
      <c r="M102" s="217"/>
      <c r="N102" s="216"/>
      <c r="O102" s="216"/>
      <c r="P102" s="215"/>
    </row>
    <row r="103" spans="1:16" ht="14.4" thickBot="1" x14ac:dyDescent="0.3">
      <c r="A103" s="1303"/>
      <c r="B103" s="1305"/>
      <c r="C103" s="1315"/>
      <c r="D103" s="1122"/>
      <c r="E103" s="1300"/>
      <c r="F103" s="3497"/>
      <c r="G103" s="3500"/>
      <c r="H103" s="190" t="s">
        <v>7</v>
      </c>
      <c r="I103" s="189">
        <f>SUM(I98:I102)</f>
        <v>6756.1</v>
      </c>
      <c r="J103" s="189">
        <f>SUM(J98:J102)</f>
        <v>9410</v>
      </c>
      <c r="K103" s="189">
        <f>SUM(K98:K102)</f>
        <v>10000</v>
      </c>
      <c r="L103" s="417"/>
      <c r="M103" s="416"/>
      <c r="N103" s="347"/>
      <c r="O103" s="347"/>
      <c r="P103" s="415"/>
    </row>
    <row r="104" spans="1:16" ht="13.8" x14ac:dyDescent="0.25">
      <c r="A104" s="1302"/>
      <c r="B104" s="3531"/>
      <c r="C104" s="3534"/>
      <c r="D104" s="3537"/>
      <c r="E104" s="3459" t="s">
        <v>415</v>
      </c>
      <c r="F104" s="3495" t="s">
        <v>62</v>
      </c>
      <c r="G104" s="3498" t="s">
        <v>244</v>
      </c>
      <c r="H104" s="211" t="s">
        <v>48</v>
      </c>
      <c r="I104" s="613"/>
      <c r="J104" s="591"/>
      <c r="K104" s="591"/>
      <c r="L104" s="614" t="s">
        <v>241</v>
      </c>
      <c r="M104" s="615" t="s">
        <v>69</v>
      </c>
      <c r="N104" s="616"/>
      <c r="O104" s="617"/>
      <c r="P104" s="618">
        <v>1</v>
      </c>
    </row>
    <row r="105" spans="1:16" ht="13.8" x14ac:dyDescent="0.25">
      <c r="A105" s="1302"/>
      <c r="B105" s="3532"/>
      <c r="C105" s="3535"/>
      <c r="D105" s="3538"/>
      <c r="E105" s="3540"/>
      <c r="F105" s="3496"/>
      <c r="G105" s="3499"/>
      <c r="H105" s="203" t="s">
        <v>57</v>
      </c>
      <c r="I105" s="619"/>
      <c r="J105" s="619"/>
      <c r="K105" s="619"/>
      <c r="L105" s="620" t="s">
        <v>416</v>
      </c>
      <c r="M105" s="592" t="s">
        <v>69</v>
      </c>
      <c r="N105" s="621"/>
      <c r="O105" s="622"/>
      <c r="P105" s="623">
        <v>1</v>
      </c>
    </row>
    <row r="106" spans="1:16" ht="13.8" x14ac:dyDescent="0.25">
      <c r="A106" s="1302"/>
      <c r="B106" s="3532"/>
      <c r="C106" s="3535"/>
      <c r="D106" s="3538"/>
      <c r="E106" s="3540"/>
      <c r="F106" s="3496"/>
      <c r="G106" s="3499"/>
      <c r="H106" s="203" t="s">
        <v>234</v>
      </c>
      <c r="I106" s="619"/>
      <c r="J106" s="619"/>
      <c r="K106" s="619"/>
      <c r="L106" s="2579"/>
      <c r="M106" s="592"/>
      <c r="N106" s="621"/>
      <c r="O106" s="622"/>
      <c r="P106" s="624"/>
    </row>
    <row r="107" spans="1:16" ht="13.8" x14ac:dyDescent="0.25">
      <c r="A107" s="1302"/>
      <c r="B107" s="3532"/>
      <c r="C107" s="3535"/>
      <c r="D107" s="3538"/>
      <c r="E107" s="3540"/>
      <c r="F107" s="3496"/>
      <c r="G107" s="3499"/>
      <c r="H107" s="203" t="s">
        <v>55</v>
      </c>
      <c r="I107" s="619"/>
      <c r="J107" s="619"/>
      <c r="K107" s="619"/>
      <c r="L107" s="620"/>
      <c r="M107" s="592"/>
      <c r="N107" s="621"/>
      <c r="O107" s="622"/>
      <c r="P107" s="624"/>
    </row>
    <row r="108" spans="1:16" ht="14.4" thickBot="1" x14ac:dyDescent="0.3">
      <c r="A108" s="1302"/>
      <c r="B108" s="3532"/>
      <c r="C108" s="3535"/>
      <c r="D108" s="3538"/>
      <c r="E108" s="3540"/>
      <c r="F108" s="3496"/>
      <c r="G108" s="3499"/>
      <c r="H108" s="196" t="s">
        <v>233</v>
      </c>
      <c r="I108" s="625"/>
      <c r="J108" s="625"/>
      <c r="K108" s="625"/>
      <c r="L108" s="1062"/>
      <c r="M108" s="2580"/>
      <c r="N108" s="2581"/>
      <c r="O108" s="2582"/>
      <c r="P108" s="2583"/>
    </row>
    <row r="109" spans="1:16" ht="14.4" thickBot="1" x14ac:dyDescent="0.3">
      <c r="A109" s="1302"/>
      <c r="B109" s="3533"/>
      <c r="C109" s="3536"/>
      <c r="D109" s="3539"/>
      <c r="E109" s="3460"/>
      <c r="F109" s="3497"/>
      <c r="G109" s="3500"/>
      <c r="H109" s="190" t="s">
        <v>7</v>
      </c>
      <c r="I109" s="466">
        <f>SUM(I104:I108)</f>
        <v>0</v>
      </c>
      <c r="J109" s="466">
        <f t="shared" ref="J109:K109" si="7">SUM(J104:J108)</f>
        <v>0</v>
      </c>
      <c r="K109" s="466">
        <f t="shared" si="7"/>
        <v>0</v>
      </c>
      <c r="L109" s="2584"/>
      <c r="M109" s="2585"/>
      <c r="N109" s="2586"/>
      <c r="O109" s="2587"/>
      <c r="P109" s="2588"/>
    </row>
    <row r="110" spans="1:16" ht="13.8" x14ac:dyDescent="0.25">
      <c r="A110" s="3545"/>
      <c r="B110" s="3489"/>
      <c r="C110" s="3534"/>
      <c r="D110" s="3537"/>
      <c r="E110" s="3459" t="s">
        <v>1208</v>
      </c>
      <c r="F110" s="3495" t="s">
        <v>62</v>
      </c>
      <c r="G110" s="3498" t="s">
        <v>244</v>
      </c>
      <c r="H110" s="211" t="s">
        <v>48</v>
      </c>
      <c r="I110" s="591"/>
      <c r="J110" s="591">
        <v>700</v>
      </c>
      <c r="K110" s="591">
        <v>671</v>
      </c>
      <c r="L110" s="614" t="s">
        <v>241</v>
      </c>
      <c r="M110" s="615" t="s">
        <v>69</v>
      </c>
      <c r="N110" s="616"/>
      <c r="O110" s="2589"/>
      <c r="P110" s="618">
        <v>1</v>
      </c>
    </row>
    <row r="111" spans="1:16" ht="13.8" x14ac:dyDescent="0.25">
      <c r="A111" s="3546"/>
      <c r="B111" s="3490"/>
      <c r="C111" s="3535"/>
      <c r="D111" s="3538"/>
      <c r="E111" s="3540"/>
      <c r="F111" s="3496"/>
      <c r="G111" s="3499"/>
      <c r="H111" s="203" t="s">
        <v>57</v>
      </c>
      <c r="I111" s="590">
        <v>550</v>
      </c>
      <c r="J111" s="2590"/>
      <c r="K111" s="619"/>
      <c r="L111" s="620" t="s">
        <v>1209</v>
      </c>
      <c r="M111" s="592" t="s">
        <v>69</v>
      </c>
      <c r="N111" s="621"/>
      <c r="O111" s="2591"/>
      <c r="P111" s="623">
        <v>1</v>
      </c>
    </row>
    <row r="112" spans="1:16" ht="13.8" x14ac:dyDescent="0.25">
      <c r="A112" s="3546"/>
      <c r="B112" s="3490"/>
      <c r="C112" s="3535"/>
      <c r="D112" s="3538"/>
      <c r="E112" s="3540"/>
      <c r="F112" s="3496"/>
      <c r="G112" s="3499"/>
      <c r="H112" s="203" t="s">
        <v>234</v>
      </c>
      <c r="I112" s="619"/>
      <c r="J112" s="2590"/>
      <c r="K112" s="619"/>
      <c r="L112" s="620"/>
      <c r="M112" s="592"/>
      <c r="N112" s="621"/>
      <c r="O112" s="622"/>
      <c r="P112" s="624"/>
    </row>
    <row r="113" spans="1:16" ht="13.8" x14ac:dyDescent="0.25">
      <c r="A113" s="3546"/>
      <c r="B113" s="3490"/>
      <c r="C113" s="3535"/>
      <c r="D113" s="3538"/>
      <c r="E113" s="3540"/>
      <c r="F113" s="3496"/>
      <c r="G113" s="3499"/>
      <c r="H113" s="203" t="s">
        <v>55</v>
      </c>
      <c r="I113" s="619"/>
      <c r="J113" s="2590"/>
      <c r="K113" s="619"/>
      <c r="L113" s="620"/>
      <c r="M113" s="592"/>
      <c r="N113" s="621"/>
      <c r="O113" s="622"/>
      <c r="P113" s="624"/>
    </row>
    <row r="114" spans="1:16" ht="13.8" x14ac:dyDescent="0.25">
      <c r="A114" s="3546"/>
      <c r="B114" s="3490"/>
      <c r="C114" s="3535"/>
      <c r="D114" s="3538"/>
      <c r="E114" s="3540"/>
      <c r="F114" s="3496"/>
      <c r="G114" s="3499"/>
      <c r="H114" s="203" t="s">
        <v>233</v>
      </c>
      <c r="I114" s="590">
        <v>1450</v>
      </c>
      <c r="J114" s="265"/>
      <c r="K114" s="590"/>
      <c r="L114" s="1061"/>
      <c r="M114" s="592"/>
      <c r="N114" s="621"/>
      <c r="O114" s="622"/>
      <c r="P114" s="624"/>
    </row>
    <row r="115" spans="1:16" ht="14.4" thickBot="1" x14ac:dyDescent="0.3">
      <c r="A115" s="3546"/>
      <c r="B115" s="3490"/>
      <c r="C115" s="3535"/>
      <c r="D115" s="3538"/>
      <c r="E115" s="3540"/>
      <c r="F115" s="3496"/>
      <c r="G115" s="3499"/>
      <c r="H115" s="214" t="s">
        <v>56</v>
      </c>
      <c r="I115" s="625"/>
      <c r="J115" s="2592"/>
      <c r="K115" s="625"/>
      <c r="L115" s="1062"/>
      <c r="M115" s="2593"/>
      <c r="N115" s="2581"/>
      <c r="O115" s="2581"/>
      <c r="P115" s="2583"/>
    </row>
    <row r="116" spans="1:16" ht="14.4" thickBot="1" x14ac:dyDescent="0.3">
      <c r="A116" s="3547"/>
      <c r="B116" s="3491"/>
      <c r="C116" s="3536"/>
      <c r="D116" s="3539"/>
      <c r="E116" s="3460"/>
      <c r="F116" s="3497"/>
      <c r="G116" s="3500"/>
      <c r="H116" s="190" t="s">
        <v>7</v>
      </c>
      <c r="I116" s="466">
        <f>SUM(I110:I115)</f>
        <v>2000</v>
      </c>
      <c r="J116" s="466">
        <f t="shared" ref="J116" si="8">SUM(J110:J115)</f>
        <v>700</v>
      </c>
      <c r="K116" s="466">
        <f>SUM(K110:K115)</f>
        <v>671</v>
      </c>
      <c r="L116" s="2584"/>
      <c r="M116" s="2585"/>
      <c r="N116" s="2586"/>
      <c r="O116" s="2587"/>
      <c r="P116" s="2588"/>
    </row>
    <row r="117" spans="1:16" ht="13.8" thickBot="1" x14ac:dyDescent="0.3">
      <c r="A117" s="1029" t="s">
        <v>8</v>
      </c>
      <c r="B117" s="402" t="s">
        <v>6</v>
      </c>
      <c r="C117" s="3541" t="s">
        <v>31</v>
      </c>
      <c r="D117" s="3541"/>
      <c r="E117" s="3541"/>
      <c r="F117" s="3541"/>
      <c r="G117" s="3542"/>
      <c r="H117" s="1030" t="s">
        <v>7</v>
      </c>
      <c r="I117" s="1031">
        <f>I72+I97</f>
        <v>8769.1</v>
      </c>
      <c r="J117" s="1031">
        <f>J72+J97</f>
        <v>10110</v>
      </c>
      <c r="K117" s="1031">
        <f>K72+K97</f>
        <v>10671</v>
      </c>
      <c r="L117" s="1032"/>
      <c r="M117" s="1032"/>
      <c r="N117" s="1032"/>
      <c r="O117" s="1032"/>
      <c r="P117" s="1033"/>
    </row>
    <row r="118" spans="1:16" ht="13.8" thickBot="1" x14ac:dyDescent="0.3">
      <c r="A118" s="293" t="s">
        <v>8</v>
      </c>
      <c r="B118" s="293"/>
      <c r="C118" s="3543" t="s">
        <v>51</v>
      </c>
      <c r="D118" s="3543"/>
      <c r="E118" s="3543"/>
      <c r="F118" s="3543"/>
      <c r="G118" s="3544"/>
      <c r="H118" s="292" t="s">
        <v>7</v>
      </c>
      <c r="I118" s="291">
        <f>I117*1</f>
        <v>8769.1</v>
      </c>
      <c r="J118" s="291">
        <f>J117*1</f>
        <v>10110</v>
      </c>
      <c r="K118" s="291">
        <f>K117*1</f>
        <v>10671</v>
      </c>
      <c r="L118" s="290"/>
      <c r="M118" s="290"/>
      <c r="N118" s="290"/>
      <c r="O118" s="290"/>
      <c r="P118" s="289"/>
    </row>
    <row r="119" spans="1:16" ht="14.4" thickBot="1" x14ac:dyDescent="0.3">
      <c r="A119" s="261" t="s">
        <v>49</v>
      </c>
      <c r="B119" s="260"/>
      <c r="C119" s="395" t="s">
        <v>324</v>
      </c>
      <c r="D119" s="257"/>
      <c r="E119" s="394"/>
      <c r="F119" s="257"/>
      <c r="G119" s="257"/>
      <c r="H119" s="257"/>
      <c r="I119" s="257"/>
      <c r="J119" s="256"/>
      <c r="K119" s="257"/>
      <c r="L119" s="258"/>
      <c r="M119" s="258"/>
      <c r="N119" s="257"/>
      <c r="O119" s="256"/>
      <c r="P119" s="255"/>
    </row>
    <row r="120" spans="1:16" ht="42" thickBot="1" x14ac:dyDescent="0.3">
      <c r="A120" s="282"/>
      <c r="B120" s="281"/>
      <c r="C120" s="279"/>
      <c r="D120" s="279"/>
      <c r="E120" s="280"/>
      <c r="F120" s="279"/>
      <c r="G120" s="279"/>
      <c r="H120" s="279"/>
      <c r="I120" s="279"/>
      <c r="J120" s="279"/>
      <c r="K120" s="279"/>
      <c r="L120" s="239" t="s">
        <v>323</v>
      </c>
      <c r="M120" s="238" t="s">
        <v>81</v>
      </c>
      <c r="N120" s="237">
        <v>1893</v>
      </c>
      <c r="O120" s="236"/>
      <c r="P120" s="235"/>
    </row>
    <row r="121" spans="1:16" ht="14.4" thickBot="1" x14ac:dyDescent="0.3">
      <c r="A121" s="242" t="s">
        <v>49</v>
      </c>
      <c r="B121" s="277" t="s">
        <v>6</v>
      </c>
      <c r="C121" s="276" t="s">
        <v>322</v>
      </c>
      <c r="D121" s="275"/>
      <c r="E121" s="275"/>
      <c r="F121" s="275"/>
      <c r="G121" s="275"/>
      <c r="H121" s="275"/>
      <c r="I121" s="275"/>
      <c r="J121" s="275"/>
      <c r="K121" s="275"/>
      <c r="L121" s="243"/>
      <c r="M121" s="243"/>
      <c r="N121" s="243"/>
      <c r="O121" s="3526"/>
      <c r="P121" s="3527"/>
    </row>
    <row r="122" spans="1:16" ht="28.2" thickBot="1" x14ac:dyDescent="0.3">
      <c r="A122" s="242"/>
      <c r="B122" s="241"/>
      <c r="C122" s="240"/>
      <c r="D122" s="240"/>
      <c r="E122" s="240"/>
      <c r="F122" s="240"/>
      <c r="G122" s="240"/>
      <c r="H122" s="240"/>
      <c r="I122" s="240"/>
      <c r="J122" s="240"/>
      <c r="K122" s="240"/>
      <c r="L122" s="239" t="s">
        <v>647</v>
      </c>
      <c r="M122" s="238" t="s">
        <v>81</v>
      </c>
      <c r="N122" s="237">
        <v>1893</v>
      </c>
      <c r="O122" s="236"/>
      <c r="P122" s="235"/>
    </row>
    <row r="123" spans="1:16" ht="13.8" x14ac:dyDescent="0.25">
      <c r="A123" s="273" t="s">
        <v>49</v>
      </c>
      <c r="B123" s="3489" t="s">
        <v>6</v>
      </c>
      <c r="C123" s="272" t="s">
        <v>6</v>
      </c>
      <c r="D123" s="1295"/>
      <c r="E123" s="3492" t="s">
        <v>321</v>
      </c>
      <c r="F123" s="3495" t="s">
        <v>62</v>
      </c>
      <c r="G123" s="3498" t="s">
        <v>244</v>
      </c>
      <c r="H123" s="234" t="s">
        <v>48</v>
      </c>
      <c r="I123" s="210">
        <f t="shared" ref="I123:K126" si="9">I129+I135</f>
        <v>110</v>
      </c>
      <c r="J123" s="210">
        <f t="shared" si="9"/>
        <v>2820.8</v>
      </c>
      <c r="K123" s="210">
        <f t="shared" si="9"/>
        <v>1410.4</v>
      </c>
      <c r="L123" s="208" t="s">
        <v>243</v>
      </c>
      <c r="M123" s="207" t="s">
        <v>69</v>
      </c>
      <c r="N123" s="223">
        <v>1</v>
      </c>
      <c r="O123" s="223"/>
      <c r="P123" s="222">
        <v>1</v>
      </c>
    </row>
    <row r="124" spans="1:16" ht="27.6" x14ac:dyDescent="0.25">
      <c r="A124" s="271"/>
      <c r="B124" s="3490"/>
      <c r="C124" s="270"/>
      <c r="D124" s="1296"/>
      <c r="E124" s="3493"/>
      <c r="F124" s="3496"/>
      <c r="G124" s="3499"/>
      <c r="H124" s="232" t="s">
        <v>57</v>
      </c>
      <c r="I124" s="202">
        <f t="shared" si="9"/>
        <v>0</v>
      </c>
      <c r="J124" s="202">
        <f t="shared" si="9"/>
        <v>0</v>
      </c>
      <c r="K124" s="202">
        <f t="shared" si="9"/>
        <v>0</v>
      </c>
      <c r="L124" s="1312" t="s">
        <v>319</v>
      </c>
      <c r="M124" s="221" t="s">
        <v>81</v>
      </c>
      <c r="N124" s="197">
        <v>1873</v>
      </c>
      <c r="O124" s="197"/>
      <c r="P124" s="266"/>
    </row>
    <row r="125" spans="1:16" ht="13.8" x14ac:dyDescent="0.25">
      <c r="A125" s="271"/>
      <c r="B125" s="3490"/>
      <c r="C125" s="270"/>
      <c r="D125" s="1296"/>
      <c r="E125" s="3493"/>
      <c r="F125" s="3496"/>
      <c r="G125" s="3499"/>
      <c r="H125" s="232" t="s">
        <v>234</v>
      </c>
      <c r="I125" s="202">
        <f t="shared" si="9"/>
        <v>0</v>
      </c>
      <c r="J125" s="202">
        <f t="shared" si="9"/>
        <v>0</v>
      </c>
      <c r="K125" s="202">
        <f t="shared" si="9"/>
        <v>0</v>
      </c>
      <c r="L125" s="233"/>
      <c r="M125" s="221"/>
      <c r="N125" s="198"/>
      <c r="O125" s="198"/>
      <c r="P125" s="1314"/>
    </row>
    <row r="126" spans="1:16" ht="13.8" x14ac:dyDescent="0.25">
      <c r="A126" s="271"/>
      <c r="B126" s="3490"/>
      <c r="C126" s="270"/>
      <c r="D126" s="1296"/>
      <c r="E126" s="3493"/>
      <c r="F126" s="3496"/>
      <c r="G126" s="3499"/>
      <c r="H126" s="232" t="s">
        <v>55</v>
      </c>
      <c r="I126" s="202">
        <f>I132+I138</f>
        <v>2246.3999999999996</v>
      </c>
      <c r="J126" s="202">
        <f t="shared" si="9"/>
        <v>0</v>
      </c>
      <c r="K126" s="202">
        <f t="shared" si="9"/>
        <v>0</v>
      </c>
      <c r="L126" s="233"/>
      <c r="M126" s="221"/>
      <c r="N126" s="198"/>
      <c r="O126" s="198"/>
      <c r="P126" s="1314"/>
    </row>
    <row r="127" spans="1:16" ht="14.4" thickBot="1" x14ac:dyDescent="0.3">
      <c r="A127" s="271"/>
      <c r="B127" s="3490"/>
      <c r="C127" s="270"/>
      <c r="D127" s="1296"/>
      <c r="E127" s="3493"/>
      <c r="F127" s="3496"/>
      <c r="G127" s="3499"/>
      <c r="H127" s="231" t="s">
        <v>233</v>
      </c>
      <c r="I127" s="219">
        <f>I133+I139</f>
        <v>0</v>
      </c>
      <c r="J127" s="219">
        <f>J133+J139</f>
        <v>0</v>
      </c>
      <c r="K127" s="219">
        <f>K133+K139</f>
        <v>0</v>
      </c>
      <c r="L127" s="418"/>
      <c r="M127" s="217"/>
      <c r="N127" s="216"/>
      <c r="O127" s="216"/>
      <c r="P127" s="215"/>
    </row>
    <row r="128" spans="1:16" ht="14.4" thickBot="1" x14ac:dyDescent="0.3">
      <c r="A128" s="1119"/>
      <c r="B128" s="3491"/>
      <c r="C128" s="268"/>
      <c r="D128" s="1297"/>
      <c r="E128" s="3494"/>
      <c r="F128" s="3497"/>
      <c r="G128" s="3500"/>
      <c r="H128" s="190" t="s">
        <v>7</v>
      </c>
      <c r="I128" s="189">
        <f>SUM(I123:I127)</f>
        <v>2356.3999999999996</v>
      </c>
      <c r="J128" s="189">
        <f>SUM(J123:J127)</f>
        <v>2820.8</v>
      </c>
      <c r="K128" s="189">
        <f>SUM(K123:K127)</f>
        <v>1410.4</v>
      </c>
      <c r="L128" s="188"/>
      <c r="M128" s="187"/>
      <c r="N128" s="186"/>
      <c r="O128" s="186"/>
      <c r="P128" s="185"/>
    </row>
    <row r="129" spans="1:16" ht="13.8" x14ac:dyDescent="0.25">
      <c r="A129" s="1301"/>
      <c r="B129" s="1304"/>
      <c r="C129" s="1295"/>
      <c r="D129" s="1120"/>
      <c r="E129" s="3515" t="s">
        <v>425</v>
      </c>
      <c r="F129" s="3495" t="s">
        <v>62</v>
      </c>
      <c r="G129" s="3498" t="s">
        <v>320</v>
      </c>
      <c r="H129" s="211" t="s">
        <v>48</v>
      </c>
      <c r="I129" s="210"/>
      <c r="J129" s="210"/>
      <c r="K129" s="209"/>
      <c r="L129" s="208" t="s">
        <v>241</v>
      </c>
      <c r="M129" s="207" t="s">
        <v>69</v>
      </c>
      <c r="N129" s="223">
        <v>1</v>
      </c>
      <c r="O129" s="223"/>
      <c r="P129" s="204"/>
    </row>
    <row r="130" spans="1:16" ht="27.6" x14ac:dyDescent="0.25">
      <c r="A130" s="1302"/>
      <c r="B130" s="1294"/>
      <c r="C130" s="1296"/>
      <c r="D130" s="1121"/>
      <c r="E130" s="3516"/>
      <c r="F130" s="3496"/>
      <c r="G130" s="3499"/>
      <c r="H130" s="203" t="s">
        <v>57</v>
      </c>
      <c r="I130" s="202"/>
      <c r="J130" s="202"/>
      <c r="K130" s="201"/>
      <c r="L130" s="200" t="s">
        <v>319</v>
      </c>
      <c r="M130" s="199" t="s">
        <v>81</v>
      </c>
      <c r="N130" s="197">
        <v>1873</v>
      </c>
      <c r="O130" s="197"/>
      <c r="P130" s="1314"/>
    </row>
    <row r="131" spans="1:16" ht="13.8" x14ac:dyDescent="0.25">
      <c r="A131" s="1302"/>
      <c r="B131" s="1294"/>
      <c r="C131" s="1296"/>
      <c r="D131" s="1121"/>
      <c r="E131" s="3516"/>
      <c r="F131" s="3496"/>
      <c r="G131" s="3499"/>
      <c r="H131" s="203" t="s">
        <v>234</v>
      </c>
      <c r="I131" s="202"/>
      <c r="J131" s="202"/>
      <c r="K131" s="201"/>
      <c r="L131" s="1312"/>
      <c r="M131" s="221"/>
      <c r="N131" s="197"/>
      <c r="O131" s="197"/>
      <c r="P131" s="1314"/>
    </row>
    <row r="132" spans="1:16" ht="13.8" x14ac:dyDescent="0.25">
      <c r="A132" s="1302"/>
      <c r="B132" s="1294"/>
      <c r="C132" s="1296"/>
      <c r="D132" s="1121"/>
      <c r="E132" s="3516"/>
      <c r="F132" s="3496"/>
      <c r="G132" s="3499"/>
      <c r="H132" s="203" t="s">
        <v>55</v>
      </c>
      <c r="I132" s="202">
        <v>64.7</v>
      </c>
      <c r="J132" s="202">
        <v>0</v>
      </c>
      <c r="K132" s="201">
        <v>0</v>
      </c>
      <c r="L132" s="1312"/>
      <c r="M132" s="221"/>
      <c r="N132" s="197"/>
      <c r="O132" s="197"/>
      <c r="P132" s="1314"/>
    </row>
    <row r="133" spans="1:16" ht="14.4" thickBot="1" x14ac:dyDescent="0.3">
      <c r="A133" s="1302"/>
      <c r="B133" s="1294"/>
      <c r="C133" s="1296"/>
      <c r="D133" s="1121"/>
      <c r="E133" s="3516"/>
      <c r="F133" s="3496"/>
      <c r="G133" s="3499"/>
      <c r="H133" s="196" t="s">
        <v>233</v>
      </c>
      <c r="I133" s="219"/>
      <c r="J133" s="219"/>
      <c r="K133" s="218"/>
      <c r="L133" s="1311"/>
      <c r="M133" s="217"/>
      <c r="N133" s="216"/>
      <c r="O133" s="216"/>
      <c r="P133" s="215"/>
    </row>
    <row r="134" spans="1:16" ht="14.4" thickBot="1" x14ac:dyDescent="0.3">
      <c r="A134" s="1303"/>
      <c r="B134" s="1305"/>
      <c r="C134" s="1315"/>
      <c r="D134" s="1122"/>
      <c r="E134" s="3517"/>
      <c r="F134" s="3497"/>
      <c r="G134" s="3500"/>
      <c r="H134" s="190" t="s">
        <v>7</v>
      </c>
      <c r="I134" s="189">
        <f>SUM(I129:I133)</f>
        <v>64.7</v>
      </c>
      <c r="J134" s="189">
        <f>SUM(J129:J133)</f>
        <v>0</v>
      </c>
      <c r="K134" s="189">
        <f>SUM(K129:K133)</f>
        <v>0</v>
      </c>
      <c r="L134" s="417"/>
      <c r="M134" s="416"/>
      <c r="N134" s="347"/>
      <c r="O134" s="347"/>
      <c r="P134" s="185"/>
    </row>
    <row r="135" spans="1:16" ht="13.8" x14ac:dyDescent="0.25">
      <c r="A135" s="1301"/>
      <c r="B135" s="1304"/>
      <c r="C135" s="1295"/>
      <c r="D135" s="1120"/>
      <c r="E135" s="3515" t="s">
        <v>426</v>
      </c>
      <c r="F135" s="3495" t="s">
        <v>85</v>
      </c>
      <c r="G135" s="3498" t="s">
        <v>244</v>
      </c>
      <c r="H135" s="211" t="s">
        <v>48</v>
      </c>
      <c r="I135" s="210">
        <v>110</v>
      </c>
      <c r="J135" s="210">
        <v>2820.8</v>
      </c>
      <c r="K135" s="209">
        <v>1410.4</v>
      </c>
      <c r="L135" s="208" t="s">
        <v>241</v>
      </c>
      <c r="M135" s="207" t="s">
        <v>69</v>
      </c>
      <c r="N135" s="223"/>
      <c r="O135" s="223"/>
      <c r="P135" s="222">
        <v>1</v>
      </c>
    </row>
    <row r="136" spans="1:16" ht="27.6" x14ac:dyDescent="0.25">
      <c r="A136" s="1302"/>
      <c r="B136" s="1294"/>
      <c r="C136" s="1296"/>
      <c r="D136" s="1121"/>
      <c r="E136" s="3516"/>
      <c r="F136" s="3496"/>
      <c r="G136" s="3499"/>
      <c r="H136" s="203" t="s">
        <v>57</v>
      </c>
      <c r="I136" s="202"/>
      <c r="J136" s="202"/>
      <c r="K136" s="201"/>
      <c r="L136" s="200" t="s">
        <v>86</v>
      </c>
      <c r="M136" s="199"/>
      <c r="N136" s="197"/>
      <c r="O136" s="197"/>
      <c r="P136" s="266">
        <v>1</v>
      </c>
    </row>
    <row r="137" spans="1:16" ht="13.8" x14ac:dyDescent="0.25">
      <c r="A137" s="1302"/>
      <c r="B137" s="1294"/>
      <c r="C137" s="1296"/>
      <c r="D137" s="1121"/>
      <c r="E137" s="3516"/>
      <c r="F137" s="3496"/>
      <c r="G137" s="3499"/>
      <c r="H137" s="203" t="s">
        <v>234</v>
      </c>
      <c r="I137" s="202"/>
      <c r="J137" s="202"/>
      <c r="K137" s="201"/>
      <c r="L137" s="1312"/>
      <c r="M137" s="221"/>
      <c r="N137" s="197"/>
      <c r="O137" s="197"/>
      <c r="P137" s="266"/>
    </row>
    <row r="138" spans="1:16" ht="13.8" x14ac:dyDescent="0.25">
      <c r="A138" s="1302"/>
      <c r="B138" s="1294"/>
      <c r="C138" s="1296"/>
      <c r="D138" s="1121"/>
      <c r="E138" s="3516"/>
      <c r="F138" s="3496"/>
      <c r="G138" s="3499"/>
      <c r="H138" s="203" t="s">
        <v>55</v>
      </c>
      <c r="I138" s="202">
        <v>2181.6999999999998</v>
      </c>
      <c r="J138" s="202">
        <v>0</v>
      </c>
      <c r="K138" s="201">
        <v>0</v>
      </c>
      <c r="L138" s="1312"/>
      <c r="M138" s="221"/>
      <c r="N138" s="197"/>
      <c r="O138" s="197"/>
      <c r="P138" s="266"/>
    </row>
    <row r="139" spans="1:16" ht="13.8" x14ac:dyDescent="0.25">
      <c r="A139" s="1302"/>
      <c r="B139" s="1294"/>
      <c r="C139" s="1296"/>
      <c r="D139" s="1121"/>
      <c r="E139" s="3516"/>
      <c r="F139" s="3496"/>
      <c r="G139" s="3499"/>
      <c r="H139" s="203" t="s">
        <v>233</v>
      </c>
      <c r="I139" s="265"/>
      <c r="J139" s="265"/>
      <c r="K139" s="264"/>
      <c r="L139" s="437"/>
      <c r="M139" s="436"/>
      <c r="N139" s="435"/>
      <c r="O139" s="435"/>
      <c r="P139" s="434"/>
    </row>
    <row r="140" spans="1:16" ht="14.4" thickBot="1" x14ac:dyDescent="0.3">
      <c r="A140" s="1303"/>
      <c r="B140" s="1305"/>
      <c r="C140" s="1315"/>
      <c r="D140" s="1122"/>
      <c r="E140" s="3517"/>
      <c r="F140" s="3497"/>
      <c r="G140" s="3500"/>
      <c r="H140" s="433" t="s">
        <v>7</v>
      </c>
      <c r="I140" s="432">
        <f>SUM(I135:I139)</f>
        <v>2291.6999999999998</v>
      </c>
      <c r="J140" s="432">
        <f>SUM(J135:J139)</f>
        <v>2820.8</v>
      </c>
      <c r="K140" s="432">
        <f>SUM(K135:K139)</f>
        <v>1410.4</v>
      </c>
      <c r="L140" s="2594"/>
      <c r="M140" s="2595"/>
      <c r="N140" s="2596"/>
      <c r="O140" s="2596"/>
      <c r="P140" s="2597"/>
    </row>
    <row r="141" spans="1:16" ht="13.8" x14ac:dyDescent="0.25">
      <c r="A141" s="273" t="s">
        <v>49</v>
      </c>
      <c r="B141" s="3489" t="s">
        <v>6</v>
      </c>
      <c r="C141" s="272" t="s">
        <v>8</v>
      </c>
      <c r="D141" s="1295"/>
      <c r="E141" s="3515" t="s">
        <v>1210</v>
      </c>
      <c r="F141" s="3548" t="s">
        <v>62</v>
      </c>
      <c r="G141" s="3498" t="s">
        <v>244</v>
      </c>
      <c r="H141" s="234" t="s">
        <v>48</v>
      </c>
      <c r="I141" s="210"/>
      <c r="J141" s="210"/>
      <c r="K141" s="210"/>
      <c r="L141" s="208" t="s">
        <v>243</v>
      </c>
      <c r="M141" s="207" t="s">
        <v>69</v>
      </c>
      <c r="N141" s="223"/>
      <c r="O141" s="205"/>
      <c r="P141" s="204"/>
    </row>
    <row r="142" spans="1:16" ht="13.8" x14ac:dyDescent="0.25">
      <c r="A142" s="271"/>
      <c r="B142" s="3490"/>
      <c r="C142" s="270"/>
      <c r="D142" s="1296"/>
      <c r="E142" s="3516"/>
      <c r="F142" s="3549"/>
      <c r="G142" s="3499"/>
      <c r="H142" s="232" t="s">
        <v>57</v>
      </c>
      <c r="I142" s="202"/>
      <c r="J142" s="202"/>
      <c r="K142" s="202"/>
      <c r="L142" s="3551" t="s">
        <v>318</v>
      </c>
      <c r="M142" s="221" t="s">
        <v>81</v>
      </c>
      <c r="N142" s="1313"/>
      <c r="O142" s="198"/>
      <c r="P142" s="1314"/>
    </row>
    <row r="143" spans="1:16" ht="13.8" x14ac:dyDescent="0.25">
      <c r="A143" s="271"/>
      <c r="B143" s="3490"/>
      <c r="C143" s="270"/>
      <c r="D143" s="1296"/>
      <c r="E143" s="3516"/>
      <c r="F143" s="3549"/>
      <c r="G143" s="3499"/>
      <c r="H143" s="232" t="s">
        <v>234</v>
      </c>
      <c r="I143" s="202"/>
      <c r="J143" s="202"/>
      <c r="K143" s="202"/>
      <c r="L143" s="3552"/>
      <c r="M143" s="221"/>
      <c r="N143" s="197"/>
      <c r="O143" s="198"/>
      <c r="P143" s="1314"/>
    </row>
    <row r="144" spans="1:16" ht="13.8" x14ac:dyDescent="0.25">
      <c r="A144" s="271"/>
      <c r="B144" s="3490"/>
      <c r="C144" s="270"/>
      <c r="D144" s="1296"/>
      <c r="E144" s="3516"/>
      <c r="F144" s="3549"/>
      <c r="G144" s="3499"/>
      <c r="H144" s="232" t="s">
        <v>55</v>
      </c>
      <c r="I144" s="202"/>
      <c r="J144" s="202"/>
      <c r="K144" s="202"/>
      <c r="L144" s="1312"/>
      <c r="M144" s="221"/>
      <c r="N144" s="197"/>
      <c r="O144" s="198"/>
      <c r="P144" s="1314"/>
    </row>
    <row r="145" spans="1:16" ht="13.8" x14ac:dyDescent="0.25">
      <c r="A145" s="271"/>
      <c r="B145" s="3490"/>
      <c r="C145" s="270"/>
      <c r="D145" s="1296"/>
      <c r="E145" s="3516"/>
      <c r="F145" s="3549"/>
      <c r="G145" s="3499"/>
      <c r="H145" s="232" t="s">
        <v>233</v>
      </c>
      <c r="I145" s="265"/>
      <c r="J145" s="265"/>
      <c r="K145" s="265"/>
      <c r="L145" s="437"/>
      <c r="M145" s="436"/>
      <c r="N145" s="435"/>
      <c r="O145" s="435"/>
      <c r="P145" s="434"/>
    </row>
    <row r="146" spans="1:16" ht="14.4" thickBot="1" x14ac:dyDescent="0.3">
      <c r="A146" s="1119"/>
      <c r="B146" s="3491"/>
      <c r="C146" s="268"/>
      <c r="D146" s="1297"/>
      <c r="E146" s="3517"/>
      <c r="F146" s="3550"/>
      <c r="G146" s="3500"/>
      <c r="H146" s="433" t="s">
        <v>7</v>
      </c>
      <c r="I146" s="432">
        <f>SUM(I141:I145)</f>
        <v>0</v>
      </c>
      <c r="J146" s="432">
        <f>SUM(J141:J145)</f>
        <v>0</v>
      </c>
      <c r="K146" s="432">
        <f>SUM(K141:K145)</f>
        <v>0</v>
      </c>
      <c r="L146" s="431"/>
      <c r="M146" s="430"/>
      <c r="N146" s="429"/>
      <c r="O146" s="429"/>
      <c r="P146" s="428"/>
    </row>
    <row r="147" spans="1:16" ht="13.8" thickBot="1" x14ac:dyDescent="0.3">
      <c r="A147" s="299" t="s">
        <v>49</v>
      </c>
      <c r="B147" s="298" t="s">
        <v>6</v>
      </c>
      <c r="C147" s="3553" t="s">
        <v>31</v>
      </c>
      <c r="D147" s="3553"/>
      <c r="E147" s="3553"/>
      <c r="F147" s="3553"/>
      <c r="G147" s="3554"/>
      <c r="H147" s="297" t="s">
        <v>7</v>
      </c>
      <c r="I147" s="296">
        <f>I128+I146</f>
        <v>2356.3999999999996</v>
      </c>
      <c r="J147" s="296">
        <f>J128+J146</f>
        <v>2820.8</v>
      </c>
      <c r="K147" s="296">
        <f>K128+K146</f>
        <v>1410.4</v>
      </c>
      <c r="L147" s="295"/>
      <c r="M147" s="295"/>
      <c r="N147" s="295"/>
      <c r="O147" s="295"/>
      <c r="P147" s="294"/>
    </row>
    <row r="148" spans="1:16" ht="13.8" thickBot="1" x14ac:dyDescent="0.3">
      <c r="A148" s="403" t="s">
        <v>49</v>
      </c>
      <c r="B148" s="406" t="s">
        <v>8</v>
      </c>
      <c r="C148" s="405" t="s">
        <v>317</v>
      </c>
      <c r="D148" s="404"/>
      <c r="E148" s="404"/>
      <c r="F148" s="404"/>
      <c r="G148" s="404"/>
      <c r="H148" s="404"/>
      <c r="I148" s="404"/>
      <c r="J148" s="404"/>
      <c r="K148" s="404"/>
      <c r="L148" s="404"/>
      <c r="M148" s="404"/>
      <c r="N148" s="404"/>
      <c r="O148" s="3557"/>
      <c r="P148" s="3558"/>
    </row>
    <row r="149" spans="1:16" ht="13.8" thickBot="1" x14ac:dyDescent="0.3">
      <c r="A149" s="403"/>
      <c r="B149" s="402"/>
      <c r="C149" s="401"/>
      <c r="D149" s="401"/>
      <c r="E149" s="401"/>
      <c r="F149" s="401"/>
      <c r="G149" s="401"/>
      <c r="H149" s="401"/>
      <c r="I149" s="401"/>
      <c r="J149" s="401"/>
      <c r="K149" s="401"/>
      <c r="L149" s="2598" t="s">
        <v>316</v>
      </c>
      <c r="M149" s="2599" t="s">
        <v>81</v>
      </c>
      <c r="N149" s="2600"/>
      <c r="O149" s="393"/>
      <c r="P149" s="247"/>
    </row>
    <row r="150" spans="1:16" x14ac:dyDescent="0.25">
      <c r="A150" s="343" t="s">
        <v>49</v>
      </c>
      <c r="B150" s="3559" t="s">
        <v>8</v>
      </c>
      <c r="C150" s="342" t="s">
        <v>6</v>
      </c>
      <c r="D150" s="331"/>
      <c r="E150" s="3562" t="s">
        <v>1211</v>
      </c>
      <c r="F150" s="3565" t="s">
        <v>62</v>
      </c>
      <c r="G150" s="3568" t="s">
        <v>244</v>
      </c>
      <c r="H150" s="341" t="s">
        <v>48</v>
      </c>
      <c r="I150" s="329"/>
      <c r="J150" s="329"/>
      <c r="K150" s="329"/>
      <c r="L150" s="2601"/>
      <c r="M150" s="396"/>
      <c r="N150" s="2602"/>
      <c r="O150" s="326"/>
      <c r="P150" s="325"/>
    </row>
    <row r="151" spans="1:16" x14ac:dyDescent="0.25">
      <c r="A151" s="338"/>
      <c r="B151" s="3560"/>
      <c r="C151" s="337"/>
      <c r="D151" s="316"/>
      <c r="E151" s="3563"/>
      <c r="F151" s="3566"/>
      <c r="G151" s="3569"/>
      <c r="H151" s="339" t="s">
        <v>57</v>
      </c>
      <c r="I151" s="323"/>
      <c r="J151" s="323"/>
      <c r="K151" s="323"/>
      <c r="L151" s="2603"/>
      <c r="M151" s="321"/>
      <c r="N151" s="2604"/>
      <c r="O151" s="320"/>
      <c r="P151" s="319"/>
    </row>
    <row r="152" spans="1:16" x14ac:dyDescent="0.25">
      <c r="A152" s="338"/>
      <c r="B152" s="3560"/>
      <c r="C152" s="337"/>
      <c r="D152" s="316"/>
      <c r="E152" s="3563"/>
      <c r="F152" s="3566"/>
      <c r="G152" s="3569"/>
      <c r="H152" s="339" t="s">
        <v>234</v>
      </c>
      <c r="I152" s="323"/>
      <c r="J152" s="323"/>
      <c r="K152" s="323"/>
      <c r="L152" s="322"/>
      <c r="M152" s="321"/>
      <c r="N152" s="320"/>
      <c r="O152" s="320"/>
      <c r="P152" s="319"/>
    </row>
    <row r="153" spans="1:16" x14ac:dyDescent="0.25">
      <c r="A153" s="338"/>
      <c r="B153" s="3560"/>
      <c r="C153" s="337"/>
      <c r="D153" s="316"/>
      <c r="E153" s="3563"/>
      <c r="F153" s="3566"/>
      <c r="G153" s="3569"/>
      <c r="H153" s="339" t="s">
        <v>55</v>
      </c>
      <c r="I153" s="323"/>
      <c r="J153" s="323"/>
      <c r="K153" s="323"/>
      <c r="L153" s="322"/>
      <c r="M153" s="321"/>
      <c r="N153" s="320"/>
      <c r="O153" s="320"/>
      <c r="P153" s="319"/>
    </row>
    <row r="154" spans="1:16" ht="13.8" thickBot="1" x14ac:dyDescent="0.3">
      <c r="A154" s="338"/>
      <c r="B154" s="3560"/>
      <c r="C154" s="337"/>
      <c r="D154" s="316"/>
      <c r="E154" s="3563"/>
      <c r="F154" s="3566"/>
      <c r="G154" s="3569"/>
      <c r="H154" s="336" t="s">
        <v>233</v>
      </c>
      <c r="I154" s="314"/>
      <c r="J154" s="314"/>
      <c r="K154" s="314"/>
      <c r="L154" s="313"/>
      <c r="M154" s="312"/>
      <c r="N154" s="311"/>
      <c r="O154" s="311"/>
      <c r="P154" s="310"/>
    </row>
    <row r="155" spans="1:16" ht="13.8" thickBot="1" x14ac:dyDescent="0.3">
      <c r="A155" s="299"/>
      <c r="B155" s="3561"/>
      <c r="C155" s="335"/>
      <c r="D155" s="334"/>
      <c r="E155" s="3564"/>
      <c r="F155" s="3567"/>
      <c r="G155" s="3570"/>
      <c r="H155" s="305" t="s">
        <v>7</v>
      </c>
      <c r="I155" s="304">
        <f>SUM(I150:I154)</f>
        <v>0</v>
      </c>
      <c r="J155" s="304">
        <f>SUM(J150:J154)</f>
        <v>0</v>
      </c>
      <c r="K155" s="304">
        <f>SUM(K150:K154)</f>
        <v>0</v>
      </c>
      <c r="L155" s="303"/>
      <c r="M155" s="302"/>
      <c r="N155" s="301"/>
      <c r="O155" s="301"/>
      <c r="P155" s="300"/>
    </row>
    <row r="156" spans="1:16" ht="13.8" thickBot="1" x14ac:dyDescent="0.3">
      <c r="A156" s="299" t="s">
        <v>49</v>
      </c>
      <c r="B156" s="298" t="s">
        <v>8</v>
      </c>
      <c r="C156" s="3553" t="s">
        <v>31</v>
      </c>
      <c r="D156" s="3553"/>
      <c r="E156" s="3553"/>
      <c r="F156" s="3553"/>
      <c r="G156" s="3554"/>
      <c r="H156" s="297" t="s">
        <v>7</v>
      </c>
      <c r="I156" s="296">
        <f>I155*1</f>
        <v>0</v>
      </c>
      <c r="J156" s="296">
        <f>J155*1</f>
        <v>0</v>
      </c>
      <c r="K156" s="296">
        <f>K155*1</f>
        <v>0</v>
      </c>
      <c r="L156" s="295"/>
      <c r="M156" s="295"/>
      <c r="N156" s="295"/>
      <c r="O156" s="295"/>
      <c r="P156" s="294"/>
    </row>
    <row r="157" spans="1:16" ht="13.8" thickBot="1" x14ac:dyDescent="0.3">
      <c r="A157" s="293" t="s">
        <v>49</v>
      </c>
      <c r="B157" s="293"/>
      <c r="C157" s="3543" t="s">
        <v>51</v>
      </c>
      <c r="D157" s="3543"/>
      <c r="E157" s="3543"/>
      <c r="F157" s="3543"/>
      <c r="G157" s="3544"/>
      <c r="H157" s="292" t="s">
        <v>7</v>
      </c>
      <c r="I157" s="291">
        <f>I156+I147</f>
        <v>2356.3999999999996</v>
      </c>
      <c r="J157" s="291">
        <f>J156+J147</f>
        <v>2820.8</v>
      </c>
      <c r="K157" s="291">
        <f>K156+K147</f>
        <v>1410.4</v>
      </c>
      <c r="L157" s="290"/>
      <c r="M157" s="290"/>
      <c r="N157" s="290"/>
      <c r="O157" s="290"/>
      <c r="P157" s="289"/>
    </row>
    <row r="158" spans="1:16" ht="14.4" thickBot="1" x14ac:dyDescent="0.3">
      <c r="A158" s="427" t="s">
        <v>50</v>
      </c>
      <c r="B158" s="426"/>
      <c r="C158" s="425" t="s">
        <v>315</v>
      </c>
      <c r="D158" s="423"/>
      <c r="E158" s="424"/>
      <c r="F158" s="423"/>
      <c r="G158" s="423"/>
      <c r="H158" s="423"/>
      <c r="I158" s="422"/>
      <c r="J158" s="421"/>
      <c r="K158" s="422"/>
      <c r="L158" s="626"/>
      <c r="M158" s="626"/>
      <c r="N158" s="422"/>
      <c r="O158" s="421"/>
      <c r="P158" s="420"/>
    </row>
    <row r="159" spans="1:16" ht="40.200000000000003" thickBot="1" x14ac:dyDescent="0.3">
      <c r="A159" s="254"/>
      <c r="B159" s="253"/>
      <c r="C159" s="251"/>
      <c r="D159" s="251"/>
      <c r="E159" s="252"/>
      <c r="F159" s="251"/>
      <c r="G159" s="251"/>
      <c r="H159" s="251"/>
      <c r="I159" s="250"/>
      <c r="J159" s="250"/>
      <c r="K159" s="250"/>
      <c r="L159" s="419" t="s">
        <v>314</v>
      </c>
      <c r="M159" s="238" t="s">
        <v>69</v>
      </c>
      <c r="N159" s="248">
        <v>6</v>
      </c>
      <c r="O159" s="393"/>
      <c r="P159" s="247"/>
    </row>
    <row r="160" spans="1:16" ht="14.4" thickBot="1" x14ac:dyDescent="0.3">
      <c r="A160" s="242" t="s">
        <v>50</v>
      </c>
      <c r="B160" s="277" t="s">
        <v>6</v>
      </c>
      <c r="C160" s="276" t="s">
        <v>313</v>
      </c>
      <c r="D160" s="275"/>
      <c r="E160" s="275"/>
      <c r="F160" s="275"/>
      <c r="G160" s="275"/>
      <c r="H160" s="275"/>
      <c r="I160" s="275"/>
      <c r="J160" s="275"/>
      <c r="K160" s="275"/>
      <c r="L160" s="243"/>
      <c r="M160" s="243"/>
      <c r="N160" s="243"/>
      <c r="O160" s="3555"/>
      <c r="P160" s="3556"/>
    </row>
    <row r="161" spans="1:16" ht="27" thickBot="1" x14ac:dyDescent="0.3">
      <c r="A161" s="242"/>
      <c r="B161" s="241"/>
      <c r="C161" s="240"/>
      <c r="D161" s="240"/>
      <c r="E161" s="240"/>
      <c r="F161" s="240"/>
      <c r="G161" s="240"/>
      <c r="H161" s="240"/>
      <c r="I161" s="240"/>
      <c r="J161" s="240"/>
      <c r="K161" s="240"/>
      <c r="L161" s="419" t="s">
        <v>312</v>
      </c>
      <c r="M161" s="238" t="s">
        <v>69</v>
      </c>
      <c r="N161" s="344">
        <v>2</v>
      </c>
      <c r="O161" s="236"/>
      <c r="P161" s="235"/>
    </row>
    <row r="162" spans="1:16" ht="13.8" x14ac:dyDescent="0.25">
      <c r="A162" s="273" t="s">
        <v>50</v>
      </c>
      <c r="B162" s="3489" t="s">
        <v>6</v>
      </c>
      <c r="C162" s="272" t="s">
        <v>6</v>
      </c>
      <c r="D162" s="1295"/>
      <c r="E162" s="3492" t="s">
        <v>311</v>
      </c>
      <c r="F162" s="3495" t="s">
        <v>62</v>
      </c>
      <c r="G162" s="3498" t="s">
        <v>244</v>
      </c>
      <c r="H162" s="234" t="s">
        <v>48</v>
      </c>
      <c r="I162" s="210">
        <f>I174+I180+I186+I192+I198+I204+I168</f>
        <v>0</v>
      </c>
      <c r="J162" s="210">
        <f t="shared" ref="J162:K163" si="10">J174+J180+J186+J192+J198+J204+J168</f>
        <v>0</v>
      </c>
      <c r="K162" s="210">
        <f t="shared" si="10"/>
        <v>0</v>
      </c>
      <c r="L162" s="208" t="s">
        <v>243</v>
      </c>
      <c r="M162" s="207" t="s">
        <v>69</v>
      </c>
      <c r="N162" s="223">
        <v>6</v>
      </c>
      <c r="O162" s="205"/>
      <c r="P162" s="204"/>
    </row>
    <row r="163" spans="1:16" ht="13.8" x14ac:dyDescent="0.25">
      <c r="A163" s="271"/>
      <c r="B163" s="3490"/>
      <c r="C163" s="270"/>
      <c r="D163" s="1296"/>
      <c r="E163" s="3493"/>
      <c r="F163" s="3496"/>
      <c r="G163" s="3499"/>
      <c r="H163" s="232" t="s">
        <v>57</v>
      </c>
      <c r="I163" s="202">
        <f>I175+I181+I187+I193+I199+I205+I169</f>
        <v>71.400000000000006</v>
      </c>
      <c r="J163" s="202">
        <f>J175+J181+J187+J193+J199+J205+J169</f>
        <v>0</v>
      </c>
      <c r="K163" s="202">
        <f t="shared" si="10"/>
        <v>0</v>
      </c>
      <c r="L163" s="1312"/>
      <c r="M163" s="221"/>
      <c r="N163" s="197"/>
      <c r="O163" s="198"/>
      <c r="P163" s="1314"/>
    </row>
    <row r="164" spans="1:16" ht="13.8" x14ac:dyDescent="0.25">
      <c r="A164" s="271"/>
      <c r="B164" s="3490"/>
      <c r="C164" s="270"/>
      <c r="D164" s="1296"/>
      <c r="E164" s="3493"/>
      <c r="F164" s="3496"/>
      <c r="G164" s="3499"/>
      <c r="H164" s="232" t="s">
        <v>234</v>
      </c>
      <c r="I164" s="202">
        <f>I176+I182+I188+I194+I200+I206+I170</f>
        <v>0</v>
      </c>
      <c r="J164" s="202">
        <f t="shared" ref="J164:K164" si="11">J176+J182+J188+J194+J200+J206</f>
        <v>0</v>
      </c>
      <c r="K164" s="202">
        <f t="shared" si="11"/>
        <v>0</v>
      </c>
      <c r="L164" s="1312"/>
      <c r="M164" s="221"/>
      <c r="N164" s="198"/>
      <c r="O164" s="198"/>
      <c r="P164" s="1314"/>
    </row>
    <row r="165" spans="1:16" ht="13.8" x14ac:dyDescent="0.25">
      <c r="A165" s="271"/>
      <c r="B165" s="3490"/>
      <c r="C165" s="270"/>
      <c r="D165" s="1296"/>
      <c r="E165" s="3493"/>
      <c r="F165" s="3496"/>
      <c r="G165" s="3499"/>
      <c r="H165" s="232" t="s">
        <v>55</v>
      </c>
      <c r="I165" s="202">
        <f>I177+I183+I189+I195+I201+I207+I171</f>
        <v>51.2</v>
      </c>
      <c r="J165" s="202">
        <f t="shared" ref="J165:K165" si="12">J177+J183+J189+J195+J201+J207+J171</f>
        <v>0</v>
      </c>
      <c r="K165" s="202">
        <f t="shared" si="12"/>
        <v>0</v>
      </c>
      <c r="L165" s="1312"/>
      <c r="M165" s="221"/>
      <c r="N165" s="198"/>
      <c r="O165" s="198"/>
      <c r="P165" s="1314"/>
    </row>
    <row r="166" spans="1:16" ht="14.4" thickBot="1" x14ac:dyDescent="0.3">
      <c r="A166" s="271"/>
      <c r="B166" s="3490"/>
      <c r="C166" s="270"/>
      <c r="D166" s="1296"/>
      <c r="E166" s="3493"/>
      <c r="F166" s="3496"/>
      <c r="G166" s="3499"/>
      <c r="H166" s="231" t="s">
        <v>233</v>
      </c>
      <c r="I166" s="219">
        <f>I178+I184+I190+I196+I202+I208+I172</f>
        <v>0</v>
      </c>
      <c r="J166" s="219">
        <f t="shared" ref="J166:K166" si="13">J178+J184+J190+J196+J202+J208</f>
        <v>0</v>
      </c>
      <c r="K166" s="219">
        <f t="shared" si="13"/>
        <v>0</v>
      </c>
      <c r="L166" s="1311"/>
      <c r="M166" s="217"/>
      <c r="N166" s="216"/>
      <c r="O166" s="216"/>
      <c r="P166" s="215"/>
    </row>
    <row r="167" spans="1:16" ht="14.4" thickBot="1" x14ac:dyDescent="0.3">
      <c r="A167" s="1119"/>
      <c r="B167" s="3491"/>
      <c r="C167" s="268"/>
      <c r="D167" s="1297"/>
      <c r="E167" s="3494"/>
      <c r="F167" s="3497"/>
      <c r="G167" s="3500"/>
      <c r="H167" s="190" t="s">
        <v>7</v>
      </c>
      <c r="I167" s="189">
        <f>SUM(I162:I166)</f>
        <v>122.60000000000001</v>
      </c>
      <c r="J167" s="189">
        <f t="shared" ref="J167:K167" si="14">SUM(J162:J166)</f>
        <v>0</v>
      </c>
      <c r="K167" s="189">
        <f t="shared" si="14"/>
        <v>0</v>
      </c>
      <c r="L167" s="188"/>
      <c r="M167" s="187"/>
      <c r="N167" s="186"/>
      <c r="O167" s="186"/>
      <c r="P167" s="185"/>
    </row>
    <row r="168" spans="1:16" ht="13.8" x14ac:dyDescent="0.25">
      <c r="A168" s="1301"/>
      <c r="B168" s="1304"/>
      <c r="C168" s="1295"/>
      <c r="D168" s="1120"/>
      <c r="E168" s="3515" t="s">
        <v>659</v>
      </c>
      <c r="F168" s="3495" t="s">
        <v>62</v>
      </c>
      <c r="G168" s="346" t="s">
        <v>310</v>
      </c>
      <c r="H168" s="211" t="s">
        <v>48</v>
      </c>
      <c r="I168" s="210"/>
      <c r="J168" s="210"/>
      <c r="K168" s="209"/>
      <c r="L168" s="208"/>
      <c r="M168" s="207"/>
      <c r="N168" s="205"/>
      <c r="O168" s="205"/>
      <c r="P168" s="204"/>
    </row>
    <row r="169" spans="1:16" ht="13.8" x14ac:dyDescent="0.25">
      <c r="A169" s="1302"/>
      <c r="B169" s="1294"/>
      <c r="C169" s="1296"/>
      <c r="D169" s="1121"/>
      <c r="E169" s="3516"/>
      <c r="F169" s="3496"/>
      <c r="G169" s="262"/>
      <c r="H169" s="203" t="s">
        <v>57</v>
      </c>
      <c r="I169" s="202"/>
      <c r="J169" s="202"/>
      <c r="K169" s="201"/>
      <c r="L169" s="200"/>
      <c r="M169" s="199"/>
      <c r="N169" s="198"/>
      <c r="O169" s="197"/>
      <c r="P169" s="1314"/>
    </row>
    <row r="170" spans="1:16" ht="13.8" x14ac:dyDescent="0.25">
      <c r="A170" s="1302"/>
      <c r="B170" s="1294"/>
      <c r="C170" s="1296"/>
      <c r="D170" s="1121"/>
      <c r="E170" s="3516"/>
      <c r="F170" s="3496"/>
      <c r="G170" s="3499"/>
      <c r="H170" s="203" t="s">
        <v>234</v>
      </c>
      <c r="I170" s="202"/>
      <c r="J170" s="202"/>
      <c r="K170" s="202"/>
      <c r="L170" s="1312"/>
      <c r="M170" s="221"/>
      <c r="N170" s="197"/>
      <c r="O170" s="198"/>
      <c r="P170" s="1314"/>
    </row>
    <row r="171" spans="1:16" ht="13.8" x14ac:dyDescent="0.25">
      <c r="A171" s="1302"/>
      <c r="B171" s="1294"/>
      <c r="C171" s="1296"/>
      <c r="D171" s="1121"/>
      <c r="E171" s="3516"/>
      <c r="F171" s="3496"/>
      <c r="G171" s="3499"/>
      <c r="H171" s="203" t="s">
        <v>55</v>
      </c>
      <c r="I171" s="202">
        <v>12</v>
      </c>
      <c r="J171" s="202">
        <v>0</v>
      </c>
      <c r="K171" s="201">
        <v>0</v>
      </c>
      <c r="L171" s="1312"/>
      <c r="M171" s="221"/>
      <c r="N171" s="198"/>
      <c r="O171" s="198"/>
      <c r="P171" s="1314"/>
    </row>
    <row r="172" spans="1:16" ht="14.4" thickBot="1" x14ac:dyDescent="0.3">
      <c r="A172" s="1302"/>
      <c r="B172" s="1294"/>
      <c r="C172" s="1296"/>
      <c r="D172" s="1121"/>
      <c r="E172" s="3516"/>
      <c r="F172" s="3496"/>
      <c r="G172" s="3499"/>
      <c r="H172" s="196" t="s">
        <v>233</v>
      </c>
      <c r="I172" s="219"/>
      <c r="J172" s="219"/>
      <c r="K172" s="218"/>
      <c r="L172" s="1311"/>
      <c r="M172" s="217"/>
      <c r="N172" s="216"/>
      <c r="O172" s="216"/>
      <c r="P172" s="215"/>
    </row>
    <row r="173" spans="1:16" ht="14.4" thickBot="1" x14ac:dyDescent="0.3">
      <c r="A173" s="1303"/>
      <c r="B173" s="1305"/>
      <c r="C173" s="1315"/>
      <c r="D173" s="1122"/>
      <c r="E173" s="3517"/>
      <c r="F173" s="3497"/>
      <c r="G173" s="3500"/>
      <c r="H173" s="190" t="s">
        <v>7</v>
      </c>
      <c r="I173" s="189">
        <v>12</v>
      </c>
      <c r="J173" s="189">
        <v>0</v>
      </c>
      <c r="K173" s="189">
        <v>0</v>
      </c>
      <c r="L173" s="417"/>
      <c r="M173" s="187"/>
      <c r="N173" s="186"/>
      <c r="O173" s="186"/>
      <c r="P173" s="185"/>
    </row>
    <row r="174" spans="1:16" ht="13.8" x14ac:dyDescent="0.25">
      <c r="A174" s="1301"/>
      <c r="B174" s="1304"/>
      <c r="C174" s="1295"/>
      <c r="D174" s="1120"/>
      <c r="E174" s="3515" t="s">
        <v>309</v>
      </c>
      <c r="F174" s="3528" t="s">
        <v>62</v>
      </c>
      <c r="G174" s="3498" t="s">
        <v>272</v>
      </c>
      <c r="H174" s="211" t="s">
        <v>48</v>
      </c>
      <c r="I174" s="210"/>
      <c r="J174" s="210"/>
      <c r="K174" s="209"/>
      <c r="L174" s="208" t="s">
        <v>241</v>
      </c>
      <c r="M174" s="207" t="s">
        <v>308</v>
      </c>
      <c r="N174" s="223">
        <v>1</v>
      </c>
      <c r="O174" s="205"/>
      <c r="P174" s="222"/>
    </row>
    <row r="175" spans="1:16" ht="13.8" x14ac:dyDescent="0.25">
      <c r="A175" s="1302"/>
      <c r="B175" s="1294"/>
      <c r="C175" s="1296"/>
      <c r="D175" s="1121"/>
      <c r="E175" s="3516"/>
      <c r="F175" s="3529"/>
      <c r="G175" s="3499"/>
      <c r="H175" s="203" t="s">
        <v>57</v>
      </c>
      <c r="I175" s="202">
        <v>26</v>
      </c>
      <c r="J175" s="202">
        <v>0</v>
      </c>
      <c r="K175" s="201">
        <v>0</v>
      </c>
      <c r="L175" s="200"/>
      <c r="M175" s="199"/>
      <c r="N175" s="267"/>
      <c r="O175" s="198"/>
      <c r="P175" s="266"/>
    </row>
    <row r="176" spans="1:16" ht="13.8" x14ac:dyDescent="0.25">
      <c r="A176" s="1302"/>
      <c r="B176" s="1294"/>
      <c r="C176" s="1296"/>
      <c r="D176" s="1121"/>
      <c r="E176" s="3516"/>
      <c r="F176" s="3529"/>
      <c r="G176" s="3499"/>
      <c r="H176" s="203" t="s">
        <v>234</v>
      </c>
      <c r="I176" s="202"/>
      <c r="J176" s="202"/>
      <c r="K176" s="201"/>
      <c r="L176" s="1312"/>
      <c r="M176" s="221"/>
      <c r="N176" s="197"/>
      <c r="O176" s="197"/>
      <c r="P176" s="266"/>
    </row>
    <row r="177" spans="1:16" ht="13.8" x14ac:dyDescent="0.25">
      <c r="A177" s="1302"/>
      <c r="B177" s="1294"/>
      <c r="C177" s="1296"/>
      <c r="D177" s="1121"/>
      <c r="E177" s="3516"/>
      <c r="F177" s="3529"/>
      <c r="G177" s="3499"/>
      <c r="H177" s="203" t="s">
        <v>55</v>
      </c>
      <c r="I177" s="202"/>
      <c r="J177" s="202"/>
      <c r="K177" s="201"/>
      <c r="L177" s="1312"/>
      <c r="M177" s="221"/>
      <c r="N177" s="197"/>
      <c r="O177" s="197"/>
      <c r="P177" s="266"/>
    </row>
    <row r="178" spans="1:16" ht="14.4" thickBot="1" x14ac:dyDescent="0.3">
      <c r="A178" s="1302"/>
      <c r="B178" s="1294"/>
      <c r="C178" s="1296"/>
      <c r="D178" s="1121"/>
      <c r="E178" s="3516"/>
      <c r="F178" s="3529"/>
      <c r="G178" s="3499"/>
      <c r="H178" s="196" t="s">
        <v>233</v>
      </c>
      <c r="I178" s="219"/>
      <c r="J178" s="219"/>
      <c r="K178" s="218"/>
      <c r="L178" s="1311"/>
      <c r="M178" s="217"/>
      <c r="N178" s="216"/>
      <c r="O178" s="216"/>
      <c r="P178" s="215"/>
    </row>
    <row r="179" spans="1:16" ht="14.4" thickBot="1" x14ac:dyDescent="0.3">
      <c r="A179" s="1303"/>
      <c r="B179" s="1305"/>
      <c r="C179" s="1315"/>
      <c r="D179" s="1122"/>
      <c r="E179" s="3517"/>
      <c r="F179" s="3530"/>
      <c r="G179" s="3500"/>
      <c r="H179" s="190" t="s">
        <v>7</v>
      </c>
      <c r="I179" s="189">
        <f>SUM(I174:I178)</f>
        <v>26</v>
      </c>
      <c r="J179" s="189">
        <f>SUM(J174:J178)</f>
        <v>0</v>
      </c>
      <c r="K179" s="189">
        <f>SUM(K174:K178)</f>
        <v>0</v>
      </c>
      <c r="L179" s="417"/>
      <c r="M179" s="416"/>
      <c r="N179" s="347"/>
      <c r="O179" s="347"/>
      <c r="P179" s="415"/>
    </row>
    <row r="180" spans="1:16" ht="13.8" x14ac:dyDescent="0.25">
      <c r="A180" s="1301"/>
      <c r="B180" s="1304"/>
      <c r="C180" s="1295"/>
      <c r="D180" s="1120"/>
      <c r="E180" s="3515" t="s">
        <v>306</v>
      </c>
      <c r="F180" s="3528" t="s">
        <v>62</v>
      </c>
      <c r="G180" s="3498" t="s">
        <v>272</v>
      </c>
      <c r="H180" s="211" t="s">
        <v>48</v>
      </c>
      <c r="I180" s="210"/>
      <c r="J180" s="210"/>
      <c r="K180" s="209"/>
      <c r="L180" s="208" t="s">
        <v>241</v>
      </c>
      <c r="M180" s="207" t="s">
        <v>69</v>
      </c>
      <c r="N180" s="223">
        <v>1</v>
      </c>
      <c r="O180" s="223"/>
      <c r="P180" s="222"/>
    </row>
    <row r="181" spans="1:16" ht="13.8" x14ac:dyDescent="0.25">
      <c r="A181" s="1302"/>
      <c r="B181" s="1294"/>
      <c r="C181" s="1296"/>
      <c r="D181" s="1121"/>
      <c r="E181" s="3516"/>
      <c r="F181" s="3529"/>
      <c r="G181" s="3499"/>
      <c r="H181" s="203" t="s">
        <v>57</v>
      </c>
      <c r="I181" s="202"/>
      <c r="J181" s="202"/>
      <c r="K181" s="201"/>
      <c r="L181" s="200"/>
      <c r="M181" s="199"/>
      <c r="N181" s="197"/>
      <c r="O181" s="197"/>
      <c r="P181" s="266"/>
    </row>
    <row r="182" spans="1:16" ht="13.8" x14ac:dyDescent="0.25">
      <c r="A182" s="1302"/>
      <c r="B182" s="1294"/>
      <c r="C182" s="1296"/>
      <c r="D182" s="1121"/>
      <c r="E182" s="3516"/>
      <c r="F182" s="3529"/>
      <c r="G182" s="3499"/>
      <c r="H182" s="203" t="s">
        <v>234</v>
      </c>
      <c r="I182" s="202"/>
      <c r="J182" s="202"/>
      <c r="K182" s="201"/>
      <c r="L182" s="1312"/>
      <c r="M182" s="221"/>
      <c r="N182" s="197"/>
      <c r="O182" s="197"/>
      <c r="P182" s="266"/>
    </row>
    <row r="183" spans="1:16" ht="13.8" x14ac:dyDescent="0.25">
      <c r="A183" s="1302"/>
      <c r="B183" s="1294"/>
      <c r="C183" s="1296"/>
      <c r="D183" s="1121"/>
      <c r="E183" s="3516"/>
      <c r="F183" s="3529"/>
      <c r="G183" s="3499"/>
      <c r="H183" s="203" t="s">
        <v>55</v>
      </c>
      <c r="I183" s="202">
        <v>15</v>
      </c>
      <c r="J183" s="202">
        <v>0</v>
      </c>
      <c r="K183" s="201">
        <v>0</v>
      </c>
      <c r="L183" s="1312"/>
      <c r="M183" s="221"/>
      <c r="N183" s="197"/>
      <c r="O183" s="197"/>
      <c r="P183" s="266"/>
    </row>
    <row r="184" spans="1:16" ht="14.4" thickBot="1" x14ac:dyDescent="0.3">
      <c r="A184" s="1302"/>
      <c r="B184" s="1294"/>
      <c r="C184" s="1296"/>
      <c r="D184" s="1121"/>
      <c r="E184" s="3516"/>
      <c r="F184" s="3529"/>
      <c r="G184" s="3499"/>
      <c r="H184" s="196" t="s">
        <v>233</v>
      </c>
      <c r="I184" s="219"/>
      <c r="J184" s="219"/>
      <c r="K184" s="218"/>
      <c r="L184" s="1311"/>
      <c r="M184" s="217"/>
      <c r="N184" s="216"/>
      <c r="O184" s="216"/>
      <c r="P184" s="215"/>
    </row>
    <row r="185" spans="1:16" ht="14.4" thickBot="1" x14ac:dyDescent="0.3">
      <c r="A185" s="1303"/>
      <c r="B185" s="1305"/>
      <c r="C185" s="1315"/>
      <c r="D185" s="1122"/>
      <c r="E185" s="3517"/>
      <c r="F185" s="3530"/>
      <c r="G185" s="3500"/>
      <c r="H185" s="190" t="s">
        <v>7</v>
      </c>
      <c r="I185" s="189">
        <f>SUM(I180:I184)</f>
        <v>15</v>
      </c>
      <c r="J185" s="189">
        <f>SUM(J180:J184)</f>
        <v>0</v>
      </c>
      <c r="K185" s="189">
        <f>SUM(K180:K184)</f>
        <v>0</v>
      </c>
      <c r="L185" s="417"/>
      <c r="M185" s="416"/>
      <c r="N185" s="347"/>
      <c r="O185" s="347"/>
      <c r="P185" s="415"/>
    </row>
    <row r="186" spans="1:16" ht="13.8" x14ac:dyDescent="0.25">
      <c r="A186" s="1301"/>
      <c r="B186" s="1304"/>
      <c r="C186" s="1295"/>
      <c r="D186" s="1120"/>
      <c r="E186" s="3515" t="s">
        <v>305</v>
      </c>
      <c r="F186" s="3528" t="s">
        <v>62</v>
      </c>
      <c r="G186" s="3498" t="s">
        <v>236</v>
      </c>
      <c r="H186" s="211" t="s">
        <v>48</v>
      </c>
      <c r="I186" s="210"/>
      <c r="J186" s="210"/>
      <c r="K186" s="209"/>
      <c r="L186" s="208" t="s">
        <v>241</v>
      </c>
      <c r="M186" s="207" t="s">
        <v>69</v>
      </c>
      <c r="N186" s="223">
        <v>1</v>
      </c>
      <c r="O186" s="223"/>
      <c r="P186" s="222"/>
    </row>
    <row r="187" spans="1:16" ht="13.8" x14ac:dyDescent="0.25">
      <c r="A187" s="1302"/>
      <c r="B187" s="1294"/>
      <c r="C187" s="1296"/>
      <c r="D187" s="1121"/>
      <c r="E187" s="3516"/>
      <c r="F187" s="3529"/>
      <c r="G187" s="3499"/>
      <c r="H187" s="203" t="s">
        <v>57</v>
      </c>
      <c r="I187" s="202">
        <v>15</v>
      </c>
      <c r="J187" s="202">
        <v>0</v>
      </c>
      <c r="K187" s="201">
        <v>0</v>
      </c>
      <c r="L187" s="200" t="s">
        <v>302</v>
      </c>
      <c r="M187" s="199" t="s">
        <v>69</v>
      </c>
      <c r="N187" s="197">
        <v>1</v>
      </c>
      <c r="O187" s="197"/>
      <c r="P187" s="266"/>
    </row>
    <row r="188" spans="1:16" ht="13.8" x14ac:dyDescent="0.25">
      <c r="A188" s="1302"/>
      <c r="B188" s="1294"/>
      <c r="C188" s="1296"/>
      <c r="D188" s="1121"/>
      <c r="E188" s="3516"/>
      <c r="F188" s="3529"/>
      <c r="G188" s="3499"/>
      <c r="H188" s="203" t="s">
        <v>234</v>
      </c>
      <c r="I188" s="202"/>
      <c r="J188" s="202"/>
      <c r="K188" s="201"/>
      <c r="L188" s="1312"/>
      <c r="M188" s="221"/>
      <c r="N188" s="197"/>
      <c r="O188" s="197"/>
      <c r="P188" s="266"/>
    </row>
    <row r="189" spans="1:16" ht="13.8" x14ac:dyDescent="0.25">
      <c r="A189" s="1302"/>
      <c r="B189" s="1294"/>
      <c r="C189" s="1296"/>
      <c r="D189" s="1121"/>
      <c r="E189" s="3516"/>
      <c r="F189" s="3529"/>
      <c r="G189" s="3499"/>
      <c r="H189" s="203" t="s">
        <v>55</v>
      </c>
      <c r="I189" s="202">
        <v>7.5</v>
      </c>
      <c r="J189" s="202">
        <v>0</v>
      </c>
      <c r="K189" s="201">
        <v>0</v>
      </c>
      <c r="L189" s="1312"/>
      <c r="M189" s="221"/>
      <c r="N189" s="197"/>
      <c r="O189" s="197"/>
      <c r="P189" s="266"/>
    </row>
    <row r="190" spans="1:16" ht="14.4" thickBot="1" x14ac:dyDescent="0.3">
      <c r="A190" s="1302"/>
      <c r="B190" s="1294"/>
      <c r="C190" s="1296"/>
      <c r="D190" s="1121"/>
      <c r="E190" s="3516"/>
      <c r="F190" s="3529"/>
      <c r="G190" s="3499"/>
      <c r="H190" s="196" t="s">
        <v>233</v>
      </c>
      <c r="I190" s="219"/>
      <c r="J190" s="219"/>
      <c r="K190" s="218"/>
      <c r="L190" s="1311"/>
      <c r="M190" s="217"/>
      <c r="N190" s="216"/>
      <c r="O190" s="216"/>
      <c r="P190" s="215"/>
    </row>
    <row r="191" spans="1:16" ht="19.95" customHeight="1" thickBot="1" x14ac:dyDescent="0.3">
      <c r="A191" s="1303"/>
      <c r="B191" s="1305"/>
      <c r="C191" s="1315"/>
      <c r="D191" s="1122"/>
      <c r="E191" s="3517"/>
      <c r="F191" s="3530"/>
      <c r="G191" s="3500"/>
      <c r="H191" s="190" t="s">
        <v>7</v>
      </c>
      <c r="I191" s="189">
        <f>SUM(I186:I190)</f>
        <v>22.5</v>
      </c>
      <c r="J191" s="189">
        <f>SUM(J186:J190)</f>
        <v>0</v>
      </c>
      <c r="K191" s="189">
        <f>SUM(K186:K190)</f>
        <v>0</v>
      </c>
      <c r="L191" s="417"/>
      <c r="M191" s="416"/>
      <c r="N191" s="347"/>
      <c r="O191" s="347"/>
      <c r="P191" s="415"/>
    </row>
    <row r="192" spans="1:16" ht="13.8" x14ac:dyDescent="0.25">
      <c r="A192" s="1301"/>
      <c r="B192" s="1304"/>
      <c r="C192" s="1295"/>
      <c r="D192" s="1120"/>
      <c r="E192" s="3515" t="s">
        <v>304</v>
      </c>
      <c r="F192" s="3528" t="s">
        <v>62</v>
      </c>
      <c r="G192" s="3498" t="s">
        <v>272</v>
      </c>
      <c r="H192" s="211" t="s">
        <v>48</v>
      </c>
      <c r="I192" s="210"/>
      <c r="J192" s="210"/>
      <c r="K192" s="209"/>
      <c r="L192" s="208" t="s">
        <v>241</v>
      </c>
      <c r="M192" s="207" t="s">
        <v>69</v>
      </c>
      <c r="N192" s="223">
        <v>1</v>
      </c>
      <c r="O192" s="223"/>
      <c r="P192" s="222"/>
    </row>
    <row r="193" spans="1:16" ht="13.8" x14ac:dyDescent="0.25">
      <c r="A193" s="1302"/>
      <c r="B193" s="1294"/>
      <c r="C193" s="1296"/>
      <c r="D193" s="1121"/>
      <c r="E193" s="3516"/>
      <c r="F193" s="3529"/>
      <c r="G193" s="3499"/>
      <c r="H193" s="203" t="s">
        <v>57</v>
      </c>
      <c r="I193" s="202">
        <v>5.2</v>
      </c>
      <c r="J193" s="202">
        <v>0</v>
      </c>
      <c r="K193" s="201">
        <v>0</v>
      </c>
      <c r="L193" s="200" t="s">
        <v>302</v>
      </c>
      <c r="M193" s="199" t="s">
        <v>69</v>
      </c>
      <c r="N193" s="197">
        <v>1</v>
      </c>
      <c r="O193" s="197"/>
      <c r="P193" s="266"/>
    </row>
    <row r="194" spans="1:16" ht="13.8" x14ac:dyDescent="0.25">
      <c r="A194" s="1302"/>
      <c r="B194" s="1294"/>
      <c r="C194" s="1296"/>
      <c r="D194" s="1121"/>
      <c r="E194" s="3516"/>
      <c r="F194" s="3529"/>
      <c r="G194" s="3499"/>
      <c r="H194" s="203" t="s">
        <v>234</v>
      </c>
      <c r="I194" s="202"/>
      <c r="J194" s="202"/>
      <c r="K194" s="201"/>
      <c r="L194" s="1312"/>
      <c r="M194" s="221"/>
      <c r="N194" s="197"/>
      <c r="O194" s="197"/>
      <c r="P194" s="266"/>
    </row>
    <row r="195" spans="1:16" ht="13.8" x14ac:dyDescent="0.25">
      <c r="A195" s="1302"/>
      <c r="B195" s="1294"/>
      <c r="C195" s="1296"/>
      <c r="D195" s="1121"/>
      <c r="E195" s="3516"/>
      <c r="F195" s="3529"/>
      <c r="G195" s="3499"/>
      <c r="H195" s="203" t="s">
        <v>55</v>
      </c>
      <c r="I195" s="202">
        <v>7.5</v>
      </c>
      <c r="J195" s="202">
        <v>0</v>
      </c>
      <c r="K195" s="201">
        <v>0</v>
      </c>
      <c r="L195" s="1312"/>
      <c r="M195" s="221"/>
      <c r="N195" s="197"/>
      <c r="O195" s="197"/>
      <c r="P195" s="266"/>
    </row>
    <row r="196" spans="1:16" ht="14.4" thickBot="1" x14ac:dyDescent="0.3">
      <c r="A196" s="1302"/>
      <c r="B196" s="1294"/>
      <c r="C196" s="1296"/>
      <c r="D196" s="1121"/>
      <c r="E196" s="3516"/>
      <c r="F196" s="3529"/>
      <c r="G196" s="3499"/>
      <c r="H196" s="196" t="s">
        <v>233</v>
      </c>
      <c r="I196" s="219"/>
      <c r="J196" s="219"/>
      <c r="K196" s="218"/>
      <c r="L196" s="1311"/>
      <c r="M196" s="217"/>
      <c r="N196" s="216"/>
      <c r="O196" s="216"/>
      <c r="P196" s="215"/>
    </row>
    <row r="197" spans="1:16" ht="24" customHeight="1" thickBot="1" x14ac:dyDescent="0.3">
      <c r="A197" s="1303"/>
      <c r="B197" s="1305"/>
      <c r="C197" s="1315"/>
      <c r="D197" s="1122"/>
      <c r="E197" s="3517"/>
      <c r="F197" s="3530"/>
      <c r="G197" s="3500"/>
      <c r="H197" s="190" t="s">
        <v>7</v>
      </c>
      <c r="I197" s="189">
        <f>SUM(I192:I196)</f>
        <v>12.7</v>
      </c>
      <c r="J197" s="189">
        <f>SUM(J192:J196)</f>
        <v>0</v>
      </c>
      <c r="K197" s="189">
        <f>SUM(K192:K196)</f>
        <v>0</v>
      </c>
      <c r="L197" s="417"/>
      <c r="M197" s="416"/>
      <c r="N197" s="347"/>
      <c r="O197" s="347"/>
      <c r="P197" s="415"/>
    </row>
    <row r="198" spans="1:16" ht="13.8" x14ac:dyDescent="0.25">
      <c r="A198" s="1301"/>
      <c r="B198" s="1304"/>
      <c r="C198" s="1295"/>
      <c r="D198" s="1120"/>
      <c r="E198" s="3515" t="s">
        <v>303</v>
      </c>
      <c r="F198" s="3528" t="s">
        <v>62</v>
      </c>
      <c r="G198" s="3498" t="s">
        <v>272</v>
      </c>
      <c r="H198" s="211" t="s">
        <v>48</v>
      </c>
      <c r="I198" s="210"/>
      <c r="J198" s="210"/>
      <c r="K198" s="209"/>
      <c r="L198" s="208" t="s">
        <v>241</v>
      </c>
      <c r="M198" s="207" t="s">
        <v>69</v>
      </c>
      <c r="N198" s="223">
        <v>1</v>
      </c>
      <c r="O198" s="223"/>
      <c r="P198" s="222"/>
    </row>
    <row r="199" spans="1:16" ht="13.8" x14ac:dyDescent="0.25">
      <c r="A199" s="1302"/>
      <c r="B199" s="1294"/>
      <c r="C199" s="1296"/>
      <c r="D199" s="1121"/>
      <c r="E199" s="3516"/>
      <c r="F199" s="3529"/>
      <c r="G199" s="3499"/>
      <c r="H199" s="203" t="s">
        <v>57</v>
      </c>
      <c r="I199" s="202">
        <v>8.1999999999999993</v>
      </c>
      <c r="J199" s="202">
        <v>0</v>
      </c>
      <c r="K199" s="201">
        <v>0</v>
      </c>
      <c r="L199" s="200"/>
      <c r="M199" s="199"/>
      <c r="N199" s="197"/>
      <c r="O199" s="197"/>
      <c r="P199" s="266"/>
    </row>
    <row r="200" spans="1:16" ht="13.8" x14ac:dyDescent="0.25">
      <c r="A200" s="1302"/>
      <c r="B200" s="1294"/>
      <c r="C200" s="1296"/>
      <c r="D200" s="1121"/>
      <c r="E200" s="3516"/>
      <c r="F200" s="3529"/>
      <c r="G200" s="3499"/>
      <c r="H200" s="203" t="s">
        <v>234</v>
      </c>
      <c r="I200" s="202"/>
      <c r="J200" s="202"/>
      <c r="K200" s="201"/>
      <c r="L200" s="1312"/>
      <c r="M200" s="221"/>
      <c r="N200" s="197"/>
      <c r="O200" s="197"/>
      <c r="P200" s="266"/>
    </row>
    <row r="201" spans="1:16" ht="13.8" x14ac:dyDescent="0.25">
      <c r="A201" s="1302"/>
      <c r="B201" s="1294"/>
      <c r="C201" s="1296"/>
      <c r="D201" s="1121"/>
      <c r="E201" s="3516"/>
      <c r="F201" s="3529"/>
      <c r="G201" s="3499"/>
      <c r="H201" s="203" t="s">
        <v>55</v>
      </c>
      <c r="I201" s="202">
        <v>9.1999999999999993</v>
      </c>
      <c r="J201" s="202">
        <v>0</v>
      </c>
      <c r="K201" s="201">
        <v>0</v>
      </c>
      <c r="L201" s="1312"/>
      <c r="M201" s="221"/>
      <c r="N201" s="197"/>
      <c r="O201" s="197"/>
      <c r="P201" s="266"/>
    </row>
    <row r="202" spans="1:16" ht="14.4" thickBot="1" x14ac:dyDescent="0.3">
      <c r="A202" s="1302"/>
      <c r="B202" s="1294"/>
      <c r="C202" s="1296"/>
      <c r="D202" s="1121"/>
      <c r="E202" s="3516"/>
      <c r="F202" s="3529"/>
      <c r="G202" s="3499"/>
      <c r="H202" s="196" t="s">
        <v>233</v>
      </c>
      <c r="I202" s="219"/>
      <c r="J202" s="219"/>
      <c r="K202" s="218"/>
      <c r="L202" s="1311"/>
      <c r="M202" s="217"/>
      <c r="N202" s="216"/>
      <c r="O202" s="216"/>
      <c r="P202" s="215"/>
    </row>
    <row r="203" spans="1:16" ht="14.4" thickBot="1" x14ac:dyDescent="0.3">
      <c r="A203" s="1303"/>
      <c r="B203" s="1305"/>
      <c r="C203" s="1315"/>
      <c r="D203" s="1122"/>
      <c r="E203" s="3517"/>
      <c r="F203" s="3530"/>
      <c r="G203" s="3500"/>
      <c r="H203" s="190" t="s">
        <v>7</v>
      </c>
      <c r="I203" s="189">
        <f>SUM(I198:I202)</f>
        <v>17.399999999999999</v>
      </c>
      <c r="J203" s="189">
        <f>SUM(J198:J202)</f>
        <v>0</v>
      </c>
      <c r="K203" s="189">
        <f>SUM(K198:K202)</f>
        <v>0</v>
      </c>
      <c r="L203" s="417"/>
      <c r="M203" s="416"/>
      <c r="N203" s="347"/>
      <c r="O203" s="347"/>
      <c r="P203" s="415"/>
    </row>
    <row r="204" spans="1:16" ht="13.8" x14ac:dyDescent="0.25">
      <c r="A204" s="1301"/>
      <c r="B204" s="1304"/>
      <c r="C204" s="1295"/>
      <c r="D204" s="1120"/>
      <c r="E204" s="3515" t="s">
        <v>692</v>
      </c>
      <c r="F204" s="3528" t="s">
        <v>62</v>
      </c>
      <c r="G204" s="3498" t="s">
        <v>272</v>
      </c>
      <c r="H204" s="211" t="s">
        <v>48</v>
      </c>
      <c r="I204" s="210"/>
      <c r="J204" s="210"/>
      <c r="K204" s="209"/>
      <c r="L204" s="208" t="s">
        <v>241</v>
      </c>
      <c r="M204" s="207" t="s">
        <v>69</v>
      </c>
      <c r="N204" s="223">
        <v>1</v>
      </c>
      <c r="O204" s="205"/>
      <c r="P204" s="222"/>
    </row>
    <row r="205" spans="1:16" ht="13.8" x14ac:dyDescent="0.25">
      <c r="A205" s="1302"/>
      <c r="B205" s="1294"/>
      <c r="C205" s="1296"/>
      <c r="D205" s="1121"/>
      <c r="E205" s="3516"/>
      <c r="F205" s="3529"/>
      <c r="G205" s="3499"/>
      <c r="H205" s="203" t="s">
        <v>57</v>
      </c>
      <c r="I205" s="202">
        <v>17</v>
      </c>
      <c r="J205" s="202">
        <v>0</v>
      </c>
      <c r="K205" s="201">
        <v>0</v>
      </c>
      <c r="L205" s="200"/>
      <c r="M205" s="199"/>
      <c r="N205" s="197"/>
      <c r="O205" s="198"/>
      <c r="P205" s="266"/>
    </row>
    <row r="206" spans="1:16" ht="13.8" x14ac:dyDescent="0.25">
      <c r="A206" s="1302"/>
      <c r="B206" s="1294"/>
      <c r="C206" s="1296"/>
      <c r="D206" s="1121"/>
      <c r="E206" s="3516"/>
      <c r="F206" s="3529"/>
      <c r="G206" s="3499"/>
      <c r="H206" s="203" t="s">
        <v>234</v>
      </c>
      <c r="I206" s="202"/>
      <c r="J206" s="202"/>
      <c r="K206" s="201"/>
      <c r="L206" s="1312"/>
      <c r="M206" s="221"/>
      <c r="N206" s="197"/>
      <c r="O206" s="197"/>
      <c r="P206" s="266"/>
    </row>
    <row r="207" spans="1:16" ht="13.8" x14ac:dyDescent="0.25">
      <c r="A207" s="1302"/>
      <c r="B207" s="1294"/>
      <c r="C207" s="1296"/>
      <c r="D207" s="1121"/>
      <c r="E207" s="3516"/>
      <c r="F207" s="3529"/>
      <c r="G207" s="3499"/>
      <c r="H207" s="203" t="s">
        <v>55</v>
      </c>
      <c r="I207" s="202"/>
      <c r="J207" s="202"/>
      <c r="K207" s="201"/>
      <c r="L207" s="1312"/>
      <c r="M207" s="221"/>
      <c r="N207" s="197"/>
      <c r="O207" s="197"/>
      <c r="P207" s="266"/>
    </row>
    <row r="208" spans="1:16" ht="14.4" thickBot="1" x14ac:dyDescent="0.3">
      <c r="A208" s="1302"/>
      <c r="B208" s="1294"/>
      <c r="C208" s="1296"/>
      <c r="D208" s="1121"/>
      <c r="E208" s="3516"/>
      <c r="F208" s="3529"/>
      <c r="G208" s="3499"/>
      <c r="H208" s="196" t="s">
        <v>233</v>
      </c>
      <c r="I208" s="219"/>
      <c r="J208" s="219"/>
      <c r="K208" s="218"/>
      <c r="L208" s="1311"/>
      <c r="M208" s="217"/>
      <c r="N208" s="216"/>
      <c r="O208" s="216"/>
      <c r="P208" s="215"/>
    </row>
    <row r="209" spans="1:16" ht="14.4" thickBot="1" x14ac:dyDescent="0.3">
      <c r="A209" s="1303"/>
      <c r="B209" s="1305"/>
      <c r="C209" s="1315"/>
      <c r="D209" s="1122"/>
      <c r="E209" s="3517"/>
      <c r="F209" s="3530"/>
      <c r="G209" s="3500"/>
      <c r="H209" s="190" t="s">
        <v>7</v>
      </c>
      <c r="I209" s="189">
        <f>SUM(I204:I208)</f>
        <v>17</v>
      </c>
      <c r="J209" s="189">
        <f t="shared" ref="J209:K209" si="15">SUM(J204:J208)</f>
        <v>0</v>
      </c>
      <c r="K209" s="189">
        <f t="shared" si="15"/>
        <v>0</v>
      </c>
      <c r="L209" s="417"/>
      <c r="M209" s="416"/>
      <c r="N209" s="347"/>
      <c r="O209" s="347"/>
      <c r="P209" s="415"/>
    </row>
    <row r="210" spans="1:16" ht="14.4" thickBot="1" x14ac:dyDescent="0.3">
      <c r="A210" s="1119" t="s">
        <v>50</v>
      </c>
      <c r="B210" s="184" t="s">
        <v>6</v>
      </c>
      <c r="C210" s="3522" t="s">
        <v>31</v>
      </c>
      <c r="D210" s="3522"/>
      <c r="E210" s="3522"/>
      <c r="F210" s="3522"/>
      <c r="G210" s="3523"/>
      <c r="H210" s="183" t="s">
        <v>7</v>
      </c>
      <c r="I210" s="182">
        <f>I167*1</f>
        <v>122.60000000000001</v>
      </c>
      <c r="J210" s="182">
        <f>J167*1</f>
        <v>0</v>
      </c>
      <c r="K210" s="182">
        <f>K167*1</f>
        <v>0</v>
      </c>
      <c r="L210" s="181"/>
      <c r="M210" s="181"/>
      <c r="N210" s="181"/>
      <c r="O210" s="181"/>
      <c r="P210" s="180"/>
    </row>
    <row r="211" spans="1:16" ht="14.4" thickBot="1" x14ac:dyDescent="0.3">
      <c r="A211" s="179" t="s">
        <v>50</v>
      </c>
      <c r="B211" s="179"/>
      <c r="C211" s="3524" t="s">
        <v>51</v>
      </c>
      <c r="D211" s="3524"/>
      <c r="E211" s="3524"/>
      <c r="F211" s="3524"/>
      <c r="G211" s="3525"/>
      <c r="H211" s="178" t="s">
        <v>7</v>
      </c>
      <c r="I211" s="177">
        <f>I210*1</f>
        <v>122.60000000000001</v>
      </c>
      <c r="J211" s="177">
        <f>J210*1</f>
        <v>0</v>
      </c>
      <c r="K211" s="177">
        <f>K210*1</f>
        <v>0</v>
      </c>
      <c r="L211" s="176"/>
      <c r="M211" s="176"/>
      <c r="N211" s="176"/>
      <c r="O211" s="176"/>
      <c r="P211" s="175"/>
    </row>
    <row r="212" spans="1:16" ht="14.4" thickBot="1" x14ac:dyDescent="0.3">
      <c r="A212" s="261" t="s">
        <v>53</v>
      </c>
      <c r="B212" s="1034"/>
      <c r="C212" s="395" t="s">
        <v>301</v>
      </c>
      <c r="D212" s="257"/>
      <c r="E212" s="394"/>
      <c r="F212" s="257"/>
      <c r="G212" s="257"/>
      <c r="H212" s="257"/>
      <c r="I212" s="257"/>
      <c r="J212" s="256"/>
      <c r="K212" s="257"/>
      <c r="L212" s="258"/>
      <c r="M212" s="258"/>
      <c r="N212" s="257"/>
      <c r="O212" s="256"/>
      <c r="P212" s="255"/>
    </row>
    <row r="213" spans="1:16" ht="27" thickBot="1" x14ac:dyDescent="0.3">
      <c r="A213" s="254"/>
      <c r="B213" s="253"/>
      <c r="C213" s="251"/>
      <c r="D213" s="251"/>
      <c r="E213" s="252"/>
      <c r="F213" s="251"/>
      <c r="G213" s="251"/>
      <c r="H213" s="251"/>
      <c r="I213" s="250"/>
      <c r="J213" s="250"/>
      <c r="K213" s="250"/>
      <c r="L213" s="249" t="s">
        <v>300</v>
      </c>
      <c r="M213" s="414"/>
      <c r="N213" s="2605">
        <v>1</v>
      </c>
      <c r="O213" s="2606"/>
      <c r="P213" s="2607"/>
    </row>
    <row r="214" spans="1:16" ht="14.4" thickBot="1" x14ac:dyDescent="0.3">
      <c r="A214" s="242" t="s">
        <v>53</v>
      </c>
      <c r="B214" s="277" t="s">
        <v>6</v>
      </c>
      <c r="C214" s="276" t="s">
        <v>299</v>
      </c>
      <c r="D214" s="275"/>
      <c r="E214" s="275"/>
      <c r="F214" s="275"/>
      <c r="G214" s="275"/>
      <c r="H214" s="275"/>
      <c r="I214" s="275"/>
      <c r="J214" s="275"/>
      <c r="K214" s="275"/>
      <c r="L214" s="275"/>
      <c r="M214" s="275"/>
      <c r="N214" s="2567"/>
      <c r="O214" s="3571"/>
      <c r="P214" s="3572"/>
    </row>
    <row r="215" spans="1:16" ht="28.2" thickBot="1" x14ac:dyDescent="0.3">
      <c r="A215" s="242"/>
      <c r="B215" s="241"/>
      <c r="C215" s="240"/>
      <c r="D215" s="240"/>
      <c r="E215" s="240"/>
      <c r="F215" s="240"/>
      <c r="G215" s="240"/>
      <c r="H215" s="240"/>
      <c r="I215" s="240"/>
      <c r="J215" s="240"/>
      <c r="K215" s="240"/>
      <c r="L215" s="239" t="s">
        <v>298</v>
      </c>
      <c r="M215" s="238" t="s">
        <v>296</v>
      </c>
      <c r="N215" s="344">
        <v>1.01</v>
      </c>
      <c r="O215" s="2608"/>
      <c r="P215" s="2609"/>
    </row>
    <row r="216" spans="1:16" ht="13.8" x14ac:dyDescent="0.25">
      <c r="A216" s="273" t="s">
        <v>53</v>
      </c>
      <c r="B216" s="3489" t="s">
        <v>6</v>
      </c>
      <c r="C216" s="272" t="s">
        <v>6</v>
      </c>
      <c r="D216" s="1295"/>
      <c r="E216" s="3515" t="s">
        <v>1212</v>
      </c>
      <c r="F216" s="3495" t="s">
        <v>62</v>
      </c>
      <c r="G216" s="3498" t="s">
        <v>244</v>
      </c>
      <c r="H216" s="234" t="s">
        <v>48</v>
      </c>
      <c r="I216" s="210">
        <f t="shared" ref="I216:K220" si="16">I222</f>
        <v>0</v>
      </c>
      <c r="J216" s="210">
        <f t="shared" si="16"/>
        <v>0</v>
      </c>
      <c r="K216" s="210">
        <f t="shared" si="16"/>
        <v>0</v>
      </c>
      <c r="L216" s="208" t="s">
        <v>243</v>
      </c>
      <c r="M216" s="207" t="s">
        <v>69</v>
      </c>
      <c r="N216" s="223">
        <v>1</v>
      </c>
      <c r="O216" s="205"/>
      <c r="P216" s="204"/>
    </row>
    <row r="217" spans="1:16" ht="13.8" x14ac:dyDescent="0.25">
      <c r="A217" s="271"/>
      <c r="B217" s="3490"/>
      <c r="C217" s="270"/>
      <c r="D217" s="1296"/>
      <c r="E217" s="3516"/>
      <c r="F217" s="3496"/>
      <c r="G217" s="3499"/>
      <c r="H217" s="232" t="s">
        <v>57</v>
      </c>
      <c r="I217" s="202">
        <f t="shared" si="16"/>
        <v>300</v>
      </c>
      <c r="J217" s="202">
        <f t="shared" si="16"/>
        <v>0</v>
      </c>
      <c r="K217" s="202">
        <f t="shared" si="16"/>
        <v>0</v>
      </c>
      <c r="L217" s="1312" t="s">
        <v>297</v>
      </c>
      <c r="M217" s="221" t="s">
        <v>296</v>
      </c>
      <c r="N217" s="197">
        <v>1.01</v>
      </c>
      <c r="O217" s="198"/>
      <c r="P217" s="1314"/>
    </row>
    <row r="218" spans="1:16" ht="13.8" x14ac:dyDescent="0.25">
      <c r="A218" s="271"/>
      <c r="B218" s="3490"/>
      <c r="C218" s="270"/>
      <c r="D218" s="1296"/>
      <c r="E218" s="3516"/>
      <c r="F218" s="3496"/>
      <c r="G218" s="3499"/>
      <c r="H218" s="232" t="s">
        <v>234</v>
      </c>
      <c r="I218" s="202">
        <f t="shared" si="16"/>
        <v>0</v>
      </c>
      <c r="J218" s="202">
        <f t="shared" si="16"/>
        <v>0</v>
      </c>
      <c r="K218" s="202">
        <f t="shared" si="16"/>
        <v>0</v>
      </c>
      <c r="L218" s="1312"/>
      <c r="M218" s="221"/>
      <c r="N218" s="197"/>
      <c r="O218" s="198"/>
      <c r="P218" s="1314"/>
    </row>
    <row r="219" spans="1:16" ht="13.8" x14ac:dyDescent="0.25">
      <c r="A219" s="271"/>
      <c r="B219" s="3490"/>
      <c r="C219" s="270"/>
      <c r="D219" s="1296"/>
      <c r="E219" s="3516"/>
      <c r="F219" s="3496"/>
      <c r="G219" s="3499"/>
      <c r="H219" s="232" t="s">
        <v>55</v>
      </c>
      <c r="I219" s="202">
        <f t="shared" si="16"/>
        <v>111.3</v>
      </c>
      <c r="J219" s="202">
        <f t="shared" si="16"/>
        <v>0</v>
      </c>
      <c r="K219" s="202">
        <f t="shared" si="16"/>
        <v>0</v>
      </c>
      <c r="L219" s="1312"/>
      <c r="M219" s="221"/>
      <c r="N219" s="198"/>
      <c r="O219" s="198"/>
      <c r="P219" s="1314"/>
    </row>
    <row r="220" spans="1:16" ht="14.4" thickBot="1" x14ac:dyDescent="0.3">
      <c r="A220" s="271"/>
      <c r="B220" s="3490"/>
      <c r="C220" s="270"/>
      <c r="D220" s="1296"/>
      <c r="E220" s="3516"/>
      <c r="F220" s="3496"/>
      <c r="G220" s="3499"/>
      <c r="H220" s="231" t="s">
        <v>233</v>
      </c>
      <c r="I220" s="219">
        <f t="shared" si="16"/>
        <v>0</v>
      </c>
      <c r="J220" s="219">
        <f t="shared" si="16"/>
        <v>0</v>
      </c>
      <c r="K220" s="219">
        <f t="shared" si="16"/>
        <v>0</v>
      </c>
      <c r="L220" s="1311"/>
      <c r="M220" s="217"/>
      <c r="N220" s="216"/>
      <c r="O220" s="216"/>
      <c r="P220" s="215"/>
    </row>
    <row r="221" spans="1:16" ht="14.4" thickBot="1" x14ac:dyDescent="0.3">
      <c r="A221" s="1119"/>
      <c r="B221" s="3491"/>
      <c r="C221" s="268"/>
      <c r="D221" s="1297"/>
      <c r="E221" s="3517"/>
      <c r="F221" s="3497"/>
      <c r="G221" s="3500"/>
      <c r="H221" s="190" t="s">
        <v>7</v>
      </c>
      <c r="I221" s="189">
        <f>SUM(I216:I220)</f>
        <v>411.3</v>
      </c>
      <c r="J221" s="189">
        <f>SUM(J216:J220)</f>
        <v>0</v>
      </c>
      <c r="K221" s="189">
        <f>SUM(K216:K220)</f>
        <v>0</v>
      </c>
      <c r="L221" s="188"/>
      <c r="M221" s="187"/>
      <c r="N221" s="186"/>
      <c r="O221" s="186"/>
      <c r="P221" s="185"/>
    </row>
    <row r="222" spans="1:16" ht="13.8" x14ac:dyDescent="0.25">
      <c r="A222" s="1301"/>
      <c r="B222" s="1304"/>
      <c r="C222" s="1295"/>
      <c r="D222" s="1120"/>
      <c r="E222" s="3515" t="s">
        <v>660</v>
      </c>
      <c r="F222" s="3528" t="s">
        <v>62</v>
      </c>
      <c r="G222" s="3498" t="s">
        <v>236</v>
      </c>
      <c r="H222" s="211" t="s">
        <v>48</v>
      </c>
      <c r="I222" s="210"/>
      <c r="J222" s="210"/>
      <c r="K222" s="209"/>
      <c r="L222" s="208" t="s">
        <v>241</v>
      </c>
      <c r="M222" s="207" t="s">
        <v>69</v>
      </c>
      <c r="N222" s="223">
        <v>1</v>
      </c>
      <c r="O222" s="205"/>
      <c r="P222" s="204"/>
    </row>
    <row r="223" spans="1:16" ht="13.8" x14ac:dyDescent="0.25">
      <c r="A223" s="1302"/>
      <c r="B223" s="1294"/>
      <c r="C223" s="1296"/>
      <c r="D223" s="1121"/>
      <c r="E223" s="3516"/>
      <c r="F223" s="3529"/>
      <c r="G223" s="3499"/>
      <c r="H223" s="372" t="s">
        <v>57</v>
      </c>
      <c r="I223" s="202">
        <v>300</v>
      </c>
      <c r="J223" s="202">
        <v>0</v>
      </c>
      <c r="K223" s="201">
        <v>0</v>
      </c>
      <c r="L223" s="200" t="s">
        <v>297</v>
      </c>
      <c r="M223" s="199" t="s">
        <v>296</v>
      </c>
      <c r="N223" s="197">
        <v>1.01</v>
      </c>
      <c r="O223" s="198"/>
      <c r="P223" s="1314"/>
    </row>
    <row r="224" spans="1:16" ht="13.8" x14ac:dyDescent="0.25">
      <c r="A224" s="1302"/>
      <c r="B224" s="1294"/>
      <c r="C224" s="1296"/>
      <c r="D224" s="1121"/>
      <c r="E224" s="3516"/>
      <c r="F224" s="3529"/>
      <c r="G224" s="3499"/>
      <c r="H224" s="372" t="s">
        <v>234</v>
      </c>
      <c r="I224" s="202"/>
      <c r="J224" s="202"/>
      <c r="K224" s="201"/>
      <c r="L224" s="1312"/>
      <c r="M224" s="221"/>
      <c r="N224" s="197"/>
      <c r="O224" s="198"/>
      <c r="P224" s="1314"/>
    </row>
    <row r="225" spans="1:16" ht="13.8" x14ac:dyDescent="0.25">
      <c r="A225" s="1302"/>
      <c r="B225" s="1294"/>
      <c r="C225" s="1296"/>
      <c r="D225" s="1121"/>
      <c r="E225" s="3516"/>
      <c r="F225" s="3529"/>
      <c r="G225" s="3499"/>
      <c r="H225" s="372" t="s">
        <v>55</v>
      </c>
      <c r="I225" s="202">
        <v>111.3</v>
      </c>
      <c r="J225" s="202">
        <v>0</v>
      </c>
      <c r="K225" s="201">
        <v>0</v>
      </c>
      <c r="L225" s="1312"/>
      <c r="M225" s="221"/>
      <c r="N225" s="197"/>
      <c r="O225" s="198"/>
      <c r="P225" s="1314"/>
    </row>
    <row r="226" spans="1:16" ht="14.4" thickBot="1" x14ac:dyDescent="0.3">
      <c r="A226" s="1302"/>
      <c r="B226" s="1294"/>
      <c r="C226" s="1296"/>
      <c r="D226" s="1121"/>
      <c r="E226" s="3516"/>
      <c r="F226" s="3529"/>
      <c r="G226" s="3499"/>
      <c r="H226" s="367" t="s">
        <v>233</v>
      </c>
      <c r="I226" s="219"/>
      <c r="J226" s="219"/>
      <c r="K226" s="218"/>
      <c r="L226" s="1311"/>
      <c r="M226" s="217"/>
      <c r="N226" s="216"/>
      <c r="O226" s="216"/>
      <c r="P226" s="215"/>
    </row>
    <row r="227" spans="1:16" ht="14.4" thickBot="1" x14ac:dyDescent="0.3">
      <c r="A227" s="1303"/>
      <c r="B227" s="1305"/>
      <c r="C227" s="1315"/>
      <c r="D227" s="1122"/>
      <c r="E227" s="3517"/>
      <c r="F227" s="3530"/>
      <c r="G227" s="3500"/>
      <c r="H227" s="360" t="s">
        <v>7</v>
      </c>
      <c r="I227" s="359">
        <f>SUM(I222:I226)</f>
        <v>411.3</v>
      </c>
      <c r="J227" s="359">
        <f>SUM(J222:J226)</f>
        <v>0</v>
      </c>
      <c r="K227" s="359">
        <f>SUM(K222:K226)</f>
        <v>0</v>
      </c>
      <c r="L227" s="1053"/>
      <c r="M227" s="187"/>
      <c r="N227" s="186"/>
      <c r="O227" s="186"/>
      <c r="P227" s="185"/>
    </row>
    <row r="228" spans="1:16" ht="14.4" thickBot="1" x14ac:dyDescent="0.3">
      <c r="A228" s="1119" t="s">
        <v>53</v>
      </c>
      <c r="B228" s="184" t="s">
        <v>6</v>
      </c>
      <c r="C228" s="3522" t="s">
        <v>31</v>
      </c>
      <c r="D228" s="3522"/>
      <c r="E228" s="3522"/>
      <c r="F228" s="3522"/>
      <c r="G228" s="3523"/>
      <c r="H228" s="352" t="s">
        <v>7</v>
      </c>
      <c r="I228" s="1054">
        <f>I221*1</f>
        <v>411.3</v>
      </c>
      <c r="J228" s="1054">
        <f>J221*1</f>
        <v>0</v>
      </c>
      <c r="K228" s="1054">
        <f>K221*1</f>
        <v>0</v>
      </c>
      <c r="L228" s="1055"/>
      <c r="M228" s="181"/>
      <c r="N228" s="181"/>
      <c r="O228" s="181"/>
      <c r="P228" s="180"/>
    </row>
    <row r="229" spans="1:16" ht="14.4" thickBot="1" x14ac:dyDescent="0.3">
      <c r="A229" s="242" t="s">
        <v>53</v>
      </c>
      <c r="B229" s="277" t="s">
        <v>8</v>
      </c>
      <c r="C229" s="276" t="s">
        <v>295</v>
      </c>
      <c r="D229" s="275"/>
      <c r="E229" s="275"/>
      <c r="F229" s="275"/>
      <c r="G229" s="275"/>
      <c r="H229" s="1056"/>
      <c r="I229" s="1056"/>
      <c r="J229" s="1056"/>
      <c r="K229" s="1056"/>
      <c r="L229" s="1056"/>
      <c r="M229" s="275"/>
      <c r="N229" s="275"/>
      <c r="O229" s="3555"/>
      <c r="P229" s="3556"/>
    </row>
    <row r="230" spans="1:16" ht="28.2" thickBot="1" x14ac:dyDescent="0.3">
      <c r="A230" s="387"/>
      <c r="B230" s="386"/>
      <c r="C230" s="240"/>
      <c r="D230" s="240"/>
      <c r="E230" s="240"/>
      <c r="F230" s="240"/>
      <c r="G230" s="240"/>
      <c r="H230" s="1057"/>
      <c r="I230" s="1057"/>
      <c r="J230" s="1057"/>
      <c r="K230" s="1057"/>
      <c r="L230" s="1058" t="s">
        <v>294</v>
      </c>
      <c r="M230" s="238" t="s">
        <v>69</v>
      </c>
      <c r="N230" s="2610"/>
      <c r="O230" s="236"/>
      <c r="P230" s="235"/>
    </row>
    <row r="231" spans="1:16" ht="13.8" x14ac:dyDescent="0.25">
      <c r="A231" s="413" t="s">
        <v>53</v>
      </c>
      <c r="B231" s="3573" t="s">
        <v>8</v>
      </c>
      <c r="C231" s="412" t="s">
        <v>6</v>
      </c>
      <c r="D231" s="1306"/>
      <c r="E231" s="3515" t="s">
        <v>1213</v>
      </c>
      <c r="F231" s="3565" t="s">
        <v>62</v>
      </c>
      <c r="G231" s="3576" t="s">
        <v>244</v>
      </c>
      <c r="H231" s="1059" t="s">
        <v>48</v>
      </c>
      <c r="I231" s="374"/>
      <c r="J231" s="374"/>
      <c r="K231" s="374"/>
      <c r="L231" s="328" t="s">
        <v>243</v>
      </c>
      <c r="M231" s="327" t="s">
        <v>69</v>
      </c>
      <c r="N231" s="205"/>
      <c r="O231" s="408"/>
      <c r="P231" s="407"/>
    </row>
    <row r="232" spans="1:16" ht="27.6" x14ac:dyDescent="0.25">
      <c r="A232" s="411"/>
      <c r="B232" s="3574"/>
      <c r="C232" s="410"/>
      <c r="D232" s="1307"/>
      <c r="E232" s="3516"/>
      <c r="F232" s="3566"/>
      <c r="G232" s="3577"/>
      <c r="H232" s="232" t="s">
        <v>57</v>
      </c>
      <c r="I232" s="371"/>
      <c r="J232" s="371"/>
      <c r="K232" s="371"/>
      <c r="L232" s="1310" t="s">
        <v>293</v>
      </c>
      <c r="M232" s="340" t="s">
        <v>69</v>
      </c>
      <c r="N232" s="198"/>
      <c r="O232" s="384"/>
      <c r="P232" s="369"/>
    </row>
    <row r="233" spans="1:16" ht="13.8" x14ac:dyDescent="0.25">
      <c r="A233" s="411"/>
      <c r="B233" s="3574"/>
      <c r="C233" s="410"/>
      <c r="D233" s="1307"/>
      <c r="E233" s="3516"/>
      <c r="F233" s="3566"/>
      <c r="G233" s="3577"/>
      <c r="H233" s="232" t="s">
        <v>234</v>
      </c>
      <c r="I233" s="371"/>
      <c r="J233" s="371"/>
      <c r="K233" s="371"/>
      <c r="L233" s="2611"/>
      <c r="M233" s="340"/>
      <c r="N233" s="384"/>
      <c r="O233" s="384"/>
      <c r="P233" s="369"/>
    </row>
    <row r="234" spans="1:16" ht="13.8" x14ac:dyDescent="0.25">
      <c r="A234" s="411"/>
      <c r="B234" s="3574"/>
      <c r="C234" s="410"/>
      <c r="D234" s="1307"/>
      <c r="E234" s="3516"/>
      <c r="F234" s="3566"/>
      <c r="G234" s="3577"/>
      <c r="H234" s="232" t="s">
        <v>55</v>
      </c>
      <c r="I234" s="371"/>
      <c r="J234" s="371"/>
      <c r="K234" s="371"/>
      <c r="L234" s="1310"/>
      <c r="M234" s="340"/>
      <c r="N234" s="384"/>
      <c r="O234" s="384"/>
      <c r="P234" s="369"/>
    </row>
    <row r="235" spans="1:16" ht="14.4" thickBot="1" x14ac:dyDescent="0.3">
      <c r="A235" s="411"/>
      <c r="B235" s="3574"/>
      <c r="C235" s="410"/>
      <c r="D235" s="1307"/>
      <c r="E235" s="3516"/>
      <c r="F235" s="3566"/>
      <c r="G235" s="3577"/>
      <c r="H235" s="231" t="s">
        <v>233</v>
      </c>
      <c r="I235" s="366"/>
      <c r="J235" s="366"/>
      <c r="K235" s="366"/>
      <c r="L235" s="1309"/>
      <c r="M235" s="364"/>
      <c r="N235" s="363"/>
      <c r="O235" s="363"/>
      <c r="P235" s="362"/>
    </row>
    <row r="236" spans="1:16" ht="14.4" thickBot="1" x14ac:dyDescent="0.3">
      <c r="A236" s="354"/>
      <c r="B236" s="3575"/>
      <c r="C236" s="409"/>
      <c r="D236" s="1308"/>
      <c r="E236" s="3517"/>
      <c r="F236" s="3567"/>
      <c r="G236" s="3578"/>
      <c r="H236" s="190" t="s">
        <v>7</v>
      </c>
      <c r="I236" s="359">
        <f>SUM(I231:I235)</f>
        <v>0</v>
      </c>
      <c r="J236" s="359">
        <f>SUM(J231:J235)</f>
        <v>0</v>
      </c>
      <c r="K236" s="359">
        <f>SUM(K231:K235)</f>
        <v>0</v>
      </c>
      <c r="L236" s="358"/>
      <c r="M236" s="357"/>
      <c r="N236" s="356"/>
      <c r="O236" s="356"/>
      <c r="P236" s="355"/>
    </row>
    <row r="237" spans="1:16" ht="13.8" thickBot="1" x14ac:dyDescent="0.3">
      <c r="A237" s="299" t="s">
        <v>53</v>
      </c>
      <c r="B237" s="298" t="s">
        <v>8</v>
      </c>
      <c r="C237" s="3553" t="s">
        <v>31</v>
      </c>
      <c r="D237" s="3553"/>
      <c r="E237" s="3553"/>
      <c r="F237" s="3553"/>
      <c r="G237" s="3554"/>
      <c r="H237" s="297" t="s">
        <v>7</v>
      </c>
      <c r="I237" s="296">
        <f>I236*1</f>
        <v>0</v>
      </c>
      <c r="J237" s="296">
        <f>J236*1</f>
        <v>0</v>
      </c>
      <c r="K237" s="296">
        <f>K236*1</f>
        <v>0</v>
      </c>
      <c r="L237" s="295"/>
      <c r="M237" s="295"/>
      <c r="N237" s="295"/>
      <c r="O237" s="295"/>
      <c r="P237" s="294"/>
    </row>
    <row r="238" spans="1:16" ht="13.8" thickBot="1" x14ac:dyDescent="0.3">
      <c r="A238" s="403" t="s">
        <v>53</v>
      </c>
      <c r="B238" s="406" t="s">
        <v>49</v>
      </c>
      <c r="C238" s="405" t="s">
        <v>291</v>
      </c>
      <c r="D238" s="404"/>
      <c r="E238" s="404"/>
      <c r="F238" s="404"/>
      <c r="G238" s="404"/>
      <c r="H238" s="404"/>
      <c r="I238" s="404"/>
      <c r="J238" s="404"/>
      <c r="K238" s="404"/>
      <c r="L238" s="404"/>
      <c r="M238" s="404"/>
      <c r="N238" s="404"/>
      <c r="O238" s="3557"/>
      <c r="P238" s="3558"/>
    </row>
    <row r="239" spans="1:16" ht="27" thickBot="1" x14ac:dyDescent="0.3">
      <c r="A239" s="1051"/>
      <c r="B239" s="402"/>
      <c r="C239" s="1052"/>
      <c r="D239" s="1052"/>
      <c r="E239" s="1052"/>
      <c r="F239" s="1052"/>
      <c r="G239" s="1052"/>
      <c r="H239" s="1052"/>
      <c r="I239" s="1052"/>
      <c r="J239" s="1052"/>
      <c r="K239" s="1052"/>
      <c r="L239" s="249" t="s">
        <v>290</v>
      </c>
      <c r="M239" s="400" t="s">
        <v>69</v>
      </c>
      <c r="N239" s="399">
        <v>1</v>
      </c>
      <c r="O239" s="393"/>
      <c r="P239" s="247"/>
    </row>
    <row r="240" spans="1:16" x14ac:dyDescent="0.25">
      <c r="A240" s="343" t="s">
        <v>53</v>
      </c>
      <c r="B240" s="3559" t="s">
        <v>49</v>
      </c>
      <c r="C240" s="342" t="s">
        <v>6</v>
      </c>
      <c r="D240" s="331"/>
      <c r="E240" s="3582" t="s">
        <v>289</v>
      </c>
      <c r="F240" s="3585" t="s">
        <v>62</v>
      </c>
      <c r="G240" s="3568" t="s">
        <v>244</v>
      </c>
      <c r="H240" s="341" t="s">
        <v>48</v>
      </c>
      <c r="I240" s="329">
        <f t="shared" ref="I240:K244" si="17">I246</f>
        <v>0</v>
      </c>
      <c r="J240" s="329">
        <f t="shared" si="17"/>
        <v>0</v>
      </c>
      <c r="K240" s="329">
        <f t="shared" si="17"/>
        <v>0</v>
      </c>
      <c r="L240" s="2612" t="s">
        <v>243</v>
      </c>
      <c r="M240" s="2613" t="s">
        <v>69</v>
      </c>
      <c r="N240" s="398">
        <v>1</v>
      </c>
      <c r="O240" s="326"/>
      <c r="P240" s="325"/>
    </row>
    <row r="241" spans="1:16" ht="26.4" x14ac:dyDescent="0.25">
      <c r="A241" s="338"/>
      <c r="B241" s="3560"/>
      <c r="C241" s="337"/>
      <c r="D241" s="316"/>
      <c r="E241" s="3583"/>
      <c r="F241" s="3586"/>
      <c r="G241" s="3569"/>
      <c r="H241" s="339" t="s">
        <v>57</v>
      </c>
      <c r="I241" s="323">
        <f t="shared" si="17"/>
        <v>893.5</v>
      </c>
      <c r="J241" s="323">
        <f t="shared" si="17"/>
        <v>0</v>
      </c>
      <c r="K241" s="323">
        <f t="shared" si="17"/>
        <v>0</v>
      </c>
      <c r="L241" s="2614" t="s">
        <v>288</v>
      </c>
      <c r="M241" s="2615" t="s">
        <v>69</v>
      </c>
      <c r="N241" s="397">
        <v>1</v>
      </c>
      <c r="O241" s="320"/>
      <c r="P241" s="319"/>
    </row>
    <row r="242" spans="1:16" x14ac:dyDescent="0.25">
      <c r="A242" s="338"/>
      <c r="B242" s="3560"/>
      <c r="C242" s="337"/>
      <c r="D242" s="316"/>
      <c r="E242" s="3583"/>
      <c r="F242" s="3586"/>
      <c r="G242" s="3569"/>
      <c r="H242" s="339" t="s">
        <v>234</v>
      </c>
      <c r="I242" s="323">
        <f t="shared" si="17"/>
        <v>0</v>
      </c>
      <c r="J242" s="323">
        <f t="shared" si="17"/>
        <v>0</v>
      </c>
      <c r="K242" s="323">
        <f t="shared" si="17"/>
        <v>0</v>
      </c>
      <c r="L242" s="2614"/>
      <c r="M242" s="2615"/>
      <c r="N242" s="397"/>
      <c r="O242" s="320"/>
      <c r="P242" s="319"/>
    </row>
    <row r="243" spans="1:16" x14ac:dyDescent="0.25">
      <c r="A243" s="338"/>
      <c r="B243" s="3560"/>
      <c r="C243" s="337"/>
      <c r="D243" s="316"/>
      <c r="E243" s="3583"/>
      <c r="F243" s="3586"/>
      <c r="G243" s="3569"/>
      <c r="H243" s="339" t="s">
        <v>55</v>
      </c>
      <c r="I243" s="323">
        <f t="shared" si="17"/>
        <v>776.6</v>
      </c>
      <c r="J243" s="323">
        <f t="shared" si="17"/>
        <v>0</v>
      </c>
      <c r="K243" s="323">
        <f t="shared" si="17"/>
        <v>0</v>
      </c>
      <c r="L243" s="322"/>
      <c r="M243" s="321"/>
      <c r="N243" s="2616"/>
      <c r="O243" s="320"/>
      <c r="P243" s="319"/>
    </row>
    <row r="244" spans="1:16" ht="13.8" thickBot="1" x14ac:dyDescent="0.3">
      <c r="A244" s="338"/>
      <c r="B244" s="3560"/>
      <c r="C244" s="337"/>
      <c r="D244" s="316"/>
      <c r="E244" s="3583"/>
      <c r="F244" s="3586"/>
      <c r="G244" s="3569"/>
      <c r="H244" s="336" t="s">
        <v>233</v>
      </c>
      <c r="I244" s="314">
        <f t="shared" si="17"/>
        <v>0</v>
      </c>
      <c r="J244" s="314">
        <f t="shared" si="17"/>
        <v>0</v>
      </c>
      <c r="K244" s="314">
        <f t="shared" si="17"/>
        <v>0</v>
      </c>
      <c r="L244" s="313"/>
      <c r="M244" s="312"/>
      <c r="N244" s="2617"/>
      <c r="O244" s="311"/>
      <c r="P244" s="310"/>
    </row>
    <row r="245" spans="1:16" ht="13.8" thickBot="1" x14ac:dyDescent="0.3">
      <c r="A245" s="299"/>
      <c r="B245" s="3561"/>
      <c r="C245" s="335"/>
      <c r="D245" s="334"/>
      <c r="E245" s="3584"/>
      <c r="F245" s="3587"/>
      <c r="G245" s="3570"/>
      <c r="H245" s="305" t="s">
        <v>7</v>
      </c>
      <c r="I245" s="304">
        <f>SUM(I240:I244)</f>
        <v>1670.1</v>
      </c>
      <c r="J245" s="304">
        <f>SUM(J240:J244)</f>
        <v>0</v>
      </c>
      <c r="K245" s="304">
        <f>SUM(K240:K244)</f>
        <v>0</v>
      </c>
      <c r="L245" s="303"/>
      <c r="M245" s="302"/>
      <c r="N245" s="2618"/>
      <c r="O245" s="301"/>
      <c r="P245" s="300"/>
    </row>
    <row r="246" spans="1:16" ht="13.8" x14ac:dyDescent="0.25">
      <c r="A246" s="333"/>
      <c r="B246" s="332"/>
      <c r="C246" s="331"/>
      <c r="D246" s="330"/>
      <c r="E246" s="3515" t="s">
        <v>427</v>
      </c>
      <c r="F246" s="3518" t="s">
        <v>62</v>
      </c>
      <c r="G246" s="3579" t="s">
        <v>251</v>
      </c>
      <c r="H246" s="2619" t="s">
        <v>48</v>
      </c>
      <c r="I246" s="210"/>
      <c r="J246" s="210"/>
      <c r="K246" s="209"/>
      <c r="L246" s="208" t="s">
        <v>241</v>
      </c>
      <c r="M246" s="207" t="s">
        <v>69</v>
      </c>
      <c r="N246" s="223">
        <v>1</v>
      </c>
      <c r="O246" s="326"/>
      <c r="P246" s="325"/>
    </row>
    <row r="247" spans="1:16" ht="13.8" x14ac:dyDescent="0.25">
      <c r="A247" s="318"/>
      <c r="B247" s="317"/>
      <c r="C247" s="316"/>
      <c r="D247" s="315"/>
      <c r="E247" s="3516"/>
      <c r="F247" s="3519"/>
      <c r="G247" s="3580"/>
      <c r="H247" s="2620" t="s">
        <v>57</v>
      </c>
      <c r="I247" s="202">
        <v>893.5</v>
      </c>
      <c r="J247" s="202">
        <v>0</v>
      </c>
      <c r="K247" s="201">
        <v>0</v>
      </c>
      <c r="L247" s="200" t="s">
        <v>661</v>
      </c>
      <c r="M247" s="199" t="s">
        <v>69</v>
      </c>
      <c r="N247" s="197">
        <v>1</v>
      </c>
      <c r="O247" s="324"/>
      <c r="P247" s="319"/>
    </row>
    <row r="248" spans="1:16" ht="13.8" x14ac:dyDescent="0.25">
      <c r="A248" s="318"/>
      <c r="B248" s="317"/>
      <c r="C248" s="316"/>
      <c r="D248" s="315"/>
      <c r="E248" s="3516"/>
      <c r="F248" s="3519"/>
      <c r="G248" s="3580"/>
      <c r="H248" s="2620" t="s">
        <v>234</v>
      </c>
      <c r="I248" s="202"/>
      <c r="J248" s="202"/>
      <c r="K248" s="201"/>
      <c r="L248" s="1312"/>
      <c r="M248" s="221"/>
      <c r="N248" s="197"/>
      <c r="O248" s="320"/>
      <c r="P248" s="319"/>
    </row>
    <row r="249" spans="1:16" ht="13.8" x14ac:dyDescent="0.25">
      <c r="A249" s="318"/>
      <c r="B249" s="317"/>
      <c r="C249" s="316"/>
      <c r="D249" s="315"/>
      <c r="E249" s="3516"/>
      <c r="F249" s="3519"/>
      <c r="G249" s="3580"/>
      <c r="H249" s="2620" t="s">
        <v>55</v>
      </c>
      <c r="I249" s="202">
        <v>776.6</v>
      </c>
      <c r="J249" s="202">
        <v>0</v>
      </c>
      <c r="K249" s="201">
        <v>0</v>
      </c>
      <c r="L249" s="1312"/>
      <c r="M249" s="221"/>
      <c r="N249" s="197"/>
      <c r="O249" s="320"/>
      <c r="P249" s="319"/>
    </row>
    <row r="250" spans="1:16" ht="13.8" thickBot="1" x14ac:dyDescent="0.3">
      <c r="A250" s="318"/>
      <c r="B250" s="317"/>
      <c r="C250" s="316"/>
      <c r="D250" s="315"/>
      <c r="E250" s="3516"/>
      <c r="F250" s="3519"/>
      <c r="G250" s="3580"/>
      <c r="H250" s="2621" t="s">
        <v>233</v>
      </c>
      <c r="I250" s="2622"/>
      <c r="J250" s="2622"/>
      <c r="K250" s="2623"/>
      <c r="L250" s="2624"/>
      <c r="M250" s="2625"/>
      <c r="N250" s="2626"/>
      <c r="O250" s="311"/>
      <c r="P250" s="310"/>
    </row>
    <row r="251" spans="1:16" ht="13.8" thickBot="1" x14ac:dyDescent="0.3">
      <c r="A251" s="309"/>
      <c r="B251" s="308"/>
      <c r="C251" s="307"/>
      <c r="D251" s="306"/>
      <c r="E251" s="3517"/>
      <c r="F251" s="3520"/>
      <c r="G251" s="3581"/>
      <c r="H251" s="2627" t="s">
        <v>7</v>
      </c>
      <c r="I251" s="2628">
        <f>SUM(I246:I250)</f>
        <v>1670.1</v>
      </c>
      <c r="J251" s="2628">
        <f>SUM(J246:J250)</f>
        <v>0</v>
      </c>
      <c r="K251" s="2628">
        <f>SUM(K246:K250)</f>
        <v>0</v>
      </c>
      <c r="L251" s="2629"/>
      <c r="M251" s="2630"/>
      <c r="N251" s="2631"/>
      <c r="O251" s="301"/>
      <c r="P251" s="300"/>
    </row>
    <row r="252" spans="1:16" ht="14.4" thickBot="1" x14ac:dyDescent="0.3">
      <c r="A252" s="1119" t="s">
        <v>53</v>
      </c>
      <c r="B252" s="184" t="s">
        <v>49</v>
      </c>
      <c r="C252" s="3522" t="s">
        <v>31</v>
      </c>
      <c r="D252" s="3522"/>
      <c r="E252" s="3522"/>
      <c r="F252" s="3522"/>
      <c r="G252" s="3523"/>
      <c r="H252" s="183" t="s">
        <v>7</v>
      </c>
      <c r="I252" s="182">
        <f>I245*1</f>
        <v>1670.1</v>
      </c>
      <c r="J252" s="182">
        <f>J245*1</f>
        <v>0</v>
      </c>
      <c r="K252" s="182">
        <f>K245*1</f>
        <v>0</v>
      </c>
      <c r="L252" s="181"/>
      <c r="M252" s="181"/>
      <c r="N252" s="181"/>
      <c r="O252" s="181"/>
      <c r="P252" s="180"/>
    </row>
    <row r="253" spans="1:16" ht="14.4" thickBot="1" x14ac:dyDescent="0.3">
      <c r="A253" s="179" t="s">
        <v>53</v>
      </c>
      <c r="B253" s="179"/>
      <c r="C253" s="3524" t="s">
        <v>51</v>
      </c>
      <c r="D253" s="3524"/>
      <c r="E253" s="3524"/>
      <c r="F253" s="3524"/>
      <c r="G253" s="3525"/>
      <c r="H253" s="178" t="s">
        <v>7</v>
      </c>
      <c r="I253" s="177">
        <f>I228+I237+I252</f>
        <v>2081.4</v>
      </c>
      <c r="J253" s="177">
        <f>J228+J237+J252</f>
        <v>0</v>
      </c>
      <c r="K253" s="177">
        <f>K228+K237+K252</f>
        <v>0</v>
      </c>
      <c r="L253" s="176"/>
      <c r="M253" s="176"/>
      <c r="N253" s="176"/>
      <c r="O253" s="176"/>
      <c r="P253" s="175"/>
    </row>
    <row r="254" spans="1:16" ht="21.6" customHeight="1" thickBot="1" x14ac:dyDescent="0.3">
      <c r="A254" s="261" t="s">
        <v>58</v>
      </c>
      <c r="B254" s="260"/>
      <c r="C254" s="395" t="s">
        <v>287</v>
      </c>
      <c r="D254" s="257"/>
      <c r="E254" s="394"/>
      <c r="F254" s="257"/>
      <c r="G254" s="257"/>
      <c r="H254" s="257"/>
      <c r="I254" s="257"/>
      <c r="J254" s="256"/>
      <c r="K254" s="257"/>
      <c r="L254" s="258"/>
      <c r="M254" s="258"/>
      <c r="N254" s="257"/>
      <c r="O254" s="256"/>
      <c r="P254" s="255"/>
    </row>
    <row r="255" spans="1:16" ht="55.8" thickBot="1" x14ac:dyDescent="0.3">
      <c r="A255" s="282"/>
      <c r="B255" s="281"/>
      <c r="C255" s="279"/>
      <c r="D255" s="279"/>
      <c r="E255" s="280"/>
      <c r="F255" s="279"/>
      <c r="G255" s="279"/>
      <c r="H255" s="279"/>
      <c r="I255" s="279"/>
      <c r="J255" s="279"/>
      <c r="K255" s="279"/>
      <c r="L255" s="278" t="s">
        <v>689</v>
      </c>
      <c r="M255" s="238" t="s">
        <v>690</v>
      </c>
      <c r="N255" s="393">
        <v>670286</v>
      </c>
      <c r="O255" s="392"/>
      <c r="P255" s="235"/>
    </row>
    <row r="256" spans="1:16" ht="20.399999999999999" customHeight="1" thickBot="1" x14ac:dyDescent="0.3">
      <c r="A256" s="246" t="s">
        <v>58</v>
      </c>
      <c r="B256" s="245" t="s">
        <v>6</v>
      </c>
      <c r="C256" s="276" t="s">
        <v>286</v>
      </c>
      <c r="D256" s="275"/>
      <c r="E256" s="275"/>
      <c r="F256" s="275"/>
      <c r="G256" s="275"/>
      <c r="H256" s="275"/>
      <c r="I256" s="275"/>
      <c r="J256" s="275"/>
      <c r="K256" s="275"/>
      <c r="L256" s="275"/>
      <c r="M256" s="275"/>
      <c r="N256" s="275"/>
      <c r="O256" s="3555"/>
      <c r="P256" s="3556"/>
    </row>
    <row r="257" spans="1:16" ht="42" thickBot="1" x14ac:dyDescent="0.3">
      <c r="A257" s="242"/>
      <c r="B257" s="241"/>
      <c r="C257" s="240"/>
      <c r="D257" s="240"/>
      <c r="E257" s="240"/>
      <c r="F257" s="240"/>
      <c r="G257" s="240"/>
      <c r="H257" s="240"/>
      <c r="I257" s="240"/>
      <c r="J257" s="240"/>
      <c r="K257" s="240"/>
      <c r="L257" s="239" t="s">
        <v>285</v>
      </c>
      <c r="M257" s="238" t="s">
        <v>69</v>
      </c>
      <c r="N257" s="237">
        <v>1</v>
      </c>
      <c r="O257" s="237"/>
      <c r="P257" s="235"/>
    </row>
    <row r="258" spans="1:16" ht="13.8" x14ac:dyDescent="0.25">
      <c r="A258" s="3603" t="s">
        <v>58</v>
      </c>
      <c r="B258" s="3606" t="s">
        <v>6</v>
      </c>
      <c r="C258" s="3534" t="s">
        <v>6</v>
      </c>
      <c r="D258" s="1120"/>
      <c r="E258" s="3515" t="s">
        <v>806</v>
      </c>
      <c r="F258" s="3608" t="s">
        <v>62</v>
      </c>
      <c r="G258" s="3498" t="s">
        <v>244</v>
      </c>
      <c r="H258" s="234" t="s">
        <v>48</v>
      </c>
      <c r="I258" s="210">
        <f t="shared" ref="I258:K263" si="18">I265</f>
        <v>1.5</v>
      </c>
      <c r="J258" s="210">
        <f t="shared" si="18"/>
        <v>0</v>
      </c>
      <c r="K258" s="210">
        <f t="shared" si="18"/>
        <v>0</v>
      </c>
      <c r="L258" s="208" t="s">
        <v>243</v>
      </c>
      <c r="M258" s="207" t="s">
        <v>69</v>
      </c>
      <c r="N258" s="223">
        <v>1</v>
      </c>
      <c r="O258" s="223"/>
      <c r="P258" s="345"/>
    </row>
    <row r="259" spans="1:16" ht="13.8" x14ac:dyDescent="0.25">
      <c r="A259" s="3604"/>
      <c r="B259" s="3490"/>
      <c r="C259" s="3535"/>
      <c r="D259" s="1121"/>
      <c r="E259" s="3516"/>
      <c r="F259" s="3496"/>
      <c r="G259" s="3499"/>
      <c r="H259" s="232" t="s">
        <v>57</v>
      </c>
      <c r="I259" s="202">
        <f t="shared" si="18"/>
        <v>955.6</v>
      </c>
      <c r="J259" s="202">
        <f t="shared" si="18"/>
        <v>0</v>
      </c>
      <c r="K259" s="202">
        <f t="shared" si="18"/>
        <v>0</v>
      </c>
      <c r="L259" s="3551" t="s">
        <v>284</v>
      </c>
      <c r="M259" s="3588" t="s">
        <v>71</v>
      </c>
      <c r="N259" s="3590">
        <v>26</v>
      </c>
      <c r="O259" s="3590"/>
      <c r="P259" s="3592"/>
    </row>
    <row r="260" spans="1:16" ht="13.8" x14ac:dyDescent="0.25">
      <c r="A260" s="3604"/>
      <c r="B260" s="3490"/>
      <c r="C260" s="3535"/>
      <c r="D260" s="1121"/>
      <c r="E260" s="3516"/>
      <c r="F260" s="3496"/>
      <c r="G260" s="3499"/>
      <c r="H260" s="232" t="s">
        <v>234</v>
      </c>
      <c r="I260" s="202">
        <f t="shared" si="18"/>
        <v>1435.2</v>
      </c>
      <c r="J260" s="202">
        <f t="shared" si="18"/>
        <v>0</v>
      </c>
      <c r="K260" s="202">
        <f>K268</f>
        <v>0</v>
      </c>
      <c r="L260" s="3502"/>
      <c r="M260" s="3589"/>
      <c r="N260" s="3591"/>
      <c r="O260" s="3591"/>
      <c r="P260" s="3593"/>
    </row>
    <row r="261" spans="1:16" ht="13.8" x14ac:dyDescent="0.25">
      <c r="A261" s="3604"/>
      <c r="B261" s="3490"/>
      <c r="C261" s="3535"/>
      <c r="D261" s="1121"/>
      <c r="E261" s="1299"/>
      <c r="F261" s="3496"/>
      <c r="G261" s="3499"/>
      <c r="H261" s="232" t="s">
        <v>55</v>
      </c>
      <c r="I261" s="202">
        <f t="shared" si="18"/>
        <v>1642.8</v>
      </c>
      <c r="J261" s="202">
        <f t="shared" si="18"/>
        <v>0</v>
      </c>
      <c r="K261" s="202">
        <f>K268</f>
        <v>0</v>
      </c>
      <c r="L261" s="1312"/>
      <c r="M261" s="221"/>
      <c r="N261" s="198"/>
      <c r="O261" s="198"/>
      <c r="P261" s="1314"/>
    </row>
    <row r="262" spans="1:16" ht="13.8" x14ac:dyDescent="0.25">
      <c r="A262" s="3604"/>
      <c r="B262" s="3490"/>
      <c r="C262" s="3535"/>
      <c r="D262" s="1121"/>
      <c r="E262" s="350"/>
      <c r="F262" s="3496"/>
      <c r="G262" s="3499"/>
      <c r="H262" s="232" t="s">
        <v>233</v>
      </c>
      <c r="I262" s="265">
        <f t="shared" si="18"/>
        <v>0</v>
      </c>
      <c r="J262" s="265">
        <f t="shared" si="18"/>
        <v>0</v>
      </c>
      <c r="K262" s="265">
        <f>K269</f>
        <v>0</v>
      </c>
      <c r="L262" s="437"/>
      <c r="M262" s="436"/>
      <c r="N262" s="435"/>
      <c r="O262" s="435"/>
      <c r="P262" s="434"/>
    </row>
    <row r="263" spans="1:16" ht="14.4" thickBot="1" x14ac:dyDescent="0.3">
      <c r="A263" s="3604"/>
      <c r="B263" s="3490"/>
      <c r="C263" s="3535"/>
      <c r="D263" s="1121"/>
      <c r="E263" s="350"/>
      <c r="F263" s="3496"/>
      <c r="G263" s="3499"/>
      <c r="H263" s="269" t="s">
        <v>456</v>
      </c>
      <c r="I263" s="265">
        <f t="shared" si="18"/>
        <v>0</v>
      </c>
      <c r="J263" s="195"/>
      <c r="K263" s="195"/>
      <c r="L263" s="1316"/>
      <c r="M263" s="193"/>
      <c r="N263" s="212"/>
      <c r="O263" s="212"/>
      <c r="P263" s="263"/>
    </row>
    <row r="264" spans="1:16" ht="17.399999999999999" customHeight="1" thickBot="1" x14ac:dyDescent="0.3">
      <c r="A264" s="3605"/>
      <c r="B264" s="3607"/>
      <c r="C264" s="3599"/>
      <c r="D264" s="1122"/>
      <c r="E264" s="230"/>
      <c r="F264" s="3609"/>
      <c r="G264" s="3500"/>
      <c r="H264" s="1239" t="s">
        <v>7</v>
      </c>
      <c r="I264" s="1240">
        <f>SUM(I258:I263)</f>
        <v>4035.1000000000004</v>
      </c>
      <c r="J264" s="189">
        <f>SUM(J258:J262)</f>
        <v>0</v>
      </c>
      <c r="K264" s="189">
        <f>SUM(K258:K262)</f>
        <v>0</v>
      </c>
      <c r="L264" s="188"/>
      <c r="M264" s="187"/>
      <c r="N264" s="186"/>
      <c r="O264" s="186"/>
      <c r="P264" s="185"/>
    </row>
    <row r="265" spans="1:16" ht="13.8" x14ac:dyDescent="0.25">
      <c r="A265" s="3594"/>
      <c r="B265" s="3597"/>
      <c r="C265" s="3534"/>
      <c r="D265" s="1120"/>
      <c r="E265" s="3515" t="s">
        <v>428</v>
      </c>
      <c r="F265" s="3600" t="s">
        <v>62</v>
      </c>
      <c r="G265" s="3498" t="s">
        <v>252</v>
      </c>
      <c r="H265" s="211" t="s">
        <v>48</v>
      </c>
      <c r="I265" s="210">
        <v>1.5</v>
      </c>
      <c r="J265" s="210">
        <v>0</v>
      </c>
      <c r="K265" s="209">
        <v>0</v>
      </c>
      <c r="L265" s="208" t="s">
        <v>241</v>
      </c>
      <c r="M265" s="207" t="s">
        <v>69</v>
      </c>
      <c r="N265" s="223">
        <v>1</v>
      </c>
      <c r="O265" s="205"/>
      <c r="P265" s="204"/>
    </row>
    <row r="266" spans="1:16" ht="13.8" x14ac:dyDescent="0.25">
      <c r="A266" s="3595"/>
      <c r="B266" s="3532"/>
      <c r="C266" s="3535"/>
      <c r="D266" s="1121"/>
      <c r="E266" s="3516"/>
      <c r="F266" s="3601"/>
      <c r="G266" s="3499"/>
      <c r="H266" s="203" t="s">
        <v>57</v>
      </c>
      <c r="I266" s="202">
        <v>955.6</v>
      </c>
      <c r="J266" s="202">
        <v>0</v>
      </c>
      <c r="K266" s="201">
        <v>0</v>
      </c>
      <c r="L266" s="391" t="s">
        <v>284</v>
      </c>
      <c r="M266" s="199" t="s">
        <v>71</v>
      </c>
      <c r="N266" s="197">
        <v>26</v>
      </c>
      <c r="O266" s="198"/>
      <c r="P266" s="1314"/>
    </row>
    <row r="267" spans="1:16" ht="13.8" x14ac:dyDescent="0.25">
      <c r="A267" s="3595"/>
      <c r="B267" s="3532"/>
      <c r="C267" s="3535"/>
      <c r="D267" s="1121"/>
      <c r="E267" s="3516"/>
      <c r="F267" s="3601"/>
      <c r="G267" s="3499"/>
      <c r="H267" s="203" t="s">
        <v>234</v>
      </c>
      <c r="I267" s="202">
        <v>1435.2</v>
      </c>
      <c r="J267" s="202">
        <v>0</v>
      </c>
      <c r="K267" s="201">
        <v>0</v>
      </c>
      <c r="L267" s="390"/>
      <c r="M267" s="221"/>
      <c r="N267" s="197"/>
      <c r="O267" s="198"/>
      <c r="P267" s="1314"/>
    </row>
    <row r="268" spans="1:16" ht="13.8" x14ac:dyDescent="0.25">
      <c r="A268" s="3595"/>
      <c r="B268" s="3532"/>
      <c r="C268" s="3535"/>
      <c r="D268" s="1121"/>
      <c r="E268" s="3516"/>
      <c r="F268" s="3601"/>
      <c r="G268" s="3499"/>
      <c r="H268" s="203" t="s">
        <v>55</v>
      </c>
      <c r="I268" s="202">
        <v>1642.8</v>
      </c>
      <c r="J268" s="202">
        <v>0</v>
      </c>
      <c r="K268" s="201">
        <v>0</v>
      </c>
      <c r="L268" s="1312"/>
      <c r="M268" s="221"/>
      <c r="N268" s="197"/>
      <c r="O268" s="198"/>
      <c r="P268" s="1314"/>
    </row>
    <row r="269" spans="1:16" ht="13.8" x14ac:dyDescent="0.25">
      <c r="A269" s="3595"/>
      <c r="B269" s="3532"/>
      <c r="C269" s="3535"/>
      <c r="D269" s="1121"/>
      <c r="E269" s="3516"/>
      <c r="F269" s="3601"/>
      <c r="G269" s="3499"/>
      <c r="H269" s="203" t="s">
        <v>233</v>
      </c>
      <c r="I269" s="265"/>
      <c r="J269" s="265"/>
      <c r="K269" s="264"/>
      <c r="L269" s="437"/>
      <c r="M269" s="436"/>
      <c r="N269" s="435"/>
      <c r="O269" s="435"/>
      <c r="P269" s="434"/>
    </row>
    <row r="270" spans="1:16" ht="14.4" thickBot="1" x14ac:dyDescent="0.3">
      <c r="A270" s="3595"/>
      <c r="B270" s="3532"/>
      <c r="C270" s="3535"/>
      <c r="D270" s="1121"/>
      <c r="E270" s="3516"/>
      <c r="F270" s="3601"/>
      <c r="G270" s="3499"/>
      <c r="H270" s="214" t="s">
        <v>456</v>
      </c>
      <c r="I270" s="195"/>
      <c r="J270" s="195"/>
      <c r="K270" s="194"/>
      <c r="L270" s="1316"/>
      <c r="M270" s="193"/>
      <c r="N270" s="212"/>
      <c r="O270" s="212"/>
      <c r="P270" s="263"/>
    </row>
    <row r="271" spans="1:16" ht="16.2" customHeight="1" thickBot="1" x14ac:dyDescent="0.3">
      <c r="A271" s="3596"/>
      <c r="B271" s="3598"/>
      <c r="C271" s="3599"/>
      <c r="D271" s="1122"/>
      <c r="E271" s="3517"/>
      <c r="F271" s="3602"/>
      <c r="G271" s="3500"/>
      <c r="H271" s="190" t="s">
        <v>7</v>
      </c>
      <c r="I271" s="189">
        <f>SUM(I265:I270)</f>
        <v>4035.1000000000004</v>
      </c>
      <c r="J271" s="189">
        <f>SUM(J265:J269)</f>
        <v>0</v>
      </c>
      <c r="K271" s="189">
        <f>SUM(K265:K269)</f>
        <v>0</v>
      </c>
      <c r="L271" s="417"/>
      <c r="M271" s="416"/>
      <c r="N271" s="347"/>
      <c r="O271" s="186"/>
      <c r="P271" s="185"/>
    </row>
    <row r="272" spans="1:16" ht="19.95" customHeight="1" thickBot="1" x14ac:dyDescent="0.3">
      <c r="A272" s="354" t="s">
        <v>58</v>
      </c>
      <c r="B272" s="353" t="s">
        <v>6</v>
      </c>
      <c r="C272" s="3610" t="s">
        <v>31</v>
      </c>
      <c r="D272" s="3610"/>
      <c r="E272" s="3610"/>
      <c r="F272" s="3610"/>
      <c r="G272" s="3611"/>
      <c r="H272" s="352" t="s">
        <v>7</v>
      </c>
      <c r="I272" s="182">
        <f>I264*1</f>
        <v>4035.1000000000004</v>
      </c>
      <c r="J272" s="182">
        <f>J264*1</f>
        <v>0</v>
      </c>
      <c r="K272" s="182">
        <f>K264*1</f>
        <v>0</v>
      </c>
      <c r="L272" s="181"/>
      <c r="M272" s="181"/>
      <c r="N272" s="181"/>
      <c r="O272" s="181"/>
      <c r="P272" s="180"/>
    </row>
    <row r="273" spans="1:16" ht="20.399999999999999" customHeight="1" thickBot="1" x14ac:dyDescent="0.3">
      <c r="A273" s="389" t="s">
        <v>58</v>
      </c>
      <c r="B273" s="388" t="s">
        <v>8</v>
      </c>
      <c r="C273" s="276" t="s">
        <v>283</v>
      </c>
      <c r="D273" s="275"/>
      <c r="E273" s="275"/>
      <c r="F273" s="275"/>
      <c r="G273" s="275"/>
      <c r="H273" s="275"/>
      <c r="I273" s="275"/>
      <c r="J273" s="275"/>
      <c r="K273" s="275"/>
      <c r="L273" s="275"/>
      <c r="M273" s="275"/>
      <c r="N273" s="275"/>
      <c r="O273" s="3555"/>
      <c r="P273" s="3556"/>
    </row>
    <row r="274" spans="1:16" ht="19.2" customHeight="1" thickBot="1" x14ac:dyDescent="0.3">
      <c r="A274" s="387"/>
      <c r="B274" s="386"/>
      <c r="C274" s="240"/>
      <c r="D274" s="240"/>
      <c r="E274" s="240"/>
      <c r="F274" s="240"/>
      <c r="G274" s="240"/>
      <c r="H274" s="240"/>
      <c r="I274" s="240"/>
      <c r="J274" s="240"/>
      <c r="K274" s="240"/>
      <c r="L274" s="239" t="s">
        <v>282</v>
      </c>
      <c r="M274" s="238" t="s">
        <v>69</v>
      </c>
      <c r="N274" s="344">
        <v>1</v>
      </c>
      <c r="O274" s="344"/>
      <c r="P274" s="235"/>
    </row>
    <row r="275" spans="1:16" ht="13.8" x14ac:dyDescent="0.25">
      <c r="A275" s="3612" t="s">
        <v>58</v>
      </c>
      <c r="B275" s="3615" t="s">
        <v>8</v>
      </c>
      <c r="C275" s="3617" t="s">
        <v>6</v>
      </c>
      <c r="D275" s="376"/>
      <c r="E275" s="3492" t="s">
        <v>281</v>
      </c>
      <c r="F275" s="3620" t="s">
        <v>62</v>
      </c>
      <c r="G275" s="3576" t="s">
        <v>244</v>
      </c>
      <c r="H275" s="234" t="s">
        <v>48</v>
      </c>
      <c r="I275" s="374">
        <f t="shared" ref="I275:K279" si="19">I281</f>
        <v>0.6</v>
      </c>
      <c r="J275" s="374">
        <f t="shared" si="19"/>
        <v>0</v>
      </c>
      <c r="K275" s="374">
        <f t="shared" si="19"/>
        <v>0</v>
      </c>
      <c r="L275" s="208" t="s">
        <v>243</v>
      </c>
      <c r="M275" s="207" t="s">
        <v>69</v>
      </c>
      <c r="N275" s="223">
        <v>1</v>
      </c>
      <c r="O275" s="223"/>
      <c r="P275" s="385"/>
    </row>
    <row r="276" spans="1:16" ht="13.8" x14ac:dyDescent="0.25">
      <c r="A276" s="3613"/>
      <c r="B276" s="3574"/>
      <c r="C276" s="3618"/>
      <c r="D276" s="368"/>
      <c r="E276" s="3493"/>
      <c r="F276" s="3566"/>
      <c r="G276" s="3577"/>
      <c r="H276" s="232" t="s">
        <v>57</v>
      </c>
      <c r="I276" s="371">
        <f t="shared" si="19"/>
        <v>192</v>
      </c>
      <c r="J276" s="371">
        <f t="shared" si="19"/>
        <v>0</v>
      </c>
      <c r="K276" s="371">
        <f t="shared" si="19"/>
        <v>0</v>
      </c>
      <c r="L276" s="1312" t="s">
        <v>280</v>
      </c>
      <c r="M276" s="221" t="s">
        <v>69</v>
      </c>
      <c r="N276" s="1313">
        <v>5</v>
      </c>
      <c r="O276" s="1313"/>
      <c r="P276" s="369"/>
    </row>
    <row r="277" spans="1:16" ht="13.8" x14ac:dyDescent="0.25">
      <c r="A277" s="3613"/>
      <c r="B277" s="3574"/>
      <c r="C277" s="3618"/>
      <c r="D277" s="368"/>
      <c r="E277" s="3493"/>
      <c r="F277" s="3566"/>
      <c r="G277" s="3577"/>
      <c r="H277" s="232" t="s">
        <v>234</v>
      </c>
      <c r="I277" s="371">
        <f t="shared" si="19"/>
        <v>0</v>
      </c>
      <c r="J277" s="371">
        <f t="shared" si="19"/>
        <v>0</v>
      </c>
      <c r="K277" s="371">
        <f t="shared" si="19"/>
        <v>0</v>
      </c>
      <c r="L277" s="1310"/>
      <c r="M277" s="340"/>
      <c r="N277" s="384"/>
      <c r="O277" s="384"/>
      <c r="P277" s="369"/>
    </row>
    <row r="278" spans="1:16" ht="13.8" x14ac:dyDescent="0.25">
      <c r="A278" s="3613"/>
      <c r="B278" s="3574"/>
      <c r="C278" s="3618"/>
      <c r="D278" s="368"/>
      <c r="E278" s="1299"/>
      <c r="F278" s="3566"/>
      <c r="G278" s="3577"/>
      <c r="H278" s="232" t="s">
        <v>55</v>
      </c>
      <c r="I278" s="371">
        <f t="shared" si="19"/>
        <v>211.1</v>
      </c>
      <c r="J278" s="371">
        <f t="shared" si="19"/>
        <v>0</v>
      </c>
      <c r="K278" s="371">
        <f t="shared" si="19"/>
        <v>0</v>
      </c>
      <c r="L278" s="1310"/>
      <c r="M278" s="340"/>
      <c r="N278" s="384"/>
      <c r="O278" s="384"/>
      <c r="P278" s="369"/>
    </row>
    <row r="279" spans="1:16" ht="14.4" thickBot="1" x14ac:dyDescent="0.3">
      <c r="A279" s="3613"/>
      <c r="B279" s="3574"/>
      <c r="C279" s="3618"/>
      <c r="D279" s="368"/>
      <c r="E279" s="220"/>
      <c r="F279" s="3566"/>
      <c r="G279" s="3577"/>
      <c r="H279" s="231" t="s">
        <v>233</v>
      </c>
      <c r="I279" s="366">
        <f t="shared" si="19"/>
        <v>0</v>
      </c>
      <c r="J279" s="366">
        <f t="shared" si="19"/>
        <v>0</v>
      </c>
      <c r="K279" s="366">
        <f t="shared" si="19"/>
        <v>0</v>
      </c>
      <c r="L279" s="1309"/>
      <c r="M279" s="364"/>
      <c r="N279" s="363"/>
      <c r="O279" s="363"/>
      <c r="P279" s="362"/>
    </row>
    <row r="280" spans="1:16" ht="14.4" thickBot="1" x14ac:dyDescent="0.3">
      <c r="A280" s="3614"/>
      <c r="B280" s="3616"/>
      <c r="C280" s="3619"/>
      <c r="D280" s="361"/>
      <c r="E280" s="230"/>
      <c r="F280" s="3621"/>
      <c r="G280" s="3578"/>
      <c r="H280" s="383" t="s">
        <v>7</v>
      </c>
      <c r="I280" s="382">
        <f>SUM(I275:I279)</f>
        <v>403.7</v>
      </c>
      <c r="J280" s="382">
        <f>SUM(J275:J279)</f>
        <v>0</v>
      </c>
      <c r="K280" s="382">
        <f>SUM(K275:K279)</f>
        <v>0</v>
      </c>
      <c r="L280" s="381"/>
      <c r="M280" s="380"/>
      <c r="N280" s="379"/>
      <c r="O280" s="378"/>
      <c r="P280" s="377"/>
    </row>
    <row r="281" spans="1:16" ht="13.8" x14ac:dyDescent="0.25">
      <c r="A281" s="3622"/>
      <c r="B281" s="3625"/>
      <c r="C281" s="3617"/>
      <c r="D281" s="376"/>
      <c r="E281" s="3515" t="s">
        <v>429</v>
      </c>
      <c r="F281" s="3608" t="s">
        <v>62</v>
      </c>
      <c r="G281" s="3498" t="s">
        <v>252</v>
      </c>
      <c r="H281" s="211" t="s">
        <v>48</v>
      </c>
      <c r="I281" s="210">
        <v>0.6</v>
      </c>
      <c r="J281" s="210">
        <v>0</v>
      </c>
      <c r="K281" s="209">
        <v>0</v>
      </c>
      <c r="L281" s="208" t="s">
        <v>241</v>
      </c>
      <c r="M281" s="207" t="s">
        <v>69</v>
      </c>
      <c r="N281" s="223">
        <v>1</v>
      </c>
      <c r="O281" s="223"/>
      <c r="P281" s="407"/>
    </row>
    <row r="282" spans="1:16" ht="27.6" x14ac:dyDescent="0.25">
      <c r="A282" s="3623"/>
      <c r="B282" s="3626"/>
      <c r="C282" s="3618"/>
      <c r="D282" s="368"/>
      <c r="E282" s="3516"/>
      <c r="F282" s="3496"/>
      <c r="G282" s="3499"/>
      <c r="H282" s="203" t="s">
        <v>57</v>
      </c>
      <c r="I282" s="265">
        <v>192</v>
      </c>
      <c r="J282" s="265">
        <v>0</v>
      </c>
      <c r="K282" s="264">
        <v>0</v>
      </c>
      <c r="L282" s="200" t="s">
        <v>279</v>
      </c>
      <c r="M282" s="199" t="s">
        <v>69</v>
      </c>
      <c r="N282" s="435"/>
      <c r="O282" s="435"/>
      <c r="P282" s="373"/>
    </row>
    <row r="283" spans="1:16" ht="13.8" x14ac:dyDescent="0.25">
      <c r="A283" s="3623"/>
      <c r="B283" s="3626"/>
      <c r="C283" s="3618"/>
      <c r="D283" s="368"/>
      <c r="E283" s="3516"/>
      <c r="F283" s="3496"/>
      <c r="G283" s="3499"/>
      <c r="H283" s="203" t="s">
        <v>234</v>
      </c>
      <c r="I283" s="202"/>
      <c r="J283" s="202"/>
      <c r="K283" s="201"/>
      <c r="L283" s="3551" t="s">
        <v>278</v>
      </c>
      <c r="M283" s="221"/>
      <c r="N283" s="197"/>
      <c r="O283" s="197"/>
      <c r="P283" s="369"/>
    </row>
    <row r="284" spans="1:16" ht="13.8" x14ac:dyDescent="0.25">
      <c r="A284" s="3623"/>
      <c r="B284" s="3626"/>
      <c r="C284" s="3618"/>
      <c r="D284" s="368"/>
      <c r="E284" s="3516"/>
      <c r="F284" s="3496"/>
      <c r="G284" s="3499"/>
      <c r="H284" s="203" t="s">
        <v>55</v>
      </c>
      <c r="I284" s="202">
        <v>211.1</v>
      </c>
      <c r="J284" s="202">
        <v>0</v>
      </c>
      <c r="K284" s="201">
        <v>0</v>
      </c>
      <c r="L284" s="3502"/>
      <c r="M284" s="221" t="s">
        <v>69</v>
      </c>
      <c r="N284" s="197">
        <v>5</v>
      </c>
      <c r="O284" s="197"/>
      <c r="P284" s="369"/>
    </row>
    <row r="285" spans="1:16" ht="14.4" thickBot="1" x14ac:dyDescent="0.3">
      <c r="A285" s="3623"/>
      <c r="B285" s="3626"/>
      <c r="C285" s="3618"/>
      <c r="D285" s="368"/>
      <c r="E285" s="3516"/>
      <c r="F285" s="3496"/>
      <c r="G285" s="3499"/>
      <c r="H285" s="196" t="s">
        <v>233</v>
      </c>
      <c r="I285" s="219"/>
      <c r="J285" s="219"/>
      <c r="K285" s="218"/>
      <c r="L285" s="1311"/>
      <c r="M285" s="217"/>
      <c r="N285" s="216"/>
      <c r="O285" s="216"/>
      <c r="P285" s="362"/>
    </row>
    <row r="286" spans="1:16" ht="14.4" thickBot="1" x14ac:dyDescent="0.3">
      <c r="A286" s="3624"/>
      <c r="B286" s="3627"/>
      <c r="C286" s="3619"/>
      <c r="D286" s="361"/>
      <c r="E286" s="3517"/>
      <c r="F286" s="3609"/>
      <c r="G286" s="3500"/>
      <c r="H286" s="190" t="s">
        <v>7</v>
      </c>
      <c r="I286" s="189">
        <f>SUM(I281:I285)</f>
        <v>403.7</v>
      </c>
      <c r="J286" s="189">
        <f>SUM(J281:J285)</f>
        <v>0</v>
      </c>
      <c r="K286" s="189">
        <f>SUM(K281:K285)</f>
        <v>0</v>
      </c>
      <c r="L286" s="417"/>
      <c r="M286" s="416"/>
      <c r="N286" s="347"/>
      <c r="O286" s="347"/>
      <c r="P286" s="355"/>
    </row>
    <row r="287" spans="1:16" ht="14.4" thickBot="1" x14ac:dyDescent="0.3">
      <c r="A287" s="354" t="s">
        <v>58</v>
      </c>
      <c r="B287" s="353" t="s">
        <v>8</v>
      </c>
      <c r="C287" s="3610" t="s">
        <v>31</v>
      </c>
      <c r="D287" s="3610"/>
      <c r="E287" s="3610"/>
      <c r="F287" s="3610"/>
      <c r="G287" s="3611"/>
      <c r="H287" s="352" t="s">
        <v>7</v>
      </c>
      <c r="I287" s="182">
        <f>I280*1</f>
        <v>403.7</v>
      </c>
      <c r="J287" s="182">
        <f>J280*1</f>
        <v>0</v>
      </c>
      <c r="K287" s="182">
        <f>K280*1</f>
        <v>0</v>
      </c>
      <c r="L287" s="181"/>
      <c r="M287" s="181"/>
      <c r="N287" s="2632"/>
      <c r="O287" s="181"/>
      <c r="P287" s="180"/>
    </row>
    <row r="288" spans="1:16" ht="14.4" thickBot="1" x14ac:dyDescent="0.3">
      <c r="A288" s="242" t="s">
        <v>58</v>
      </c>
      <c r="B288" s="277" t="s">
        <v>49</v>
      </c>
      <c r="C288" s="276" t="s">
        <v>277</v>
      </c>
      <c r="D288" s="275"/>
      <c r="E288" s="275"/>
      <c r="F288" s="275"/>
      <c r="G288" s="275"/>
      <c r="H288" s="275"/>
      <c r="I288" s="275"/>
      <c r="J288" s="275"/>
      <c r="K288" s="275"/>
      <c r="L288" s="275"/>
      <c r="M288" s="275"/>
      <c r="N288" s="2633"/>
      <c r="O288" s="3555"/>
      <c r="P288" s="3556"/>
    </row>
    <row r="289" spans="1:16" ht="14.4" thickBot="1" x14ac:dyDescent="0.3">
      <c r="A289" s="246"/>
      <c r="B289" s="241"/>
      <c r="C289" s="351"/>
      <c r="D289" s="351"/>
      <c r="E289" s="351"/>
      <c r="F289" s="351"/>
      <c r="G289" s="351"/>
      <c r="H289" s="351"/>
      <c r="I289" s="351"/>
      <c r="J289" s="351"/>
      <c r="K289" s="351"/>
      <c r="L289" s="239" t="s">
        <v>276</v>
      </c>
      <c r="M289" s="238" t="s">
        <v>69</v>
      </c>
      <c r="N289" s="344">
        <v>5</v>
      </c>
      <c r="O289" s="2610"/>
      <c r="P289" s="235"/>
    </row>
    <row r="290" spans="1:16" ht="13.8" x14ac:dyDescent="0.25">
      <c r="A290" s="273" t="s">
        <v>58</v>
      </c>
      <c r="B290" s="3489" t="s">
        <v>49</v>
      </c>
      <c r="C290" s="272" t="s">
        <v>6</v>
      </c>
      <c r="D290" s="1295"/>
      <c r="E290" s="3492" t="s">
        <v>275</v>
      </c>
      <c r="F290" s="3495" t="s">
        <v>62</v>
      </c>
      <c r="G290" s="3498" t="s">
        <v>244</v>
      </c>
      <c r="H290" s="234" t="s">
        <v>48</v>
      </c>
      <c r="I290" s="210">
        <f>I296+I302+I308+I314+I320+I326+I332</f>
        <v>4.4000000000000004</v>
      </c>
      <c r="J290" s="210">
        <f t="shared" ref="J290:K294" si="20">J296+J302+J308+J314+J320+J326+J332</f>
        <v>0</v>
      </c>
      <c r="K290" s="210">
        <f t="shared" si="20"/>
        <v>0</v>
      </c>
      <c r="L290" s="208" t="s">
        <v>274</v>
      </c>
      <c r="M290" s="207" t="s">
        <v>69</v>
      </c>
      <c r="N290" s="223">
        <v>5</v>
      </c>
      <c r="O290" s="205"/>
      <c r="P290" s="204"/>
    </row>
    <row r="291" spans="1:16" ht="13.8" x14ac:dyDescent="0.25">
      <c r="A291" s="271"/>
      <c r="B291" s="3490"/>
      <c r="C291" s="270"/>
      <c r="D291" s="1296"/>
      <c r="E291" s="3493"/>
      <c r="F291" s="3496"/>
      <c r="G291" s="3499"/>
      <c r="H291" s="232" t="s">
        <v>57</v>
      </c>
      <c r="I291" s="202">
        <f>I297+I303+I309+I315+I321+I327+I333</f>
        <v>849.40000000000009</v>
      </c>
      <c r="J291" s="202">
        <f t="shared" si="20"/>
        <v>0</v>
      </c>
      <c r="K291" s="202">
        <f t="shared" si="20"/>
        <v>0</v>
      </c>
      <c r="L291" s="1312" t="s">
        <v>273</v>
      </c>
      <c r="M291" s="221" t="s">
        <v>648</v>
      </c>
      <c r="N291" s="197">
        <v>670286</v>
      </c>
      <c r="O291" s="198"/>
      <c r="P291" s="1314"/>
    </row>
    <row r="292" spans="1:16" ht="13.8" x14ac:dyDescent="0.25">
      <c r="A292" s="271"/>
      <c r="B292" s="3490"/>
      <c r="C292" s="270"/>
      <c r="D292" s="1296"/>
      <c r="E292" s="3493"/>
      <c r="F292" s="3496"/>
      <c r="G292" s="3499"/>
      <c r="H292" s="232" t="s">
        <v>234</v>
      </c>
      <c r="I292" s="202">
        <f>I298+I304+I310+I316+I322+I328+I334</f>
        <v>683.5</v>
      </c>
      <c r="J292" s="202">
        <f t="shared" si="20"/>
        <v>0</v>
      </c>
      <c r="K292" s="202">
        <f t="shared" si="20"/>
        <v>0</v>
      </c>
      <c r="L292" s="1312"/>
      <c r="M292" s="221"/>
      <c r="N292" s="197"/>
      <c r="O292" s="198"/>
      <c r="P292" s="1314"/>
    </row>
    <row r="293" spans="1:16" ht="13.8" x14ac:dyDescent="0.25">
      <c r="A293" s="271"/>
      <c r="B293" s="3490"/>
      <c r="C293" s="270"/>
      <c r="D293" s="1296"/>
      <c r="E293" s="3493"/>
      <c r="F293" s="3496"/>
      <c r="G293" s="3499"/>
      <c r="H293" s="232" t="s">
        <v>55</v>
      </c>
      <c r="I293" s="202">
        <f>I299+I305+I311+I317+I323+I329+I335</f>
        <v>1590.2999999999997</v>
      </c>
      <c r="J293" s="202">
        <f t="shared" si="20"/>
        <v>0</v>
      </c>
      <c r="K293" s="202">
        <f t="shared" si="20"/>
        <v>0</v>
      </c>
      <c r="L293" s="1312"/>
      <c r="M293" s="221"/>
      <c r="N293" s="198"/>
      <c r="O293" s="198"/>
      <c r="P293" s="1314"/>
    </row>
    <row r="294" spans="1:16" ht="14.4" thickBot="1" x14ac:dyDescent="0.3">
      <c r="A294" s="271"/>
      <c r="B294" s="3490"/>
      <c r="C294" s="270"/>
      <c r="D294" s="1296"/>
      <c r="E294" s="3493"/>
      <c r="F294" s="3496"/>
      <c r="G294" s="3499"/>
      <c r="H294" s="231" t="s">
        <v>233</v>
      </c>
      <c r="I294" s="219">
        <f>I300+I306+I312+I318+I324+I330+I336</f>
        <v>0</v>
      </c>
      <c r="J294" s="219">
        <f t="shared" si="20"/>
        <v>0</v>
      </c>
      <c r="K294" s="219">
        <f t="shared" si="20"/>
        <v>0</v>
      </c>
      <c r="L294" s="1311"/>
      <c r="M294" s="217"/>
      <c r="N294" s="216"/>
      <c r="O294" s="216"/>
      <c r="P294" s="215"/>
    </row>
    <row r="295" spans="1:16" ht="14.4" thickBot="1" x14ac:dyDescent="0.3">
      <c r="A295" s="1119"/>
      <c r="B295" s="3491"/>
      <c r="C295" s="268"/>
      <c r="D295" s="1297"/>
      <c r="E295" s="3494"/>
      <c r="F295" s="3497"/>
      <c r="G295" s="3500"/>
      <c r="H295" s="190" t="s">
        <v>7</v>
      </c>
      <c r="I295" s="189">
        <f>SUM(I290:I294)</f>
        <v>3127.6</v>
      </c>
      <c r="J295" s="189">
        <f>SUM(J290:J294)</f>
        <v>0</v>
      </c>
      <c r="K295" s="189">
        <f>SUM(K290:K294)</f>
        <v>0</v>
      </c>
      <c r="L295" s="188"/>
      <c r="M295" s="187"/>
      <c r="N295" s="186"/>
      <c r="O295" s="186"/>
      <c r="P295" s="185"/>
    </row>
    <row r="296" spans="1:16" ht="13.8" x14ac:dyDescent="0.25">
      <c r="A296" s="3603"/>
      <c r="B296" s="3606"/>
      <c r="C296" s="3534"/>
      <c r="D296" s="1120"/>
      <c r="E296" s="3515" t="s">
        <v>430</v>
      </c>
      <c r="F296" s="3608" t="s">
        <v>62</v>
      </c>
      <c r="G296" s="3498" t="s">
        <v>244</v>
      </c>
      <c r="H296" s="211" t="s">
        <v>48</v>
      </c>
      <c r="I296" s="210"/>
      <c r="J296" s="210">
        <v>0</v>
      </c>
      <c r="K296" s="209">
        <v>0</v>
      </c>
      <c r="L296" s="208" t="s">
        <v>241</v>
      </c>
      <c r="M296" s="207" t="s">
        <v>69</v>
      </c>
      <c r="N296" s="223">
        <v>1</v>
      </c>
      <c r="O296" s="223"/>
      <c r="P296" s="222"/>
    </row>
    <row r="297" spans="1:16" ht="13.8" x14ac:dyDescent="0.25">
      <c r="A297" s="3604"/>
      <c r="B297" s="3490"/>
      <c r="C297" s="3535"/>
      <c r="D297" s="1121"/>
      <c r="E297" s="3516"/>
      <c r="F297" s="3496"/>
      <c r="G297" s="3499"/>
      <c r="H297" s="203" t="s">
        <v>57</v>
      </c>
      <c r="I297" s="202">
        <v>109.3</v>
      </c>
      <c r="J297" s="202">
        <v>0</v>
      </c>
      <c r="K297" s="201">
        <v>0</v>
      </c>
      <c r="L297" s="200" t="s">
        <v>270</v>
      </c>
      <c r="M297" s="199" t="s">
        <v>648</v>
      </c>
      <c r="N297" s="197">
        <v>90305</v>
      </c>
      <c r="O297" s="197"/>
      <c r="P297" s="266"/>
    </row>
    <row r="298" spans="1:16" ht="13.8" x14ac:dyDescent="0.25">
      <c r="A298" s="3604"/>
      <c r="B298" s="3490"/>
      <c r="C298" s="3535"/>
      <c r="D298" s="1121"/>
      <c r="E298" s="3516"/>
      <c r="F298" s="3496"/>
      <c r="G298" s="3499"/>
      <c r="H298" s="203" t="s">
        <v>234</v>
      </c>
      <c r="I298" s="202"/>
      <c r="J298" s="202"/>
      <c r="K298" s="201"/>
      <c r="L298" s="1312"/>
      <c r="M298" s="221"/>
      <c r="N298" s="197"/>
      <c r="O298" s="197"/>
      <c r="P298" s="1314"/>
    </row>
    <row r="299" spans="1:16" ht="13.8" x14ac:dyDescent="0.25">
      <c r="A299" s="3604"/>
      <c r="B299" s="3490"/>
      <c r="C299" s="3535"/>
      <c r="D299" s="1121"/>
      <c r="E299" s="3516"/>
      <c r="F299" s="3496"/>
      <c r="G299" s="3499"/>
      <c r="H299" s="203" t="s">
        <v>55</v>
      </c>
      <c r="I299" s="202">
        <v>72</v>
      </c>
      <c r="J299" s="202">
        <v>0</v>
      </c>
      <c r="K299" s="201">
        <v>0</v>
      </c>
      <c r="L299" s="1312"/>
      <c r="M299" s="221"/>
      <c r="N299" s="197"/>
      <c r="O299" s="197"/>
      <c r="P299" s="1314"/>
    </row>
    <row r="300" spans="1:16" ht="14.4" thickBot="1" x14ac:dyDescent="0.3">
      <c r="A300" s="3604"/>
      <c r="B300" s="3490"/>
      <c r="C300" s="3535"/>
      <c r="D300" s="1121"/>
      <c r="E300" s="3516"/>
      <c r="F300" s="3496"/>
      <c r="G300" s="3499"/>
      <c r="H300" s="196" t="s">
        <v>233</v>
      </c>
      <c r="I300" s="219"/>
      <c r="J300" s="219"/>
      <c r="K300" s="218"/>
      <c r="L300" s="1311"/>
      <c r="M300" s="217"/>
      <c r="N300" s="216"/>
      <c r="O300" s="216"/>
      <c r="P300" s="215"/>
    </row>
    <row r="301" spans="1:16" ht="14.4" thickBot="1" x14ac:dyDescent="0.3">
      <c r="A301" s="3605"/>
      <c r="B301" s="3607"/>
      <c r="C301" s="3599"/>
      <c r="D301" s="1122"/>
      <c r="E301" s="3517"/>
      <c r="F301" s="3609"/>
      <c r="G301" s="3500"/>
      <c r="H301" s="190" t="s">
        <v>7</v>
      </c>
      <c r="I301" s="189">
        <f>SUM(I296:I300)</f>
        <v>181.3</v>
      </c>
      <c r="J301" s="189">
        <f>SUM(J296:J300)</f>
        <v>0</v>
      </c>
      <c r="K301" s="189">
        <f>SUM(K296:K300)</f>
        <v>0</v>
      </c>
      <c r="L301" s="417"/>
      <c r="M301" s="416"/>
      <c r="N301" s="347"/>
      <c r="O301" s="347"/>
      <c r="P301" s="185"/>
    </row>
    <row r="302" spans="1:16" ht="13.8" x14ac:dyDescent="0.25">
      <c r="A302" s="3594"/>
      <c r="B302" s="3597"/>
      <c r="C302" s="3534"/>
      <c r="D302" s="1120"/>
      <c r="E302" s="3515" t="s">
        <v>431</v>
      </c>
      <c r="F302" s="3608" t="s">
        <v>62</v>
      </c>
      <c r="G302" s="3498" t="s">
        <v>244</v>
      </c>
      <c r="H302" s="211" t="s">
        <v>48</v>
      </c>
      <c r="I302" s="210">
        <v>1.5</v>
      </c>
      <c r="J302" s="210">
        <v>0</v>
      </c>
      <c r="K302" s="209">
        <v>0</v>
      </c>
      <c r="L302" s="208" t="s">
        <v>241</v>
      </c>
      <c r="M302" s="207" t="s">
        <v>69</v>
      </c>
      <c r="N302" s="223">
        <v>1</v>
      </c>
      <c r="O302" s="206"/>
      <c r="P302" s="345"/>
    </row>
    <row r="303" spans="1:16" ht="13.8" x14ac:dyDescent="0.25">
      <c r="A303" s="3595"/>
      <c r="B303" s="3532"/>
      <c r="C303" s="3535"/>
      <c r="D303" s="1121"/>
      <c r="E303" s="3516"/>
      <c r="F303" s="3496"/>
      <c r="G303" s="3499"/>
      <c r="H303" s="203" t="s">
        <v>57</v>
      </c>
      <c r="I303" s="202">
        <v>290</v>
      </c>
      <c r="J303" s="202">
        <v>0</v>
      </c>
      <c r="K303" s="201">
        <v>0</v>
      </c>
      <c r="L303" s="200" t="s">
        <v>270</v>
      </c>
      <c r="M303" s="199" t="s">
        <v>648</v>
      </c>
      <c r="N303" s="197">
        <v>297000</v>
      </c>
      <c r="O303" s="267"/>
      <c r="P303" s="348"/>
    </row>
    <row r="304" spans="1:16" ht="13.8" x14ac:dyDescent="0.25">
      <c r="A304" s="3595"/>
      <c r="B304" s="3532"/>
      <c r="C304" s="3535"/>
      <c r="D304" s="1121"/>
      <c r="E304" s="3516"/>
      <c r="F304" s="3496"/>
      <c r="G304" s="3499"/>
      <c r="H304" s="203" t="s">
        <v>234</v>
      </c>
      <c r="I304" s="202"/>
      <c r="J304" s="202"/>
      <c r="K304" s="201"/>
      <c r="L304" s="1312"/>
      <c r="M304" s="221"/>
      <c r="N304" s="197"/>
      <c r="O304" s="198"/>
      <c r="P304" s="1314"/>
    </row>
    <row r="305" spans="1:16" ht="13.8" x14ac:dyDescent="0.25">
      <c r="A305" s="3595"/>
      <c r="B305" s="3532"/>
      <c r="C305" s="3535"/>
      <c r="D305" s="1121"/>
      <c r="E305" s="1299"/>
      <c r="F305" s="3496"/>
      <c r="G305" s="3499"/>
      <c r="H305" s="203" t="s">
        <v>55</v>
      </c>
      <c r="I305" s="202">
        <v>173</v>
      </c>
      <c r="J305" s="202">
        <v>0</v>
      </c>
      <c r="K305" s="201">
        <v>0</v>
      </c>
      <c r="L305" s="1312"/>
      <c r="M305" s="221"/>
      <c r="N305" s="197"/>
      <c r="O305" s="198"/>
      <c r="P305" s="1314"/>
    </row>
    <row r="306" spans="1:16" ht="14.4" thickBot="1" x14ac:dyDescent="0.3">
      <c r="A306" s="3595"/>
      <c r="B306" s="3532"/>
      <c r="C306" s="3535"/>
      <c r="D306" s="1121"/>
      <c r="E306" s="350"/>
      <c r="F306" s="3496"/>
      <c r="G306" s="3499"/>
      <c r="H306" s="196" t="s">
        <v>233</v>
      </c>
      <c r="I306" s="219"/>
      <c r="J306" s="219"/>
      <c r="K306" s="218"/>
      <c r="L306" s="1311"/>
      <c r="M306" s="217"/>
      <c r="N306" s="216"/>
      <c r="O306" s="216"/>
      <c r="P306" s="215"/>
    </row>
    <row r="307" spans="1:16" ht="12.6" customHeight="1" thickBot="1" x14ac:dyDescent="0.3">
      <c r="A307" s="3596"/>
      <c r="B307" s="3598"/>
      <c r="C307" s="3599"/>
      <c r="D307" s="1122"/>
      <c r="E307" s="230"/>
      <c r="F307" s="3609"/>
      <c r="G307" s="3500"/>
      <c r="H307" s="190" t="s">
        <v>7</v>
      </c>
      <c r="I307" s="189">
        <f>SUM(I302:I306)</f>
        <v>464.5</v>
      </c>
      <c r="J307" s="189">
        <f>SUM(J302:J306)</f>
        <v>0</v>
      </c>
      <c r="K307" s="189">
        <f>SUM(K302:K306)</f>
        <v>0</v>
      </c>
      <c r="L307" s="417"/>
      <c r="M307" s="416"/>
      <c r="N307" s="347"/>
      <c r="O307" s="186"/>
      <c r="P307" s="185"/>
    </row>
    <row r="308" spans="1:16" ht="13.8" x14ac:dyDescent="0.25">
      <c r="A308" s="3594"/>
      <c r="B308" s="3597"/>
      <c r="C308" s="3534"/>
      <c r="D308" s="1120"/>
      <c r="E308" s="3515" t="s">
        <v>432</v>
      </c>
      <c r="F308" s="3608" t="s">
        <v>62</v>
      </c>
      <c r="G308" s="3498" t="s">
        <v>252</v>
      </c>
      <c r="H308" s="211" t="s">
        <v>48</v>
      </c>
      <c r="I308" s="210">
        <v>1.2</v>
      </c>
      <c r="J308" s="210">
        <v>0</v>
      </c>
      <c r="K308" s="209">
        <v>0</v>
      </c>
      <c r="L308" s="208" t="s">
        <v>241</v>
      </c>
      <c r="M308" s="207" t="s">
        <v>69</v>
      </c>
      <c r="N308" s="223">
        <v>1</v>
      </c>
      <c r="O308" s="223"/>
      <c r="P308" s="222"/>
    </row>
    <row r="309" spans="1:16" ht="13.8" x14ac:dyDescent="0.25">
      <c r="A309" s="3595"/>
      <c r="B309" s="3532"/>
      <c r="C309" s="3535"/>
      <c r="D309" s="1121"/>
      <c r="E309" s="3516"/>
      <c r="F309" s="3496"/>
      <c r="G309" s="3499"/>
      <c r="H309" s="203" t="s">
        <v>57</v>
      </c>
      <c r="I309" s="202">
        <v>0.1</v>
      </c>
      <c r="J309" s="202">
        <v>0</v>
      </c>
      <c r="K309" s="201">
        <v>0</v>
      </c>
      <c r="L309" s="200" t="s">
        <v>270</v>
      </c>
      <c r="M309" s="199" t="s">
        <v>648</v>
      </c>
      <c r="N309" s="197">
        <v>32625</v>
      </c>
      <c r="O309" s="197"/>
      <c r="P309" s="266"/>
    </row>
    <row r="310" spans="1:16" ht="13.8" x14ac:dyDescent="0.25">
      <c r="A310" s="3595"/>
      <c r="B310" s="3532"/>
      <c r="C310" s="3535"/>
      <c r="D310" s="1121"/>
      <c r="E310" s="3516"/>
      <c r="F310" s="3496"/>
      <c r="G310" s="3499"/>
      <c r="H310" s="203" t="s">
        <v>234</v>
      </c>
      <c r="I310" s="202">
        <v>683.5</v>
      </c>
      <c r="J310" s="202">
        <v>0</v>
      </c>
      <c r="K310" s="201">
        <v>0</v>
      </c>
      <c r="L310" s="1312"/>
      <c r="M310" s="221"/>
      <c r="N310" s="197"/>
      <c r="O310" s="197"/>
      <c r="P310" s="266"/>
    </row>
    <row r="311" spans="1:16" ht="13.8" x14ac:dyDescent="0.25">
      <c r="A311" s="3595"/>
      <c r="B311" s="3532"/>
      <c r="C311" s="3535"/>
      <c r="D311" s="1121"/>
      <c r="E311" s="1299"/>
      <c r="F311" s="3496"/>
      <c r="G311" s="3499"/>
      <c r="H311" s="203" t="s">
        <v>55</v>
      </c>
      <c r="I311" s="202">
        <v>789.3</v>
      </c>
      <c r="J311" s="202">
        <v>0</v>
      </c>
      <c r="K311" s="201">
        <v>0</v>
      </c>
      <c r="L311" s="1312"/>
      <c r="M311" s="221"/>
      <c r="N311" s="197"/>
      <c r="O311" s="197"/>
      <c r="P311" s="266"/>
    </row>
    <row r="312" spans="1:16" ht="10.95" customHeight="1" thickBot="1" x14ac:dyDescent="0.3">
      <c r="A312" s="3595"/>
      <c r="B312" s="3532"/>
      <c r="C312" s="3535"/>
      <c r="D312" s="1121"/>
      <c r="E312" s="350"/>
      <c r="F312" s="3496"/>
      <c r="G312" s="3499"/>
      <c r="H312" s="196" t="s">
        <v>233</v>
      </c>
      <c r="I312" s="219"/>
      <c r="J312" s="219"/>
      <c r="K312" s="218"/>
      <c r="L312" s="1311"/>
      <c r="M312" s="217"/>
      <c r="N312" s="216"/>
      <c r="O312" s="216"/>
      <c r="P312" s="215"/>
    </row>
    <row r="313" spans="1:16" ht="14.4" thickBot="1" x14ac:dyDescent="0.3">
      <c r="A313" s="3596"/>
      <c r="B313" s="3598"/>
      <c r="C313" s="3599"/>
      <c r="D313" s="1122"/>
      <c r="E313" s="230"/>
      <c r="F313" s="3609"/>
      <c r="G313" s="3500"/>
      <c r="H313" s="190" t="s">
        <v>7</v>
      </c>
      <c r="I313" s="189">
        <f>SUM(I308:I312)</f>
        <v>1474.1</v>
      </c>
      <c r="J313" s="189">
        <f>SUM(J308:J312)</f>
        <v>0</v>
      </c>
      <c r="K313" s="189">
        <f>SUM(K308:K312)</f>
        <v>0</v>
      </c>
      <c r="L313" s="417"/>
      <c r="M313" s="416"/>
      <c r="N313" s="347"/>
      <c r="O313" s="347"/>
      <c r="P313" s="415"/>
    </row>
    <row r="314" spans="1:16" ht="13.8" x14ac:dyDescent="0.25">
      <c r="A314" s="3594"/>
      <c r="B314" s="3597"/>
      <c r="C314" s="3534"/>
      <c r="D314" s="1120"/>
      <c r="E314" s="3515" t="s">
        <v>433</v>
      </c>
      <c r="F314" s="3608" t="s">
        <v>62</v>
      </c>
      <c r="G314" s="3498" t="s">
        <v>244</v>
      </c>
      <c r="H314" s="211" t="s">
        <v>48</v>
      </c>
      <c r="I314" s="210"/>
      <c r="J314" s="210"/>
      <c r="K314" s="209"/>
      <c r="L314" s="208" t="s">
        <v>241</v>
      </c>
      <c r="M314" s="207" t="s">
        <v>69</v>
      </c>
      <c r="N314" s="223">
        <v>1</v>
      </c>
      <c r="O314" s="223"/>
      <c r="P314" s="345"/>
    </row>
    <row r="315" spans="1:16" ht="13.8" x14ac:dyDescent="0.25">
      <c r="A315" s="3595"/>
      <c r="B315" s="3532"/>
      <c r="C315" s="3535"/>
      <c r="D315" s="1121"/>
      <c r="E315" s="3516"/>
      <c r="F315" s="3496"/>
      <c r="G315" s="3499"/>
      <c r="H315" s="203" t="s">
        <v>57</v>
      </c>
      <c r="I315" s="202">
        <v>50</v>
      </c>
      <c r="J315" s="202">
        <v>0</v>
      </c>
      <c r="K315" s="201">
        <v>0</v>
      </c>
      <c r="L315" s="200" t="s">
        <v>270</v>
      </c>
      <c r="M315" s="199" t="s">
        <v>648</v>
      </c>
      <c r="N315" s="197">
        <v>16800</v>
      </c>
      <c r="O315" s="197"/>
      <c r="P315" s="348"/>
    </row>
    <row r="316" spans="1:16" ht="13.8" x14ac:dyDescent="0.25">
      <c r="A316" s="3595"/>
      <c r="B316" s="3532"/>
      <c r="C316" s="3535"/>
      <c r="D316" s="1121"/>
      <c r="E316" s="3516"/>
      <c r="F316" s="3496"/>
      <c r="G316" s="3499"/>
      <c r="H316" s="203" t="s">
        <v>234</v>
      </c>
      <c r="I316" s="202"/>
      <c r="J316" s="202"/>
      <c r="K316" s="201"/>
      <c r="L316" s="1312"/>
      <c r="M316" s="221"/>
      <c r="N316" s="197"/>
      <c r="O316" s="197"/>
      <c r="P316" s="1314"/>
    </row>
    <row r="317" spans="1:16" ht="13.8" x14ac:dyDescent="0.25">
      <c r="A317" s="3595"/>
      <c r="B317" s="3532"/>
      <c r="C317" s="3535"/>
      <c r="D317" s="1121"/>
      <c r="E317" s="3516"/>
      <c r="F317" s="3496"/>
      <c r="G317" s="3499"/>
      <c r="H317" s="203" t="s">
        <v>55</v>
      </c>
      <c r="I317" s="202">
        <v>183.1</v>
      </c>
      <c r="J317" s="202">
        <v>0</v>
      </c>
      <c r="K317" s="201">
        <v>0</v>
      </c>
      <c r="L317" s="1312"/>
      <c r="M317" s="221"/>
      <c r="N317" s="197"/>
      <c r="O317" s="197"/>
      <c r="P317" s="1314"/>
    </row>
    <row r="318" spans="1:16" ht="14.4" thickBot="1" x14ac:dyDescent="0.3">
      <c r="A318" s="3595"/>
      <c r="B318" s="3532"/>
      <c r="C318" s="3535"/>
      <c r="D318" s="1121"/>
      <c r="E318" s="3516"/>
      <c r="F318" s="3496"/>
      <c r="G318" s="3499"/>
      <c r="H318" s="196" t="s">
        <v>233</v>
      </c>
      <c r="I318" s="219"/>
      <c r="J318" s="219"/>
      <c r="K318" s="218"/>
      <c r="L318" s="1311"/>
      <c r="M318" s="217"/>
      <c r="N318" s="216"/>
      <c r="O318" s="216"/>
      <c r="P318" s="215"/>
    </row>
    <row r="319" spans="1:16" ht="14.4" thickBot="1" x14ac:dyDescent="0.3">
      <c r="A319" s="3596"/>
      <c r="B319" s="3598"/>
      <c r="C319" s="3599"/>
      <c r="D319" s="1122"/>
      <c r="E319" s="3517"/>
      <c r="F319" s="3609"/>
      <c r="G319" s="3500"/>
      <c r="H319" s="190" t="s">
        <v>7</v>
      </c>
      <c r="I319" s="189">
        <f>SUM(I314:I318)</f>
        <v>233.1</v>
      </c>
      <c r="J319" s="189">
        <f>SUM(J314:J318)</f>
        <v>0</v>
      </c>
      <c r="K319" s="189">
        <f>SUM(K314:K318)</f>
        <v>0</v>
      </c>
      <c r="L319" s="417"/>
      <c r="M319" s="416"/>
      <c r="N319" s="347"/>
      <c r="O319" s="347"/>
      <c r="P319" s="185"/>
    </row>
    <row r="320" spans="1:16" ht="13.8" x14ac:dyDescent="0.25">
      <c r="A320" s="3594"/>
      <c r="B320" s="3597"/>
      <c r="C320" s="3534"/>
      <c r="D320" s="1120"/>
      <c r="E320" s="3515" t="s">
        <v>434</v>
      </c>
      <c r="F320" s="3608" t="s">
        <v>62</v>
      </c>
      <c r="G320" s="3498" t="s">
        <v>244</v>
      </c>
      <c r="H320" s="211" t="s">
        <v>48</v>
      </c>
      <c r="I320" s="210"/>
      <c r="J320" s="210"/>
      <c r="K320" s="209"/>
      <c r="L320" s="208" t="s">
        <v>241</v>
      </c>
      <c r="M320" s="207" t="s">
        <v>69</v>
      </c>
      <c r="N320" s="223">
        <v>1</v>
      </c>
      <c r="O320" s="223"/>
      <c r="P320" s="345"/>
    </row>
    <row r="321" spans="1:16" ht="13.8" x14ac:dyDescent="0.25">
      <c r="A321" s="3595"/>
      <c r="B321" s="3532"/>
      <c r="C321" s="3535"/>
      <c r="D321" s="1121"/>
      <c r="E321" s="3516"/>
      <c r="F321" s="3496"/>
      <c r="G321" s="3499"/>
      <c r="H321" s="203" t="s">
        <v>57</v>
      </c>
      <c r="I321" s="202"/>
      <c r="J321" s="202">
        <v>0</v>
      </c>
      <c r="K321" s="201">
        <v>0</v>
      </c>
      <c r="L321" s="200" t="s">
        <v>270</v>
      </c>
      <c r="M321" s="199" t="s">
        <v>648</v>
      </c>
      <c r="N321" s="197">
        <v>156556</v>
      </c>
      <c r="O321" s="197"/>
      <c r="P321" s="348"/>
    </row>
    <row r="322" spans="1:16" ht="13.8" x14ac:dyDescent="0.25">
      <c r="A322" s="3595"/>
      <c r="B322" s="3532"/>
      <c r="C322" s="3535"/>
      <c r="D322" s="1121"/>
      <c r="E322" s="3516"/>
      <c r="F322" s="3496"/>
      <c r="G322" s="3499"/>
      <c r="H322" s="203" t="s">
        <v>234</v>
      </c>
      <c r="I322" s="202"/>
      <c r="J322" s="202"/>
      <c r="K322" s="201"/>
      <c r="L322" s="1312"/>
      <c r="M322" s="221"/>
      <c r="N322" s="197"/>
      <c r="O322" s="197"/>
      <c r="P322" s="1314"/>
    </row>
    <row r="323" spans="1:16" ht="13.8" x14ac:dyDescent="0.25">
      <c r="A323" s="3595"/>
      <c r="B323" s="3532"/>
      <c r="C323" s="3535"/>
      <c r="D323" s="1121"/>
      <c r="E323" s="3516"/>
      <c r="F323" s="3496"/>
      <c r="G323" s="3499"/>
      <c r="H323" s="203" t="s">
        <v>55</v>
      </c>
      <c r="I323" s="202">
        <v>288.89999999999998</v>
      </c>
      <c r="J323" s="202">
        <v>0</v>
      </c>
      <c r="K323" s="201">
        <v>0</v>
      </c>
      <c r="L323" s="1312"/>
      <c r="M323" s="221"/>
      <c r="N323" s="197"/>
      <c r="O323" s="197"/>
      <c r="P323" s="1314"/>
    </row>
    <row r="324" spans="1:16" ht="14.4" thickBot="1" x14ac:dyDescent="0.3">
      <c r="A324" s="3595"/>
      <c r="B324" s="3532"/>
      <c r="C324" s="3535"/>
      <c r="D324" s="1121"/>
      <c r="E324" s="3516"/>
      <c r="F324" s="3496"/>
      <c r="G324" s="3499"/>
      <c r="H324" s="196" t="s">
        <v>233</v>
      </c>
      <c r="I324" s="219"/>
      <c r="J324" s="219"/>
      <c r="K324" s="218"/>
      <c r="L324" s="1311"/>
      <c r="M324" s="217"/>
      <c r="N324" s="216"/>
      <c r="O324" s="216"/>
      <c r="P324" s="215"/>
    </row>
    <row r="325" spans="1:16" ht="14.4" thickBot="1" x14ac:dyDescent="0.3">
      <c r="A325" s="3596"/>
      <c r="B325" s="3598"/>
      <c r="C325" s="3599"/>
      <c r="D325" s="1122"/>
      <c r="E325" s="3517"/>
      <c r="F325" s="3609"/>
      <c r="G325" s="3500"/>
      <c r="H325" s="190" t="s">
        <v>7</v>
      </c>
      <c r="I325" s="189">
        <f>SUM(I320:I324)</f>
        <v>288.89999999999998</v>
      </c>
      <c r="J325" s="189">
        <f>SUM(J320:J324)</f>
        <v>0</v>
      </c>
      <c r="K325" s="189">
        <f>SUM(K320:K324)</f>
        <v>0</v>
      </c>
      <c r="L325" s="417"/>
      <c r="M325" s="416"/>
      <c r="N325" s="347"/>
      <c r="O325" s="347"/>
      <c r="P325" s="185"/>
    </row>
    <row r="326" spans="1:16" ht="13.8" x14ac:dyDescent="0.25">
      <c r="A326" s="3594"/>
      <c r="B326" s="3597"/>
      <c r="C326" s="3534"/>
      <c r="D326" s="1120"/>
      <c r="E326" s="3515" t="s">
        <v>435</v>
      </c>
      <c r="F326" s="3608" t="s">
        <v>62</v>
      </c>
      <c r="G326" s="3498" t="s">
        <v>236</v>
      </c>
      <c r="H326" s="211" t="s">
        <v>48</v>
      </c>
      <c r="I326" s="210"/>
      <c r="J326" s="210"/>
      <c r="K326" s="209"/>
      <c r="L326" s="208" t="s">
        <v>1214</v>
      </c>
      <c r="M326" s="349" t="s">
        <v>69</v>
      </c>
      <c r="N326" s="223">
        <v>1</v>
      </c>
      <c r="O326" s="206"/>
      <c r="P326" s="345"/>
    </row>
    <row r="327" spans="1:16" ht="13.8" x14ac:dyDescent="0.25">
      <c r="A327" s="3595"/>
      <c r="B327" s="3532"/>
      <c r="C327" s="3535"/>
      <c r="D327" s="1121"/>
      <c r="E327" s="3516"/>
      <c r="F327" s="3496"/>
      <c r="G327" s="3499"/>
      <c r="H327" s="203" t="s">
        <v>57</v>
      </c>
      <c r="I327" s="202">
        <v>250</v>
      </c>
      <c r="J327" s="202">
        <v>0</v>
      </c>
      <c r="K327" s="201">
        <v>0</v>
      </c>
      <c r="L327" s="200"/>
      <c r="M327" s="199"/>
      <c r="N327" s="197"/>
      <c r="O327" s="267"/>
      <c r="P327" s="348"/>
    </row>
    <row r="328" spans="1:16" ht="13.8" x14ac:dyDescent="0.25">
      <c r="A328" s="3595"/>
      <c r="B328" s="3532"/>
      <c r="C328" s="3535"/>
      <c r="D328" s="1121"/>
      <c r="E328" s="3516"/>
      <c r="F328" s="3496"/>
      <c r="G328" s="3499"/>
      <c r="H328" s="203" t="s">
        <v>234</v>
      </c>
      <c r="I328" s="202"/>
      <c r="J328" s="202"/>
      <c r="K328" s="201"/>
      <c r="L328" s="1312"/>
      <c r="M328" s="221"/>
      <c r="N328" s="197"/>
      <c r="O328" s="198"/>
      <c r="P328" s="1314"/>
    </row>
    <row r="329" spans="1:16" ht="13.8" x14ac:dyDescent="0.25">
      <c r="A329" s="3595"/>
      <c r="B329" s="3532"/>
      <c r="C329" s="3535"/>
      <c r="D329" s="1121"/>
      <c r="E329" s="1299"/>
      <c r="F329" s="3496"/>
      <c r="G329" s="3499"/>
      <c r="H329" s="203" t="s">
        <v>55</v>
      </c>
      <c r="I329" s="202"/>
      <c r="J329" s="202"/>
      <c r="K329" s="201"/>
      <c r="L329" s="1312"/>
      <c r="M329" s="221"/>
      <c r="N329" s="197"/>
      <c r="O329" s="198"/>
      <c r="P329" s="1314"/>
    </row>
    <row r="330" spans="1:16" ht="14.4" thickBot="1" x14ac:dyDescent="0.3">
      <c r="A330" s="3595"/>
      <c r="B330" s="3532"/>
      <c r="C330" s="3535"/>
      <c r="D330" s="1121"/>
      <c r="E330" s="2634"/>
      <c r="F330" s="3496"/>
      <c r="G330" s="3499"/>
      <c r="H330" s="196" t="s">
        <v>233</v>
      </c>
      <c r="I330" s="219"/>
      <c r="J330" s="219"/>
      <c r="K330" s="218"/>
      <c r="L330" s="1311"/>
      <c r="M330" s="217"/>
      <c r="N330" s="216"/>
      <c r="O330" s="216"/>
      <c r="P330" s="215"/>
    </row>
    <row r="331" spans="1:16" ht="14.4" thickBot="1" x14ac:dyDescent="0.3">
      <c r="A331" s="3596"/>
      <c r="B331" s="3598"/>
      <c r="C331" s="3599"/>
      <c r="D331" s="1122"/>
      <c r="E331" s="230"/>
      <c r="F331" s="3609"/>
      <c r="G331" s="3500"/>
      <c r="H331" s="190" t="s">
        <v>7</v>
      </c>
      <c r="I331" s="189">
        <f>SUM(I326:I330)</f>
        <v>250</v>
      </c>
      <c r="J331" s="189">
        <f>SUM(J326:J330)</f>
        <v>0</v>
      </c>
      <c r="K331" s="189">
        <f>SUM(K326:K330)</f>
        <v>0</v>
      </c>
      <c r="L331" s="417"/>
      <c r="M331" s="416"/>
      <c r="N331" s="347"/>
      <c r="O331" s="186"/>
      <c r="P331" s="185"/>
    </row>
    <row r="332" spans="1:16" ht="13.8" x14ac:dyDescent="0.25">
      <c r="A332" s="3594"/>
      <c r="B332" s="3597"/>
      <c r="C332" s="3534"/>
      <c r="D332" s="1120"/>
      <c r="E332" s="3515" t="s">
        <v>436</v>
      </c>
      <c r="F332" s="3608" t="s">
        <v>62</v>
      </c>
      <c r="G332" s="3498" t="s">
        <v>271</v>
      </c>
      <c r="H332" s="211" t="s">
        <v>48</v>
      </c>
      <c r="I332" s="210">
        <v>1.7</v>
      </c>
      <c r="J332" s="210">
        <v>0</v>
      </c>
      <c r="K332" s="209">
        <v>0</v>
      </c>
      <c r="L332" s="208" t="s">
        <v>241</v>
      </c>
      <c r="M332" s="207" t="s">
        <v>69</v>
      </c>
      <c r="N332" s="223">
        <v>1</v>
      </c>
      <c r="O332" s="223"/>
      <c r="P332" s="204"/>
    </row>
    <row r="333" spans="1:16" ht="13.8" x14ac:dyDescent="0.25">
      <c r="A333" s="3595"/>
      <c r="B333" s="3532"/>
      <c r="C333" s="3535"/>
      <c r="D333" s="1121"/>
      <c r="E333" s="3516"/>
      <c r="F333" s="3496"/>
      <c r="G333" s="3499"/>
      <c r="H333" s="203" t="s">
        <v>57</v>
      </c>
      <c r="I333" s="202">
        <v>150</v>
      </c>
      <c r="J333" s="202">
        <v>0</v>
      </c>
      <c r="K333" s="201">
        <v>0</v>
      </c>
      <c r="L333" s="200" t="s">
        <v>270</v>
      </c>
      <c r="M333" s="199" t="s">
        <v>648</v>
      </c>
      <c r="N333" s="197">
        <v>77000</v>
      </c>
      <c r="O333" s="197"/>
      <c r="P333" s="1314"/>
    </row>
    <row r="334" spans="1:16" ht="13.8" x14ac:dyDescent="0.25">
      <c r="A334" s="3595"/>
      <c r="B334" s="3532"/>
      <c r="C334" s="3535"/>
      <c r="D334" s="1121"/>
      <c r="E334" s="3516"/>
      <c r="F334" s="3496"/>
      <c r="G334" s="3499"/>
      <c r="H334" s="203" t="s">
        <v>234</v>
      </c>
      <c r="I334" s="202"/>
      <c r="J334" s="202"/>
      <c r="K334" s="201"/>
      <c r="L334" s="1312"/>
      <c r="M334" s="221"/>
      <c r="N334" s="197"/>
      <c r="O334" s="197"/>
      <c r="P334" s="1314"/>
    </row>
    <row r="335" spans="1:16" ht="13.8" x14ac:dyDescent="0.25">
      <c r="A335" s="3595"/>
      <c r="B335" s="3532"/>
      <c r="C335" s="3535"/>
      <c r="D335" s="1121"/>
      <c r="E335" s="1299"/>
      <c r="F335" s="3496"/>
      <c r="G335" s="3499"/>
      <c r="H335" s="203" t="s">
        <v>55</v>
      </c>
      <c r="I335" s="202">
        <v>84</v>
      </c>
      <c r="J335" s="202">
        <v>0</v>
      </c>
      <c r="K335" s="201">
        <v>0</v>
      </c>
      <c r="L335" s="1312"/>
      <c r="M335" s="221"/>
      <c r="N335" s="197"/>
      <c r="O335" s="197"/>
      <c r="P335" s="1314"/>
    </row>
    <row r="336" spans="1:16" ht="14.4" thickBot="1" x14ac:dyDescent="0.3">
      <c r="A336" s="3595"/>
      <c r="B336" s="3532"/>
      <c r="C336" s="3535"/>
      <c r="D336" s="1121"/>
      <c r="E336" s="350"/>
      <c r="F336" s="3496"/>
      <c r="G336" s="3499"/>
      <c r="H336" s="196" t="s">
        <v>233</v>
      </c>
      <c r="I336" s="219"/>
      <c r="J336" s="219"/>
      <c r="K336" s="218"/>
      <c r="L336" s="1311"/>
      <c r="M336" s="217"/>
      <c r="N336" s="216"/>
      <c r="O336" s="216"/>
      <c r="P336" s="215"/>
    </row>
    <row r="337" spans="1:16" ht="14.4" thickBot="1" x14ac:dyDescent="0.3">
      <c r="A337" s="3596"/>
      <c r="B337" s="3598"/>
      <c r="C337" s="3599"/>
      <c r="D337" s="1122"/>
      <c r="E337" s="230"/>
      <c r="F337" s="3609"/>
      <c r="G337" s="3500"/>
      <c r="H337" s="190" t="s">
        <v>7</v>
      </c>
      <c r="I337" s="189">
        <f>SUM(I332:I336)</f>
        <v>235.7</v>
      </c>
      <c r="J337" s="189">
        <f>SUM(J332:J336)</f>
        <v>0</v>
      </c>
      <c r="K337" s="189">
        <f>SUM(K332:K336)</f>
        <v>0</v>
      </c>
      <c r="L337" s="1060"/>
      <c r="M337" s="2635"/>
      <c r="N337" s="2636"/>
      <c r="O337" s="347"/>
      <c r="P337" s="185"/>
    </row>
    <row r="338" spans="1:16" ht="14.4" thickBot="1" x14ac:dyDescent="0.3">
      <c r="A338" s="1119" t="s">
        <v>58</v>
      </c>
      <c r="B338" s="184" t="s">
        <v>49</v>
      </c>
      <c r="C338" s="3522" t="s">
        <v>31</v>
      </c>
      <c r="D338" s="3522"/>
      <c r="E338" s="3522"/>
      <c r="F338" s="3522"/>
      <c r="G338" s="3523"/>
      <c r="H338" s="183" t="s">
        <v>7</v>
      </c>
      <c r="I338" s="182">
        <f>I295*1</f>
        <v>3127.6</v>
      </c>
      <c r="J338" s="182">
        <f>J295*1</f>
        <v>0</v>
      </c>
      <c r="K338" s="182">
        <f>K295*1</f>
        <v>0</v>
      </c>
      <c r="L338" s="181"/>
      <c r="M338" s="181"/>
      <c r="N338" s="181"/>
      <c r="O338" s="181"/>
      <c r="P338" s="180"/>
    </row>
    <row r="339" spans="1:16" ht="14.4" thickBot="1" x14ac:dyDescent="0.3">
      <c r="A339" s="179" t="s">
        <v>58</v>
      </c>
      <c r="B339" s="179"/>
      <c r="C339" s="3524" t="s">
        <v>51</v>
      </c>
      <c r="D339" s="3524"/>
      <c r="E339" s="3524"/>
      <c r="F339" s="3524"/>
      <c r="G339" s="3525"/>
      <c r="H339" s="178" t="s">
        <v>7</v>
      </c>
      <c r="I339" s="177">
        <f>I272+I287+I338</f>
        <v>7566.4</v>
      </c>
      <c r="J339" s="177">
        <f>J272+J287+J338</f>
        <v>0</v>
      </c>
      <c r="K339" s="177">
        <f>K272+K287+K338</f>
        <v>0</v>
      </c>
      <c r="L339" s="176"/>
      <c r="M339" s="176"/>
      <c r="N339" s="176"/>
      <c r="O339" s="176"/>
      <c r="P339" s="175"/>
    </row>
    <row r="340" spans="1:16" ht="14.4" thickBot="1" x14ac:dyDescent="0.3">
      <c r="A340" s="261" t="s">
        <v>59</v>
      </c>
      <c r="B340" s="288"/>
      <c r="C340" s="287" t="s">
        <v>269</v>
      </c>
      <c r="D340" s="284"/>
      <c r="E340" s="286"/>
      <c r="F340" s="284"/>
      <c r="G340" s="284"/>
      <c r="H340" s="284"/>
      <c r="I340" s="284"/>
      <c r="J340" s="284"/>
      <c r="K340" s="284"/>
      <c r="L340" s="285"/>
      <c r="M340" s="285"/>
      <c r="N340" s="284"/>
      <c r="O340" s="284"/>
      <c r="P340" s="283"/>
    </row>
    <row r="341" spans="1:16" ht="28.2" thickBot="1" x14ac:dyDescent="0.3">
      <c r="A341" s="282"/>
      <c r="B341" s="281"/>
      <c r="C341" s="279"/>
      <c r="D341" s="279"/>
      <c r="E341" s="280"/>
      <c r="F341" s="279"/>
      <c r="G341" s="279"/>
      <c r="H341" s="279"/>
      <c r="I341" s="279"/>
      <c r="J341" s="279"/>
      <c r="K341" s="279"/>
      <c r="L341" s="239" t="s">
        <v>268</v>
      </c>
      <c r="M341" s="238" t="s">
        <v>69</v>
      </c>
      <c r="N341" s="344">
        <v>1</v>
      </c>
      <c r="O341" s="236"/>
      <c r="P341" s="235"/>
    </row>
    <row r="342" spans="1:16" ht="14.4" thickBot="1" x14ac:dyDescent="0.3">
      <c r="A342" s="246" t="s">
        <v>59</v>
      </c>
      <c r="B342" s="990" t="s">
        <v>6</v>
      </c>
      <c r="C342" s="276" t="s">
        <v>267</v>
      </c>
      <c r="D342" s="275"/>
      <c r="E342" s="275"/>
      <c r="F342" s="275"/>
      <c r="G342" s="275"/>
      <c r="H342" s="275"/>
      <c r="I342" s="275"/>
      <c r="J342" s="275"/>
      <c r="K342" s="275"/>
      <c r="L342" s="243"/>
      <c r="M342" s="243"/>
      <c r="N342" s="243"/>
      <c r="O342" s="3526"/>
      <c r="P342" s="3527"/>
    </row>
    <row r="343" spans="1:16" ht="28.2" thickBot="1" x14ac:dyDescent="0.3">
      <c r="A343" s="242"/>
      <c r="B343" s="241"/>
      <c r="C343" s="240"/>
      <c r="D343" s="240"/>
      <c r="E343" s="240"/>
      <c r="F343" s="240"/>
      <c r="G343" s="240"/>
      <c r="H343" s="240"/>
      <c r="I343" s="240"/>
      <c r="J343" s="240"/>
      <c r="K343" s="240"/>
      <c r="L343" s="239" t="s">
        <v>264</v>
      </c>
      <c r="M343" s="238" t="s">
        <v>240</v>
      </c>
      <c r="N343" s="237">
        <v>1.8</v>
      </c>
      <c r="O343" s="236"/>
      <c r="P343" s="235"/>
    </row>
    <row r="344" spans="1:16" ht="13.8" x14ac:dyDescent="0.25">
      <c r="A344" s="273" t="s">
        <v>59</v>
      </c>
      <c r="B344" s="3489" t="s">
        <v>6</v>
      </c>
      <c r="C344" s="272" t="s">
        <v>6</v>
      </c>
      <c r="D344" s="1295"/>
      <c r="E344" s="3515" t="s">
        <v>266</v>
      </c>
      <c r="F344" s="3495" t="s">
        <v>62</v>
      </c>
      <c r="G344" s="3498" t="s">
        <v>244</v>
      </c>
      <c r="H344" s="234" t="s">
        <v>48</v>
      </c>
      <c r="I344" s="210">
        <f t="shared" ref="I344:K348" si="21">I350</f>
        <v>0</v>
      </c>
      <c r="J344" s="210">
        <f t="shared" si="21"/>
        <v>0</v>
      </c>
      <c r="K344" s="210">
        <f t="shared" si="21"/>
        <v>0</v>
      </c>
      <c r="L344" s="208" t="s">
        <v>265</v>
      </c>
      <c r="M344" s="207" t="s">
        <v>69</v>
      </c>
      <c r="N344" s="223">
        <v>1</v>
      </c>
      <c r="O344" s="223"/>
      <c r="P344" s="222"/>
    </row>
    <row r="345" spans="1:16" ht="27.6" x14ac:dyDescent="0.25">
      <c r="A345" s="271"/>
      <c r="B345" s="3490"/>
      <c r="C345" s="270"/>
      <c r="D345" s="1296"/>
      <c r="E345" s="3516"/>
      <c r="F345" s="3496"/>
      <c r="G345" s="3499"/>
      <c r="H345" s="232" t="s">
        <v>57</v>
      </c>
      <c r="I345" s="202">
        <f t="shared" si="21"/>
        <v>300</v>
      </c>
      <c r="J345" s="202">
        <f t="shared" si="21"/>
        <v>0</v>
      </c>
      <c r="K345" s="202">
        <f t="shared" si="21"/>
        <v>0</v>
      </c>
      <c r="L345" s="200" t="s">
        <v>264</v>
      </c>
      <c r="M345" s="199" t="s">
        <v>240</v>
      </c>
      <c r="N345" s="197">
        <v>1.8</v>
      </c>
      <c r="O345" s="197"/>
      <c r="P345" s="266"/>
    </row>
    <row r="346" spans="1:16" ht="13.8" x14ac:dyDescent="0.25">
      <c r="A346" s="271"/>
      <c r="B346" s="3490"/>
      <c r="C346" s="270"/>
      <c r="D346" s="1296"/>
      <c r="E346" s="3516"/>
      <c r="F346" s="3496"/>
      <c r="G346" s="3499"/>
      <c r="H346" s="232" t="s">
        <v>234</v>
      </c>
      <c r="I346" s="202">
        <f t="shared" si="21"/>
        <v>0</v>
      </c>
      <c r="J346" s="202">
        <f t="shared" si="21"/>
        <v>0</v>
      </c>
      <c r="K346" s="202">
        <f t="shared" si="21"/>
        <v>0</v>
      </c>
      <c r="L346" s="1312" t="s">
        <v>263</v>
      </c>
      <c r="M346" s="221" t="s">
        <v>262</v>
      </c>
      <c r="N346" s="197">
        <v>2</v>
      </c>
      <c r="O346" s="197"/>
      <c r="P346" s="266"/>
    </row>
    <row r="347" spans="1:16" ht="13.8" x14ac:dyDescent="0.25">
      <c r="A347" s="271"/>
      <c r="B347" s="3490"/>
      <c r="C347" s="270"/>
      <c r="D347" s="1296"/>
      <c r="E347" s="3516"/>
      <c r="F347" s="3496"/>
      <c r="G347" s="3499"/>
      <c r="H347" s="232" t="s">
        <v>55</v>
      </c>
      <c r="I347" s="202">
        <f t="shared" si="21"/>
        <v>0</v>
      </c>
      <c r="J347" s="202">
        <f t="shared" si="21"/>
        <v>0</v>
      </c>
      <c r="K347" s="202">
        <f t="shared" si="21"/>
        <v>0</v>
      </c>
      <c r="L347" s="233"/>
      <c r="M347" s="221"/>
      <c r="N347" s="198"/>
      <c r="O347" s="198"/>
      <c r="P347" s="1314"/>
    </row>
    <row r="348" spans="1:16" ht="14.4" thickBot="1" x14ac:dyDescent="0.3">
      <c r="A348" s="271"/>
      <c r="B348" s="3490"/>
      <c r="C348" s="270"/>
      <c r="D348" s="1296"/>
      <c r="E348" s="3516"/>
      <c r="F348" s="3496"/>
      <c r="G348" s="3499"/>
      <c r="H348" s="231" t="s">
        <v>233</v>
      </c>
      <c r="I348" s="219">
        <f t="shared" si="21"/>
        <v>0</v>
      </c>
      <c r="J348" s="219">
        <f t="shared" si="21"/>
        <v>0</v>
      </c>
      <c r="K348" s="219">
        <f t="shared" si="21"/>
        <v>0</v>
      </c>
      <c r="L348" s="418"/>
      <c r="M348" s="217"/>
      <c r="N348" s="2637"/>
      <c r="O348" s="216"/>
      <c r="P348" s="215"/>
    </row>
    <row r="349" spans="1:16" ht="14.4" thickBot="1" x14ac:dyDescent="0.3">
      <c r="A349" s="1119"/>
      <c r="B349" s="3491"/>
      <c r="C349" s="268"/>
      <c r="D349" s="1297"/>
      <c r="E349" s="3517"/>
      <c r="F349" s="3497"/>
      <c r="G349" s="3500"/>
      <c r="H349" s="190" t="s">
        <v>7</v>
      </c>
      <c r="I349" s="189">
        <f>SUM(I344:I348)</f>
        <v>300</v>
      </c>
      <c r="J349" s="189">
        <f>SUM(J344:J348)</f>
        <v>0</v>
      </c>
      <c r="K349" s="189">
        <f>SUM(K344:K348)</f>
        <v>0</v>
      </c>
      <c r="L349" s="188"/>
      <c r="M349" s="187"/>
      <c r="N349" s="186"/>
      <c r="O349" s="186"/>
      <c r="P349" s="185"/>
    </row>
    <row r="350" spans="1:16" ht="13.8" x14ac:dyDescent="0.25">
      <c r="A350" s="1301"/>
      <c r="B350" s="1304"/>
      <c r="C350" s="1295"/>
      <c r="D350" s="1120"/>
      <c r="E350" s="3515" t="s">
        <v>437</v>
      </c>
      <c r="F350" s="3495" t="s">
        <v>62</v>
      </c>
      <c r="G350" s="3498" t="s">
        <v>244</v>
      </c>
      <c r="H350" s="375" t="s">
        <v>48</v>
      </c>
      <c r="I350" s="2638"/>
      <c r="J350" s="2638"/>
      <c r="K350" s="2639"/>
      <c r="L350" s="208" t="s">
        <v>241</v>
      </c>
      <c r="M350" s="207" t="s">
        <v>69</v>
      </c>
      <c r="N350" s="223">
        <v>1</v>
      </c>
      <c r="O350" s="205"/>
      <c r="P350" s="204"/>
    </row>
    <row r="351" spans="1:16" ht="27.6" x14ac:dyDescent="0.25">
      <c r="A351" s="1302"/>
      <c r="B351" s="1294"/>
      <c r="C351" s="1296"/>
      <c r="D351" s="1121"/>
      <c r="E351" s="3516"/>
      <c r="F351" s="3496"/>
      <c r="G351" s="3499"/>
      <c r="H351" s="372" t="s">
        <v>57</v>
      </c>
      <c r="I351" s="371">
        <v>300</v>
      </c>
      <c r="J351" s="371">
        <v>0</v>
      </c>
      <c r="K351" s="370">
        <v>0</v>
      </c>
      <c r="L351" s="200" t="s">
        <v>264</v>
      </c>
      <c r="M351" s="199" t="s">
        <v>240</v>
      </c>
      <c r="N351" s="1313">
        <v>1.8</v>
      </c>
      <c r="O351" s="197"/>
      <c r="P351" s="1314"/>
    </row>
    <row r="352" spans="1:16" ht="13.8" x14ac:dyDescent="0.25">
      <c r="A352" s="1302"/>
      <c r="B352" s="1294"/>
      <c r="C352" s="1296"/>
      <c r="D352" s="1121"/>
      <c r="E352" s="3516"/>
      <c r="F352" s="3496"/>
      <c r="G352" s="3499"/>
      <c r="H352" s="372" t="s">
        <v>234</v>
      </c>
      <c r="I352" s="2640"/>
      <c r="J352" s="2640"/>
      <c r="K352" s="2641"/>
      <c r="L352" s="1312" t="s">
        <v>263</v>
      </c>
      <c r="M352" s="221" t="s">
        <v>262</v>
      </c>
      <c r="N352" s="197">
        <v>2</v>
      </c>
      <c r="O352" s="198"/>
      <c r="P352" s="1314"/>
    </row>
    <row r="353" spans="1:16" ht="13.8" x14ac:dyDescent="0.25">
      <c r="A353" s="1302"/>
      <c r="B353" s="1294"/>
      <c r="C353" s="1296"/>
      <c r="D353" s="1121"/>
      <c r="E353" s="3516"/>
      <c r="F353" s="3496"/>
      <c r="G353" s="3499"/>
      <c r="H353" s="372" t="s">
        <v>55</v>
      </c>
      <c r="I353" s="371"/>
      <c r="J353" s="371"/>
      <c r="K353" s="370"/>
      <c r="L353" s="1312"/>
      <c r="M353" s="221"/>
      <c r="N353" s="198"/>
      <c r="O353" s="198"/>
      <c r="P353" s="1314"/>
    </row>
    <row r="354" spans="1:16" ht="14.4" thickBot="1" x14ac:dyDescent="0.3">
      <c r="A354" s="1302"/>
      <c r="B354" s="1294"/>
      <c r="C354" s="1296"/>
      <c r="D354" s="1121"/>
      <c r="E354" s="3516"/>
      <c r="F354" s="3496"/>
      <c r="G354" s="3499"/>
      <c r="H354" s="367" t="s">
        <v>233</v>
      </c>
      <c r="I354" s="366"/>
      <c r="J354" s="366"/>
      <c r="K354" s="365"/>
      <c r="L354" s="1311"/>
      <c r="M354" s="217"/>
      <c r="N354" s="216"/>
      <c r="O354" s="216"/>
      <c r="P354" s="215"/>
    </row>
    <row r="355" spans="1:16" ht="14.4" thickBot="1" x14ac:dyDescent="0.3">
      <c r="A355" s="1303"/>
      <c r="B355" s="1305"/>
      <c r="C355" s="1315"/>
      <c r="D355" s="1122"/>
      <c r="E355" s="3517"/>
      <c r="F355" s="1298"/>
      <c r="G355" s="3500"/>
      <c r="H355" s="360" t="s">
        <v>7</v>
      </c>
      <c r="I355" s="359">
        <f>SUM(I350:I354)</f>
        <v>300</v>
      </c>
      <c r="J355" s="359">
        <f>SUM(J350:J354)</f>
        <v>0</v>
      </c>
      <c r="K355" s="359">
        <f>SUM(K350:K354)</f>
        <v>0</v>
      </c>
      <c r="L355" s="188"/>
      <c r="M355" s="187"/>
      <c r="N355" s="186"/>
      <c r="O355" s="186"/>
      <c r="P355" s="185"/>
    </row>
    <row r="356" spans="1:16" ht="13.2" customHeight="1" x14ac:dyDescent="0.25">
      <c r="A356" s="343" t="s">
        <v>59</v>
      </c>
      <c r="B356" s="3559" t="s">
        <v>6</v>
      </c>
      <c r="C356" s="342" t="s">
        <v>8</v>
      </c>
      <c r="D356" s="331"/>
      <c r="E356" s="3562" t="s">
        <v>261</v>
      </c>
      <c r="F356" s="3565" t="s">
        <v>62</v>
      </c>
      <c r="G356" s="3568" t="s">
        <v>244</v>
      </c>
      <c r="H356" s="1287" t="s">
        <v>48</v>
      </c>
      <c r="I356" s="329"/>
      <c r="J356" s="329"/>
      <c r="K356" s="329"/>
      <c r="L356" s="2642"/>
      <c r="M356" s="327"/>
      <c r="N356" s="408"/>
      <c r="O356" s="326"/>
      <c r="P356" s="325"/>
    </row>
    <row r="357" spans="1:16" ht="13.2" customHeight="1" x14ac:dyDescent="0.25">
      <c r="A357" s="338"/>
      <c r="B357" s="3560"/>
      <c r="C357" s="337"/>
      <c r="D357" s="316"/>
      <c r="E357" s="3563"/>
      <c r="F357" s="3566"/>
      <c r="G357" s="3569"/>
      <c r="H357" s="1288" t="s">
        <v>57</v>
      </c>
      <c r="I357" s="323"/>
      <c r="J357" s="323"/>
      <c r="K357" s="323"/>
      <c r="L357" s="2611"/>
      <c r="M357" s="340"/>
      <c r="N357" s="384"/>
      <c r="O357" s="320"/>
      <c r="P357" s="319"/>
    </row>
    <row r="358" spans="1:16" ht="10.199999999999999" customHeight="1" x14ac:dyDescent="0.25">
      <c r="A358" s="338"/>
      <c r="B358" s="3560"/>
      <c r="C358" s="337"/>
      <c r="D358" s="316"/>
      <c r="E358" s="3563"/>
      <c r="F358" s="3566"/>
      <c r="G358" s="3569"/>
      <c r="H358" s="1288" t="s">
        <v>234</v>
      </c>
      <c r="I358" s="323"/>
      <c r="J358" s="323"/>
      <c r="K358" s="323"/>
      <c r="L358" s="322"/>
      <c r="M358" s="321"/>
      <c r="N358" s="320"/>
      <c r="O358" s="320"/>
      <c r="P358" s="319"/>
    </row>
    <row r="359" spans="1:16" x14ac:dyDescent="0.25">
      <c r="A359" s="338"/>
      <c r="B359" s="3560"/>
      <c r="C359" s="337"/>
      <c r="D359" s="316"/>
      <c r="E359" s="3563"/>
      <c r="F359" s="3566"/>
      <c r="G359" s="3569"/>
      <c r="H359" s="1288" t="s">
        <v>55</v>
      </c>
      <c r="I359" s="323"/>
      <c r="J359" s="323"/>
      <c r="K359" s="323"/>
      <c r="L359" s="322"/>
      <c r="M359" s="321"/>
      <c r="N359" s="320"/>
      <c r="O359" s="320"/>
      <c r="P359" s="319"/>
    </row>
    <row r="360" spans="1:16" ht="13.8" thickBot="1" x14ac:dyDescent="0.3">
      <c r="A360" s="338"/>
      <c r="B360" s="3560"/>
      <c r="C360" s="337"/>
      <c r="D360" s="316"/>
      <c r="E360" s="3563"/>
      <c r="F360" s="3566"/>
      <c r="G360" s="3569"/>
      <c r="H360" s="1289" t="s">
        <v>233</v>
      </c>
      <c r="I360" s="314"/>
      <c r="J360" s="314"/>
      <c r="K360" s="314"/>
      <c r="L360" s="313"/>
      <c r="M360" s="312"/>
      <c r="N360" s="311"/>
      <c r="O360" s="311"/>
      <c r="P360" s="310"/>
    </row>
    <row r="361" spans="1:16" ht="13.8" thickBot="1" x14ac:dyDescent="0.3">
      <c r="A361" s="299"/>
      <c r="B361" s="3561"/>
      <c r="C361" s="335"/>
      <c r="D361" s="334"/>
      <c r="E361" s="3564"/>
      <c r="F361" s="3567"/>
      <c r="G361" s="3570"/>
      <c r="H361" s="305" t="s">
        <v>7</v>
      </c>
      <c r="I361" s="304">
        <f>SUM(I356:I360)</f>
        <v>0</v>
      </c>
      <c r="J361" s="304">
        <f>SUM(J356:J360)</f>
        <v>0</v>
      </c>
      <c r="K361" s="304">
        <f>SUM(K356:K360)</f>
        <v>0</v>
      </c>
      <c r="L361" s="303"/>
      <c r="M361" s="302"/>
      <c r="N361" s="301"/>
      <c r="O361" s="301"/>
      <c r="P361" s="300"/>
    </row>
    <row r="362" spans="1:16" ht="13.8" thickBot="1" x14ac:dyDescent="0.3">
      <c r="A362" s="299" t="s">
        <v>59</v>
      </c>
      <c r="B362" s="298" t="s">
        <v>6</v>
      </c>
      <c r="C362" s="3553" t="s">
        <v>31</v>
      </c>
      <c r="D362" s="3553"/>
      <c r="E362" s="3553"/>
      <c r="F362" s="3553"/>
      <c r="G362" s="3554"/>
      <c r="H362" s="297" t="s">
        <v>7</v>
      </c>
      <c r="I362" s="296">
        <f>I349+I361</f>
        <v>300</v>
      </c>
      <c r="J362" s="296">
        <f>J349+J361</f>
        <v>0</v>
      </c>
      <c r="K362" s="296">
        <f>K349+K361</f>
        <v>0</v>
      </c>
      <c r="L362" s="295"/>
      <c r="M362" s="295"/>
      <c r="N362" s="295"/>
      <c r="O362" s="295"/>
      <c r="P362" s="294"/>
    </row>
    <row r="363" spans="1:16" ht="13.8" thickBot="1" x14ac:dyDescent="0.3">
      <c r="A363" s="293" t="s">
        <v>59</v>
      </c>
      <c r="B363" s="293"/>
      <c r="C363" s="3543" t="s">
        <v>51</v>
      </c>
      <c r="D363" s="3543"/>
      <c r="E363" s="3543"/>
      <c r="F363" s="3543"/>
      <c r="G363" s="3544"/>
      <c r="H363" s="292" t="s">
        <v>7</v>
      </c>
      <c r="I363" s="291">
        <f>I362*1</f>
        <v>300</v>
      </c>
      <c r="J363" s="291">
        <f>J362*1</f>
        <v>0</v>
      </c>
      <c r="K363" s="291">
        <f>K362*1</f>
        <v>0</v>
      </c>
      <c r="L363" s="290"/>
      <c r="M363" s="290"/>
      <c r="N363" s="290"/>
      <c r="O363" s="290"/>
      <c r="P363" s="289"/>
    </row>
    <row r="364" spans="1:16" ht="14.4" thickBot="1" x14ac:dyDescent="0.3">
      <c r="A364" s="261" t="s">
        <v>60</v>
      </c>
      <c r="B364" s="1241"/>
      <c r="C364" s="1242" t="s">
        <v>259</v>
      </c>
      <c r="D364" s="1243"/>
      <c r="E364" s="1244"/>
      <c r="F364" s="1243"/>
      <c r="G364" s="1243"/>
      <c r="H364" s="1243"/>
      <c r="I364" s="1243"/>
      <c r="J364" s="1243"/>
      <c r="K364" s="1243"/>
      <c r="L364" s="1245"/>
      <c r="M364" s="1245"/>
      <c r="N364" s="1243"/>
      <c r="O364" s="1243"/>
      <c r="P364" s="1246"/>
    </row>
    <row r="365" spans="1:16" ht="28.2" thickBot="1" x14ac:dyDescent="0.3">
      <c r="A365" s="282"/>
      <c r="B365" s="281"/>
      <c r="C365" s="279"/>
      <c r="D365" s="279"/>
      <c r="E365" s="280"/>
      <c r="F365" s="279"/>
      <c r="G365" s="279"/>
      <c r="H365" s="279"/>
      <c r="I365" s="279"/>
      <c r="J365" s="279"/>
      <c r="K365" s="279"/>
      <c r="L365" s="278" t="s">
        <v>258</v>
      </c>
      <c r="M365" s="238" t="s">
        <v>69</v>
      </c>
      <c r="N365" s="237">
        <v>1</v>
      </c>
      <c r="O365" s="237">
        <v>1</v>
      </c>
      <c r="P365" s="274"/>
    </row>
    <row r="366" spans="1:16" ht="14.4" thickBot="1" x14ac:dyDescent="0.3">
      <c r="A366" s="242" t="s">
        <v>60</v>
      </c>
      <c r="B366" s="277" t="s">
        <v>6</v>
      </c>
      <c r="C366" s="276" t="s">
        <v>257</v>
      </c>
      <c r="D366" s="275"/>
      <c r="E366" s="275"/>
      <c r="F366" s="275"/>
      <c r="G366" s="275"/>
      <c r="H366" s="275"/>
      <c r="I366" s="275"/>
      <c r="J366" s="275"/>
      <c r="K366" s="275"/>
      <c r="L366" s="243"/>
      <c r="M366" s="243"/>
      <c r="N366" s="243"/>
      <c r="O366" s="3526"/>
      <c r="P366" s="3527"/>
    </row>
    <row r="367" spans="1:16" ht="42" thickBot="1" x14ac:dyDescent="0.3">
      <c r="A367" s="242"/>
      <c r="B367" s="241"/>
      <c r="C367" s="240"/>
      <c r="D367" s="240"/>
      <c r="E367" s="240"/>
      <c r="F367" s="240"/>
      <c r="G367" s="240"/>
      <c r="H367" s="240"/>
      <c r="I367" s="240"/>
      <c r="J367" s="240"/>
      <c r="K367" s="240"/>
      <c r="L367" s="239" t="s">
        <v>256</v>
      </c>
      <c r="M367" s="238" t="s">
        <v>69</v>
      </c>
      <c r="N367" s="237">
        <v>1</v>
      </c>
      <c r="O367" s="237">
        <v>1</v>
      </c>
      <c r="P367" s="274"/>
    </row>
    <row r="368" spans="1:16" ht="13.8" x14ac:dyDescent="0.25">
      <c r="A368" s="273" t="s">
        <v>60</v>
      </c>
      <c r="B368" s="3489" t="s">
        <v>6</v>
      </c>
      <c r="C368" s="272" t="s">
        <v>6</v>
      </c>
      <c r="D368" s="1295"/>
      <c r="E368" s="3515" t="s">
        <v>255</v>
      </c>
      <c r="F368" s="3628" t="s">
        <v>62</v>
      </c>
      <c r="G368" s="3498" t="s">
        <v>244</v>
      </c>
      <c r="H368" s="234" t="s">
        <v>48</v>
      </c>
      <c r="I368" s="210">
        <f>I375+I382+I388</f>
        <v>0</v>
      </c>
      <c r="J368" s="210">
        <f t="shared" ref="J368:K372" si="22">J375+J382+J388</f>
        <v>0</v>
      </c>
      <c r="K368" s="210">
        <f t="shared" si="22"/>
        <v>0</v>
      </c>
      <c r="L368" s="208" t="s">
        <v>243</v>
      </c>
      <c r="M368" s="207" t="s">
        <v>69</v>
      </c>
      <c r="N368" s="223">
        <v>1</v>
      </c>
      <c r="O368" s="223">
        <v>1</v>
      </c>
      <c r="P368" s="222"/>
    </row>
    <row r="369" spans="1:16" ht="13.8" x14ac:dyDescent="0.25">
      <c r="A369" s="271"/>
      <c r="B369" s="3490"/>
      <c r="C369" s="270"/>
      <c r="D369" s="1296"/>
      <c r="E369" s="3516"/>
      <c r="F369" s="3629"/>
      <c r="G369" s="3499"/>
      <c r="H369" s="232" t="s">
        <v>57</v>
      </c>
      <c r="I369" s="202">
        <f>I376+I383+I389</f>
        <v>521.70000000000005</v>
      </c>
      <c r="J369" s="202">
        <f t="shared" si="22"/>
        <v>70</v>
      </c>
      <c r="K369" s="202">
        <f t="shared" si="22"/>
        <v>0</v>
      </c>
      <c r="L369" s="1312" t="s">
        <v>254</v>
      </c>
      <c r="M369" s="221" t="s">
        <v>69</v>
      </c>
      <c r="N369" s="197">
        <v>1</v>
      </c>
      <c r="O369" s="197">
        <v>1</v>
      </c>
      <c r="P369" s="266"/>
    </row>
    <row r="370" spans="1:16" ht="13.8" x14ac:dyDescent="0.25">
      <c r="A370" s="271"/>
      <c r="B370" s="3490"/>
      <c r="C370" s="270"/>
      <c r="D370" s="1296"/>
      <c r="E370" s="3516"/>
      <c r="F370" s="3629"/>
      <c r="G370" s="3499"/>
      <c r="H370" s="232" t="s">
        <v>234</v>
      </c>
      <c r="I370" s="202">
        <f>I377+I384+I390</f>
        <v>0</v>
      </c>
      <c r="J370" s="202">
        <f t="shared" si="22"/>
        <v>0</v>
      </c>
      <c r="K370" s="202">
        <f t="shared" si="22"/>
        <v>0</v>
      </c>
      <c r="L370" s="1312"/>
      <c r="M370" s="221"/>
      <c r="N370" s="197"/>
      <c r="O370" s="197"/>
      <c r="P370" s="266"/>
    </row>
    <row r="371" spans="1:16" ht="13.8" x14ac:dyDescent="0.25">
      <c r="A371" s="271"/>
      <c r="B371" s="3490"/>
      <c r="C371" s="270"/>
      <c r="D371" s="1296"/>
      <c r="E371" s="3516"/>
      <c r="F371" s="3629"/>
      <c r="G371" s="3499"/>
      <c r="H371" s="232" t="s">
        <v>55</v>
      </c>
      <c r="I371" s="202">
        <f>I378+I385+I391</f>
        <v>101</v>
      </c>
      <c r="J371" s="202">
        <f t="shared" si="22"/>
        <v>0</v>
      </c>
      <c r="K371" s="202">
        <f t="shared" si="22"/>
        <v>0</v>
      </c>
      <c r="L371" s="1312"/>
      <c r="M371" s="221"/>
      <c r="N371" s="198"/>
      <c r="O371" s="198"/>
      <c r="P371" s="1314"/>
    </row>
    <row r="372" spans="1:16" ht="13.8" x14ac:dyDescent="0.25">
      <c r="A372" s="271"/>
      <c r="B372" s="3490"/>
      <c r="C372" s="270"/>
      <c r="D372" s="1296"/>
      <c r="E372" s="3516"/>
      <c r="F372" s="3629"/>
      <c r="G372" s="3499"/>
      <c r="H372" s="232" t="s">
        <v>233</v>
      </c>
      <c r="I372" s="265">
        <f>I379+I386+I392</f>
        <v>557</v>
      </c>
      <c r="J372" s="265">
        <f t="shared" si="22"/>
        <v>0</v>
      </c>
      <c r="K372" s="265">
        <f t="shared" si="22"/>
        <v>0</v>
      </c>
      <c r="L372" s="1311"/>
      <c r="M372" s="217"/>
      <c r="N372" s="2637"/>
      <c r="O372" s="216"/>
      <c r="P372" s="215"/>
    </row>
    <row r="373" spans="1:16" ht="14.4" thickBot="1" x14ac:dyDescent="0.3">
      <c r="A373" s="271"/>
      <c r="B373" s="3490"/>
      <c r="C373" s="270"/>
      <c r="D373" s="1296"/>
      <c r="E373" s="3516"/>
      <c r="F373" s="3629"/>
      <c r="G373" s="3499"/>
      <c r="H373" s="269" t="s">
        <v>56</v>
      </c>
      <c r="I373" s="195">
        <f>I380*1</f>
        <v>0</v>
      </c>
      <c r="J373" s="195">
        <f t="shared" ref="J373:K373" si="23">J380*1</f>
        <v>0</v>
      </c>
      <c r="K373" s="195">
        <f t="shared" si="23"/>
        <v>0</v>
      </c>
      <c r="L373" s="1316"/>
      <c r="M373" s="193"/>
      <c r="N373" s="192"/>
      <c r="O373" s="212"/>
      <c r="P373" s="263"/>
    </row>
    <row r="374" spans="1:16" ht="14.4" thickBot="1" x14ac:dyDescent="0.3">
      <c r="A374" s="1119"/>
      <c r="B374" s="3491"/>
      <c r="C374" s="268"/>
      <c r="D374" s="1297"/>
      <c r="E374" s="3517"/>
      <c r="F374" s="3630"/>
      <c r="G374" s="3500"/>
      <c r="H374" s="190" t="s">
        <v>7</v>
      </c>
      <c r="I374" s="189">
        <f>SUM(I368:I373)</f>
        <v>1179.7</v>
      </c>
      <c r="J374" s="189">
        <f>SUM(J368:J372)</f>
        <v>70</v>
      </c>
      <c r="K374" s="189">
        <f>SUM(K368:K372)</f>
        <v>0</v>
      </c>
      <c r="L374" s="188"/>
      <c r="M374" s="187"/>
      <c r="N374" s="186"/>
      <c r="O374" s="186"/>
      <c r="P374" s="185"/>
    </row>
    <row r="375" spans="1:16" ht="13.8" x14ac:dyDescent="0.25">
      <c r="A375" s="1301"/>
      <c r="B375" s="1304"/>
      <c r="C375" s="1295"/>
      <c r="D375" s="1120"/>
      <c r="E375" s="3515" t="s">
        <v>438</v>
      </c>
      <c r="F375" s="3495" t="s">
        <v>62</v>
      </c>
      <c r="G375" s="3498" t="s">
        <v>252</v>
      </c>
      <c r="H375" s="211" t="s">
        <v>48</v>
      </c>
      <c r="I375" s="210"/>
      <c r="J375" s="210"/>
      <c r="K375" s="209"/>
      <c r="L375" s="208" t="s">
        <v>241</v>
      </c>
      <c r="M375" s="207" t="s">
        <v>69</v>
      </c>
      <c r="N375" s="223"/>
      <c r="O375" s="223">
        <v>1</v>
      </c>
      <c r="P375" s="222"/>
    </row>
    <row r="376" spans="1:16" ht="13.8" x14ac:dyDescent="0.25">
      <c r="A376" s="1302"/>
      <c r="B376" s="1294"/>
      <c r="C376" s="1296"/>
      <c r="D376" s="1121"/>
      <c r="E376" s="3516"/>
      <c r="F376" s="3496"/>
      <c r="G376" s="3499"/>
      <c r="H376" s="203" t="s">
        <v>57</v>
      </c>
      <c r="I376" s="202">
        <v>521.70000000000005</v>
      </c>
      <c r="J376" s="202">
        <v>70</v>
      </c>
      <c r="K376" s="201">
        <v>0</v>
      </c>
      <c r="L376" s="200" t="s">
        <v>253</v>
      </c>
      <c r="M376" s="199" t="s">
        <v>69</v>
      </c>
      <c r="N376" s="197"/>
      <c r="O376" s="197">
        <v>1</v>
      </c>
      <c r="P376" s="266"/>
    </row>
    <row r="377" spans="1:16" ht="13.8" x14ac:dyDescent="0.25">
      <c r="A377" s="1302"/>
      <c r="B377" s="1294"/>
      <c r="C377" s="1296"/>
      <c r="D377" s="1121"/>
      <c r="E377" s="3516"/>
      <c r="F377" s="3496"/>
      <c r="G377" s="3499"/>
      <c r="H377" s="203" t="s">
        <v>234</v>
      </c>
      <c r="I377" s="2572"/>
      <c r="J377" s="2572"/>
      <c r="K377" s="2573"/>
      <c r="L377" s="233"/>
      <c r="M377" s="221"/>
      <c r="N377" s="267"/>
      <c r="O377" s="197"/>
      <c r="P377" s="266"/>
    </row>
    <row r="378" spans="1:16" ht="13.8" x14ac:dyDescent="0.25">
      <c r="A378" s="1302"/>
      <c r="B378" s="1294"/>
      <c r="C378" s="1296"/>
      <c r="D378" s="1121"/>
      <c r="E378" s="3516"/>
      <c r="F378" s="3496"/>
      <c r="G378" s="3499"/>
      <c r="H378" s="203" t="s">
        <v>55</v>
      </c>
      <c r="I378" s="2572"/>
      <c r="J378" s="2572"/>
      <c r="K378" s="2573"/>
      <c r="L378" s="233"/>
      <c r="M378" s="221"/>
      <c r="N378" s="198"/>
      <c r="O378" s="198"/>
      <c r="P378" s="1314"/>
    </row>
    <row r="379" spans="1:16" ht="13.8" x14ac:dyDescent="0.25">
      <c r="A379" s="1302"/>
      <c r="B379" s="1294"/>
      <c r="C379" s="1296"/>
      <c r="D379" s="1121"/>
      <c r="E379" s="3516"/>
      <c r="F379" s="3496"/>
      <c r="G379" s="3499"/>
      <c r="H379" s="203" t="s">
        <v>233</v>
      </c>
      <c r="I379" s="265">
        <v>557</v>
      </c>
      <c r="J379" s="265"/>
      <c r="K379" s="264">
        <v>0</v>
      </c>
      <c r="L379" s="418"/>
      <c r="M379" s="217"/>
      <c r="N379" s="216"/>
      <c r="O379" s="216"/>
      <c r="P379" s="215"/>
    </row>
    <row r="380" spans="1:16" ht="14.4" thickBot="1" x14ac:dyDescent="0.3">
      <c r="A380" s="1302"/>
      <c r="B380" s="1294"/>
      <c r="C380" s="1296"/>
      <c r="D380" s="1121"/>
      <c r="E380" s="3516"/>
      <c r="F380" s="3496"/>
      <c r="G380" s="3499"/>
      <c r="H380" s="214" t="s">
        <v>56</v>
      </c>
      <c r="I380" s="195">
        <v>0</v>
      </c>
      <c r="J380" s="195"/>
      <c r="K380" s="194"/>
      <c r="L380" s="2643"/>
      <c r="M380" s="193"/>
      <c r="N380" s="212"/>
      <c r="O380" s="212"/>
      <c r="P380" s="263"/>
    </row>
    <row r="381" spans="1:16" ht="14.4" thickBot="1" x14ac:dyDescent="0.3">
      <c r="A381" s="1303"/>
      <c r="B381" s="1305"/>
      <c r="C381" s="1315"/>
      <c r="D381" s="1122"/>
      <c r="E381" s="3517"/>
      <c r="F381" s="3497"/>
      <c r="G381" s="3500"/>
      <c r="H381" s="190" t="s">
        <v>7</v>
      </c>
      <c r="I381" s="189">
        <f>SUM(I375:I380)</f>
        <v>1078.7</v>
      </c>
      <c r="J381" s="189">
        <f>SUM(J375:J379)</f>
        <v>70</v>
      </c>
      <c r="K381" s="189">
        <f>SUM(K375:K379)</f>
        <v>0</v>
      </c>
      <c r="L381" s="188"/>
      <c r="M381" s="187"/>
      <c r="N381" s="186"/>
      <c r="O381" s="186"/>
      <c r="P381" s="185"/>
    </row>
    <row r="382" spans="1:16" ht="13.8" x14ac:dyDescent="0.25">
      <c r="A382" s="1301"/>
      <c r="B382" s="1304"/>
      <c r="C382" s="1295"/>
      <c r="D382" s="1120"/>
      <c r="E382" s="3515" t="s">
        <v>439</v>
      </c>
      <c r="F382" s="3495" t="s">
        <v>62</v>
      </c>
      <c r="G382" s="3498" t="s">
        <v>244</v>
      </c>
      <c r="H382" s="211" t="s">
        <v>48</v>
      </c>
      <c r="I382" s="210"/>
      <c r="J382" s="210"/>
      <c r="K382" s="209"/>
      <c r="L382" s="208"/>
      <c r="M382" s="207"/>
      <c r="N382" s="223"/>
      <c r="O382" s="223"/>
      <c r="P382" s="204"/>
    </row>
    <row r="383" spans="1:16" ht="13.8" x14ac:dyDescent="0.25">
      <c r="A383" s="1302"/>
      <c r="B383" s="1294"/>
      <c r="C383" s="1296"/>
      <c r="D383" s="1121"/>
      <c r="E383" s="3516"/>
      <c r="F383" s="3496"/>
      <c r="G383" s="3499"/>
      <c r="H383" s="203" t="s">
        <v>57</v>
      </c>
      <c r="I383" s="202"/>
      <c r="J383" s="202"/>
      <c r="K383" s="201"/>
      <c r="L383" s="200"/>
      <c r="M383" s="199"/>
      <c r="N383" s="197"/>
      <c r="O383" s="197"/>
      <c r="P383" s="1314"/>
    </row>
    <row r="384" spans="1:16" ht="13.8" x14ac:dyDescent="0.25">
      <c r="A384" s="1302"/>
      <c r="B384" s="1294"/>
      <c r="C384" s="1296"/>
      <c r="D384" s="1121"/>
      <c r="E384" s="3516"/>
      <c r="F384" s="3496"/>
      <c r="G384" s="3499"/>
      <c r="H384" s="203" t="s">
        <v>234</v>
      </c>
      <c r="I384" s="202"/>
      <c r="J384" s="202"/>
      <c r="K384" s="201"/>
      <c r="L384" s="1312"/>
      <c r="M384" s="221"/>
      <c r="N384" s="197"/>
      <c r="O384" s="197"/>
      <c r="P384" s="1314"/>
    </row>
    <row r="385" spans="1:16" ht="13.8" x14ac:dyDescent="0.25">
      <c r="A385" s="1302"/>
      <c r="B385" s="1294"/>
      <c r="C385" s="1296"/>
      <c r="D385" s="1121"/>
      <c r="E385" s="3516"/>
      <c r="F385" s="3496"/>
      <c r="G385" s="3499"/>
      <c r="H385" s="203" t="s">
        <v>55</v>
      </c>
      <c r="I385" s="202"/>
      <c r="J385" s="202"/>
      <c r="K385" s="201"/>
      <c r="L385" s="1312"/>
      <c r="M385" s="221"/>
      <c r="N385" s="197"/>
      <c r="O385" s="197"/>
      <c r="P385" s="1314"/>
    </row>
    <row r="386" spans="1:16" ht="14.4" thickBot="1" x14ac:dyDescent="0.3">
      <c r="A386" s="1302"/>
      <c r="B386" s="1294"/>
      <c r="C386" s="1296"/>
      <c r="D386" s="1121"/>
      <c r="E386" s="3516"/>
      <c r="F386" s="3496"/>
      <c r="G386" s="3499"/>
      <c r="H386" s="196" t="s">
        <v>233</v>
      </c>
      <c r="I386" s="219"/>
      <c r="J386" s="219"/>
      <c r="K386" s="218"/>
      <c r="L386" s="1311"/>
      <c r="M386" s="217"/>
      <c r="N386" s="216"/>
      <c r="O386" s="216"/>
      <c r="P386" s="215"/>
    </row>
    <row r="387" spans="1:16" ht="14.4" thickBot="1" x14ac:dyDescent="0.3">
      <c r="A387" s="1303"/>
      <c r="B387" s="1305"/>
      <c r="C387" s="1315"/>
      <c r="D387" s="1122"/>
      <c r="E387" s="3517"/>
      <c r="F387" s="3497"/>
      <c r="G387" s="3500"/>
      <c r="H387" s="190" t="s">
        <v>7</v>
      </c>
      <c r="I387" s="189">
        <f>SUM(I382:I386)</f>
        <v>0</v>
      </c>
      <c r="J387" s="189">
        <f>SUM(J382:J386)</f>
        <v>0</v>
      </c>
      <c r="K387" s="189">
        <f>SUM(K382:K386)</f>
        <v>0</v>
      </c>
      <c r="L387" s="417"/>
      <c r="M387" s="416"/>
      <c r="N387" s="347"/>
      <c r="O387" s="347"/>
      <c r="P387" s="185"/>
    </row>
    <row r="388" spans="1:16" ht="13.8" x14ac:dyDescent="0.25">
      <c r="A388" s="1301"/>
      <c r="B388" s="1304"/>
      <c r="C388" s="1295"/>
      <c r="D388" s="1120"/>
      <c r="E388" s="3661" t="s">
        <v>440</v>
      </c>
      <c r="F388" s="3495" t="s">
        <v>62</v>
      </c>
      <c r="G388" s="3498" t="s">
        <v>251</v>
      </c>
      <c r="H388" s="211" t="s">
        <v>48</v>
      </c>
      <c r="I388" s="210"/>
      <c r="J388" s="210"/>
      <c r="K388" s="209"/>
      <c r="L388" s="208" t="s">
        <v>241</v>
      </c>
      <c r="M388" s="207" t="s">
        <v>69</v>
      </c>
      <c r="N388" s="223">
        <v>1</v>
      </c>
      <c r="O388" s="223"/>
      <c r="P388" s="204"/>
    </row>
    <row r="389" spans="1:16" ht="25.2" customHeight="1" x14ac:dyDescent="0.25">
      <c r="A389" s="1302"/>
      <c r="B389" s="1294"/>
      <c r="C389" s="1296"/>
      <c r="D389" s="1121"/>
      <c r="E389" s="3662"/>
      <c r="F389" s="3496"/>
      <c r="G389" s="3499"/>
      <c r="H389" s="203" t="s">
        <v>57</v>
      </c>
      <c r="I389" s="627"/>
      <c r="J389" s="202"/>
      <c r="K389" s="201"/>
      <c r="L389" s="3642" t="s">
        <v>250</v>
      </c>
      <c r="M389" s="199" t="s">
        <v>69</v>
      </c>
      <c r="N389" s="1313">
        <v>1</v>
      </c>
      <c r="O389" s="197"/>
      <c r="P389" s="1314"/>
    </row>
    <row r="390" spans="1:16" ht="13.8" x14ac:dyDescent="0.25">
      <c r="A390" s="1302"/>
      <c r="B390" s="1294"/>
      <c r="C390" s="1296"/>
      <c r="D390" s="1121"/>
      <c r="E390" s="3662"/>
      <c r="F390" s="3496"/>
      <c r="G390" s="3499"/>
      <c r="H390" s="203" t="s">
        <v>234</v>
      </c>
      <c r="I390" s="202"/>
      <c r="J390" s="202"/>
      <c r="K390" s="201"/>
      <c r="L390" s="3643"/>
      <c r="M390" s="221"/>
      <c r="N390" s="197"/>
      <c r="O390" s="197"/>
      <c r="P390" s="1314"/>
    </row>
    <row r="391" spans="1:16" ht="13.8" x14ac:dyDescent="0.25">
      <c r="A391" s="1302"/>
      <c r="B391" s="1294"/>
      <c r="C391" s="1296"/>
      <c r="D391" s="1121"/>
      <c r="E391" s="3662"/>
      <c r="F391" s="3496"/>
      <c r="G391" s="3499"/>
      <c r="H391" s="203" t="s">
        <v>55</v>
      </c>
      <c r="I391" s="202">
        <v>101</v>
      </c>
      <c r="J391" s="202">
        <v>0</v>
      </c>
      <c r="K391" s="201">
        <v>0</v>
      </c>
      <c r="L391" s="1312"/>
      <c r="M391" s="221"/>
      <c r="N391" s="197"/>
      <c r="O391" s="197"/>
      <c r="P391" s="1314"/>
    </row>
    <row r="392" spans="1:16" ht="14.4" thickBot="1" x14ac:dyDescent="0.3">
      <c r="A392" s="1302"/>
      <c r="B392" s="1294"/>
      <c r="C392" s="1296"/>
      <c r="D392" s="1121"/>
      <c r="E392" s="3662"/>
      <c r="F392" s="3496"/>
      <c r="G392" s="3499"/>
      <c r="H392" s="196" t="s">
        <v>233</v>
      </c>
      <c r="I392" s="219"/>
      <c r="J392" s="219"/>
      <c r="K392" s="218"/>
      <c r="L392" s="1311"/>
      <c r="M392" s="217"/>
      <c r="N392" s="216"/>
      <c r="O392" s="216"/>
      <c r="P392" s="215"/>
    </row>
    <row r="393" spans="1:16" ht="14.4" thickBot="1" x14ac:dyDescent="0.3">
      <c r="A393" s="1303"/>
      <c r="B393" s="1305"/>
      <c r="C393" s="1315"/>
      <c r="D393" s="1122"/>
      <c r="E393" s="3663"/>
      <c r="F393" s="3497"/>
      <c r="G393" s="3500"/>
      <c r="H393" s="190" t="s">
        <v>7</v>
      </c>
      <c r="I393" s="189">
        <f>SUM(I388:I392)</f>
        <v>101</v>
      </c>
      <c r="J393" s="189">
        <f>SUM(J388:J392)</f>
        <v>0</v>
      </c>
      <c r="K393" s="189">
        <f>SUM(K388:K392)</f>
        <v>0</v>
      </c>
      <c r="L393" s="417"/>
      <c r="M393" s="416"/>
      <c r="N393" s="347"/>
      <c r="O393" s="347"/>
      <c r="P393" s="185"/>
    </row>
    <row r="394" spans="1:16" ht="14.4" thickBot="1" x14ac:dyDescent="0.3">
      <c r="A394" s="1119" t="s">
        <v>60</v>
      </c>
      <c r="B394" s="184" t="s">
        <v>6</v>
      </c>
      <c r="C394" s="3522" t="s">
        <v>31</v>
      </c>
      <c r="D394" s="3522"/>
      <c r="E394" s="3522"/>
      <c r="F394" s="3522"/>
      <c r="G394" s="3523"/>
      <c r="H394" s="183" t="s">
        <v>7</v>
      </c>
      <c r="I394" s="182">
        <f>I374*1</f>
        <v>1179.7</v>
      </c>
      <c r="J394" s="182">
        <f>J374*1</f>
        <v>70</v>
      </c>
      <c r="K394" s="182">
        <f>K374*1</f>
        <v>0</v>
      </c>
      <c r="L394" s="181"/>
      <c r="M394" s="181"/>
      <c r="N394" s="181"/>
      <c r="O394" s="181"/>
      <c r="P394" s="180"/>
    </row>
    <row r="395" spans="1:16" ht="14.4" thickBot="1" x14ac:dyDescent="0.3">
      <c r="A395" s="179" t="s">
        <v>60</v>
      </c>
      <c r="B395" s="179"/>
      <c r="C395" s="3524" t="s">
        <v>51</v>
      </c>
      <c r="D395" s="3524"/>
      <c r="E395" s="3524"/>
      <c r="F395" s="3524"/>
      <c r="G395" s="3525"/>
      <c r="H395" s="178" t="s">
        <v>7</v>
      </c>
      <c r="I395" s="177">
        <f>I394*1</f>
        <v>1179.7</v>
      </c>
      <c r="J395" s="177">
        <f>J394+J388</f>
        <v>70</v>
      </c>
      <c r="K395" s="177">
        <f>K394+K388</f>
        <v>0</v>
      </c>
      <c r="L395" s="176"/>
      <c r="M395" s="176"/>
      <c r="N395" s="176"/>
      <c r="O395" s="176"/>
      <c r="P395" s="175"/>
    </row>
    <row r="396" spans="1:16" ht="14.4" thickBot="1" x14ac:dyDescent="0.3">
      <c r="A396" s="261" t="s">
        <v>61</v>
      </c>
      <c r="B396" s="260"/>
      <c r="C396" s="256" t="s">
        <v>249</v>
      </c>
      <c r="D396" s="257"/>
      <c r="E396" s="259"/>
      <c r="F396" s="257"/>
      <c r="G396" s="257"/>
      <c r="H396" s="257"/>
      <c r="I396" s="257"/>
      <c r="J396" s="256"/>
      <c r="K396" s="257"/>
      <c r="L396" s="258"/>
      <c r="M396" s="258"/>
      <c r="N396" s="257"/>
      <c r="O396" s="256"/>
      <c r="P396" s="255"/>
    </row>
    <row r="397" spans="1:16" ht="27" thickBot="1" x14ac:dyDescent="0.3">
      <c r="A397" s="254"/>
      <c r="B397" s="253"/>
      <c r="C397" s="251"/>
      <c r="D397" s="251"/>
      <c r="E397" s="252"/>
      <c r="F397" s="251"/>
      <c r="G397" s="251"/>
      <c r="H397" s="251"/>
      <c r="I397" s="250"/>
      <c r="J397" s="250"/>
      <c r="K397" s="250"/>
      <c r="L397" s="249" t="s">
        <v>248</v>
      </c>
      <c r="M397" s="238" t="s">
        <v>69</v>
      </c>
      <c r="N397" s="248">
        <v>2</v>
      </c>
      <c r="O397" s="248"/>
      <c r="P397" s="247"/>
    </row>
    <row r="398" spans="1:16" ht="14.4" thickBot="1" x14ac:dyDescent="0.3">
      <c r="A398" s="246" t="s">
        <v>61</v>
      </c>
      <c r="B398" s="245" t="s">
        <v>6</v>
      </c>
      <c r="C398" s="244" t="s">
        <v>247</v>
      </c>
      <c r="D398" s="243"/>
      <c r="E398" s="243"/>
      <c r="F398" s="243"/>
      <c r="G398" s="243"/>
      <c r="H398" s="243"/>
      <c r="I398" s="243"/>
      <c r="J398" s="243"/>
      <c r="K398" s="243"/>
      <c r="L398" s="243"/>
      <c r="M398" s="243"/>
      <c r="N398" s="243"/>
      <c r="O398" s="3526"/>
      <c r="P398" s="3527"/>
    </row>
    <row r="399" spans="1:16" ht="28.2" thickBot="1" x14ac:dyDescent="0.3">
      <c r="A399" s="242"/>
      <c r="B399" s="241"/>
      <c r="C399" s="240"/>
      <c r="D399" s="240"/>
      <c r="E399" s="240"/>
      <c r="F399" s="240"/>
      <c r="G399" s="240"/>
      <c r="H399" s="240"/>
      <c r="I399" s="240"/>
      <c r="J399" s="240"/>
      <c r="K399" s="240"/>
      <c r="L399" s="239" t="s">
        <v>246</v>
      </c>
      <c r="M399" s="238" t="s">
        <v>69</v>
      </c>
      <c r="N399" s="237">
        <v>2</v>
      </c>
      <c r="O399" s="236"/>
      <c r="P399" s="235"/>
    </row>
    <row r="400" spans="1:16" ht="13.8" x14ac:dyDescent="0.25">
      <c r="A400" s="3603" t="s">
        <v>61</v>
      </c>
      <c r="B400" s="3606" t="s">
        <v>6</v>
      </c>
      <c r="C400" s="3534" t="s">
        <v>6</v>
      </c>
      <c r="D400" s="1120"/>
      <c r="E400" s="3515" t="s">
        <v>245</v>
      </c>
      <c r="F400" s="3608" t="s">
        <v>62</v>
      </c>
      <c r="G400" s="3498" t="s">
        <v>244</v>
      </c>
      <c r="H400" s="234" t="s">
        <v>48</v>
      </c>
      <c r="I400" s="210">
        <f t="shared" ref="I400:K402" si="24">I407+I413+I420+I424+I428</f>
        <v>60.800000000000004</v>
      </c>
      <c r="J400" s="210">
        <f t="shared" si="24"/>
        <v>60</v>
      </c>
      <c r="K400" s="210">
        <f t="shared" si="24"/>
        <v>60</v>
      </c>
      <c r="L400" s="208" t="s">
        <v>243</v>
      </c>
      <c r="M400" s="207" t="s">
        <v>69</v>
      </c>
      <c r="N400" s="223">
        <v>2</v>
      </c>
      <c r="O400" s="223"/>
      <c r="P400" s="222"/>
    </row>
    <row r="401" spans="1:16" ht="13.8" x14ac:dyDescent="0.25">
      <c r="A401" s="3604"/>
      <c r="B401" s="3490"/>
      <c r="C401" s="3535"/>
      <c r="D401" s="1121"/>
      <c r="E401" s="3516"/>
      <c r="F401" s="3496"/>
      <c r="G401" s="3499"/>
      <c r="H401" s="232" t="s">
        <v>57</v>
      </c>
      <c r="I401" s="202">
        <f t="shared" si="24"/>
        <v>399.8</v>
      </c>
      <c r="J401" s="202">
        <f t="shared" si="24"/>
        <v>0</v>
      </c>
      <c r="K401" s="202">
        <f t="shared" si="24"/>
        <v>0</v>
      </c>
      <c r="L401" s="1312"/>
      <c r="M401" s="221"/>
      <c r="N401" s="197"/>
      <c r="O401" s="197"/>
      <c r="P401" s="266"/>
    </row>
    <row r="402" spans="1:16" ht="13.8" x14ac:dyDescent="0.25">
      <c r="A402" s="3604"/>
      <c r="B402" s="3490"/>
      <c r="C402" s="3535"/>
      <c r="D402" s="1121"/>
      <c r="E402" s="3516"/>
      <c r="F402" s="3496"/>
      <c r="G402" s="3499"/>
      <c r="H402" s="232" t="s">
        <v>234</v>
      </c>
      <c r="I402" s="202">
        <f t="shared" si="24"/>
        <v>497.9</v>
      </c>
      <c r="J402" s="202">
        <f t="shared" si="24"/>
        <v>0</v>
      </c>
      <c r="K402" s="202">
        <f t="shared" si="24"/>
        <v>0</v>
      </c>
      <c r="L402" s="1312"/>
      <c r="M402" s="221"/>
      <c r="N402" s="197"/>
      <c r="O402" s="197"/>
      <c r="P402" s="266"/>
    </row>
    <row r="403" spans="1:16" ht="13.8" x14ac:dyDescent="0.25">
      <c r="A403" s="3604"/>
      <c r="B403" s="3490"/>
      <c r="C403" s="3535"/>
      <c r="D403" s="1121"/>
      <c r="E403" s="3516"/>
      <c r="F403" s="3496"/>
      <c r="G403" s="3499"/>
      <c r="H403" s="232" t="s">
        <v>55</v>
      </c>
      <c r="I403" s="202">
        <f t="shared" ref="I403:K404" si="25">I410+I416</f>
        <v>471.6</v>
      </c>
      <c r="J403" s="202">
        <f t="shared" si="25"/>
        <v>0</v>
      </c>
      <c r="K403" s="202">
        <f t="shared" si="25"/>
        <v>0</v>
      </c>
      <c r="L403" s="233"/>
      <c r="M403" s="221"/>
      <c r="N403" s="198"/>
      <c r="O403" s="198"/>
      <c r="P403" s="1314"/>
    </row>
    <row r="404" spans="1:16" ht="13.8" x14ac:dyDescent="0.25">
      <c r="A404" s="3604"/>
      <c r="B404" s="3490"/>
      <c r="C404" s="3535"/>
      <c r="D404" s="1121"/>
      <c r="E404" s="3516"/>
      <c r="F404" s="3496"/>
      <c r="G404" s="3499"/>
      <c r="H404" s="232" t="s">
        <v>233</v>
      </c>
      <c r="I404" s="265">
        <f t="shared" si="25"/>
        <v>0</v>
      </c>
      <c r="J404" s="265">
        <f t="shared" si="25"/>
        <v>0</v>
      </c>
      <c r="K404" s="265">
        <f t="shared" si="25"/>
        <v>0</v>
      </c>
      <c r="L404" s="2644"/>
      <c r="M404" s="436"/>
      <c r="N404" s="435"/>
      <c r="O404" s="435"/>
      <c r="P404" s="434"/>
    </row>
    <row r="405" spans="1:16" ht="14.4" thickBot="1" x14ac:dyDescent="0.3">
      <c r="A405" s="3604"/>
      <c r="B405" s="3490"/>
      <c r="C405" s="3535"/>
      <c r="D405" s="1121"/>
      <c r="E405" s="1299"/>
      <c r="F405" s="3496"/>
      <c r="G405" s="3499"/>
      <c r="H405" s="269" t="s">
        <v>456</v>
      </c>
      <c r="I405" s="195">
        <f>I418*1</f>
        <v>0</v>
      </c>
      <c r="J405" s="195"/>
      <c r="K405" s="195"/>
      <c r="L405" s="2643"/>
      <c r="M405" s="193"/>
      <c r="N405" s="212"/>
      <c r="O405" s="212"/>
      <c r="P405" s="263"/>
    </row>
    <row r="406" spans="1:16" ht="14.4" thickBot="1" x14ac:dyDescent="0.3">
      <c r="A406" s="3605"/>
      <c r="B406" s="3607"/>
      <c r="C406" s="3599"/>
      <c r="D406" s="1122"/>
      <c r="E406" s="230"/>
      <c r="F406" s="3609"/>
      <c r="G406" s="3500"/>
      <c r="H406" s="229" t="s">
        <v>7</v>
      </c>
      <c r="I406" s="228">
        <f>SUM(I400:I405)</f>
        <v>1430.1</v>
      </c>
      <c r="J406" s="228">
        <f t="shared" ref="J406:K406" si="26">SUM(J400:J405)</f>
        <v>60</v>
      </c>
      <c r="K406" s="228">
        <f t="shared" si="26"/>
        <v>60</v>
      </c>
      <c r="L406" s="227"/>
      <c r="M406" s="226"/>
      <c r="N406" s="225"/>
      <c r="O406" s="225"/>
      <c r="P406" s="224"/>
    </row>
    <row r="407" spans="1:16" ht="13.8" x14ac:dyDescent="0.25">
      <c r="A407" s="3594"/>
      <c r="B407" s="3597"/>
      <c r="C407" s="3534"/>
      <c r="D407" s="1120"/>
      <c r="E407" s="3515" t="s">
        <v>441</v>
      </c>
      <c r="F407" s="3608" t="s">
        <v>62</v>
      </c>
      <c r="G407" s="3498" t="s">
        <v>236</v>
      </c>
      <c r="H407" s="211" t="s">
        <v>48</v>
      </c>
      <c r="I407" s="210">
        <v>0.2</v>
      </c>
      <c r="J407" s="210">
        <v>0</v>
      </c>
      <c r="K407" s="209">
        <v>0</v>
      </c>
      <c r="L407" s="208" t="s">
        <v>241</v>
      </c>
      <c r="M407" s="207" t="s">
        <v>69</v>
      </c>
      <c r="N407" s="223">
        <v>1</v>
      </c>
      <c r="O407" s="223"/>
      <c r="P407" s="204"/>
    </row>
    <row r="408" spans="1:16" ht="13.8" x14ac:dyDescent="0.25">
      <c r="A408" s="3595"/>
      <c r="B408" s="3532"/>
      <c r="C408" s="3535"/>
      <c r="D408" s="1121"/>
      <c r="E408" s="3516"/>
      <c r="F408" s="3496"/>
      <c r="G408" s="3499"/>
      <c r="H408" s="203" t="s">
        <v>57</v>
      </c>
      <c r="I408" s="202">
        <v>399.8</v>
      </c>
      <c r="J408" s="202">
        <v>0</v>
      </c>
      <c r="K408" s="201">
        <v>0</v>
      </c>
      <c r="L408" s="200" t="s">
        <v>242</v>
      </c>
      <c r="M408" s="199" t="s">
        <v>69</v>
      </c>
      <c r="N408" s="197">
        <v>1</v>
      </c>
      <c r="O408" s="197"/>
      <c r="P408" s="1314"/>
    </row>
    <row r="409" spans="1:16" ht="13.8" x14ac:dyDescent="0.25">
      <c r="A409" s="3595"/>
      <c r="B409" s="3532"/>
      <c r="C409" s="3535"/>
      <c r="D409" s="1121"/>
      <c r="E409" s="3516"/>
      <c r="F409" s="3496"/>
      <c r="G409" s="3499"/>
      <c r="H409" s="203" t="s">
        <v>234</v>
      </c>
      <c r="I409" s="202"/>
      <c r="J409" s="202"/>
      <c r="K409" s="201"/>
      <c r="L409" s="1312"/>
      <c r="M409" s="221"/>
      <c r="N409" s="197"/>
      <c r="O409" s="197"/>
      <c r="P409" s="1314"/>
    </row>
    <row r="410" spans="1:16" ht="13.8" x14ac:dyDescent="0.25">
      <c r="A410" s="3595"/>
      <c r="B410" s="3532"/>
      <c r="C410" s="3535"/>
      <c r="D410" s="1121"/>
      <c r="E410" s="3516"/>
      <c r="F410" s="3496"/>
      <c r="G410" s="3499"/>
      <c r="H410" s="203" t="s">
        <v>55</v>
      </c>
      <c r="I410" s="202">
        <v>471.6</v>
      </c>
      <c r="J410" s="202">
        <v>0</v>
      </c>
      <c r="K410" s="201">
        <v>0</v>
      </c>
      <c r="L410" s="1312"/>
      <c r="M410" s="221"/>
      <c r="N410" s="197"/>
      <c r="O410" s="197"/>
      <c r="P410" s="1314"/>
    </row>
    <row r="411" spans="1:16" ht="14.4" thickBot="1" x14ac:dyDescent="0.3">
      <c r="A411" s="3595"/>
      <c r="B411" s="3532"/>
      <c r="C411" s="3535"/>
      <c r="D411" s="1121"/>
      <c r="E411" s="3516"/>
      <c r="F411" s="3496"/>
      <c r="G411" s="3499"/>
      <c r="H411" s="196" t="s">
        <v>233</v>
      </c>
      <c r="I411" s="219"/>
      <c r="J411" s="219"/>
      <c r="K411" s="218"/>
      <c r="L411" s="1311"/>
      <c r="M411" s="217"/>
      <c r="N411" s="216"/>
      <c r="O411" s="216"/>
      <c r="P411" s="215"/>
    </row>
    <row r="412" spans="1:16" ht="14.4" thickBot="1" x14ac:dyDescent="0.3">
      <c r="A412" s="3596"/>
      <c r="B412" s="3598"/>
      <c r="C412" s="3599"/>
      <c r="D412" s="1122"/>
      <c r="E412" s="3517"/>
      <c r="F412" s="3609"/>
      <c r="G412" s="3500"/>
      <c r="H412" s="190" t="s">
        <v>7</v>
      </c>
      <c r="I412" s="189">
        <f>SUM(I407:I411)</f>
        <v>871.6</v>
      </c>
      <c r="J412" s="189">
        <f>SUM(J407:J411)</f>
        <v>0</v>
      </c>
      <c r="K412" s="189">
        <f>SUM(K407:K411)</f>
        <v>0</v>
      </c>
      <c r="L412" s="417"/>
      <c r="M412" s="416"/>
      <c r="N412" s="347"/>
      <c r="O412" s="347"/>
      <c r="P412" s="185"/>
    </row>
    <row r="413" spans="1:16" ht="13.8" x14ac:dyDescent="0.25">
      <c r="A413" s="3594"/>
      <c r="B413" s="3597"/>
      <c r="C413" s="3534"/>
      <c r="D413" s="1120"/>
      <c r="E413" s="3515" t="s">
        <v>442</v>
      </c>
      <c r="F413" s="3631" t="s">
        <v>62</v>
      </c>
      <c r="G413" s="3636" t="s">
        <v>658</v>
      </c>
      <c r="H413" s="211" t="s">
        <v>48</v>
      </c>
      <c r="I413" s="210"/>
      <c r="J413" s="210"/>
      <c r="K413" s="209"/>
      <c r="L413" s="208" t="s">
        <v>241</v>
      </c>
      <c r="M413" s="207" t="s">
        <v>69</v>
      </c>
      <c r="N413" s="223">
        <v>1</v>
      </c>
      <c r="O413" s="205"/>
      <c r="P413" s="222"/>
    </row>
    <row r="414" spans="1:16" ht="13.8" x14ac:dyDescent="0.25">
      <c r="A414" s="3595"/>
      <c r="B414" s="3532"/>
      <c r="C414" s="3535"/>
      <c r="D414" s="1121"/>
      <c r="E414" s="3516"/>
      <c r="F414" s="3529"/>
      <c r="G414" s="3637"/>
      <c r="H414" s="203" t="s">
        <v>57</v>
      </c>
      <c r="I414" s="202"/>
      <c r="J414" s="202"/>
      <c r="K414" s="201"/>
      <c r="L414" s="200" t="s">
        <v>649</v>
      </c>
      <c r="M414" s="199" t="s">
        <v>240</v>
      </c>
      <c r="N414" s="197">
        <v>2.8490000000000002</v>
      </c>
      <c r="O414" s="197"/>
      <c r="P414" s="1314"/>
    </row>
    <row r="415" spans="1:16" ht="13.8" x14ac:dyDescent="0.25">
      <c r="A415" s="3595"/>
      <c r="B415" s="3532"/>
      <c r="C415" s="3535"/>
      <c r="D415" s="1121"/>
      <c r="E415" s="3516"/>
      <c r="F415" s="3529"/>
      <c r="G415" s="3637"/>
      <c r="H415" s="203" t="s">
        <v>234</v>
      </c>
      <c r="I415" s="202">
        <v>497.9</v>
      </c>
      <c r="J415" s="202"/>
      <c r="K415" s="201"/>
      <c r="L415" s="1312" t="s">
        <v>650</v>
      </c>
      <c r="M415" s="221" t="s">
        <v>69</v>
      </c>
      <c r="N415" s="197">
        <v>2</v>
      </c>
      <c r="O415" s="198"/>
      <c r="P415" s="1314"/>
    </row>
    <row r="416" spans="1:16" ht="13.8" x14ac:dyDescent="0.25">
      <c r="A416" s="3595"/>
      <c r="B416" s="3532"/>
      <c r="C416" s="3535"/>
      <c r="D416" s="1121"/>
      <c r="E416" s="3516"/>
      <c r="F416" s="3529"/>
      <c r="G416" s="3637"/>
      <c r="H416" s="203" t="s">
        <v>55</v>
      </c>
      <c r="I416" s="202"/>
      <c r="J416" s="202"/>
      <c r="K416" s="201"/>
      <c r="L416" s="1312"/>
      <c r="M416" s="221"/>
      <c r="N416" s="197"/>
      <c r="O416" s="198"/>
      <c r="P416" s="1314"/>
    </row>
    <row r="417" spans="1:16" ht="13.8" x14ac:dyDescent="0.25">
      <c r="A417" s="3595"/>
      <c r="B417" s="3532"/>
      <c r="C417" s="3535"/>
      <c r="D417" s="1121"/>
      <c r="E417" s="3516"/>
      <c r="F417" s="3529"/>
      <c r="G417" s="3637"/>
      <c r="H417" s="203" t="s">
        <v>233</v>
      </c>
      <c r="I417" s="265"/>
      <c r="J417" s="265"/>
      <c r="K417" s="264"/>
      <c r="L417" s="437"/>
      <c r="M417" s="436"/>
      <c r="N417" s="435"/>
      <c r="O417" s="435"/>
      <c r="P417" s="434"/>
    </row>
    <row r="418" spans="1:16" ht="14.4" thickBot="1" x14ac:dyDescent="0.3">
      <c r="A418" s="3595"/>
      <c r="B418" s="3532"/>
      <c r="C418" s="3535"/>
      <c r="D418" s="1121"/>
      <c r="E418" s="3516"/>
      <c r="F418" s="3529"/>
      <c r="G418" s="3637"/>
      <c r="H418" s="214" t="s">
        <v>456</v>
      </c>
      <c r="I418" s="195"/>
      <c r="J418" s="195"/>
      <c r="K418" s="194"/>
      <c r="L418" s="1316"/>
      <c r="M418" s="193"/>
      <c r="N418" s="212"/>
      <c r="O418" s="212"/>
      <c r="P418" s="263"/>
    </row>
    <row r="419" spans="1:16" ht="14.4" thickBot="1" x14ac:dyDescent="0.3">
      <c r="A419" s="3596"/>
      <c r="B419" s="3598"/>
      <c r="C419" s="3599"/>
      <c r="D419" s="1122"/>
      <c r="E419" s="3517"/>
      <c r="F419" s="3632"/>
      <c r="G419" s="3638"/>
      <c r="H419" s="190" t="s">
        <v>7</v>
      </c>
      <c r="I419" s="189">
        <f>SUM(I413:I418)</f>
        <v>497.9</v>
      </c>
      <c r="J419" s="189">
        <f>SUM(J413:J417)</f>
        <v>0</v>
      </c>
      <c r="K419" s="189">
        <f>SUM(K413:K417)</f>
        <v>0</v>
      </c>
      <c r="L419" s="417"/>
      <c r="M419" s="187"/>
      <c r="N419" s="186"/>
      <c r="O419" s="186"/>
      <c r="P419" s="185"/>
    </row>
    <row r="420" spans="1:16" ht="13.8" x14ac:dyDescent="0.25">
      <c r="A420" s="3594"/>
      <c r="B420" s="3597"/>
      <c r="C420" s="3534"/>
      <c r="D420" s="1120"/>
      <c r="E420" s="3515" t="s">
        <v>239</v>
      </c>
      <c r="F420" s="3631" t="s">
        <v>62</v>
      </c>
      <c r="G420" s="3633" t="s">
        <v>691</v>
      </c>
      <c r="H420" s="211" t="s">
        <v>48</v>
      </c>
      <c r="I420" s="210">
        <v>35</v>
      </c>
      <c r="J420" s="210">
        <v>35</v>
      </c>
      <c r="K420" s="209">
        <v>35</v>
      </c>
      <c r="L420" s="208" t="s">
        <v>651</v>
      </c>
      <c r="M420" s="207" t="s">
        <v>69</v>
      </c>
      <c r="N420" s="223">
        <v>5</v>
      </c>
      <c r="O420" s="223">
        <v>5</v>
      </c>
      <c r="P420" s="222">
        <v>5</v>
      </c>
    </row>
    <row r="421" spans="1:16" ht="13.8" x14ac:dyDescent="0.25">
      <c r="A421" s="3595"/>
      <c r="B421" s="3532"/>
      <c r="C421" s="3535"/>
      <c r="D421" s="1121"/>
      <c r="E421" s="3516"/>
      <c r="F421" s="3529"/>
      <c r="G421" s="3634"/>
      <c r="H421" s="203" t="s">
        <v>57</v>
      </c>
      <c r="I421" s="202"/>
      <c r="J421" s="202"/>
      <c r="K421" s="201"/>
      <c r="L421" s="200"/>
      <c r="M421" s="199"/>
      <c r="N421" s="197"/>
      <c r="O421" s="197"/>
      <c r="P421" s="266"/>
    </row>
    <row r="422" spans="1:16" ht="14.4" thickBot="1" x14ac:dyDescent="0.3">
      <c r="A422" s="3595"/>
      <c r="B422" s="3532"/>
      <c r="C422" s="3535"/>
      <c r="D422" s="1121"/>
      <c r="E422" s="3516"/>
      <c r="F422" s="3529"/>
      <c r="G422" s="3634"/>
      <c r="H422" s="203" t="s">
        <v>234</v>
      </c>
      <c r="I422" s="202"/>
      <c r="J422" s="202"/>
      <c r="K422" s="201"/>
      <c r="L422" s="1312"/>
      <c r="M422" s="221"/>
      <c r="N422" s="197"/>
      <c r="O422" s="197"/>
      <c r="P422" s="266"/>
    </row>
    <row r="423" spans="1:16" ht="14.4" thickBot="1" x14ac:dyDescent="0.3">
      <c r="A423" s="3596"/>
      <c r="B423" s="3598"/>
      <c r="C423" s="3599"/>
      <c r="D423" s="1122"/>
      <c r="E423" s="2242"/>
      <c r="F423" s="3632"/>
      <c r="G423" s="3635"/>
      <c r="H423" s="190" t="s">
        <v>7</v>
      </c>
      <c r="I423" s="189">
        <f>SUM(I420:I422)</f>
        <v>35</v>
      </c>
      <c r="J423" s="189">
        <f>SUM(J420:J422)</f>
        <v>35</v>
      </c>
      <c r="K423" s="189">
        <f>SUM(K420:K422)</f>
        <v>35</v>
      </c>
      <c r="L423" s="417"/>
      <c r="M423" s="416"/>
      <c r="N423" s="347"/>
      <c r="O423" s="347"/>
      <c r="P423" s="415"/>
    </row>
    <row r="424" spans="1:16" ht="13.8" x14ac:dyDescent="0.25">
      <c r="A424" s="3594"/>
      <c r="B424" s="3597"/>
      <c r="C424" s="3534"/>
      <c r="D424" s="1120"/>
      <c r="E424" s="3515" t="s">
        <v>238</v>
      </c>
      <c r="F424" s="3608" t="s">
        <v>62</v>
      </c>
      <c r="G424" s="3498" t="s">
        <v>236</v>
      </c>
      <c r="H424" s="211" t="s">
        <v>48</v>
      </c>
      <c r="I424" s="210">
        <v>25.6</v>
      </c>
      <c r="J424" s="210">
        <v>25</v>
      </c>
      <c r="K424" s="209">
        <v>25</v>
      </c>
      <c r="L424" s="208"/>
      <c r="M424" s="207"/>
      <c r="N424" s="223"/>
      <c r="O424" s="223"/>
      <c r="P424" s="222"/>
    </row>
    <row r="425" spans="1:16" ht="13.8" x14ac:dyDescent="0.25">
      <c r="A425" s="3595"/>
      <c r="B425" s="3532"/>
      <c r="C425" s="3535"/>
      <c r="D425" s="1121"/>
      <c r="E425" s="3516"/>
      <c r="F425" s="3496"/>
      <c r="G425" s="3499"/>
      <c r="H425" s="203" t="s">
        <v>57</v>
      </c>
      <c r="I425" s="202"/>
      <c r="J425" s="202"/>
      <c r="K425" s="201"/>
      <c r="L425" s="200"/>
      <c r="M425" s="199"/>
      <c r="N425" s="197"/>
      <c r="O425" s="197"/>
      <c r="P425" s="266"/>
    </row>
    <row r="426" spans="1:16" ht="14.4" thickBot="1" x14ac:dyDescent="0.3">
      <c r="A426" s="3595"/>
      <c r="B426" s="3532"/>
      <c r="C426" s="3535"/>
      <c r="D426" s="1121"/>
      <c r="E426" s="1299"/>
      <c r="F426" s="3496"/>
      <c r="G426" s="3499"/>
      <c r="H426" s="214" t="s">
        <v>234</v>
      </c>
      <c r="I426" s="195"/>
      <c r="J426" s="195"/>
      <c r="K426" s="194"/>
      <c r="L426" s="213"/>
      <c r="M426" s="2512"/>
      <c r="N426" s="192"/>
      <c r="O426" s="212"/>
      <c r="P426" s="191"/>
    </row>
    <row r="427" spans="1:16" ht="14.4" thickBot="1" x14ac:dyDescent="0.3">
      <c r="A427" s="3596"/>
      <c r="B427" s="3598"/>
      <c r="C427" s="3599"/>
      <c r="D427" s="1122"/>
      <c r="E427" s="230"/>
      <c r="F427" s="3609"/>
      <c r="G427" s="3500"/>
      <c r="H427" s="190" t="s">
        <v>7</v>
      </c>
      <c r="I427" s="189">
        <f>SUM(I424:I426)</f>
        <v>25.6</v>
      </c>
      <c r="J427" s="189">
        <f>SUM(J424:J426)</f>
        <v>25</v>
      </c>
      <c r="K427" s="189">
        <f>SUM(K424:K426)</f>
        <v>25</v>
      </c>
      <c r="L427" s="417"/>
      <c r="M427" s="187"/>
      <c r="N427" s="186"/>
      <c r="O427" s="186"/>
      <c r="P427" s="185"/>
    </row>
    <row r="428" spans="1:16" ht="12" customHeight="1" x14ac:dyDescent="0.25">
      <c r="A428" s="3594"/>
      <c r="B428" s="3597"/>
      <c r="C428" s="3534"/>
      <c r="D428" s="1120"/>
      <c r="E428" s="3515" t="s">
        <v>237</v>
      </c>
      <c r="F428" s="3608" t="s">
        <v>62</v>
      </c>
      <c r="G428" s="3498" t="s">
        <v>236</v>
      </c>
      <c r="H428" s="211" t="s">
        <v>48</v>
      </c>
      <c r="I428" s="210"/>
      <c r="J428" s="210"/>
      <c r="K428" s="209"/>
      <c r="L428" s="208"/>
      <c r="M428" s="207"/>
      <c r="N428" s="206"/>
      <c r="O428" s="205"/>
      <c r="P428" s="204"/>
    </row>
    <row r="429" spans="1:16" ht="12.6" customHeight="1" x14ac:dyDescent="0.25">
      <c r="A429" s="3595"/>
      <c r="B429" s="3532"/>
      <c r="C429" s="3535"/>
      <c r="D429" s="1121"/>
      <c r="E429" s="3516"/>
      <c r="F429" s="3496"/>
      <c r="G429" s="3499"/>
      <c r="H429" s="203" t="s">
        <v>57</v>
      </c>
      <c r="I429" s="989"/>
      <c r="J429" s="202"/>
      <c r="K429" s="201"/>
      <c r="L429" s="200"/>
      <c r="M429" s="199"/>
      <c r="N429" s="198"/>
      <c r="O429" s="197"/>
      <c r="P429" s="1314"/>
    </row>
    <row r="430" spans="1:16" ht="14.4" thickBot="1" x14ac:dyDescent="0.3">
      <c r="A430" s="3595"/>
      <c r="B430" s="3532"/>
      <c r="C430" s="3535"/>
      <c r="D430" s="1121"/>
      <c r="E430" s="3516"/>
      <c r="F430" s="3496"/>
      <c r="G430" s="3499"/>
      <c r="H430" s="196" t="s">
        <v>234</v>
      </c>
      <c r="I430" s="195"/>
      <c r="J430" s="195"/>
      <c r="K430" s="194"/>
      <c r="L430" s="1316"/>
      <c r="M430" s="193"/>
      <c r="N430" s="192"/>
      <c r="O430" s="192"/>
      <c r="P430" s="191"/>
    </row>
    <row r="431" spans="1:16" ht="14.4" thickBot="1" x14ac:dyDescent="0.3">
      <c r="A431" s="3596"/>
      <c r="B431" s="3598"/>
      <c r="C431" s="3599"/>
      <c r="D431" s="1122"/>
      <c r="E431" s="3517"/>
      <c r="F431" s="3609"/>
      <c r="G431" s="3500"/>
      <c r="H431" s="190" t="s">
        <v>7</v>
      </c>
      <c r="I431" s="189">
        <f>SUM(I428:I430)</f>
        <v>0</v>
      </c>
      <c r="J431" s="189">
        <f>SUM(J428:J430)</f>
        <v>0</v>
      </c>
      <c r="K431" s="189">
        <f>SUM(K428:K430)</f>
        <v>0</v>
      </c>
      <c r="L431" s="417"/>
      <c r="M431" s="187"/>
      <c r="N431" s="186"/>
      <c r="O431" s="186"/>
      <c r="P431" s="185"/>
    </row>
    <row r="432" spans="1:16" ht="14.4" thickBot="1" x14ac:dyDescent="0.3">
      <c r="A432" s="1119" t="s">
        <v>61</v>
      </c>
      <c r="B432" s="184" t="s">
        <v>6</v>
      </c>
      <c r="C432" s="3522" t="s">
        <v>31</v>
      </c>
      <c r="D432" s="3522"/>
      <c r="E432" s="3522"/>
      <c r="F432" s="3522"/>
      <c r="G432" s="3523"/>
      <c r="H432" s="183" t="s">
        <v>7</v>
      </c>
      <c r="I432" s="182">
        <f>I406*1</f>
        <v>1430.1</v>
      </c>
      <c r="J432" s="182">
        <f>J406*1</f>
        <v>60</v>
      </c>
      <c r="K432" s="182">
        <f>K406*1</f>
        <v>60</v>
      </c>
      <c r="L432" s="181"/>
      <c r="M432" s="181"/>
      <c r="N432" s="181"/>
      <c r="O432" s="181"/>
      <c r="P432" s="180"/>
    </row>
    <row r="433" spans="1:16" ht="14.4" thickBot="1" x14ac:dyDescent="0.3">
      <c r="A433" s="179" t="s">
        <v>61</v>
      </c>
      <c r="B433" s="179"/>
      <c r="C433" s="3524" t="s">
        <v>51</v>
      </c>
      <c r="D433" s="3524"/>
      <c r="E433" s="3524"/>
      <c r="F433" s="3524"/>
      <c r="G433" s="3525"/>
      <c r="H433" s="178" t="s">
        <v>7</v>
      </c>
      <c r="I433" s="177">
        <f>I432*1</f>
        <v>1430.1</v>
      </c>
      <c r="J433" s="177">
        <f>J432*1</f>
        <v>60</v>
      </c>
      <c r="K433" s="177">
        <f>K432*1</f>
        <v>60</v>
      </c>
      <c r="L433" s="176"/>
      <c r="M433" s="176"/>
      <c r="N433" s="176"/>
      <c r="O433" s="176"/>
      <c r="P433" s="175"/>
    </row>
    <row r="434" spans="1:16" ht="14.4" thickBot="1" x14ac:dyDescent="0.3">
      <c r="A434" s="179"/>
      <c r="B434" s="179"/>
      <c r="C434" s="3524" t="s">
        <v>78</v>
      </c>
      <c r="D434" s="3524"/>
      <c r="E434" s="3524"/>
      <c r="F434" s="3524"/>
      <c r="G434" s="3525"/>
      <c r="H434" s="178" t="s">
        <v>7</v>
      </c>
      <c r="I434" s="177">
        <f>I435-I439</f>
        <v>21915.500000000004</v>
      </c>
      <c r="J434" s="177">
        <f>J435-J439</f>
        <v>13152.3</v>
      </c>
      <c r="K434" s="177">
        <f>K435-K439</f>
        <v>12141.4</v>
      </c>
      <c r="L434" s="176"/>
      <c r="M434" s="176"/>
      <c r="N434" s="176"/>
      <c r="O434" s="176"/>
      <c r="P434" s="175"/>
    </row>
    <row r="435" spans="1:16" ht="14.4" thickBot="1" x14ac:dyDescent="0.3">
      <c r="A435" s="174"/>
      <c r="B435" s="174"/>
      <c r="C435" s="3655" t="s">
        <v>235</v>
      </c>
      <c r="D435" s="3655"/>
      <c r="E435" s="3655"/>
      <c r="F435" s="3655"/>
      <c r="G435" s="3656"/>
      <c r="H435" s="173" t="s">
        <v>7</v>
      </c>
      <c r="I435" s="172">
        <f>I62+I118+I157+I211+I253+I339+I363+I395+I433</f>
        <v>28915.500000000004</v>
      </c>
      <c r="J435" s="172">
        <f>J62+J118+J157+J211+J253+J339+J363+J395+J433</f>
        <v>13222.3</v>
      </c>
      <c r="K435" s="172">
        <f>K62+K118+K157+K211+K253+K339+K363+K395+K433</f>
        <v>12141.4</v>
      </c>
      <c r="L435" s="171"/>
      <c r="M435" s="171"/>
      <c r="N435" s="171"/>
      <c r="O435" s="171"/>
      <c r="P435" s="170"/>
    </row>
    <row r="436" spans="1:16" ht="13.8" x14ac:dyDescent="0.25">
      <c r="A436" s="169" t="s">
        <v>413</v>
      </c>
      <c r="B436" s="169"/>
      <c r="C436" s="169"/>
      <c r="D436" s="169"/>
      <c r="E436" s="169"/>
      <c r="F436" s="169"/>
      <c r="G436" s="169"/>
      <c r="H436" s="169"/>
      <c r="I436" s="169"/>
      <c r="J436" s="169"/>
      <c r="K436" s="150"/>
      <c r="L436" s="150"/>
      <c r="M436" s="150"/>
      <c r="N436" s="150"/>
      <c r="O436" s="150"/>
      <c r="P436" s="150"/>
    </row>
    <row r="437" spans="1:16" ht="13.8" x14ac:dyDescent="0.25">
      <c r="A437" s="589"/>
      <c r="B437" s="589"/>
      <c r="C437" s="589"/>
      <c r="D437" s="589"/>
      <c r="E437" s="589"/>
      <c r="F437" s="589"/>
      <c r="G437" s="589"/>
      <c r="H437" s="589"/>
      <c r="I437" s="589"/>
      <c r="J437" s="589"/>
      <c r="K437" s="150"/>
      <c r="L437" s="150"/>
      <c r="M437" s="150"/>
      <c r="N437" s="150"/>
      <c r="O437" s="150"/>
      <c r="P437" s="150"/>
    </row>
    <row r="438" spans="1:16" ht="14.4" x14ac:dyDescent="0.3">
      <c r="A438" s="150"/>
      <c r="B438" s="150"/>
      <c r="C438" s="150"/>
      <c r="D438" s="150"/>
      <c r="E438" s="150"/>
      <c r="F438" s="150"/>
      <c r="G438" s="150"/>
      <c r="H438" s="166" t="s">
        <v>48</v>
      </c>
      <c r="I438" s="993">
        <f t="shared" ref="I438:K442" si="27">I13+I43+I67+I91+I123+I141+I150+I162+I216+I231+I240+I258+I275+I290+I344+I356+I368+I400</f>
        <v>987.9</v>
      </c>
      <c r="J438" s="993">
        <f t="shared" si="27"/>
        <v>3730.8</v>
      </c>
      <c r="K438" s="993">
        <f t="shared" si="27"/>
        <v>2141.4</v>
      </c>
      <c r="L438" s="1003"/>
      <c r="M438" s="167"/>
      <c r="N438" s="150"/>
      <c r="O438" s="150"/>
      <c r="P438" s="150"/>
    </row>
    <row r="439" spans="1:16" ht="14.4" x14ac:dyDescent="0.3">
      <c r="A439" s="164"/>
      <c r="B439" s="164"/>
      <c r="C439" s="164"/>
      <c r="D439" s="164"/>
      <c r="E439" s="164"/>
      <c r="F439" s="164"/>
      <c r="G439" s="164"/>
      <c r="H439" s="166" t="s">
        <v>57</v>
      </c>
      <c r="I439" s="1063">
        <f t="shared" si="27"/>
        <v>7000</v>
      </c>
      <c r="J439" s="168">
        <f t="shared" si="27"/>
        <v>70</v>
      </c>
      <c r="K439" s="168">
        <f t="shared" si="27"/>
        <v>0</v>
      </c>
      <c r="L439" s="1334"/>
      <c r="M439" s="167"/>
      <c r="N439" s="150"/>
      <c r="O439" s="150"/>
      <c r="P439" s="150"/>
    </row>
    <row r="440" spans="1:16" ht="14.4" x14ac:dyDescent="0.3">
      <c r="A440" s="164"/>
      <c r="B440" s="164"/>
      <c r="C440" s="164"/>
      <c r="D440" s="164"/>
      <c r="E440" s="164"/>
      <c r="F440" s="164"/>
      <c r="G440" s="164"/>
      <c r="H440" s="166" t="s">
        <v>234</v>
      </c>
      <c r="I440" s="168">
        <f t="shared" si="27"/>
        <v>5665.7999999999993</v>
      </c>
      <c r="J440" s="168">
        <f t="shared" si="27"/>
        <v>5441</v>
      </c>
      <c r="K440" s="168">
        <f t="shared" si="27"/>
        <v>6663</v>
      </c>
      <c r="L440" s="1334"/>
      <c r="M440" s="167"/>
      <c r="N440" s="150"/>
      <c r="O440" s="150"/>
      <c r="P440" s="150"/>
    </row>
    <row r="441" spans="1:16" ht="14.4" x14ac:dyDescent="0.3">
      <c r="A441" s="164"/>
      <c r="B441" s="164"/>
      <c r="C441" s="164"/>
      <c r="D441" s="164"/>
      <c r="E441" s="158"/>
      <c r="F441" s="158"/>
      <c r="G441" s="158"/>
      <c r="H441" s="166" t="s">
        <v>55</v>
      </c>
      <c r="I441" s="168">
        <f>I16+I46+I70+I94+I126+I144+I153+I165+I219+I234+I243+I261+I278+I293+I347+I359+I371+I403</f>
        <v>8545.8000000000011</v>
      </c>
      <c r="J441" s="168">
        <f t="shared" si="27"/>
        <v>11.5</v>
      </c>
      <c r="K441" s="168">
        <f t="shared" si="27"/>
        <v>0</v>
      </c>
      <c r="L441" s="1334"/>
      <c r="M441" s="167"/>
      <c r="N441" s="150"/>
      <c r="O441" s="150"/>
      <c r="P441" s="150"/>
    </row>
    <row r="442" spans="1:16" ht="14.4" x14ac:dyDescent="0.3">
      <c r="A442" s="164"/>
      <c r="B442" s="164"/>
      <c r="C442" s="164"/>
      <c r="D442" s="164"/>
      <c r="E442" s="158"/>
      <c r="F442" s="158"/>
      <c r="G442" s="158"/>
      <c r="H442" s="166" t="s">
        <v>233</v>
      </c>
      <c r="I442" s="168">
        <f t="shared" si="27"/>
        <v>6716</v>
      </c>
      <c r="J442" s="168">
        <f t="shared" si="27"/>
        <v>3969</v>
      </c>
      <c r="K442" s="168">
        <f t="shared" si="27"/>
        <v>3337</v>
      </c>
      <c r="L442" s="2645"/>
      <c r="M442" s="167"/>
      <c r="N442" s="150"/>
      <c r="O442" s="150"/>
      <c r="P442" s="150"/>
    </row>
    <row r="443" spans="1:16" ht="13.8" x14ac:dyDescent="0.25">
      <c r="A443" s="164"/>
      <c r="B443" s="164"/>
      <c r="C443" s="164"/>
      <c r="D443" s="164"/>
      <c r="E443" s="158"/>
      <c r="F443" s="158"/>
      <c r="G443" s="158"/>
      <c r="H443" s="166" t="s">
        <v>456</v>
      </c>
      <c r="I443" s="168">
        <f>I405+I263</f>
        <v>0</v>
      </c>
      <c r="J443" s="168">
        <f>J405+J263</f>
        <v>0</v>
      </c>
      <c r="K443" s="168">
        <f>K405+K263</f>
        <v>0</v>
      </c>
      <c r="L443" s="150"/>
      <c r="M443" s="150"/>
      <c r="N443" s="150"/>
      <c r="O443" s="150"/>
      <c r="P443" s="150"/>
    </row>
    <row r="444" spans="1:16" ht="14.4" x14ac:dyDescent="0.3">
      <c r="A444" s="164"/>
      <c r="B444" s="164"/>
      <c r="C444" s="164"/>
      <c r="D444" s="164"/>
      <c r="E444" s="158"/>
      <c r="F444" s="158"/>
      <c r="G444" s="158"/>
      <c r="H444" s="166" t="s">
        <v>56</v>
      </c>
      <c r="I444" s="168">
        <f>I96+I373</f>
        <v>0</v>
      </c>
      <c r="J444" s="168">
        <f>J96*1</f>
        <v>0</v>
      </c>
      <c r="K444" s="168">
        <f>K96*1</f>
        <v>0</v>
      </c>
      <c r="L444" s="2646"/>
      <c r="M444" s="150"/>
      <c r="N444" s="150"/>
      <c r="O444" s="150"/>
      <c r="P444" s="150"/>
    </row>
    <row r="445" spans="1:16" ht="13.8" x14ac:dyDescent="0.25">
      <c r="A445" s="164"/>
      <c r="B445" s="164"/>
      <c r="C445" s="164"/>
      <c r="D445" s="164"/>
      <c r="E445" s="158"/>
      <c r="F445" s="158"/>
      <c r="G445" s="158"/>
      <c r="H445" s="166" t="s">
        <v>232</v>
      </c>
      <c r="I445" s="1004">
        <f>SUM(I438:I444)</f>
        <v>28915.5</v>
      </c>
      <c r="J445" s="1004">
        <f t="shared" ref="J445:K445" si="28">SUM(J438:J444)</f>
        <v>13222.3</v>
      </c>
      <c r="K445" s="1004">
        <f t="shared" si="28"/>
        <v>12141.4</v>
      </c>
      <c r="L445" s="150"/>
      <c r="M445" s="150"/>
      <c r="N445" s="150"/>
      <c r="O445" s="150"/>
      <c r="P445" s="150"/>
    </row>
    <row r="446" spans="1:16" ht="13.8" x14ac:dyDescent="0.25">
      <c r="A446" s="164"/>
      <c r="B446" s="164"/>
      <c r="C446" s="164"/>
      <c r="D446" s="164"/>
      <c r="E446" s="158"/>
      <c r="F446" s="158"/>
      <c r="G446" s="158"/>
      <c r="H446" s="166"/>
      <c r="I446" s="1004"/>
      <c r="J446" s="1004"/>
      <c r="K446" s="1004"/>
      <c r="L446" s="150"/>
      <c r="M446" s="150"/>
      <c r="N446" s="150"/>
      <c r="O446" s="150"/>
      <c r="P446" s="150"/>
    </row>
    <row r="447" spans="1:16" ht="13.8" x14ac:dyDescent="0.25">
      <c r="A447" s="164"/>
      <c r="B447" s="164"/>
      <c r="C447" s="164"/>
      <c r="D447" s="165"/>
      <c r="E447" s="3657" t="s">
        <v>231</v>
      </c>
      <c r="F447" s="3657"/>
      <c r="G447" s="3657"/>
      <c r="H447" s="3657"/>
      <c r="I447" s="3657"/>
      <c r="J447" s="158"/>
      <c r="K447" s="158"/>
      <c r="L447" s="150"/>
      <c r="M447" s="150"/>
      <c r="N447" s="150"/>
      <c r="O447" s="150"/>
      <c r="P447" s="150"/>
    </row>
    <row r="448" spans="1:16" ht="14.4" thickBot="1" x14ac:dyDescent="0.3">
      <c r="A448" s="164"/>
      <c r="B448" s="164"/>
      <c r="C448" s="164"/>
      <c r="D448" s="164"/>
      <c r="E448" s="158"/>
      <c r="F448" s="158"/>
      <c r="G448" s="158"/>
      <c r="H448" s="158"/>
      <c r="I448" s="158"/>
      <c r="J448" s="158"/>
      <c r="K448" s="158"/>
      <c r="L448" s="150"/>
      <c r="M448" s="150"/>
      <c r="N448" s="150"/>
      <c r="O448" s="150"/>
      <c r="P448" s="150"/>
    </row>
    <row r="449" spans="1:16" ht="31.2" thickBot="1" x14ac:dyDescent="0.3">
      <c r="A449" s="150"/>
      <c r="B449" s="150"/>
      <c r="C449" s="150"/>
      <c r="D449" s="150"/>
      <c r="E449" s="163"/>
      <c r="F449" s="162"/>
      <c r="G449" s="162"/>
      <c r="H449" s="1335"/>
      <c r="I449" s="160" t="s">
        <v>1083</v>
      </c>
      <c r="J449" s="161" t="s">
        <v>77</v>
      </c>
      <c r="K449" s="160" t="s">
        <v>1084</v>
      </c>
      <c r="L449" s="150"/>
      <c r="M449" s="150"/>
      <c r="N449" s="150"/>
      <c r="O449" s="150"/>
      <c r="P449" s="150"/>
    </row>
    <row r="450" spans="1:16" ht="14.4" thickBot="1" x14ac:dyDescent="0.3">
      <c r="A450" s="150"/>
      <c r="B450" s="150"/>
      <c r="C450" s="150"/>
      <c r="D450" s="150"/>
      <c r="E450" s="3658" t="s">
        <v>33</v>
      </c>
      <c r="F450" s="3659"/>
      <c r="G450" s="3659"/>
      <c r="H450" s="3660"/>
      <c r="I450" s="2647">
        <f>SUM(I451:I461)</f>
        <v>28915.5</v>
      </c>
      <c r="J450" s="2648">
        <f>SUM(J451:J461)</f>
        <v>13222.3</v>
      </c>
      <c r="K450" s="2648">
        <f>SUM(K451:K461)</f>
        <v>12141.4</v>
      </c>
      <c r="L450" s="1336"/>
      <c r="M450" s="150"/>
      <c r="N450" s="150"/>
      <c r="O450" s="150"/>
      <c r="P450" s="150"/>
    </row>
    <row r="451" spans="1:16" ht="13.8" x14ac:dyDescent="0.25">
      <c r="A451" s="150"/>
      <c r="B451" s="150"/>
      <c r="C451" s="150"/>
      <c r="D451" s="150"/>
      <c r="E451" s="3644" t="s">
        <v>230</v>
      </c>
      <c r="F451" s="3645"/>
      <c r="G451" s="3645"/>
      <c r="H451" s="3646"/>
      <c r="I451" s="2649">
        <v>987.9</v>
      </c>
      <c r="J451" s="2650">
        <v>3730.8</v>
      </c>
      <c r="K451" s="2649">
        <v>2141.4</v>
      </c>
      <c r="L451" s="150"/>
      <c r="M451" s="150"/>
      <c r="N451" s="150"/>
      <c r="O451" s="150"/>
      <c r="P451" s="150"/>
    </row>
    <row r="452" spans="1:16" ht="13.8" x14ac:dyDescent="0.25">
      <c r="A452" s="150"/>
      <c r="B452" s="150"/>
      <c r="C452" s="150"/>
      <c r="D452" s="150"/>
      <c r="E452" s="3644" t="s">
        <v>229</v>
      </c>
      <c r="F452" s="3645"/>
      <c r="G452" s="3645"/>
      <c r="H452" s="3646"/>
      <c r="I452" s="2651"/>
      <c r="J452" s="2652"/>
      <c r="K452" s="2651"/>
      <c r="L452" s="150"/>
      <c r="M452" s="150"/>
      <c r="N452" s="150"/>
      <c r="O452" s="150"/>
      <c r="P452" s="150"/>
    </row>
    <row r="453" spans="1:16" ht="13.8" x14ac:dyDescent="0.25">
      <c r="A453" s="150"/>
      <c r="B453" s="150"/>
      <c r="C453" s="150"/>
      <c r="D453" s="150"/>
      <c r="E453" s="3644" t="s">
        <v>228</v>
      </c>
      <c r="F453" s="3645"/>
      <c r="G453" s="3645"/>
      <c r="H453" s="3646"/>
      <c r="I453" s="2653"/>
      <c r="J453" s="2652"/>
      <c r="K453" s="2651"/>
      <c r="L453" s="150"/>
      <c r="M453" s="150"/>
      <c r="N453" s="150"/>
      <c r="O453" s="150"/>
      <c r="P453" s="150"/>
    </row>
    <row r="454" spans="1:16" ht="13.8" x14ac:dyDescent="0.25">
      <c r="A454" s="150"/>
      <c r="B454" s="150"/>
      <c r="C454" s="150"/>
      <c r="D454" s="150"/>
      <c r="E454" s="3644" t="s">
        <v>227</v>
      </c>
      <c r="F454" s="3645"/>
      <c r="G454" s="3645"/>
      <c r="H454" s="3646"/>
      <c r="I454" s="2651"/>
      <c r="J454" s="2652"/>
      <c r="K454" s="2651"/>
      <c r="L454" s="1064"/>
      <c r="M454" s="150"/>
      <c r="N454" s="150"/>
      <c r="O454" s="150"/>
      <c r="P454" s="150"/>
    </row>
    <row r="455" spans="1:16" ht="13.8" x14ac:dyDescent="0.25">
      <c r="A455" s="150"/>
      <c r="B455" s="150"/>
      <c r="C455" s="150"/>
      <c r="D455" s="150"/>
      <c r="E455" s="3438" t="s">
        <v>226</v>
      </c>
      <c r="F455" s="3439"/>
      <c r="G455" s="3439"/>
      <c r="H455" s="3440"/>
      <c r="I455" s="977">
        <v>6716</v>
      </c>
      <c r="J455" s="976">
        <v>3969</v>
      </c>
      <c r="K455" s="2661">
        <v>3337</v>
      </c>
      <c r="L455" s="2654"/>
      <c r="M455" s="150"/>
      <c r="N455" s="150"/>
      <c r="O455" s="150"/>
      <c r="P455" s="465"/>
    </row>
    <row r="456" spans="1:16" ht="13.8" x14ac:dyDescent="0.25">
      <c r="A456" s="150"/>
      <c r="B456" s="150"/>
      <c r="C456" s="150"/>
      <c r="D456" s="150"/>
      <c r="E456" s="159" t="s">
        <v>225</v>
      </c>
      <c r="F456" s="158"/>
      <c r="G456" s="158"/>
      <c r="H456" s="157"/>
      <c r="I456" s="2651"/>
      <c r="J456" s="2652"/>
      <c r="K456" s="2651"/>
      <c r="L456" s="150"/>
      <c r="M456" s="150"/>
      <c r="N456" s="150"/>
      <c r="O456" s="150"/>
      <c r="P456" s="150"/>
    </row>
    <row r="457" spans="1:16" ht="13.8" x14ac:dyDescent="0.25">
      <c r="A457" s="150"/>
      <c r="B457" s="150"/>
      <c r="C457" s="150"/>
      <c r="D457" s="150"/>
      <c r="E457" s="3644" t="s">
        <v>224</v>
      </c>
      <c r="F457" s="3645"/>
      <c r="G457" s="3645"/>
      <c r="H457" s="3646"/>
      <c r="I457" s="2651"/>
      <c r="J457" s="2652"/>
      <c r="K457" s="2651"/>
      <c r="L457" s="150"/>
      <c r="M457" s="150"/>
      <c r="N457" s="150"/>
      <c r="O457" s="150"/>
      <c r="P457" s="150"/>
    </row>
    <row r="458" spans="1:16" ht="13.8" x14ac:dyDescent="0.25">
      <c r="A458" s="150"/>
      <c r="B458" s="150"/>
      <c r="C458" s="150"/>
      <c r="D458" s="150"/>
      <c r="E458" s="3644" t="s">
        <v>223</v>
      </c>
      <c r="F458" s="3645"/>
      <c r="G458" s="3645"/>
      <c r="H458" s="3646"/>
      <c r="I458" s="2655"/>
      <c r="J458" s="2656"/>
      <c r="K458" s="2655"/>
      <c r="L458" s="150"/>
      <c r="M458" s="150"/>
      <c r="N458" s="150"/>
      <c r="O458" s="150"/>
      <c r="P458" s="150"/>
    </row>
    <row r="459" spans="1:16" ht="13.8" x14ac:dyDescent="0.25">
      <c r="A459" s="150"/>
      <c r="B459" s="150"/>
      <c r="C459" s="150"/>
      <c r="D459" s="150"/>
      <c r="E459" s="3644" t="s">
        <v>222</v>
      </c>
      <c r="F459" s="3645"/>
      <c r="G459" s="3645"/>
      <c r="H459" s="3646"/>
      <c r="I459" s="2657">
        <v>5665.8</v>
      </c>
      <c r="J459" s="2658">
        <v>5441</v>
      </c>
      <c r="K459" s="2655">
        <v>6663</v>
      </c>
      <c r="L459" s="150"/>
      <c r="M459" s="150"/>
      <c r="N459" s="150"/>
      <c r="O459" s="150"/>
      <c r="P459" s="150"/>
    </row>
    <row r="460" spans="1:16" ht="13.8" x14ac:dyDescent="0.25">
      <c r="A460" s="150"/>
      <c r="B460" s="150"/>
      <c r="C460" s="150"/>
      <c r="D460" s="150"/>
      <c r="E460" s="3644" t="s">
        <v>221</v>
      </c>
      <c r="F460" s="3645"/>
      <c r="G460" s="3645"/>
      <c r="H460" s="3646"/>
      <c r="I460" s="2657">
        <v>8545.7999999999993</v>
      </c>
      <c r="J460" s="2658">
        <v>11.5</v>
      </c>
      <c r="K460" s="2657">
        <v>0</v>
      </c>
      <c r="L460" s="150"/>
      <c r="M460" s="150"/>
      <c r="N460" s="150"/>
      <c r="O460" s="150"/>
      <c r="P460" s="465"/>
    </row>
    <row r="461" spans="1:16" ht="14.4" thickBot="1" x14ac:dyDescent="0.3">
      <c r="A461" s="150"/>
      <c r="B461" s="150"/>
      <c r="C461" s="150"/>
      <c r="D461" s="150"/>
      <c r="E461" s="3647" t="s">
        <v>220</v>
      </c>
      <c r="F461" s="3648"/>
      <c r="G461" s="3648"/>
      <c r="H461" s="3649"/>
      <c r="I461" s="2659">
        <v>7000</v>
      </c>
      <c r="J461" s="2660">
        <v>70</v>
      </c>
      <c r="K461" s="2659"/>
      <c r="L461" s="150"/>
      <c r="M461" s="150"/>
      <c r="N461" s="150"/>
      <c r="O461" s="150"/>
      <c r="P461" s="150"/>
    </row>
    <row r="462" spans="1:16" ht="14.4" thickBot="1" x14ac:dyDescent="0.3">
      <c r="A462" s="150"/>
      <c r="B462" s="150"/>
      <c r="C462" s="150"/>
      <c r="D462" s="150"/>
      <c r="E462" s="3650" t="s">
        <v>34</v>
      </c>
      <c r="F462" s="3651"/>
      <c r="G462" s="3651"/>
      <c r="H462" s="3651"/>
      <c r="I462" s="156"/>
      <c r="J462" s="156"/>
      <c r="K462" s="155"/>
      <c r="L462" s="150"/>
      <c r="M462" s="150"/>
      <c r="N462" s="150"/>
      <c r="O462" s="150"/>
      <c r="P462" s="150"/>
    </row>
    <row r="463" spans="1:16" ht="14.4" thickBot="1" x14ac:dyDescent="0.3">
      <c r="A463" s="150"/>
      <c r="B463" s="150"/>
      <c r="C463" s="150"/>
      <c r="D463" s="150"/>
      <c r="E463" s="3652" t="s">
        <v>219</v>
      </c>
      <c r="F463" s="3653"/>
      <c r="G463" s="3653"/>
      <c r="H463" s="3654"/>
      <c r="I463" s="154"/>
      <c r="J463" s="154"/>
      <c r="K463" s="153"/>
      <c r="L463" s="150"/>
      <c r="M463" s="150"/>
      <c r="N463" s="150"/>
      <c r="O463" s="150"/>
      <c r="P463" s="150"/>
    </row>
    <row r="464" spans="1:16" ht="14.4" thickBot="1" x14ac:dyDescent="0.3">
      <c r="A464" s="150"/>
      <c r="B464" s="150"/>
      <c r="C464" s="150"/>
      <c r="D464" s="150"/>
      <c r="E464" s="3639"/>
      <c r="F464" s="3640"/>
      <c r="G464" s="3640"/>
      <c r="H464" s="3641"/>
      <c r="I464" s="152"/>
      <c r="J464" s="152"/>
      <c r="K464" s="151"/>
      <c r="L464" s="150"/>
      <c r="M464" s="150"/>
      <c r="N464" s="150"/>
      <c r="O464" s="150"/>
      <c r="P464" s="150"/>
    </row>
  </sheetData>
  <mergeCells count="332">
    <mergeCell ref="E464:H464"/>
    <mergeCell ref="L389:L390"/>
    <mergeCell ref="E458:H458"/>
    <mergeCell ref="E459:H459"/>
    <mergeCell ref="E460:H460"/>
    <mergeCell ref="E461:H461"/>
    <mergeCell ref="E462:H462"/>
    <mergeCell ref="E463:H463"/>
    <mergeCell ref="E451:H451"/>
    <mergeCell ref="E452:H452"/>
    <mergeCell ref="E453:H453"/>
    <mergeCell ref="E454:H454"/>
    <mergeCell ref="E455:H455"/>
    <mergeCell ref="E457:H457"/>
    <mergeCell ref="C432:G432"/>
    <mergeCell ref="C433:G433"/>
    <mergeCell ref="C434:G434"/>
    <mergeCell ref="C435:G435"/>
    <mergeCell ref="E447:I447"/>
    <mergeCell ref="E450:H450"/>
    <mergeCell ref="E388:E393"/>
    <mergeCell ref="F388:F393"/>
    <mergeCell ref="G388:G393"/>
    <mergeCell ref="C394:G394"/>
    <mergeCell ref="A428:A431"/>
    <mergeCell ref="B428:B431"/>
    <mergeCell ref="C428:C431"/>
    <mergeCell ref="E428:E431"/>
    <mergeCell ref="F428:F431"/>
    <mergeCell ref="G428:G431"/>
    <mergeCell ref="A424:A427"/>
    <mergeCell ref="B424:B427"/>
    <mergeCell ref="C424:C427"/>
    <mergeCell ref="E424:E425"/>
    <mergeCell ref="F424:F427"/>
    <mergeCell ref="G424:G427"/>
    <mergeCell ref="A420:A423"/>
    <mergeCell ref="B420:B423"/>
    <mergeCell ref="C420:C423"/>
    <mergeCell ref="E420:E422"/>
    <mergeCell ref="F420:F423"/>
    <mergeCell ref="G420:G423"/>
    <mergeCell ref="A413:A419"/>
    <mergeCell ref="B413:B419"/>
    <mergeCell ref="C413:C419"/>
    <mergeCell ref="E413:E419"/>
    <mergeCell ref="F413:F419"/>
    <mergeCell ref="G413:G419"/>
    <mergeCell ref="A407:A412"/>
    <mergeCell ref="B407:B412"/>
    <mergeCell ref="C407:C412"/>
    <mergeCell ref="E407:E412"/>
    <mergeCell ref="F407:F412"/>
    <mergeCell ref="G407:G412"/>
    <mergeCell ref="A400:A406"/>
    <mergeCell ref="B400:B406"/>
    <mergeCell ref="C400:C406"/>
    <mergeCell ref="E400:E404"/>
    <mergeCell ref="F400:F406"/>
    <mergeCell ref="G400:G406"/>
    <mergeCell ref="C395:G395"/>
    <mergeCell ref="O398:P398"/>
    <mergeCell ref="E375:E381"/>
    <mergeCell ref="F375:F381"/>
    <mergeCell ref="G375:G381"/>
    <mergeCell ref="E382:E387"/>
    <mergeCell ref="F382:F387"/>
    <mergeCell ref="G382:G387"/>
    <mergeCell ref="C362:G362"/>
    <mergeCell ref="C363:G363"/>
    <mergeCell ref="O366:P366"/>
    <mergeCell ref="B368:B374"/>
    <mergeCell ref="E368:E374"/>
    <mergeCell ref="F368:F374"/>
    <mergeCell ref="G368:G374"/>
    <mergeCell ref="E350:E355"/>
    <mergeCell ref="F350:F354"/>
    <mergeCell ref="G350:G355"/>
    <mergeCell ref="B356:B361"/>
    <mergeCell ref="E356:E361"/>
    <mergeCell ref="F356:F361"/>
    <mergeCell ref="G356:G361"/>
    <mergeCell ref="C338:G338"/>
    <mergeCell ref="C339:G339"/>
    <mergeCell ref="O342:P342"/>
    <mergeCell ref="B344:B349"/>
    <mergeCell ref="E344:E349"/>
    <mergeCell ref="F344:F349"/>
    <mergeCell ref="G344:G349"/>
    <mergeCell ref="A332:A337"/>
    <mergeCell ref="B332:B337"/>
    <mergeCell ref="C332:C337"/>
    <mergeCell ref="E332:E334"/>
    <mergeCell ref="F332:F337"/>
    <mergeCell ref="G332:G337"/>
    <mergeCell ref="A326:A331"/>
    <mergeCell ref="B326:B331"/>
    <mergeCell ref="C326:C331"/>
    <mergeCell ref="E326:E328"/>
    <mergeCell ref="F326:F331"/>
    <mergeCell ref="G326:G331"/>
    <mergeCell ref="A320:A325"/>
    <mergeCell ref="B320:B325"/>
    <mergeCell ref="C320:C325"/>
    <mergeCell ref="E320:E325"/>
    <mergeCell ref="F320:F325"/>
    <mergeCell ref="G320:G325"/>
    <mergeCell ref="A314:A319"/>
    <mergeCell ref="B314:B319"/>
    <mergeCell ref="C314:C319"/>
    <mergeCell ref="E314:E319"/>
    <mergeCell ref="F314:F319"/>
    <mergeCell ref="G314:G319"/>
    <mergeCell ref="A308:A313"/>
    <mergeCell ref="B308:B313"/>
    <mergeCell ref="C308:C313"/>
    <mergeCell ref="E308:E310"/>
    <mergeCell ref="F308:F313"/>
    <mergeCell ref="G308:G313"/>
    <mergeCell ref="A302:A307"/>
    <mergeCell ref="B302:B307"/>
    <mergeCell ref="C302:C307"/>
    <mergeCell ref="E302:E304"/>
    <mergeCell ref="F302:F307"/>
    <mergeCell ref="G302:G307"/>
    <mergeCell ref="A296:A301"/>
    <mergeCell ref="B296:B301"/>
    <mergeCell ref="C296:C301"/>
    <mergeCell ref="E296:E301"/>
    <mergeCell ref="F296:F301"/>
    <mergeCell ref="G296:G301"/>
    <mergeCell ref="C287:G287"/>
    <mergeCell ref="O288:P288"/>
    <mergeCell ref="B290:B295"/>
    <mergeCell ref="E290:E295"/>
    <mergeCell ref="F290:F295"/>
    <mergeCell ref="G290:G295"/>
    <mergeCell ref="A281:A286"/>
    <mergeCell ref="B281:B286"/>
    <mergeCell ref="C281:C286"/>
    <mergeCell ref="E281:E286"/>
    <mergeCell ref="F281:F286"/>
    <mergeCell ref="G281:G286"/>
    <mergeCell ref="C272:G272"/>
    <mergeCell ref="O273:P273"/>
    <mergeCell ref="A275:A280"/>
    <mergeCell ref="B275:B280"/>
    <mergeCell ref="C275:C280"/>
    <mergeCell ref="E275:E277"/>
    <mergeCell ref="F275:F280"/>
    <mergeCell ref="G275:G280"/>
    <mergeCell ref="L283:L284"/>
    <mergeCell ref="L259:L260"/>
    <mergeCell ref="M259:M260"/>
    <mergeCell ref="N259:N260"/>
    <mergeCell ref="O259:O260"/>
    <mergeCell ref="P259:P260"/>
    <mergeCell ref="A265:A271"/>
    <mergeCell ref="B265:B271"/>
    <mergeCell ref="C265:C271"/>
    <mergeCell ref="E265:E271"/>
    <mergeCell ref="F265:F271"/>
    <mergeCell ref="A258:A264"/>
    <mergeCell ref="B258:B264"/>
    <mergeCell ref="C258:C264"/>
    <mergeCell ref="E258:E260"/>
    <mergeCell ref="F258:F264"/>
    <mergeCell ref="G258:G264"/>
    <mergeCell ref="G265:G271"/>
    <mergeCell ref="E246:E251"/>
    <mergeCell ref="F246:F251"/>
    <mergeCell ref="G246:G251"/>
    <mergeCell ref="C252:G252"/>
    <mergeCell ref="C253:G253"/>
    <mergeCell ref="O256:P256"/>
    <mergeCell ref="C237:G237"/>
    <mergeCell ref="O238:P238"/>
    <mergeCell ref="B240:B245"/>
    <mergeCell ref="E240:E245"/>
    <mergeCell ref="F240:F245"/>
    <mergeCell ref="G240:G245"/>
    <mergeCell ref="C228:G228"/>
    <mergeCell ref="O229:P229"/>
    <mergeCell ref="B231:B236"/>
    <mergeCell ref="E231:E236"/>
    <mergeCell ref="F231:F236"/>
    <mergeCell ref="G231:G236"/>
    <mergeCell ref="B216:B221"/>
    <mergeCell ref="E216:E221"/>
    <mergeCell ref="F216:F221"/>
    <mergeCell ref="G216:G221"/>
    <mergeCell ref="E222:E227"/>
    <mergeCell ref="F222:F227"/>
    <mergeCell ref="G222:G227"/>
    <mergeCell ref="E204:E209"/>
    <mergeCell ref="F204:F209"/>
    <mergeCell ref="G204:G209"/>
    <mergeCell ref="C210:G210"/>
    <mergeCell ref="C211:G211"/>
    <mergeCell ref="O214:P214"/>
    <mergeCell ref="E192:E197"/>
    <mergeCell ref="F192:F197"/>
    <mergeCell ref="G192:G197"/>
    <mergeCell ref="E198:E203"/>
    <mergeCell ref="F198:F203"/>
    <mergeCell ref="G198:G203"/>
    <mergeCell ref="E180:E185"/>
    <mergeCell ref="F180:F185"/>
    <mergeCell ref="G180:G185"/>
    <mergeCell ref="E186:E191"/>
    <mergeCell ref="F186:F191"/>
    <mergeCell ref="G186:G191"/>
    <mergeCell ref="E168:E173"/>
    <mergeCell ref="F168:F173"/>
    <mergeCell ref="G170:G173"/>
    <mergeCell ref="E174:E179"/>
    <mergeCell ref="F174:F179"/>
    <mergeCell ref="G174:G179"/>
    <mergeCell ref="C157:G157"/>
    <mergeCell ref="O160:P160"/>
    <mergeCell ref="B162:B167"/>
    <mergeCell ref="E162:E167"/>
    <mergeCell ref="F162:F167"/>
    <mergeCell ref="G162:G167"/>
    <mergeCell ref="O148:P148"/>
    <mergeCell ref="B150:B155"/>
    <mergeCell ref="E150:E155"/>
    <mergeCell ref="F150:F155"/>
    <mergeCell ref="G150:G155"/>
    <mergeCell ref="C156:G156"/>
    <mergeCell ref="B141:B146"/>
    <mergeCell ref="E141:E146"/>
    <mergeCell ref="F141:F146"/>
    <mergeCell ref="G141:G146"/>
    <mergeCell ref="L142:L143"/>
    <mergeCell ref="C147:G147"/>
    <mergeCell ref="E129:E134"/>
    <mergeCell ref="F129:F134"/>
    <mergeCell ref="G129:G134"/>
    <mergeCell ref="E135:E140"/>
    <mergeCell ref="F135:F140"/>
    <mergeCell ref="G135:G140"/>
    <mergeCell ref="G110:G116"/>
    <mergeCell ref="C117:G117"/>
    <mergeCell ref="C118:G118"/>
    <mergeCell ref="O121:P121"/>
    <mergeCell ref="B123:B128"/>
    <mergeCell ref="E123:E128"/>
    <mergeCell ref="F123:F128"/>
    <mergeCell ref="G123:G128"/>
    <mergeCell ref="A110:A116"/>
    <mergeCell ref="B110:B116"/>
    <mergeCell ref="C110:C116"/>
    <mergeCell ref="D110:D116"/>
    <mergeCell ref="E110:E116"/>
    <mergeCell ref="F110:F116"/>
    <mergeCell ref="B104:B109"/>
    <mergeCell ref="C104:C109"/>
    <mergeCell ref="D104:D109"/>
    <mergeCell ref="E104:E109"/>
    <mergeCell ref="F104:F109"/>
    <mergeCell ref="G104:G109"/>
    <mergeCell ref="B91:B97"/>
    <mergeCell ref="E91:E97"/>
    <mergeCell ref="F91:F97"/>
    <mergeCell ref="G91:G97"/>
    <mergeCell ref="E98:E102"/>
    <mergeCell ref="F98:F103"/>
    <mergeCell ref="G98:G103"/>
    <mergeCell ref="E79:E84"/>
    <mergeCell ref="F79:F84"/>
    <mergeCell ref="G79:G84"/>
    <mergeCell ref="E85:E90"/>
    <mergeCell ref="F85:F90"/>
    <mergeCell ref="G89:G90"/>
    <mergeCell ref="B67:B72"/>
    <mergeCell ref="E67:E72"/>
    <mergeCell ref="F67:F72"/>
    <mergeCell ref="G67:G72"/>
    <mergeCell ref="E73:E78"/>
    <mergeCell ref="F73:F78"/>
    <mergeCell ref="G73:G78"/>
    <mergeCell ref="E55:E60"/>
    <mergeCell ref="F55:F60"/>
    <mergeCell ref="G55:G60"/>
    <mergeCell ref="C61:G61"/>
    <mergeCell ref="C62:G62"/>
    <mergeCell ref="O65:P65"/>
    <mergeCell ref="B43:B48"/>
    <mergeCell ref="E43:E48"/>
    <mergeCell ref="F43:F48"/>
    <mergeCell ref="G43:G48"/>
    <mergeCell ref="E49:E54"/>
    <mergeCell ref="F49:F54"/>
    <mergeCell ref="G49:G54"/>
    <mergeCell ref="E31:E36"/>
    <mergeCell ref="F31:F36"/>
    <mergeCell ref="G31:G36"/>
    <mergeCell ref="E37:E42"/>
    <mergeCell ref="F37:F42"/>
    <mergeCell ref="G37:G42"/>
    <mergeCell ref="E19:E24"/>
    <mergeCell ref="F19:F24"/>
    <mergeCell ref="G19:G24"/>
    <mergeCell ref="E25:E30"/>
    <mergeCell ref="F25:F30"/>
    <mergeCell ref="G25:G30"/>
    <mergeCell ref="O11:P11"/>
    <mergeCell ref="B13:B18"/>
    <mergeCell ref="E13:E18"/>
    <mergeCell ref="F13:F18"/>
    <mergeCell ref="G13:G18"/>
    <mergeCell ref="L14:L15"/>
    <mergeCell ref="G6:G8"/>
    <mergeCell ref="H6:H8"/>
    <mergeCell ref="I6:I8"/>
    <mergeCell ref="J6:J8"/>
    <mergeCell ref="K6:K8"/>
    <mergeCell ref="L6:P6"/>
    <mergeCell ref="L7:L8"/>
    <mergeCell ref="M7:M8"/>
    <mergeCell ref="N7:P7"/>
    <mergeCell ref="L1:P1"/>
    <mergeCell ref="A3:N3"/>
    <mergeCell ref="A4:P4"/>
    <mergeCell ref="O5:P5"/>
    <mergeCell ref="A6:A8"/>
    <mergeCell ref="B6:B8"/>
    <mergeCell ref="C6:C8"/>
    <mergeCell ref="D6:D8"/>
    <mergeCell ref="E6:E8"/>
    <mergeCell ref="F6:F8"/>
  </mergeCells>
  <pageMargins left="0.7" right="0.7" top="0.75" bottom="0.75" header="0.3" footer="0.3"/>
  <pageSetup paperSize="9" scale="81" fitToHeight="0"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5"/>
  <sheetViews>
    <sheetView workbookViewId="0">
      <selection activeCell="L1" sqref="L1:O1"/>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6.5546875" customWidth="1"/>
    <col min="16" max="16" width="8.44140625" customWidth="1"/>
  </cols>
  <sheetData>
    <row r="1" spans="1:16" ht="50.4" customHeight="1" x14ac:dyDescent="0.25">
      <c r="L1" s="3365"/>
      <c r="M1" s="3365"/>
      <c r="N1" s="3365"/>
      <c r="O1" s="3365"/>
      <c r="P1" s="570"/>
    </row>
    <row r="2" spans="1:16" ht="13.8" x14ac:dyDescent="0.25">
      <c r="A2" s="3376" t="s">
        <v>1475</v>
      </c>
      <c r="B2" s="3376"/>
      <c r="C2" s="3376"/>
      <c r="D2" s="3376"/>
      <c r="E2" s="3376"/>
      <c r="F2" s="3376"/>
      <c r="G2" s="3376"/>
      <c r="H2" s="3376"/>
      <c r="I2" s="3376"/>
      <c r="J2" s="3376"/>
      <c r="K2" s="3376"/>
      <c r="L2" s="3376"/>
      <c r="M2" s="3376"/>
      <c r="N2" s="3376"/>
      <c r="O2" s="9"/>
      <c r="P2" s="9"/>
    </row>
    <row r="3" spans="1:16" ht="13.8" x14ac:dyDescent="0.25">
      <c r="A3" s="3386" t="s">
        <v>35</v>
      </c>
      <c r="B3" s="3386"/>
      <c r="C3" s="3386"/>
      <c r="D3" s="3386"/>
      <c r="E3" s="3386"/>
      <c r="F3" s="3386"/>
      <c r="G3" s="3386"/>
      <c r="H3" s="3386"/>
      <c r="I3" s="3386"/>
      <c r="J3" s="3386"/>
      <c r="K3" s="3386"/>
      <c r="L3" s="3386"/>
      <c r="M3" s="3386"/>
      <c r="N3" s="3386"/>
      <c r="O3" s="3386"/>
      <c r="P3" s="3386"/>
    </row>
    <row r="4" spans="1:16" ht="16.2" thickBot="1" x14ac:dyDescent="0.3">
      <c r="A4" s="1238"/>
      <c r="B4" s="1238"/>
      <c r="C4" s="1238"/>
      <c r="D4" s="1238"/>
      <c r="E4" s="1238"/>
      <c r="F4" s="1238"/>
      <c r="G4" s="1238"/>
      <c r="H4" s="1238"/>
      <c r="I4" s="1238"/>
      <c r="J4" s="1238"/>
      <c r="K4" s="1238"/>
      <c r="L4" s="15"/>
      <c r="M4" s="1238"/>
      <c r="N4" s="16"/>
      <c r="O4" s="3664" t="s">
        <v>662</v>
      </c>
      <c r="P4" s="3664"/>
    </row>
    <row r="5" spans="1:16" ht="14.4" thickBot="1" x14ac:dyDescent="0.3">
      <c r="A5" s="3380" t="s">
        <v>0</v>
      </c>
      <c r="B5" s="3380" t="s">
        <v>1</v>
      </c>
      <c r="C5" s="3383" t="s">
        <v>2</v>
      </c>
      <c r="D5" s="3380" t="s">
        <v>32</v>
      </c>
      <c r="E5" s="3467" t="s">
        <v>54</v>
      </c>
      <c r="F5" s="3377" t="s">
        <v>3</v>
      </c>
      <c r="G5" s="3383" t="s">
        <v>4</v>
      </c>
      <c r="H5" s="3377" t="s">
        <v>5</v>
      </c>
      <c r="I5" s="3419" t="s">
        <v>1070</v>
      </c>
      <c r="J5" s="3377" t="s">
        <v>77</v>
      </c>
      <c r="K5" s="3377" t="s">
        <v>1071</v>
      </c>
      <c r="L5" s="3387" t="s">
        <v>11</v>
      </c>
      <c r="M5" s="3388"/>
      <c r="N5" s="3388"/>
      <c r="O5" s="3388"/>
      <c r="P5" s="3389"/>
    </row>
    <row r="6" spans="1:16" ht="13.8" x14ac:dyDescent="0.25">
      <c r="A6" s="3381"/>
      <c r="B6" s="3381"/>
      <c r="C6" s="3384"/>
      <c r="D6" s="3381"/>
      <c r="E6" s="3468"/>
      <c r="F6" s="3378"/>
      <c r="G6" s="3384"/>
      <c r="H6" s="3378"/>
      <c r="I6" s="3420"/>
      <c r="J6" s="3378"/>
      <c r="K6" s="3378"/>
      <c r="L6" s="3390" t="s">
        <v>37</v>
      </c>
      <c r="M6" s="3397" t="s">
        <v>36</v>
      </c>
      <c r="N6" s="3426" t="s">
        <v>38</v>
      </c>
      <c r="O6" s="3426"/>
      <c r="P6" s="3427"/>
    </row>
    <row r="7" spans="1:16" ht="159.6" customHeight="1" thickBot="1" x14ac:dyDescent="0.3">
      <c r="A7" s="3382"/>
      <c r="B7" s="3382"/>
      <c r="C7" s="3385"/>
      <c r="D7" s="3382"/>
      <c r="E7" s="3469"/>
      <c r="F7" s="3379"/>
      <c r="G7" s="3385"/>
      <c r="H7" s="3379"/>
      <c r="I7" s="3421"/>
      <c r="J7" s="3379"/>
      <c r="K7" s="3379"/>
      <c r="L7" s="3391"/>
      <c r="M7" s="3398"/>
      <c r="N7" s="24" t="s">
        <v>1072</v>
      </c>
      <c r="O7" s="24" t="s">
        <v>52</v>
      </c>
      <c r="P7" s="25" t="s">
        <v>1073</v>
      </c>
    </row>
    <row r="8" spans="1:16" ht="14.4" thickBot="1" x14ac:dyDescent="0.3">
      <c r="A8" s="1774" t="s">
        <v>6</v>
      </c>
      <c r="B8" s="1430"/>
      <c r="C8" s="27" t="s">
        <v>451</v>
      </c>
      <c r="D8" s="28"/>
      <c r="E8" s="1431"/>
      <c r="F8" s="28"/>
      <c r="G8" s="28"/>
      <c r="H8" s="28"/>
      <c r="I8" s="1775"/>
      <c r="J8" s="1776"/>
      <c r="K8" s="1775"/>
      <c r="L8" s="13"/>
      <c r="M8" s="13"/>
      <c r="N8" s="1775"/>
      <c r="O8" s="1776"/>
      <c r="P8" s="1777"/>
    </row>
    <row r="9" spans="1:16" ht="14.4" thickBot="1" x14ac:dyDescent="0.3">
      <c r="A9" s="1778"/>
      <c r="B9" s="29"/>
      <c r="C9" s="2333"/>
      <c r="D9" s="2333"/>
      <c r="E9" s="2334"/>
      <c r="F9" s="2333"/>
      <c r="G9" s="2333"/>
      <c r="H9" s="2333"/>
      <c r="I9" s="2335"/>
      <c r="J9" s="2335"/>
      <c r="K9" s="2335"/>
      <c r="L9" s="2336" t="s">
        <v>452</v>
      </c>
      <c r="M9" s="2373" t="s">
        <v>354</v>
      </c>
      <c r="N9" s="2371">
        <v>76.25</v>
      </c>
      <c r="O9" s="2371">
        <v>76.25</v>
      </c>
      <c r="P9" s="2372">
        <v>76.25</v>
      </c>
    </row>
    <row r="10" spans="1:16" ht="13.8" thickBot="1" x14ac:dyDescent="0.3">
      <c r="A10" s="1075" t="s">
        <v>6</v>
      </c>
      <c r="B10" s="1338" t="s">
        <v>6</v>
      </c>
      <c r="C10" s="3665" t="s">
        <v>453</v>
      </c>
      <c r="D10" s="3666"/>
      <c r="E10" s="3666"/>
      <c r="F10" s="3666"/>
      <c r="G10" s="3666"/>
      <c r="H10" s="3666"/>
      <c r="I10" s="3666"/>
      <c r="J10" s="3666"/>
      <c r="K10" s="3666"/>
      <c r="L10" s="3666"/>
      <c r="M10" s="3666"/>
      <c r="N10" s="3666"/>
      <c r="O10" s="3666"/>
      <c r="P10" s="1317"/>
    </row>
    <row r="11" spans="1:16" ht="13.8" thickBot="1" x14ac:dyDescent="0.3">
      <c r="A11" s="1659"/>
      <c r="B11" s="1758"/>
      <c r="C11" s="1743"/>
      <c r="D11" s="1743"/>
      <c r="E11" s="1743"/>
      <c r="F11" s="1743"/>
      <c r="G11" s="1743"/>
      <c r="H11" s="1743"/>
      <c r="I11" s="1743"/>
      <c r="J11" s="1743"/>
      <c r="K11" s="1743"/>
      <c r="L11" s="2338" t="s">
        <v>842</v>
      </c>
      <c r="M11" s="1069" t="s">
        <v>371</v>
      </c>
      <c r="N11" s="2339"/>
      <c r="O11" s="2339">
        <v>1</v>
      </c>
      <c r="P11" s="2340"/>
    </row>
    <row r="12" spans="1:16" ht="27" thickBot="1" x14ac:dyDescent="0.3">
      <c r="A12" s="1659"/>
      <c r="B12" s="1745"/>
      <c r="C12" s="1743"/>
      <c r="D12" s="1743"/>
      <c r="E12" s="1743"/>
      <c r="F12" s="1743"/>
      <c r="G12" s="1743"/>
      <c r="H12" s="1743"/>
      <c r="I12" s="1743"/>
      <c r="J12" s="1743"/>
      <c r="K12" s="1743"/>
      <c r="L12" s="2338" t="s">
        <v>454</v>
      </c>
      <c r="M12" s="1069" t="s">
        <v>371</v>
      </c>
      <c r="N12" s="2339"/>
      <c r="O12" s="2339"/>
      <c r="P12" s="2340">
        <v>1</v>
      </c>
    </row>
    <row r="13" spans="1:16" x14ac:dyDescent="0.25">
      <c r="A13" s="3667" t="s">
        <v>6</v>
      </c>
      <c r="B13" s="3670" t="s">
        <v>6</v>
      </c>
      <c r="C13" s="3673" t="s">
        <v>6</v>
      </c>
      <c r="D13" s="1342"/>
      <c r="E13" s="3676" t="s">
        <v>843</v>
      </c>
      <c r="F13" s="3678" t="s">
        <v>62</v>
      </c>
      <c r="G13" s="3681" t="s">
        <v>271</v>
      </c>
      <c r="H13" s="1496" t="s">
        <v>48</v>
      </c>
      <c r="I13" s="1497"/>
      <c r="J13" s="1497"/>
      <c r="K13" s="1498"/>
      <c r="L13" s="1780" t="s">
        <v>844</v>
      </c>
      <c r="M13" s="1781" t="s">
        <v>371</v>
      </c>
      <c r="N13" s="2327"/>
      <c r="O13" s="2327">
        <v>1</v>
      </c>
      <c r="P13" s="2341"/>
    </row>
    <row r="14" spans="1:16" x14ac:dyDescent="0.25">
      <c r="A14" s="3668"/>
      <c r="B14" s="3671"/>
      <c r="C14" s="3674"/>
      <c r="D14" s="1343"/>
      <c r="E14" s="3677"/>
      <c r="F14" s="3679"/>
      <c r="G14" s="3682"/>
      <c r="H14" s="1782"/>
      <c r="I14" s="134"/>
      <c r="J14" s="134"/>
      <c r="K14" s="1783"/>
      <c r="L14" s="1784" t="s">
        <v>845</v>
      </c>
      <c r="M14" s="1785" t="s">
        <v>846</v>
      </c>
      <c r="N14" s="2328"/>
      <c r="O14" s="2328"/>
      <c r="P14" s="2342">
        <v>1.48</v>
      </c>
    </row>
    <row r="15" spans="1:16" ht="13.8" thickBot="1" x14ac:dyDescent="0.3">
      <c r="A15" s="3669"/>
      <c r="B15" s="3672"/>
      <c r="C15" s="3675"/>
      <c r="D15" s="1344"/>
      <c r="E15" s="1786"/>
      <c r="F15" s="3680"/>
      <c r="G15" s="3683"/>
      <c r="H15" s="1501" t="s">
        <v>7</v>
      </c>
      <c r="I15" s="1502">
        <f>SUM(I13:I14)</f>
        <v>0</v>
      </c>
      <c r="J15" s="1502">
        <f>SUM(J13:J14)</f>
        <v>0</v>
      </c>
      <c r="K15" s="1502">
        <f>SUM(K13:K14)</f>
        <v>0</v>
      </c>
      <c r="L15" s="1787"/>
      <c r="M15" s="1788"/>
      <c r="N15" s="2329"/>
      <c r="O15" s="2329"/>
      <c r="P15" s="2343"/>
    </row>
    <row r="16" spans="1:16" x14ac:dyDescent="0.25">
      <c r="A16" s="3667" t="s">
        <v>6</v>
      </c>
      <c r="B16" s="3670" t="s">
        <v>6</v>
      </c>
      <c r="C16" s="3673" t="s">
        <v>8</v>
      </c>
      <c r="D16" s="1342"/>
      <c r="E16" s="3676" t="s">
        <v>847</v>
      </c>
      <c r="F16" s="3678" t="s">
        <v>62</v>
      </c>
      <c r="G16" s="3681" t="s">
        <v>271</v>
      </c>
      <c r="H16" s="1496" t="s">
        <v>48</v>
      </c>
      <c r="I16" s="1497">
        <v>160</v>
      </c>
      <c r="J16" s="1497">
        <v>170</v>
      </c>
      <c r="K16" s="1498">
        <v>180</v>
      </c>
      <c r="L16" s="1780" t="s">
        <v>848</v>
      </c>
      <c r="M16" s="1781" t="s">
        <v>371</v>
      </c>
      <c r="N16" s="1331">
        <v>1</v>
      </c>
      <c r="O16" s="1331">
        <v>1</v>
      </c>
      <c r="P16" s="1324">
        <v>1</v>
      </c>
    </row>
    <row r="17" spans="1:16" x14ac:dyDescent="0.25">
      <c r="A17" s="3668"/>
      <c r="B17" s="3671"/>
      <c r="C17" s="3674"/>
      <c r="D17" s="1343"/>
      <c r="E17" s="3677"/>
      <c r="F17" s="3679"/>
      <c r="G17" s="3682"/>
      <c r="H17" s="1782"/>
      <c r="I17" s="134"/>
      <c r="J17" s="134"/>
      <c r="K17" s="1783"/>
      <c r="L17" s="1784" t="s">
        <v>849</v>
      </c>
      <c r="M17" s="1785" t="s">
        <v>371</v>
      </c>
      <c r="N17" s="1605"/>
      <c r="O17" s="1605">
        <v>1</v>
      </c>
      <c r="P17" s="1765"/>
    </row>
    <row r="18" spans="1:16" ht="26.4" x14ac:dyDescent="0.25">
      <c r="A18" s="3668"/>
      <c r="B18" s="3671"/>
      <c r="C18" s="3674"/>
      <c r="D18" s="1343"/>
      <c r="E18" s="1537"/>
      <c r="F18" s="3679"/>
      <c r="G18" s="3682"/>
      <c r="H18" s="1782"/>
      <c r="I18" s="135"/>
      <c r="J18" s="135"/>
      <c r="K18" s="1789"/>
      <c r="L18" s="1790" t="s">
        <v>850</v>
      </c>
      <c r="M18" s="1791" t="s">
        <v>371</v>
      </c>
      <c r="N18" s="1333">
        <v>1</v>
      </c>
      <c r="O18" s="1333">
        <v>1</v>
      </c>
      <c r="P18" s="1326">
        <v>1</v>
      </c>
    </row>
    <row r="19" spans="1:16" ht="13.8" thickBot="1" x14ac:dyDescent="0.3">
      <c r="A19" s="3669"/>
      <c r="B19" s="3672"/>
      <c r="C19" s="3675"/>
      <c r="D19" s="1344"/>
      <c r="E19" s="1786"/>
      <c r="F19" s="3680"/>
      <c r="G19" s="3683"/>
      <c r="H19" s="1501" t="s">
        <v>7</v>
      </c>
      <c r="I19" s="1502">
        <f>SUM(I16:I18)</f>
        <v>160</v>
      </c>
      <c r="J19" s="1502">
        <f t="shared" ref="J19:K19" si="0">SUM(J16:J18)</f>
        <v>170</v>
      </c>
      <c r="K19" s="1502">
        <f t="shared" si="0"/>
        <v>180</v>
      </c>
      <c r="L19" s="1787"/>
      <c r="M19" s="1788"/>
      <c r="N19" s="1329"/>
      <c r="O19" s="1329"/>
      <c r="P19" s="1330"/>
    </row>
    <row r="20" spans="1:16" ht="26.4" x14ac:dyDescent="0.25">
      <c r="A20" s="3667" t="s">
        <v>6</v>
      </c>
      <c r="B20" s="3670" t="s">
        <v>6</v>
      </c>
      <c r="C20" s="3673" t="s">
        <v>49</v>
      </c>
      <c r="D20" s="1342"/>
      <c r="E20" s="3676" t="s">
        <v>851</v>
      </c>
      <c r="F20" s="3678" t="s">
        <v>62</v>
      </c>
      <c r="G20" s="3681" t="s">
        <v>271</v>
      </c>
      <c r="H20" s="1496" t="s">
        <v>48</v>
      </c>
      <c r="I20" s="1497">
        <v>71</v>
      </c>
      <c r="J20" s="1497">
        <v>75</v>
      </c>
      <c r="K20" s="1498">
        <v>80</v>
      </c>
      <c r="L20" s="1780" t="s">
        <v>852</v>
      </c>
      <c r="M20" s="1781" t="s">
        <v>371</v>
      </c>
      <c r="N20" s="1331">
        <v>1</v>
      </c>
      <c r="O20" s="1331"/>
      <c r="P20" s="2344"/>
    </row>
    <row r="21" spans="1:16" ht="26.4" x14ac:dyDescent="0.25">
      <c r="A21" s="3668"/>
      <c r="B21" s="3671"/>
      <c r="C21" s="3674"/>
      <c r="D21" s="1343"/>
      <c r="E21" s="3677"/>
      <c r="F21" s="3679"/>
      <c r="G21" s="3682"/>
      <c r="H21" s="1782"/>
      <c r="I21" s="134"/>
      <c r="J21" s="134"/>
      <c r="K21" s="1783"/>
      <c r="L21" s="1784" t="s">
        <v>853</v>
      </c>
      <c r="M21" s="1785" t="s">
        <v>846</v>
      </c>
      <c r="N21" s="1605">
        <v>80</v>
      </c>
      <c r="O21" s="1605">
        <v>100</v>
      </c>
      <c r="P21" s="2345">
        <v>5011.26</v>
      </c>
    </row>
    <row r="22" spans="1:16" x14ac:dyDescent="0.25">
      <c r="A22" s="3668"/>
      <c r="B22" s="3671"/>
      <c r="C22" s="3674"/>
      <c r="D22" s="1343"/>
      <c r="E22" s="3684"/>
      <c r="F22" s="3679"/>
      <c r="G22" s="3682"/>
      <c r="H22" s="1782"/>
      <c r="I22" s="135"/>
      <c r="J22" s="135"/>
      <c r="K22" s="1789"/>
      <c r="L22" s="1790" t="s">
        <v>854</v>
      </c>
      <c r="M22" s="1791" t="s">
        <v>371</v>
      </c>
      <c r="N22" s="1333">
        <v>1</v>
      </c>
      <c r="O22" s="1333">
        <v>1</v>
      </c>
      <c r="P22" s="2346">
        <v>1</v>
      </c>
    </row>
    <row r="23" spans="1:16" ht="13.8" thickBot="1" x14ac:dyDescent="0.3">
      <c r="A23" s="3669"/>
      <c r="B23" s="3672"/>
      <c r="C23" s="3675"/>
      <c r="D23" s="1344"/>
      <c r="E23" s="3685"/>
      <c r="F23" s="3680"/>
      <c r="G23" s="3683"/>
      <c r="H23" s="1501" t="s">
        <v>7</v>
      </c>
      <c r="I23" s="1502">
        <f>SUM(I20:I22)</f>
        <v>71</v>
      </c>
      <c r="J23" s="1502">
        <f t="shared" ref="J23:K23" si="1">SUM(J20:J22)</f>
        <v>75</v>
      </c>
      <c r="K23" s="1502">
        <f t="shared" si="1"/>
        <v>80</v>
      </c>
      <c r="L23" s="1787"/>
      <c r="M23" s="1788"/>
      <c r="N23" s="1505"/>
      <c r="O23" s="1505"/>
      <c r="P23" s="1506"/>
    </row>
    <row r="24" spans="1:16" ht="13.8" thickBot="1" x14ac:dyDescent="0.3">
      <c r="A24" s="1792" t="s">
        <v>6</v>
      </c>
      <c r="B24" s="1754"/>
      <c r="C24" s="3686" t="s">
        <v>31</v>
      </c>
      <c r="D24" s="3686"/>
      <c r="E24" s="3686"/>
      <c r="F24" s="3686"/>
      <c r="G24" s="3687"/>
      <c r="H24" s="1793" t="s">
        <v>7</v>
      </c>
      <c r="I24" s="1794">
        <f>I15+I19+I23</f>
        <v>231</v>
      </c>
      <c r="J24" s="1794">
        <f t="shared" ref="J24:K24" si="2">J15+J19+J23</f>
        <v>245</v>
      </c>
      <c r="K24" s="1794">
        <f t="shared" si="2"/>
        <v>260</v>
      </c>
      <c r="L24" s="1795"/>
      <c r="M24" s="1795"/>
      <c r="N24" s="1795"/>
      <c r="O24" s="1795"/>
      <c r="P24" s="1796"/>
    </row>
    <row r="25" spans="1:16" ht="13.8" thickBot="1" x14ac:dyDescent="0.3">
      <c r="A25" s="1792" t="s">
        <v>6</v>
      </c>
      <c r="B25" s="1797" t="s">
        <v>6</v>
      </c>
      <c r="C25" s="3688" t="s">
        <v>51</v>
      </c>
      <c r="D25" s="3688"/>
      <c r="E25" s="3688"/>
      <c r="F25" s="3688"/>
      <c r="G25" s="3689"/>
      <c r="H25" s="1798" t="s">
        <v>7</v>
      </c>
      <c r="I25" s="1799">
        <f>I15+I19+I23</f>
        <v>231</v>
      </c>
      <c r="J25" s="1799">
        <f t="shared" ref="J25:K25" si="3">J15+J19+J23</f>
        <v>245</v>
      </c>
      <c r="K25" s="1799">
        <f t="shared" si="3"/>
        <v>260</v>
      </c>
      <c r="L25" s="1271"/>
      <c r="M25" s="1271"/>
      <c r="N25" s="1271"/>
      <c r="O25" s="1271"/>
      <c r="P25" s="1272"/>
    </row>
    <row r="26" spans="1:16" ht="13.8" thickBot="1" x14ac:dyDescent="0.3">
      <c r="A26" s="1075" t="s">
        <v>8</v>
      </c>
      <c r="B26" s="1338"/>
      <c r="C26" s="3690" t="s">
        <v>855</v>
      </c>
      <c r="D26" s="3691"/>
      <c r="E26" s="3691"/>
      <c r="F26" s="3691"/>
      <c r="G26" s="3691"/>
      <c r="H26" s="3691"/>
      <c r="I26" s="3691"/>
      <c r="J26" s="3691"/>
      <c r="K26" s="3691"/>
      <c r="L26" s="3691"/>
      <c r="M26" s="3691"/>
      <c r="N26" s="3691"/>
      <c r="O26" s="3691"/>
      <c r="P26" s="1796"/>
    </row>
    <row r="27" spans="1:16" ht="13.8" thickBot="1" x14ac:dyDescent="0.3">
      <c r="A27" s="1742"/>
      <c r="B27" s="1758"/>
      <c r="C27" s="1743"/>
      <c r="D27" s="1743"/>
      <c r="E27" s="1743"/>
      <c r="F27" s="1743"/>
      <c r="G27" s="1743"/>
      <c r="H27" s="1743"/>
      <c r="I27" s="1743"/>
      <c r="J27" s="1743"/>
      <c r="K27" s="1743"/>
      <c r="L27" s="2338" t="s">
        <v>856</v>
      </c>
      <c r="M27" s="2347" t="s">
        <v>857</v>
      </c>
      <c r="N27" s="1773">
        <v>2</v>
      </c>
      <c r="O27" s="1773">
        <v>5</v>
      </c>
      <c r="P27" s="2362">
        <v>5</v>
      </c>
    </row>
    <row r="28" spans="1:16" ht="13.8" thickBot="1" x14ac:dyDescent="0.3">
      <c r="A28" s="1742"/>
      <c r="B28" s="1758"/>
      <c r="C28" s="1743"/>
      <c r="D28" s="1743"/>
      <c r="E28" s="1743"/>
      <c r="F28" s="1743"/>
      <c r="G28" s="1743"/>
      <c r="H28" s="1743"/>
      <c r="I28" s="1743"/>
      <c r="J28" s="1743"/>
      <c r="K28" s="1743"/>
      <c r="L28" s="2338" t="s">
        <v>858</v>
      </c>
      <c r="M28" s="1069" t="s">
        <v>846</v>
      </c>
      <c r="N28" s="1773">
        <v>0</v>
      </c>
      <c r="O28" s="1773">
        <v>0</v>
      </c>
      <c r="P28" s="2362">
        <v>3000</v>
      </c>
    </row>
    <row r="29" spans="1:16" ht="13.8" thickBot="1" x14ac:dyDescent="0.3">
      <c r="A29" s="1742"/>
      <c r="B29" s="1758"/>
      <c r="C29" s="1743"/>
      <c r="D29" s="1743"/>
      <c r="E29" s="1743"/>
      <c r="F29" s="1743"/>
      <c r="G29" s="1743"/>
      <c r="H29" s="1743"/>
      <c r="I29" s="1743"/>
      <c r="J29" s="1743"/>
      <c r="K29" s="1743"/>
      <c r="L29" s="2338" t="s">
        <v>859</v>
      </c>
      <c r="M29" s="1069" t="s">
        <v>371</v>
      </c>
      <c r="N29" s="1773"/>
      <c r="O29" s="1773"/>
      <c r="P29" s="2362">
        <v>1</v>
      </c>
    </row>
    <row r="30" spans="1:16" ht="40.200000000000003" thickBot="1" x14ac:dyDescent="0.3">
      <c r="A30" s="1742"/>
      <c r="B30" s="1758"/>
      <c r="C30" s="1743"/>
      <c r="D30" s="1743"/>
      <c r="E30" s="1743"/>
      <c r="F30" s="1743"/>
      <c r="G30" s="1743"/>
      <c r="H30" s="1743"/>
      <c r="I30" s="1743"/>
      <c r="J30" s="1743"/>
      <c r="K30" s="1743"/>
      <c r="L30" s="2338" t="s">
        <v>860</v>
      </c>
      <c r="M30" s="1069" t="s">
        <v>371</v>
      </c>
      <c r="N30" s="1773"/>
      <c r="O30" s="1773"/>
      <c r="P30" s="2362">
        <v>1</v>
      </c>
    </row>
    <row r="31" spans="1:16" ht="13.8" thickBot="1" x14ac:dyDescent="0.3">
      <c r="A31" s="1098"/>
      <c r="B31" s="1797"/>
      <c r="C31" s="1318"/>
      <c r="D31" s="1318"/>
      <c r="E31" s="1318"/>
      <c r="F31" s="1318"/>
      <c r="G31" s="1318"/>
      <c r="H31" s="1318"/>
      <c r="I31" s="1318"/>
      <c r="J31" s="1318"/>
      <c r="K31" s="1318"/>
      <c r="L31" s="2338" t="s">
        <v>861</v>
      </c>
      <c r="M31" s="2347" t="s">
        <v>857</v>
      </c>
      <c r="N31" s="1773">
        <v>84</v>
      </c>
      <c r="O31" s="1773">
        <v>100</v>
      </c>
      <c r="P31" s="2362">
        <v>100</v>
      </c>
    </row>
    <row r="32" spans="1:16" ht="13.8" thickBot="1" x14ac:dyDescent="0.3">
      <c r="A32" s="1098" t="s">
        <v>8</v>
      </c>
      <c r="B32" s="1607" t="s">
        <v>6</v>
      </c>
      <c r="C32" s="1602"/>
      <c r="D32" s="1603" t="s">
        <v>862</v>
      </c>
      <c r="E32" s="1800"/>
      <c r="F32" s="1800"/>
      <c r="G32" s="1800"/>
      <c r="H32" s="1800"/>
      <c r="I32" s="1800"/>
      <c r="J32" s="1800"/>
      <c r="K32" s="1800"/>
      <c r="L32" s="1801"/>
      <c r="M32" s="1802"/>
      <c r="N32" s="58"/>
      <c r="O32" s="58"/>
      <c r="P32" s="2363"/>
    </row>
    <row r="33" spans="1:16" ht="14.4" thickBot="1" x14ac:dyDescent="0.3">
      <c r="A33" s="1075"/>
      <c r="B33" s="1797"/>
      <c r="C33" s="1603"/>
      <c r="D33" s="1603"/>
      <c r="E33" s="1800"/>
      <c r="F33" s="1800"/>
      <c r="G33" s="1800"/>
      <c r="H33" s="1800"/>
      <c r="I33" s="1800"/>
      <c r="J33" s="1800"/>
      <c r="K33" s="1800"/>
      <c r="L33" s="1805" t="s">
        <v>863</v>
      </c>
      <c r="M33" s="19" t="s">
        <v>864</v>
      </c>
      <c r="N33" s="2364">
        <v>1137.5899999999999</v>
      </c>
      <c r="O33" s="58"/>
      <c r="P33" s="2363"/>
    </row>
    <row r="34" spans="1:16" ht="26.4" x14ac:dyDescent="0.25">
      <c r="A34" s="3667" t="s">
        <v>8</v>
      </c>
      <c r="B34" s="3670" t="s">
        <v>6</v>
      </c>
      <c r="C34" s="3673" t="s">
        <v>6</v>
      </c>
      <c r="D34" s="1342"/>
      <c r="E34" s="3676" t="s">
        <v>865</v>
      </c>
      <c r="F34" s="3678" t="s">
        <v>62</v>
      </c>
      <c r="G34" s="3681" t="s">
        <v>271</v>
      </c>
      <c r="H34" s="1496" t="s">
        <v>48</v>
      </c>
      <c r="I34" s="1497">
        <v>75</v>
      </c>
      <c r="J34" s="1497">
        <v>80</v>
      </c>
      <c r="K34" s="1498">
        <v>85</v>
      </c>
      <c r="L34" s="1780" t="s">
        <v>866</v>
      </c>
      <c r="M34" s="1781" t="s">
        <v>857</v>
      </c>
      <c r="N34" s="1331">
        <v>5</v>
      </c>
      <c r="O34" s="1331">
        <v>10</v>
      </c>
      <c r="P34" s="2344">
        <v>10</v>
      </c>
    </row>
    <row r="35" spans="1:16" ht="26.4" x14ac:dyDescent="0.25">
      <c r="A35" s="3668"/>
      <c r="B35" s="3671"/>
      <c r="C35" s="3674"/>
      <c r="D35" s="1343"/>
      <c r="E35" s="3677"/>
      <c r="F35" s="3679"/>
      <c r="G35" s="3682"/>
      <c r="H35" s="1782"/>
      <c r="I35" s="134"/>
      <c r="J35" s="134"/>
      <c r="K35" s="1783"/>
      <c r="L35" s="1784" t="s">
        <v>867</v>
      </c>
      <c r="M35" s="1785" t="s">
        <v>857</v>
      </c>
      <c r="N35" s="1605">
        <v>1</v>
      </c>
      <c r="O35" s="1605">
        <v>1</v>
      </c>
      <c r="P35" s="2345">
        <v>1</v>
      </c>
    </row>
    <row r="36" spans="1:16" ht="26.4" x14ac:dyDescent="0.25">
      <c r="A36" s="3668"/>
      <c r="B36" s="3671"/>
      <c r="C36" s="3674"/>
      <c r="D36" s="1343"/>
      <c r="E36" s="3677"/>
      <c r="F36" s="3679"/>
      <c r="G36" s="3682"/>
      <c r="H36" s="1782"/>
      <c r="I36" s="134"/>
      <c r="J36" s="134"/>
      <c r="K36" s="1783"/>
      <c r="L36" s="2331" t="s">
        <v>868</v>
      </c>
      <c r="M36" s="1806" t="s">
        <v>857</v>
      </c>
      <c r="N36" s="1605">
        <v>1</v>
      </c>
      <c r="O36" s="1605">
        <v>3</v>
      </c>
      <c r="P36" s="2345">
        <v>3</v>
      </c>
    </row>
    <row r="37" spans="1:16" ht="26.4" x14ac:dyDescent="0.25">
      <c r="A37" s="3668"/>
      <c r="B37" s="3671"/>
      <c r="C37" s="3674"/>
      <c r="D37" s="1343"/>
      <c r="E37" s="3684"/>
      <c r="F37" s="3679"/>
      <c r="G37" s="3682"/>
      <c r="H37" s="1782"/>
      <c r="I37" s="135"/>
      <c r="J37" s="135"/>
      <c r="K37" s="1789"/>
      <c r="L37" s="1790" t="s">
        <v>869</v>
      </c>
      <c r="M37" s="1791" t="s">
        <v>857</v>
      </c>
      <c r="N37" s="1333">
        <v>2</v>
      </c>
      <c r="O37" s="1333">
        <v>3</v>
      </c>
      <c r="P37" s="2346">
        <v>3</v>
      </c>
    </row>
    <row r="38" spans="1:16" ht="27" thickBot="1" x14ac:dyDescent="0.3">
      <c r="A38" s="3669"/>
      <c r="B38" s="3672"/>
      <c r="C38" s="3675"/>
      <c r="D38" s="1344"/>
      <c r="E38" s="3685"/>
      <c r="F38" s="3680"/>
      <c r="G38" s="3683"/>
      <c r="H38" s="1501" t="s">
        <v>7</v>
      </c>
      <c r="I38" s="1502">
        <f>I34*1</f>
        <v>75</v>
      </c>
      <c r="J38" s="1502">
        <f t="shared" ref="J38:K38" si="4">J34*1</f>
        <v>80</v>
      </c>
      <c r="K38" s="1502">
        <f t="shared" si="4"/>
        <v>85</v>
      </c>
      <c r="L38" s="1807" t="s">
        <v>870</v>
      </c>
      <c r="M38" s="1788" t="s">
        <v>857</v>
      </c>
      <c r="N38" s="1333">
        <v>1</v>
      </c>
      <c r="O38" s="1333">
        <v>1</v>
      </c>
      <c r="P38" s="2346">
        <v>1</v>
      </c>
    </row>
    <row r="39" spans="1:16" ht="26.4" x14ac:dyDescent="0.25">
      <c r="A39" s="3667" t="s">
        <v>8</v>
      </c>
      <c r="B39" s="3670" t="s">
        <v>6</v>
      </c>
      <c r="C39" s="3673" t="s">
        <v>8</v>
      </c>
      <c r="D39" s="1342"/>
      <c r="E39" s="1601" t="s">
        <v>871</v>
      </c>
      <c r="F39" s="3678" t="s">
        <v>62</v>
      </c>
      <c r="G39" s="3681" t="s">
        <v>271</v>
      </c>
      <c r="H39" s="1496"/>
      <c r="I39" s="1497"/>
      <c r="J39" s="1497"/>
      <c r="K39" s="1498"/>
      <c r="L39" s="1322" t="s">
        <v>872</v>
      </c>
      <c r="M39" s="1080" t="s">
        <v>371</v>
      </c>
      <c r="N39" s="1331"/>
      <c r="O39" s="1331">
        <v>1</v>
      </c>
      <c r="P39" s="2344">
        <v>1</v>
      </c>
    </row>
    <row r="40" spans="1:16" ht="13.8" thickBot="1" x14ac:dyDescent="0.3">
      <c r="A40" s="3669"/>
      <c r="B40" s="3672"/>
      <c r="C40" s="3675"/>
      <c r="D40" s="1344"/>
      <c r="E40" s="1786"/>
      <c r="F40" s="3680"/>
      <c r="G40" s="3683"/>
      <c r="H40" s="1501"/>
      <c r="I40" s="1502"/>
      <c r="J40" s="1502"/>
      <c r="K40" s="1502"/>
      <c r="L40" s="1787"/>
      <c r="M40" s="1788"/>
      <c r="N40" s="1505"/>
      <c r="O40" s="1505"/>
      <c r="P40" s="2348"/>
    </row>
    <row r="41" spans="1:16" ht="26.4" x14ac:dyDescent="0.25">
      <c r="A41" s="3667" t="s">
        <v>8</v>
      </c>
      <c r="B41" s="3670" t="s">
        <v>6</v>
      </c>
      <c r="C41" s="3673" t="s">
        <v>49</v>
      </c>
      <c r="D41" s="1342"/>
      <c r="E41" s="1601" t="s">
        <v>873</v>
      </c>
      <c r="F41" s="3678" t="s">
        <v>62</v>
      </c>
      <c r="G41" s="3681" t="s">
        <v>271</v>
      </c>
      <c r="H41" s="1496" t="s">
        <v>48</v>
      </c>
      <c r="I41" s="1497"/>
      <c r="J41" s="1497"/>
      <c r="K41" s="1498"/>
      <c r="L41" s="2349" t="s">
        <v>874</v>
      </c>
      <c r="M41" s="1080" t="s">
        <v>371</v>
      </c>
      <c r="N41" s="1808"/>
      <c r="O41" s="1414">
        <v>1</v>
      </c>
      <c r="P41" s="2350"/>
    </row>
    <row r="42" spans="1:16" ht="13.8" thickBot="1" x14ac:dyDescent="0.3">
      <c r="A42" s="3669"/>
      <c r="B42" s="3672"/>
      <c r="C42" s="3675"/>
      <c r="D42" s="1344"/>
      <c r="E42" s="1588"/>
      <c r="F42" s="3680"/>
      <c r="G42" s="3683"/>
      <c r="H42" s="1501" t="s">
        <v>7</v>
      </c>
      <c r="I42" s="1502">
        <f>SUM(I41:I41)</f>
        <v>0</v>
      </c>
      <c r="J42" s="1502">
        <f>SUM(J41:J41)</f>
        <v>0</v>
      </c>
      <c r="K42" s="1502">
        <f>SUM(K41:K41)</f>
        <v>0</v>
      </c>
      <c r="L42" s="1327"/>
      <c r="M42" s="1328"/>
      <c r="N42" s="1329"/>
      <c r="O42" s="1329"/>
      <c r="P42" s="2351"/>
    </row>
    <row r="43" spans="1:16" ht="26.4" x14ac:dyDescent="0.25">
      <c r="A43" s="3667" t="s">
        <v>8</v>
      </c>
      <c r="B43" s="3670" t="s">
        <v>6</v>
      </c>
      <c r="C43" s="3673" t="s">
        <v>50</v>
      </c>
      <c r="D43" s="1342"/>
      <c r="E43" s="3676" t="s">
        <v>875</v>
      </c>
      <c r="F43" s="3678" t="s">
        <v>62</v>
      </c>
      <c r="G43" s="3681" t="s">
        <v>271</v>
      </c>
      <c r="H43" s="1496" t="s">
        <v>48</v>
      </c>
      <c r="I43" s="1497">
        <v>124.5</v>
      </c>
      <c r="J43" s="1497">
        <v>130</v>
      </c>
      <c r="K43" s="1498">
        <v>140</v>
      </c>
      <c r="L43" s="2352" t="s">
        <v>876</v>
      </c>
      <c r="M43" s="1080" t="s">
        <v>857</v>
      </c>
      <c r="N43" s="1414">
        <v>4</v>
      </c>
      <c r="O43" s="1414">
        <v>1</v>
      </c>
      <c r="P43" s="2353">
        <v>1</v>
      </c>
    </row>
    <row r="44" spans="1:16" ht="26.4" x14ac:dyDescent="0.25">
      <c r="A44" s="3668"/>
      <c r="B44" s="3671"/>
      <c r="C44" s="3674"/>
      <c r="D44" s="1343"/>
      <c r="E44" s="3677"/>
      <c r="F44" s="3679"/>
      <c r="G44" s="3682"/>
      <c r="H44" s="1782" t="s">
        <v>57</v>
      </c>
      <c r="I44" s="135">
        <v>0</v>
      </c>
      <c r="J44" s="135">
        <v>0</v>
      </c>
      <c r="K44" s="1789">
        <v>0</v>
      </c>
      <c r="L44" s="1809" t="s">
        <v>877</v>
      </c>
      <c r="M44" s="1810" t="s">
        <v>857</v>
      </c>
      <c r="N44" s="1071">
        <v>2</v>
      </c>
      <c r="O44" s="1071">
        <v>1</v>
      </c>
      <c r="P44" s="2354">
        <v>1</v>
      </c>
    </row>
    <row r="45" spans="1:16" ht="26.4" x14ac:dyDescent="0.25">
      <c r="A45" s="3668"/>
      <c r="B45" s="3671"/>
      <c r="C45" s="3674"/>
      <c r="D45" s="1343"/>
      <c r="E45" s="3677"/>
      <c r="F45" s="3679"/>
      <c r="G45" s="3682"/>
      <c r="H45" s="1811"/>
      <c r="I45" s="1812"/>
      <c r="J45" s="1812"/>
      <c r="K45" s="1813"/>
      <c r="L45" s="1814" t="s">
        <v>878</v>
      </c>
      <c r="M45" s="1815" t="s">
        <v>857</v>
      </c>
      <c r="N45" s="1606">
        <v>90</v>
      </c>
      <c r="O45" s="1606">
        <v>60</v>
      </c>
      <c r="P45" s="1816">
        <v>50</v>
      </c>
    </row>
    <row r="46" spans="1:16" ht="27" thickBot="1" x14ac:dyDescent="0.3">
      <c r="A46" s="3669"/>
      <c r="B46" s="3672"/>
      <c r="C46" s="3675"/>
      <c r="D46" s="1344"/>
      <c r="E46" s="3685"/>
      <c r="F46" s="3680"/>
      <c r="G46" s="3683"/>
      <c r="H46" s="1501" t="s">
        <v>7</v>
      </c>
      <c r="I46" s="1502">
        <f>SUM(I43:I44)</f>
        <v>124.5</v>
      </c>
      <c r="J46" s="1502">
        <f t="shared" ref="J46:K46" si="5">SUM(J43:J44)</f>
        <v>130</v>
      </c>
      <c r="K46" s="1502">
        <f t="shared" si="5"/>
        <v>140</v>
      </c>
      <c r="L46" s="1807" t="s">
        <v>879</v>
      </c>
      <c r="M46" s="1817"/>
      <c r="N46" s="1505" t="s">
        <v>66</v>
      </c>
      <c r="O46" s="1505" t="s">
        <v>66</v>
      </c>
      <c r="P46" s="1506" t="s">
        <v>66</v>
      </c>
    </row>
    <row r="47" spans="1:16" ht="13.8" thickBot="1" x14ac:dyDescent="0.3">
      <c r="A47" s="1547" t="s">
        <v>6</v>
      </c>
      <c r="B47" s="1818"/>
      <c r="C47" s="3692" t="s">
        <v>31</v>
      </c>
      <c r="D47" s="3692"/>
      <c r="E47" s="3692"/>
      <c r="F47" s="3692"/>
      <c r="G47" s="3693"/>
      <c r="H47" s="1819" t="s">
        <v>7</v>
      </c>
      <c r="I47" s="1820">
        <f>I38+I40+I42+I46</f>
        <v>199.5</v>
      </c>
      <c r="J47" s="1820">
        <f>J38+J40+J42+J46</f>
        <v>210</v>
      </c>
      <c r="K47" s="1820">
        <f>K38+K40+K42+K46</f>
        <v>225</v>
      </c>
      <c r="L47" s="1821"/>
      <c r="M47" s="1822"/>
      <c r="N47" s="1822"/>
      <c r="O47" s="1822"/>
      <c r="P47" s="1823"/>
    </row>
    <row r="48" spans="1:16" ht="13.8" thickBot="1" x14ac:dyDescent="0.3">
      <c r="A48" s="1547" t="s">
        <v>8</v>
      </c>
      <c r="B48" s="1548" t="s">
        <v>6</v>
      </c>
      <c r="C48" s="3694" t="s">
        <v>51</v>
      </c>
      <c r="D48" s="3694"/>
      <c r="E48" s="3694"/>
      <c r="F48" s="3694"/>
      <c r="G48" s="3695"/>
      <c r="H48" s="1359" t="s">
        <v>7</v>
      </c>
      <c r="I48" s="1072">
        <f>I38+I40+I42+I46</f>
        <v>199.5</v>
      </c>
      <c r="J48" s="1072">
        <f>J38+J40+J42+J46</f>
        <v>210</v>
      </c>
      <c r="K48" s="1072">
        <f>K38+K40+K42+K46</f>
        <v>225</v>
      </c>
      <c r="L48" s="1073"/>
      <c r="M48" s="1073"/>
      <c r="N48" s="1073"/>
      <c r="O48" s="1073"/>
      <c r="P48" s="1074"/>
    </row>
    <row r="49" spans="1:16" ht="13.8" thickBot="1" x14ac:dyDescent="0.3">
      <c r="A49" s="1098" t="s">
        <v>8</v>
      </c>
      <c r="B49" s="1607" t="s">
        <v>8</v>
      </c>
      <c r="C49" s="1602"/>
      <c r="D49" s="1603" t="s">
        <v>880</v>
      </c>
      <c r="E49" s="1800"/>
      <c r="F49" s="1800"/>
      <c r="G49" s="1800"/>
      <c r="H49" s="1800"/>
      <c r="I49" s="1800"/>
      <c r="J49" s="1800"/>
      <c r="K49" s="1800"/>
      <c r="L49" s="1801"/>
      <c r="M49" s="1802"/>
      <c r="N49" s="1803"/>
      <c r="O49" s="1803"/>
      <c r="P49" s="1804"/>
    </row>
    <row r="50" spans="1:16" ht="55.8" thickBot="1" x14ac:dyDescent="0.3">
      <c r="A50" s="1075"/>
      <c r="B50" s="1797"/>
      <c r="C50" s="1603"/>
      <c r="D50" s="1603"/>
      <c r="E50" s="1800"/>
      <c r="F50" s="1800"/>
      <c r="G50" s="1800"/>
      <c r="H50" s="1800"/>
      <c r="I50" s="1800"/>
      <c r="J50" s="1800"/>
      <c r="K50" s="1800"/>
      <c r="L50" s="2355" t="s">
        <v>881</v>
      </c>
      <c r="M50" s="2356" t="s">
        <v>371</v>
      </c>
      <c r="N50" s="2368"/>
      <c r="O50" s="2369"/>
      <c r="P50" s="2370">
        <v>3</v>
      </c>
    </row>
    <row r="51" spans="1:16" ht="55.8" thickBot="1" x14ac:dyDescent="0.3">
      <c r="A51" s="1075"/>
      <c r="B51" s="1797"/>
      <c r="C51" s="1603"/>
      <c r="D51" s="1603"/>
      <c r="E51" s="1800"/>
      <c r="F51" s="1800"/>
      <c r="G51" s="1800"/>
      <c r="H51" s="1800"/>
      <c r="I51" s="1800"/>
      <c r="J51" s="1800"/>
      <c r="K51" s="1800"/>
      <c r="L51" s="2355" t="s">
        <v>882</v>
      </c>
      <c r="M51" s="2356" t="s">
        <v>371</v>
      </c>
      <c r="N51" s="2368"/>
      <c r="O51" s="2369"/>
      <c r="P51" s="2370">
        <v>1</v>
      </c>
    </row>
    <row r="52" spans="1:16" ht="26.4" x14ac:dyDescent="0.25">
      <c r="A52" s="3667" t="s">
        <v>8</v>
      </c>
      <c r="B52" s="3670" t="s">
        <v>8</v>
      </c>
      <c r="C52" s="3673" t="s">
        <v>6</v>
      </c>
      <c r="D52" s="1342"/>
      <c r="E52" s="3676" t="s">
        <v>883</v>
      </c>
      <c r="F52" s="3678" t="s">
        <v>62</v>
      </c>
      <c r="G52" s="3681" t="s">
        <v>271</v>
      </c>
      <c r="H52" s="1496" t="s">
        <v>48</v>
      </c>
      <c r="I52" s="1497"/>
      <c r="J52" s="1497"/>
      <c r="K52" s="1498"/>
      <c r="L52" s="2357" t="s">
        <v>884</v>
      </c>
      <c r="M52" s="1080" t="s">
        <v>371</v>
      </c>
      <c r="N52" s="2365"/>
      <c r="O52" s="2365">
        <v>1</v>
      </c>
      <c r="P52" s="2366"/>
    </row>
    <row r="53" spans="1:16" ht="40.200000000000003" thickBot="1" x14ac:dyDescent="0.3">
      <c r="A53" s="3668"/>
      <c r="B53" s="3671"/>
      <c r="C53" s="3674"/>
      <c r="D53" s="1343"/>
      <c r="E53" s="3677"/>
      <c r="F53" s="3679"/>
      <c r="G53" s="3682"/>
      <c r="H53" s="1782"/>
      <c r="I53" s="135"/>
      <c r="J53" s="135"/>
      <c r="K53" s="1789"/>
      <c r="L53" s="2358" t="s">
        <v>885</v>
      </c>
      <c r="M53" s="1791" t="s">
        <v>371</v>
      </c>
      <c r="N53" s="2302"/>
      <c r="O53" s="2302">
        <v>1</v>
      </c>
      <c r="P53" s="2367"/>
    </row>
    <row r="54" spans="1:16" ht="13.8" thickBot="1" x14ac:dyDescent="0.3">
      <c r="A54" s="3669"/>
      <c r="B54" s="3672"/>
      <c r="C54" s="3675"/>
      <c r="D54" s="1344"/>
      <c r="E54" s="1786"/>
      <c r="F54" s="3680"/>
      <c r="G54" s="3683"/>
      <c r="H54" s="1501" t="s">
        <v>7</v>
      </c>
      <c r="I54" s="1502">
        <f>SUM(I52:I53)</f>
        <v>0</v>
      </c>
      <c r="J54" s="1502">
        <f>SUM(J52:J53)</f>
        <v>0</v>
      </c>
      <c r="K54" s="1502">
        <f>SUM(K52:K53)</f>
        <v>0</v>
      </c>
      <c r="L54" s="1787"/>
      <c r="M54" s="1788"/>
      <c r="N54" s="1505"/>
      <c r="O54" s="1505"/>
      <c r="P54" s="2348"/>
    </row>
    <row r="55" spans="1:16" ht="27" thickBot="1" x14ac:dyDescent="0.3">
      <c r="A55" s="3667" t="s">
        <v>8</v>
      </c>
      <c r="B55" s="3670" t="s">
        <v>8</v>
      </c>
      <c r="C55" s="3673" t="s">
        <v>8</v>
      </c>
      <c r="D55" s="1342"/>
      <c r="E55" s="3676" t="s">
        <v>858</v>
      </c>
      <c r="F55" s="3678" t="s">
        <v>62</v>
      </c>
      <c r="G55" s="3681" t="s">
        <v>271</v>
      </c>
      <c r="H55" s="1496" t="s">
        <v>48</v>
      </c>
      <c r="I55" s="1497"/>
      <c r="J55" s="1497"/>
      <c r="K55" s="1498"/>
      <c r="L55" s="2359" t="s">
        <v>886</v>
      </c>
      <c r="M55" s="1080" t="s">
        <v>371</v>
      </c>
      <c r="N55" s="1331"/>
      <c r="O55" s="1331"/>
      <c r="P55" s="2344">
        <v>1</v>
      </c>
    </row>
    <row r="56" spans="1:16" ht="40.200000000000003" thickBot="1" x14ac:dyDescent="0.3">
      <c r="A56" s="3668"/>
      <c r="B56" s="3671"/>
      <c r="C56" s="3674"/>
      <c r="D56" s="1343"/>
      <c r="E56" s="3677"/>
      <c r="F56" s="3679"/>
      <c r="G56" s="3682"/>
      <c r="H56" s="1782"/>
      <c r="I56" s="135"/>
      <c r="J56" s="135"/>
      <c r="K56" s="1789"/>
      <c r="L56" s="2358" t="s">
        <v>887</v>
      </c>
      <c r="M56" s="1791" t="s">
        <v>846</v>
      </c>
      <c r="N56" s="1333"/>
      <c r="O56" s="1333"/>
      <c r="P56" s="2346">
        <v>280</v>
      </c>
    </row>
    <row r="57" spans="1:16" ht="13.8" thickBot="1" x14ac:dyDescent="0.3">
      <c r="A57" s="3669"/>
      <c r="B57" s="3672"/>
      <c r="C57" s="3675"/>
      <c r="D57" s="1344"/>
      <c r="E57" s="1786"/>
      <c r="F57" s="3680"/>
      <c r="G57" s="3683"/>
      <c r="H57" s="1501" t="s">
        <v>7</v>
      </c>
      <c r="I57" s="1502">
        <f>SUM(I55:I56)</f>
        <v>0</v>
      </c>
      <c r="J57" s="1502">
        <f>SUM(J55:J56)</f>
        <v>0</v>
      </c>
      <c r="K57" s="1502">
        <f>SUM(K55:K56)</f>
        <v>0</v>
      </c>
      <c r="L57" s="1787"/>
      <c r="M57" s="1788"/>
      <c r="N57" s="1505"/>
      <c r="O57" s="1505"/>
      <c r="P57" s="2348"/>
    </row>
    <row r="58" spans="1:16" ht="13.8" thickBot="1" x14ac:dyDescent="0.3">
      <c r="A58" s="3667" t="s">
        <v>8</v>
      </c>
      <c r="B58" s="3670" t="s">
        <v>8</v>
      </c>
      <c r="C58" s="3673" t="s">
        <v>49</v>
      </c>
      <c r="D58" s="1342"/>
      <c r="E58" s="3676" t="s">
        <v>888</v>
      </c>
      <c r="F58" s="3678" t="s">
        <v>62</v>
      </c>
      <c r="G58" s="3681" t="s">
        <v>271</v>
      </c>
      <c r="H58" s="1496" t="s">
        <v>48</v>
      </c>
      <c r="I58" s="1497"/>
      <c r="J58" s="1497"/>
      <c r="K58" s="1498"/>
      <c r="L58" s="2359" t="s">
        <v>889</v>
      </c>
      <c r="M58" s="1781" t="s">
        <v>371</v>
      </c>
      <c r="N58" s="1323"/>
      <c r="O58" s="1331">
        <v>1</v>
      </c>
      <c r="P58" s="2360"/>
    </row>
    <row r="59" spans="1:16" ht="26.4" x14ac:dyDescent="0.25">
      <c r="A59" s="3668"/>
      <c r="B59" s="3671"/>
      <c r="C59" s="3674"/>
      <c r="D59" s="1343"/>
      <c r="E59" s="3677"/>
      <c r="F59" s="3679"/>
      <c r="G59" s="3682"/>
      <c r="H59" s="1782"/>
      <c r="I59" s="134"/>
      <c r="J59" s="134"/>
      <c r="K59" s="1783"/>
      <c r="L59" s="2361" t="s">
        <v>890</v>
      </c>
      <c r="M59" s="1785" t="s">
        <v>846</v>
      </c>
      <c r="N59" s="1332"/>
      <c r="O59" s="1332"/>
      <c r="P59" s="2332"/>
    </row>
    <row r="60" spans="1:16" ht="27" thickBot="1" x14ac:dyDescent="0.3">
      <c r="A60" s="3668"/>
      <c r="B60" s="3671"/>
      <c r="C60" s="3674"/>
      <c r="D60" s="1343"/>
      <c r="E60" s="3677"/>
      <c r="F60" s="3679"/>
      <c r="G60" s="3682"/>
      <c r="H60" s="1782"/>
      <c r="I60" s="134"/>
      <c r="J60" s="134"/>
      <c r="K60" s="1783"/>
      <c r="L60" s="2358" t="s">
        <v>891</v>
      </c>
      <c r="M60" s="1806" t="s">
        <v>371</v>
      </c>
      <c r="N60" s="1332"/>
      <c r="O60" s="1332"/>
      <c r="P60" s="2332"/>
    </row>
    <row r="61" spans="1:16" ht="40.200000000000003" thickBot="1" x14ac:dyDescent="0.3">
      <c r="A61" s="3668"/>
      <c r="B61" s="3671"/>
      <c r="C61" s="3674"/>
      <c r="D61" s="1343"/>
      <c r="E61" s="1537"/>
      <c r="F61" s="3679"/>
      <c r="G61" s="3682"/>
      <c r="H61" s="1782"/>
      <c r="I61" s="135"/>
      <c r="J61" s="135"/>
      <c r="K61" s="1789"/>
      <c r="L61" s="2358" t="s">
        <v>892</v>
      </c>
      <c r="M61" s="1791" t="s">
        <v>846</v>
      </c>
      <c r="N61" s="1325"/>
      <c r="O61" s="1325"/>
      <c r="P61" s="1744"/>
    </row>
    <row r="62" spans="1:16" ht="13.8" thickBot="1" x14ac:dyDescent="0.3">
      <c r="A62" s="3669"/>
      <c r="B62" s="3672"/>
      <c r="C62" s="3675"/>
      <c r="D62" s="1344"/>
      <c r="E62" s="1786"/>
      <c r="F62" s="3680"/>
      <c r="G62" s="3683"/>
      <c r="H62" s="1501" t="s">
        <v>7</v>
      </c>
      <c r="I62" s="1502">
        <f>SUM(I58:I61)</f>
        <v>0</v>
      </c>
      <c r="J62" s="1502">
        <f>SUM(J58:J61)</f>
        <v>0</v>
      </c>
      <c r="K62" s="1502">
        <f>SUM(K58:K61)</f>
        <v>0</v>
      </c>
      <c r="L62" s="1504"/>
      <c r="M62" s="1328"/>
      <c r="N62" s="1329"/>
      <c r="O62" s="1329"/>
      <c r="P62" s="1330"/>
    </row>
    <row r="63" spans="1:16" ht="13.8" thickBot="1" x14ac:dyDescent="0.3">
      <c r="A63" s="1547" t="s">
        <v>8</v>
      </c>
      <c r="B63" s="1818"/>
      <c r="C63" s="3692" t="s">
        <v>31</v>
      </c>
      <c r="D63" s="3692"/>
      <c r="E63" s="3692"/>
      <c r="F63" s="3692"/>
      <c r="G63" s="3693"/>
      <c r="H63" s="1819" t="s">
        <v>7</v>
      </c>
      <c r="I63" s="1820">
        <f>I54+I57+I62</f>
        <v>0</v>
      </c>
      <c r="J63" s="1820">
        <f>J54+J57+J62</f>
        <v>0</v>
      </c>
      <c r="K63" s="1820">
        <f t="shared" ref="K63" si="6">K54+K57+K62</f>
        <v>0</v>
      </c>
      <c r="L63" s="1759"/>
      <c r="M63" s="1759"/>
      <c r="N63" s="1759"/>
      <c r="O63" s="1759"/>
      <c r="P63" s="1760"/>
    </row>
    <row r="64" spans="1:16" ht="13.8" thickBot="1" x14ac:dyDescent="0.3">
      <c r="A64" s="1547" t="s">
        <v>8</v>
      </c>
      <c r="B64" s="1548" t="s">
        <v>8</v>
      </c>
      <c r="C64" s="3694" t="s">
        <v>51</v>
      </c>
      <c r="D64" s="3694"/>
      <c r="E64" s="3694"/>
      <c r="F64" s="3694"/>
      <c r="G64" s="3695"/>
      <c r="H64" s="1359" t="s">
        <v>7</v>
      </c>
      <c r="I64" s="1072">
        <f>I54+I57+I63</f>
        <v>0</v>
      </c>
      <c r="J64" s="1072">
        <f t="shared" ref="J64:K64" si="7">J54+J57+J63</f>
        <v>0</v>
      </c>
      <c r="K64" s="1072">
        <f t="shared" si="7"/>
        <v>0</v>
      </c>
      <c r="L64" s="1746"/>
      <c r="M64" s="1746"/>
      <c r="N64" s="1746"/>
      <c r="O64" s="1746"/>
      <c r="P64" s="1747"/>
    </row>
    <row r="65" spans="1:16" ht="13.8" thickBot="1" x14ac:dyDescent="0.3">
      <c r="A65" s="1547" t="s">
        <v>8</v>
      </c>
      <c r="B65" s="1548" t="s">
        <v>8</v>
      </c>
      <c r="C65" s="3694" t="s">
        <v>78</v>
      </c>
      <c r="D65" s="3694"/>
      <c r="E65" s="3694"/>
      <c r="F65" s="3694"/>
      <c r="G65" s="3695"/>
      <c r="H65" s="1359" t="s">
        <v>7</v>
      </c>
      <c r="I65" s="1072">
        <f>I66-I44</f>
        <v>430.5</v>
      </c>
      <c r="J65" s="1072">
        <f t="shared" ref="J65:K65" si="8">J66-J44</f>
        <v>455</v>
      </c>
      <c r="K65" s="1072">
        <f t="shared" si="8"/>
        <v>485</v>
      </c>
      <c r="L65" s="1746"/>
      <c r="M65" s="1746"/>
      <c r="N65" s="1746"/>
      <c r="O65" s="1746"/>
      <c r="P65" s="1747"/>
    </row>
    <row r="66" spans="1:16" ht="13.8" thickBot="1" x14ac:dyDescent="0.3">
      <c r="A66" s="3696" t="s">
        <v>9</v>
      </c>
      <c r="B66" s="3697"/>
      <c r="C66" s="3697"/>
      <c r="D66" s="3697"/>
      <c r="E66" s="3697"/>
      <c r="F66" s="3697"/>
      <c r="G66" s="3697"/>
      <c r="H66" s="3698"/>
      <c r="I66" s="1036">
        <f>I64+I48+I25</f>
        <v>430.5</v>
      </c>
      <c r="J66" s="1036">
        <f>J64+J48+J25</f>
        <v>455</v>
      </c>
      <c r="K66" s="1036">
        <f>K64+K48+K25</f>
        <v>485</v>
      </c>
      <c r="L66" s="3699"/>
      <c r="M66" s="3700"/>
      <c r="N66" s="3700"/>
      <c r="O66" s="3700"/>
      <c r="P66" s="3701"/>
    </row>
    <row r="67" spans="1:16" x14ac:dyDescent="0.25">
      <c r="A67" s="997" t="s">
        <v>450</v>
      </c>
      <c r="B67" s="997"/>
      <c r="C67" s="997"/>
      <c r="D67" s="997"/>
      <c r="E67" s="997"/>
      <c r="F67" s="997"/>
      <c r="G67" s="997"/>
      <c r="H67" s="997"/>
      <c r="I67" s="997"/>
      <c r="J67" s="997"/>
      <c r="K67" s="997"/>
      <c r="L67" s="1691"/>
      <c r="M67" s="1752"/>
      <c r="N67" s="1761"/>
      <c r="O67" s="1761"/>
      <c r="P67" s="1761"/>
    </row>
    <row r="68" spans="1:16" x14ac:dyDescent="0.25">
      <c r="A68" s="1037"/>
      <c r="B68" s="1037"/>
      <c r="C68" s="1037"/>
      <c r="D68" s="1037"/>
      <c r="E68" s="1037"/>
      <c r="F68" s="1037"/>
      <c r="G68" s="1037"/>
      <c r="H68" s="1037"/>
      <c r="I68" s="1037"/>
      <c r="J68" s="1037"/>
      <c r="K68" s="1037"/>
      <c r="L68" s="1752"/>
      <c r="M68" s="1752"/>
      <c r="N68" s="1761"/>
      <c r="O68" s="1761"/>
      <c r="P68" s="1761"/>
    </row>
    <row r="69" spans="1:16" ht="16.2" thickBot="1" x14ac:dyDescent="0.3">
      <c r="A69" s="1002"/>
      <c r="B69" s="1002"/>
      <c r="C69" s="1002"/>
      <c r="D69" s="1002"/>
      <c r="E69" s="3702" t="s">
        <v>10</v>
      </c>
      <c r="F69" s="3702"/>
      <c r="G69" s="3702"/>
      <c r="H69" s="3702"/>
      <c r="I69" s="3702"/>
      <c r="J69" s="3702"/>
      <c r="K69" s="3702"/>
      <c r="L69" s="1762"/>
      <c r="M69" s="1762"/>
      <c r="N69" s="10"/>
      <c r="O69" s="10"/>
      <c r="P69" s="10"/>
    </row>
    <row r="70" spans="1:16" ht="31.2" thickBot="1" x14ac:dyDescent="0.3">
      <c r="A70" s="1002"/>
      <c r="B70" s="1002"/>
      <c r="C70" s="1002"/>
      <c r="D70" s="1002"/>
      <c r="E70" s="1065"/>
      <c r="F70" s="1066"/>
      <c r="G70" s="1066"/>
      <c r="H70" s="1067"/>
      <c r="I70" s="1001" t="s">
        <v>1083</v>
      </c>
      <c r="J70" s="1000" t="s">
        <v>77</v>
      </c>
      <c r="K70" s="1001" t="s">
        <v>1084</v>
      </c>
      <c r="L70" s="10"/>
      <c r="M70" s="10"/>
      <c r="N70" s="10"/>
      <c r="O70" s="10"/>
      <c r="P70" s="10"/>
    </row>
    <row r="71" spans="1:16" ht="13.8" thickBot="1" x14ac:dyDescent="0.3">
      <c r="A71" s="1002"/>
      <c r="B71" s="1002"/>
      <c r="C71" s="1002"/>
      <c r="D71" s="1002"/>
      <c r="E71" s="3717" t="s">
        <v>33</v>
      </c>
      <c r="F71" s="3718"/>
      <c r="G71" s="3718"/>
      <c r="H71" s="3719"/>
      <c r="I71" s="1040">
        <f>SUM(I72:I82)</f>
        <v>430.5</v>
      </c>
      <c r="J71" s="1040">
        <f t="shared" ref="J71:K71" si="9">SUM(J72:J82)</f>
        <v>455</v>
      </c>
      <c r="K71" s="1040">
        <f t="shared" si="9"/>
        <v>485</v>
      </c>
      <c r="L71" s="1763"/>
      <c r="M71" s="10"/>
      <c r="N71" s="10"/>
      <c r="O71" s="10"/>
      <c r="P71" s="10"/>
    </row>
    <row r="72" spans="1:16" x14ac:dyDescent="0.25">
      <c r="A72" s="1002"/>
      <c r="B72" s="1002"/>
      <c r="C72" s="1002"/>
      <c r="D72" s="1002"/>
      <c r="E72" s="3709" t="s">
        <v>39</v>
      </c>
      <c r="F72" s="3710"/>
      <c r="G72" s="3710"/>
      <c r="H72" s="3711"/>
      <c r="I72" s="1041">
        <v>430.5</v>
      </c>
      <c r="J72" s="1042">
        <v>455</v>
      </c>
      <c r="K72" s="1041">
        <v>485</v>
      </c>
      <c r="L72" s="10"/>
      <c r="M72" s="10"/>
      <c r="N72" s="10"/>
      <c r="O72" s="10"/>
      <c r="P72" s="10"/>
    </row>
    <row r="73" spans="1:16" x14ac:dyDescent="0.25">
      <c r="A73" s="1002"/>
      <c r="B73" s="1002"/>
      <c r="C73" s="1002"/>
      <c r="D73" s="1002"/>
      <c r="E73" s="3709" t="s">
        <v>40</v>
      </c>
      <c r="F73" s="3710"/>
      <c r="G73" s="3710"/>
      <c r="H73" s="3711"/>
      <c r="I73" s="1043"/>
      <c r="J73" s="1044"/>
      <c r="K73" s="1043"/>
      <c r="L73" s="10"/>
      <c r="M73" s="10"/>
      <c r="N73" s="10"/>
      <c r="O73" s="10"/>
      <c r="P73" s="10"/>
    </row>
    <row r="74" spans="1:16" x14ac:dyDescent="0.25">
      <c r="A74" s="1002"/>
      <c r="B74" s="1002"/>
      <c r="C74" s="1002"/>
      <c r="D74" s="1002"/>
      <c r="E74" s="3709" t="s">
        <v>41</v>
      </c>
      <c r="F74" s="3710"/>
      <c r="G74" s="3710"/>
      <c r="H74" s="3711"/>
      <c r="I74" s="1043"/>
      <c r="J74" s="1044"/>
      <c r="K74" s="1043"/>
      <c r="L74" s="10"/>
      <c r="M74" s="10"/>
      <c r="N74" s="10"/>
      <c r="O74" s="10"/>
      <c r="P74" s="10"/>
    </row>
    <row r="75" spans="1:16" x14ac:dyDescent="0.25">
      <c r="A75" s="1002"/>
      <c r="B75" s="1002"/>
      <c r="C75" s="1002"/>
      <c r="D75" s="1002"/>
      <c r="E75" s="3709" t="s">
        <v>42</v>
      </c>
      <c r="F75" s="3710"/>
      <c r="G75" s="3710"/>
      <c r="H75" s="3711"/>
      <c r="I75" s="1043"/>
      <c r="J75" s="1044"/>
      <c r="K75" s="1043"/>
      <c r="L75" s="10"/>
      <c r="M75" s="10"/>
      <c r="N75" s="10"/>
      <c r="O75" s="10"/>
      <c r="P75" s="10"/>
    </row>
    <row r="76" spans="1:16" x14ac:dyDescent="0.25">
      <c r="A76" s="1002"/>
      <c r="B76" s="1002"/>
      <c r="C76" s="1002"/>
      <c r="D76" s="1002"/>
      <c r="E76" s="3720" t="s">
        <v>43</v>
      </c>
      <c r="F76" s="3721"/>
      <c r="G76" s="3721"/>
      <c r="H76" s="3722"/>
      <c r="I76" s="1045"/>
      <c r="J76" s="1046"/>
      <c r="K76" s="1045"/>
      <c r="L76" s="10"/>
      <c r="M76" s="10"/>
      <c r="N76" s="10"/>
      <c r="O76" s="10"/>
      <c r="P76" s="10"/>
    </row>
    <row r="77" spans="1:16" x14ac:dyDescent="0.25">
      <c r="A77" s="1002"/>
      <c r="B77" s="1002"/>
      <c r="C77" s="1002"/>
      <c r="D77" s="1002"/>
      <c r="E77" s="11" t="s">
        <v>44</v>
      </c>
      <c r="F77" s="23"/>
      <c r="G77" s="23"/>
      <c r="H77" s="12"/>
      <c r="I77" s="1043"/>
      <c r="J77" s="1044"/>
      <c r="K77" s="1043"/>
      <c r="L77" s="10"/>
      <c r="M77" s="10"/>
      <c r="N77" s="10"/>
      <c r="O77" s="10"/>
      <c r="P77" s="10"/>
    </row>
    <row r="78" spans="1:16" x14ac:dyDescent="0.25">
      <c r="A78" s="1002"/>
      <c r="B78" s="1002"/>
      <c r="C78" s="1002"/>
      <c r="D78" s="1002"/>
      <c r="E78" s="3709" t="s">
        <v>63</v>
      </c>
      <c r="F78" s="3710"/>
      <c r="G78" s="3710"/>
      <c r="H78" s="3711"/>
      <c r="I78" s="1043"/>
      <c r="J78" s="1044"/>
      <c r="K78" s="1043"/>
      <c r="L78" s="10"/>
      <c r="M78" s="10"/>
      <c r="N78" s="1764"/>
      <c r="O78" s="1764"/>
      <c r="P78" s="1764"/>
    </row>
    <row r="79" spans="1:16" x14ac:dyDescent="0.25">
      <c r="A79" s="1002"/>
      <c r="B79" s="1002"/>
      <c r="C79" s="1002"/>
      <c r="D79" s="1002"/>
      <c r="E79" s="3709" t="s">
        <v>64</v>
      </c>
      <c r="F79" s="3710"/>
      <c r="G79" s="3710"/>
      <c r="H79" s="3711"/>
      <c r="I79" s="1047"/>
      <c r="J79" s="1048"/>
      <c r="K79" s="1047"/>
      <c r="L79" s="10"/>
      <c r="M79" s="10"/>
      <c r="N79" s="10"/>
      <c r="O79" s="10"/>
      <c r="P79" s="10"/>
    </row>
    <row r="80" spans="1:16" x14ac:dyDescent="0.25">
      <c r="A80" s="1002"/>
      <c r="B80" s="1002"/>
      <c r="C80" s="1002"/>
      <c r="D80" s="1002"/>
      <c r="E80" s="3709" t="s">
        <v>47</v>
      </c>
      <c r="F80" s="3710"/>
      <c r="G80" s="3710"/>
      <c r="H80" s="3711"/>
      <c r="I80" s="1047"/>
      <c r="J80" s="1048"/>
      <c r="K80" s="1047"/>
      <c r="L80" s="10"/>
      <c r="M80" s="10"/>
      <c r="N80" s="10"/>
      <c r="O80" s="10"/>
      <c r="P80" s="10"/>
    </row>
    <row r="81" spans="1:16" x14ac:dyDescent="0.25">
      <c r="A81" s="1002"/>
      <c r="B81" s="1002"/>
      <c r="C81" s="1002"/>
      <c r="D81" s="1002"/>
      <c r="E81" s="3709" t="s">
        <v>45</v>
      </c>
      <c r="F81" s="3710"/>
      <c r="G81" s="3710"/>
      <c r="H81" s="3711"/>
      <c r="I81" s="1047"/>
      <c r="J81" s="1048"/>
      <c r="K81" s="1047"/>
      <c r="L81" s="10"/>
      <c r="M81" s="10"/>
      <c r="N81" s="10"/>
      <c r="O81" s="10"/>
      <c r="P81" s="10"/>
    </row>
    <row r="82" spans="1:16" ht="13.8" thickBot="1" x14ac:dyDescent="0.3">
      <c r="A82" s="20"/>
      <c r="B82" s="20"/>
      <c r="C82" s="20"/>
      <c r="D82" s="20"/>
      <c r="E82" s="3712" t="s">
        <v>65</v>
      </c>
      <c r="F82" s="3713"/>
      <c r="G82" s="3713"/>
      <c r="H82" s="3714"/>
      <c r="I82" s="1049"/>
      <c r="J82" s="1050"/>
      <c r="K82" s="1049"/>
      <c r="L82" s="10"/>
      <c r="M82" s="10"/>
      <c r="N82" s="519"/>
      <c r="O82" s="519"/>
      <c r="P82" s="519"/>
    </row>
    <row r="83" spans="1:16" ht="13.8" thickBot="1" x14ac:dyDescent="0.3">
      <c r="A83" s="20"/>
      <c r="B83" s="20"/>
      <c r="C83" s="20"/>
      <c r="D83" s="20"/>
      <c r="E83" s="3715" t="s">
        <v>34</v>
      </c>
      <c r="F83" s="3716"/>
      <c r="G83" s="3716"/>
      <c r="H83" s="3716"/>
      <c r="I83" s="1040"/>
      <c r="J83" s="1040"/>
      <c r="K83" s="1824"/>
      <c r="L83" s="10"/>
      <c r="M83" s="10"/>
      <c r="N83" s="519"/>
      <c r="O83" s="519"/>
      <c r="P83" s="519"/>
    </row>
    <row r="84" spans="1:16" ht="13.8" thickBot="1" x14ac:dyDescent="0.3">
      <c r="A84" s="20"/>
      <c r="B84" s="20"/>
      <c r="C84" s="20"/>
      <c r="D84" s="20"/>
      <c r="E84" s="3703" t="s">
        <v>46</v>
      </c>
      <c r="F84" s="3704"/>
      <c r="G84" s="3704"/>
      <c r="H84" s="3705"/>
      <c r="I84" s="1825"/>
      <c r="J84" s="1825"/>
      <c r="K84" s="1826"/>
      <c r="L84" s="519"/>
      <c r="M84" s="519"/>
      <c r="N84" s="519"/>
      <c r="O84" s="519"/>
      <c r="P84" s="519"/>
    </row>
    <row r="85" spans="1:16" ht="13.8" thickBot="1" x14ac:dyDescent="0.3">
      <c r="A85" s="20"/>
      <c r="B85" s="20"/>
      <c r="C85" s="20"/>
      <c r="D85" s="20"/>
      <c r="E85" s="3706"/>
      <c r="F85" s="3707"/>
      <c r="G85" s="3707"/>
      <c r="H85" s="3708"/>
      <c r="I85" s="1827"/>
      <c r="J85" s="1827"/>
      <c r="K85" s="1828"/>
      <c r="L85" s="519"/>
      <c r="M85" s="519"/>
      <c r="N85" s="519"/>
      <c r="O85" s="519"/>
      <c r="P85" s="519"/>
    </row>
  </sheetData>
  <mergeCells count="106">
    <mergeCell ref="E84:H84"/>
    <mergeCell ref="E85:H85"/>
    <mergeCell ref="E78:H78"/>
    <mergeCell ref="E79:H79"/>
    <mergeCell ref="E80:H80"/>
    <mergeCell ref="E81:H81"/>
    <mergeCell ref="E82:H82"/>
    <mergeCell ref="E83:H83"/>
    <mergeCell ref="E71:H71"/>
    <mergeCell ref="E72:H72"/>
    <mergeCell ref="E73:H73"/>
    <mergeCell ref="E74:H74"/>
    <mergeCell ref="E75:H75"/>
    <mergeCell ref="E76:H76"/>
    <mergeCell ref="C63:G63"/>
    <mergeCell ref="C64:G64"/>
    <mergeCell ref="C65:G65"/>
    <mergeCell ref="A66:H66"/>
    <mergeCell ref="L66:P66"/>
    <mergeCell ref="E69:K69"/>
    <mergeCell ref="A58:A62"/>
    <mergeCell ref="B58:B62"/>
    <mergeCell ref="C58:C62"/>
    <mergeCell ref="E58:E60"/>
    <mergeCell ref="F58:F62"/>
    <mergeCell ref="G58:G62"/>
    <mergeCell ref="A55:A57"/>
    <mergeCell ref="B55:B57"/>
    <mergeCell ref="C55:C57"/>
    <mergeCell ref="E55:E56"/>
    <mergeCell ref="F55:F57"/>
    <mergeCell ref="G55:G57"/>
    <mergeCell ref="C47:G47"/>
    <mergeCell ref="C48:G48"/>
    <mergeCell ref="A52:A54"/>
    <mergeCell ref="B52:B54"/>
    <mergeCell ref="C52:C54"/>
    <mergeCell ref="E52:E53"/>
    <mergeCell ref="F52:F54"/>
    <mergeCell ref="G52:G54"/>
    <mergeCell ref="A43:A46"/>
    <mergeCell ref="B43:B46"/>
    <mergeCell ref="C43:C46"/>
    <mergeCell ref="E43:E44"/>
    <mergeCell ref="F43:F46"/>
    <mergeCell ref="G43:G46"/>
    <mergeCell ref="E45:E46"/>
    <mergeCell ref="A39:A40"/>
    <mergeCell ref="B39:B40"/>
    <mergeCell ref="C39:C40"/>
    <mergeCell ref="F39:F40"/>
    <mergeCell ref="G39:G40"/>
    <mergeCell ref="A41:A42"/>
    <mergeCell ref="B41:B42"/>
    <mergeCell ref="C41:C42"/>
    <mergeCell ref="F41:F42"/>
    <mergeCell ref="G41:G42"/>
    <mergeCell ref="C24:G24"/>
    <mergeCell ref="C25:G25"/>
    <mergeCell ref="C26:O26"/>
    <mergeCell ref="A34:A38"/>
    <mergeCell ref="B34:B38"/>
    <mergeCell ref="C34:C38"/>
    <mergeCell ref="E34:E36"/>
    <mergeCell ref="F34:F38"/>
    <mergeCell ref="G34:G38"/>
    <mergeCell ref="E37:E38"/>
    <mergeCell ref="A20:A23"/>
    <mergeCell ref="B20:B23"/>
    <mergeCell ref="C20:C23"/>
    <mergeCell ref="E20:E21"/>
    <mergeCell ref="F20:F23"/>
    <mergeCell ref="G20:G23"/>
    <mergeCell ref="E22:E23"/>
    <mergeCell ref="A16:A19"/>
    <mergeCell ref="B16:B19"/>
    <mergeCell ref="C16:C19"/>
    <mergeCell ref="E16:E17"/>
    <mergeCell ref="F16:F19"/>
    <mergeCell ref="G16:G19"/>
    <mergeCell ref="C10:O10"/>
    <mergeCell ref="A13:A15"/>
    <mergeCell ref="B13:B15"/>
    <mergeCell ref="C13:C15"/>
    <mergeCell ref="E13:E14"/>
    <mergeCell ref="F13:F15"/>
    <mergeCell ref="G13:G15"/>
    <mergeCell ref="G5:G7"/>
    <mergeCell ref="H5:H7"/>
    <mergeCell ref="I5:I7"/>
    <mergeCell ref="J5:J7"/>
    <mergeCell ref="K5:K7"/>
    <mergeCell ref="L5:P5"/>
    <mergeCell ref="L6:L7"/>
    <mergeCell ref="M6:M7"/>
    <mergeCell ref="N6:P6"/>
    <mergeCell ref="L1:O1"/>
    <mergeCell ref="A2:N2"/>
    <mergeCell ref="A3:P3"/>
    <mergeCell ref="O4:P4"/>
    <mergeCell ref="A5:A7"/>
    <mergeCell ref="B5:B7"/>
    <mergeCell ref="C5:C7"/>
    <mergeCell ref="D5:D7"/>
    <mergeCell ref="E5:E7"/>
    <mergeCell ref="F5:F7"/>
  </mergeCells>
  <pageMargins left="0.7" right="0.7" top="0.75" bottom="0.75" header="0.3" footer="0.3"/>
  <pageSetup paperSize="9" scale="8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9"/>
  <sheetViews>
    <sheetView workbookViewId="0">
      <selection activeCell="L7" sqref="L7:L8"/>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6.5546875" customWidth="1"/>
    <col min="16" max="16" width="8.44140625" customWidth="1"/>
  </cols>
  <sheetData>
    <row r="1" spans="1:17" ht="49.95" customHeight="1" x14ac:dyDescent="0.25">
      <c r="L1" s="3365"/>
      <c r="M1" s="3365"/>
      <c r="N1" s="3365"/>
      <c r="O1" s="3365"/>
      <c r="P1" s="570"/>
    </row>
    <row r="2" spans="1:17" ht="20.399999999999999" customHeight="1" x14ac:dyDescent="0.25">
      <c r="L2" s="3365"/>
      <c r="M2" s="3365"/>
      <c r="N2" s="3820"/>
      <c r="O2" s="3820"/>
      <c r="P2" s="3820"/>
    </row>
    <row r="3" spans="1:17" ht="13.8" x14ac:dyDescent="0.25">
      <c r="A3" s="3376" t="s">
        <v>1085</v>
      </c>
      <c r="B3" s="3376"/>
      <c r="C3" s="3376"/>
      <c r="D3" s="3376"/>
      <c r="E3" s="3376"/>
      <c r="F3" s="3376"/>
      <c r="G3" s="3376"/>
      <c r="H3" s="3376"/>
      <c r="I3" s="3376"/>
      <c r="J3" s="3376"/>
      <c r="K3" s="3376"/>
      <c r="L3" s="3376"/>
      <c r="M3" s="3376"/>
      <c r="N3" s="3376"/>
      <c r="O3" s="9"/>
      <c r="P3" s="9"/>
    </row>
    <row r="4" spans="1:17" ht="13.8" x14ac:dyDescent="0.25">
      <c r="A4" s="3386" t="s">
        <v>35</v>
      </c>
      <c r="B4" s="3386"/>
      <c r="C4" s="3386"/>
      <c r="D4" s="3386"/>
      <c r="E4" s="3386"/>
      <c r="F4" s="3386"/>
      <c r="G4" s="3386"/>
      <c r="H4" s="3386"/>
      <c r="I4" s="3386"/>
      <c r="J4" s="3386"/>
      <c r="K4" s="3386"/>
      <c r="L4" s="3386"/>
      <c r="M4" s="3386"/>
      <c r="N4" s="3386"/>
      <c r="O4" s="3386"/>
      <c r="P4" s="3386"/>
    </row>
    <row r="5" spans="1:17" ht="16.2" thickBot="1" x14ac:dyDescent="0.3">
      <c r="A5" s="1238"/>
      <c r="B5" s="1238"/>
      <c r="C5" s="1238"/>
      <c r="D5" s="1238"/>
      <c r="E5" s="1238"/>
      <c r="F5" s="1238"/>
      <c r="G5" s="1238"/>
      <c r="H5" s="1238"/>
      <c r="I5" s="1238"/>
      <c r="J5" s="1238"/>
      <c r="K5" s="1238"/>
      <c r="L5" s="15"/>
      <c r="M5" s="1238"/>
      <c r="N5" s="16"/>
      <c r="O5" s="3821" t="s">
        <v>407</v>
      </c>
      <c r="P5" s="3664"/>
    </row>
    <row r="6" spans="1:17" ht="14.4" customHeight="1" thickBot="1" x14ac:dyDescent="0.3">
      <c r="A6" s="3380" t="s">
        <v>0</v>
      </c>
      <c r="B6" s="3380" t="s">
        <v>1</v>
      </c>
      <c r="C6" s="3383" t="s">
        <v>2</v>
      </c>
      <c r="D6" s="3380" t="s">
        <v>32</v>
      </c>
      <c r="E6" s="3467" t="s">
        <v>54</v>
      </c>
      <c r="F6" s="3377" t="s">
        <v>3</v>
      </c>
      <c r="G6" s="3383" t="s">
        <v>4</v>
      </c>
      <c r="H6" s="3377" t="s">
        <v>5</v>
      </c>
      <c r="I6" s="3419" t="s">
        <v>1070</v>
      </c>
      <c r="J6" s="3377" t="s">
        <v>77</v>
      </c>
      <c r="K6" s="3377" t="s">
        <v>1071</v>
      </c>
      <c r="L6" s="3387" t="s">
        <v>11</v>
      </c>
      <c r="M6" s="3388"/>
      <c r="N6" s="3388"/>
      <c r="O6" s="3388"/>
      <c r="P6" s="3389"/>
    </row>
    <row r="7" spans="1:17" ht="13.8" x14ac:dyDescent="0.25">
      <c r="A7" s="3381"/>
      <c r="B7" s="3381"/>
      <c r="C7" s="3384"/>
      <c r="D7" s="3381"/>
      <c r="E7" s="3468"/>
      <c r="F7" s="3378"/>
      <c r="G7" s="3384"/>
      <c r="H7" s="3378"/>
      <c r="I7" s="3420"/>
      <c r="J7" s="3378"/>
      <c r="K7" s="3378"/>
      <c r="L7" s="3390" t="s">
        <v>37</v>
      </c>
      <c r="M7" s="3397" t="s">
        <v>36</v>
      </c>
      <c r="N7" s="3426" t="s">
        <v>38</v>
      </c>
      <c r="O7" s="3426"/>
      <c r="P7" s="3427"/>
    </row>
    <row r="8" spans="1:17" ht="138.6" customHeight="1" thickBot="1" x14ac:dyDescent="0.3">
      <c r="A8" s="3382"/>
      <c r="B8" s="3382"/>
      <c r="C8" s="3385"/>
      <c r="D8" s="3382"/>
      <c r="E8" s="3469"/>
      <c r="F8" s="3379"/>
      <c r="G8" s="3385"/>
      <c r="H8" s="3379"/>
      <c r="I8" s="3421"/>
      <c r="J8" s="3379"/>
      <c r="K8" s="3379"/>
      <c r="L8" s="3391"/>
      <c r="M8" s="3398"/>
      <c r="N8" s="24" t="s">
        <v>1072</v>
      </c>
      <c r="O8" s="24" t="s">
        <v>52</v>
      </c>
      <c r="P8" s="25" t="s">
        <v>1073</v>
      </c>
    </row>
    <row r="9" spans="1:17" ht="14.4" thickBot="1" x14ac:dyDescent="0.3">
      <c r="A9" s="14" t="s">
        <v>6</v>
      </c>
      <c r="B9" s="569" t="s">
        <v>451</v>
      </c>
      <c r="C9" s="568"/>
      <c r="D9" s="566"/>
      <c r="E9" s="567"/>
      <c r="F9" s="566"/>
      <c r="G9" s="566"/>
      <c r="H9" s="566"/>
      <c r="I9" s="565"/>
      <c r="J9" s="564"/>
      <c r="K9" s="565"/>
      <c r="L9" s="13"/>
      <c r="M9" s="13"/>
      <c r="N9" s="565"/>
      <c r="O9" s="564"/>
      <c r="P9" s="563"/>
    </row>
    <row r="10" spans="1:17" ht="13.8" thickBot="1" x14ac:dyDescent="0.3">
      <c r="A10" s="1337"/>
      <c r="B10" s="3817"/>
      <c r="C10" s="3818"/>
      <c r="D10" s="3818"/>
      <c r="E10" s="3818"/>
      <c r="F10" s="3818"/>
      <c r="G10" s="3818"/>
      <c r="H10" s="3818"/>
      <c r="I10" s="3818"/>
      <c r="J10" s="3818"/>
      <c r="K10" s="3819"/>
      <c r="L10" s="1400" t="s">
        <v>452</v>
      </c>
      <c r="M10" s="1413" t="s">
        <v>354</v>
      </c>
      <c r="N10" s="1420">
        <v>76.25</v>
      </c>
      <c r="O10" s="1420">
        <v>76.25</v>
      </c>
      <c r="P10" s="1424">
        <v>76.25</v>
      </c>
    </row>
    <row r="11" spans="1:17" ht="13.8" thickBot="1" x14ac:dyDescent="0.3">
      <c r="A11" s="1075" t="s">
        <v>6</v>
      </c>
      <c r="B11" s="1753" t="s">
        <v>6</v>
      </c>
      <c r="C11" s="3665" t="s">
        <v>895</v>
      </c>
      <c r="D11" s="3666"/>
      <c r="E11" s="3666"/>
      <c r="F11" s="3666"/>
      <c r="G11" s="3666"/>
      <c r="H11" s="3666"/>
      <c r="I11" s="3666"/>
      <c r="J11" s="3666"/>
      <c r="K11" s="3666"/>
      <c r="L11" s="3666"/>
      <c r="M11" s="3666"/>
      <c r="N11" s="3666"/>
      <c r="O11" s="3666"/>
      <c r="P11" s="1317"/>
      <c r="Q11" s="20"/>
    </row>
    <row r="12" spans="1:17" ht="27" thickBot="1" x14ac:dyDescent="0.3">
      <c r="A12" s="1098"/>
      <c r="B12" s="1754"/>
      <c r="C12" s="1318"/>
      <c r="D12" s="1318"/>
      <c r="E12" s="1318"/>
      <c r="F12" s="1318"/>
      <c r="G12" s="1318"/>
      <c r="H12" s="1755"/>
      <c r="I12" s="1755"/>
      <c r="J12" s="1755"/>
      <c r="K12" s="1755"/>
      <c r="L12" s="1319" t="s">
        <v>903</v>
      </c>
      <c r="M12" s="1596" t="s">
        <v>354</v>
      </c>
      <c r="N12" s="1320">
        <v>35</v>
      </c>
      <c r="O12" s="1320">
        <v>34</v>
      </c>
      <c r="P12" s="1321">
        <v>33</v>
      </c>
      <c r="Q12" s="20"/>
    </row>
    <row r="13" spans="1:17" x14ac:dyDescent="0.25">
      <c r="A13" s="1590" t="s">
        <v>6</v>
      </c>
      <c r="B13" s="1593" t="s">
        <v>6</v>
      </c>
      <c r="C13" s="1339" t="s">
        <v>6</v>
      </c>
      <c r="D13" s="3796"/>
      <c r="E13" s="1546" t="s">
        <v>897</v>
      </c>
      <c r="F13" s="1346" t="s">
        <v>62</v>
      </c>
      <c r="G13" s="1545" t="s">
        <v>902</v>
      </c>
      <c r="H13" s="1352" t="s">
        <v>48</v>
      </c>
      <c r="I13" s="1365">
        <v>10.5</v>
      </c>
      <c r="J13" s="1365">
        <v>100</v>
      </c>
      <c r="K13" s="1391">
        <v>100</v>
      </c>
      <c r="L13" s="1401" t="s">
        <v>904</v>
      </c>
      <c r="M13" s="1414" t="s">
        <v>922</v>
      </c>
      <c r="N13" s="1331">
        <v>0</v>
      </c>
      <c r="O13" s="1331">
        <v>30</v>
      </c>
      <c r="P13" s="1324">
        <v>30</v>
      </c>
      <c r="Q13" s="20"/>
    </row>
    <row r="14" spans="1:17" x14ac:dyDescent="0.25">
      <c r="A14" s="1591"/>
      <c r="B14" s="1594"/>
      <c r="C14" s="1340"/>
      <c r="D14" s="3797"/>
      <c r="E14" s="1537"/>
      <c r="F14" s="1347"/>
      <c r="G14" s="1350"/>
      <c r="H14" s="1353" t="s">
        <v>56</v>
      </c>
      <c r="I14" s="1362"/>
      <c r="J14" s="1362"/>
      <c r="K14" s="1392"/>
      <c r="L14" s="1402" t="s">
        <v>905</v>
      </c>
      <c r="M14" s="1071" t="s">
        <v>922</v>
      </c>
      <c r="N14" s="1333">
        <v>50</v>
      </c>
      <c r="O14" s="1333">
        <v>100</v>
      </c>
      <c r="P14" s="1326">
        <v>100</v>
      </c>
      <c r="Q14" s="20"/>
    </row>
    <row r="15" spans="1:17" ht="13.2" customHeight="1" x14ac:dyDescent="0.25">
      <c r="A15" s="1591"/>
      <c r="B15" s="1594"/>
      <c r="C15" s="1340"/>
      <c r="D15" s="3797"/>
      <c r="E15" s="1537"/>
      <c r="F15" s="1347"/>
      <c r="G15" s="1350"/>
      <c r="H15" s="1353" t="s">
        <v>57</v>
      </c>
      <c r="I15" s="1362"/>
      <c r="J15" s="1362"/>
      <c r="K15" s="1392"/>
      <c r="L15" s="3757" t="s">
        <v>906</v>
      </c>
      <c r="M15" s="3759" t="s">
        <v>922</v>
      </c>
      <c r="N15" s="3761">
        <v>20</v>
      </c>
      <c r="O15" s="3761">
        <v>100</v>
      </c>
      <c r="P15" s="3763">
        <v>100</v>
      </c>
      <c r="Q15" s="20"/>
    </row>
    <row r="16" spans="1:17" x14ac:dyDescent="0.25">
      <c r="A16" s="1591"/>
      <c r="B16" s="1594"/>
      <c r="C16" s="1340"/>
      <c r="D16" s="3797"/>
      <c r="E16" s="1537"/>
      <c r="F16" s="1347"/>
      <c r="G16" s="1350"/>
      <c r="H16" s="1354"/>
      <c r="I16" s="1363"/>
      <c r="J16" s="1363"/>
      <c r="K16" s="1393"/>
      <c r="L16" s="3772"/>
      <c r="M16" s="3774"/>
      <c r="N16" s="3754"/>
      <c r="O16" s="3754"/>
      <c r="P16" s="3756"/>
      <c r="Q16" s="20"/>
    </row>
    <row r="17" spans="1:17" x14ac:dyDescent="0.25">
      <c r="A17" s="1591"/>
      <c r="B17" s="1594"/>
      <c r="C17" s="1340"/>
      <c r="D17" s="3797"/>
      <c r="E17" s="1537"/>
      <c r="F17" s="1347"/>
      <c r="G17" s="1350"/>
      <c r="H17" s="1354"/>
      <c r="I17" s="1363"/>
      <c r="J17" s="1363"/>
      <c r="K17" s="1393"/>
      <c r="L17" s="1402" t="s">
        <v>907</v>
      </c>
      <c r="M17" s="1071" t="s">
        <v>69</v>
      </c>
      <c r="N17" s="1333">
        <v>0</v>
      </c>
      <c r="O17" s="1333">
        <v>300</v>
      </c>
      <c r="P17" s="1326">
        <v>300</v>
      </c>
      <c r="Q17" s="20"/>
    </row>
    <row r="18" spans="1:17" x14ac:dyDescent="0.25">
      <c r="A18" s="1591"/>
      <c r="B18" s="1594"/>
      <c r="C18" s="1340"/>
      <c r="D18" s="3797"/>
      <c r="E18" s="1537"/>
      <c r="F18" s="1347"/>
      <c r="G18" s="1350"/>
      <c r="H18" s="1354"/>
      <c r="I18" s="1363"/>
      <c r="J18" s="1363"/>
      <c r="K18" s="1393"/>
      <c r="L18" s="1402" t="s">
        <v>908</v>
      </c>
      <c r="M18" s="1071" t="s">
        <v>922</v>
      </c>
      <c r="N18" s="1333">
        <v>0</v>
      </c>
      <c r="O18" s="1333">
        <v>50</v>
      </c>
      <c r="P18" s="1326">
        <v>50</v>
      </c>
      <c r="Q18" s="20"/>
    </row>
    <row r="19" spans="1:17" x14ac:dyDescent="0.25">
      <c r="A19" s="1591"/>
      <c r="B19" s="1594"/>
      <c r="C19" s="1340"/>
      <c r="D19" s="3797"/>
      <c r="E19" s="1537"/>
      <c r="F19" s="1347"/>
      <c r="G19" s="1350"/>
      <c r="H19" s="1354"/>
      <c r="I19" s="1363"/>
      <c r="J19" s="1363"/>
      <c r="K19" s="1393"/>
      <c r="L19" s="1402" t="s">
        <v>909</v>
      </c>
      <c r="M19" s="1415"/>
      <c r="N19" s="1421" t="s">
        <v>1245</v>
      </c>
      <c r="O19" s="1421" t="s">
        <v>66</v>
      </c>
      <c r="P19" s="1425" t="s">
        <v>66</v>
      </c>
      <c r="Q19" s="20"/>
    </row>
    <row r="20" spans="1:17" ht="13.8" thickBot="1" x14ac:dyDescent="0.3">
      <c r="A20" s="1591"/>
      <c r="B20" s="1594"/>
      <c r="C20" s="1340"/>
      <c r="D20" s="3797"/>
      <c r="E20" s="1537"/>
      <c r="F20" s="1347"/>
      <c r="G20" s="1350"/>
      <c r="H20" s="1354"/>
      <c r="I20" s="1363"/>
      <c r="J20" s="1363"/>
      <c r="K20" s="1394"/>
      <c r="L20" s="1402" t="s">
        <v>910</v>
      </c>
      <c r="M20" s="1071" t="s">
        <v>648</v>
      </c>
      <c r="N20" s="1421">
        <v>0</v>
      </c>
      <c r="O20" s="1333">
        <v>50</v>
      </c>
      <c r="P20" s="1326">
        <v>50</v>
      </c>
      <c r="Q20" s="20"/>
    </row>
    <row r="21" spans="1:17" ht="13.8" thickBot="1" x14ac:dyDescent="0.3">
      <c r="A21" s="1592"/>
      <c r="B21" s="1595"/>
      <c r="C21" s="1341"/>
      <c r="D21" s="3798"/>
      <c r="E21" s="1588"/>
      <c r="F21" s="1348"/>
      <c r="G21" s="1351"/>
      <c r="H21" s="1355" t="s">
        <v>7</v>
      </c>
      <c r="I21" s="1379">
        <f>SUM(I13:I15)</f>
        <v>10.5</v>
      </c>
      <c r="J21" s="1379">
        <f>SUM(J13:J15)</f>
        <v>100</v>
      </c>
      <c r="K21" s="1379">
        <f>SUM(K13:K15)</f>
        <v>100</v>
      </c>
      <c r="L21" s="1403"/>
      <c r="M21" s="1416"/>
      <c r="N21" s="1422"/>
      <c r="O21" s="1422"/>
      <c r="P21" s="1426"/>
      <c r="Q21" s="20"/>
    </row>
    <row r="22" spans="1:17" ht="13.2" customHeight="1" x14ac:dyDescent="0.25">
      <c r="A22" s="3777" t="s">
        <v>6</v>
      </c>
      <c r="B22" s="3811" t="s">
        <v>6</v>
      </c>
      <c r="C22" s="3813" t="s">
        <v>8</v>
      </c>
      <c r="D22" s="3796"/>
      <c r="E22" s="3676" t="s">
        <v>898</v>
      </c>
      <c r="F22" s="3767" t="s">
        <v>62</v>
      </c>
      <c r="G22" s="3681" t="s">
        <v>902</v>
      </c>
      <c r="H22" s="1352" t="s">
        <v>48</v>
      </c>
      <c r="I22" s="1365">
        <v>190.5</v>
      </c>
      <c r="J22" s="1365">
        <v>0</v>
      </c>
      <c r="K22" s="1391">
        <v>0</v>
      </c>
      <c r="L22" s="3808" t="s">
        <v>911</v>
      </c>
      <c r="M22" s="3753" t="s">
        <v>69</v>
      </c>
      <c r="N22" s="3753">
        <v>0</v>
      </c>
      <c r="O22" s="3753">
        <v>0</v>
      </c>
      <c r="P22" s="3787">
        <v>0</v>
      </c>
    </row>
    <row r="23" spans="1:17" x14ac:dyDescent="0.25">
      <c r="A23" s="3810"/>
      <c r="B23" s="3671"/>
      <c r="C23" s="3814"/>
      <c r="D23" s="3797"/>
      <c r="E23" s="3677"/>
      <c r="F23" s="3679"/>
      <c r="G23" s="3682"/>
      <c r="H23" s="1353" t="s">
        <v>56</v>
      </c>
      <c r="I23" s="1362"/>
      <c r="J23" s="1380"/>
      <c r="K23" s="1395"/>
      <c r="L23" s="3809"/>
      <c r="M23" s="3754"/>
      <c r="N23" s="3754"/>
      <c r="O23" s="3754"/>
      <c r="P23" s="3788"/>
    </row>
    <row r="24" spans="1:17" ht="13.8" thickBot="1" x14ac:dyDescent="0.3">
      <c r="A24" s="3810"/>
      <c r="B24" s="3671"/>
      <c r="C24" s="3814"/>
      <c r="D24" s="3797"/>
      <c r="E24" s="3677"/>
      <c r="F24" s="3679"/>
      <c r="G24" s="3682"/>
      <c r="H24" s="1356" t="s">
        <v>57</v>
      </c>
      <c r="I24" s="1364"/>
      <c r="J24" s="1381"/>
      <c r="K24" s="1396"/>
      <c r="L24" s="1404" t="s">
        <v>912</v>
      </c>
      <c r="M24" s="1333" t="s">
        <v>69</v>
      </c>
      <c r="N24" s="1333">
        <v>43000</v>
      </c>
      <c r="O24" s="1333">
        <v>0</v>
      </c>
      <c r="P24" s="2346">
        <v>0</v>
      </c>
    </row>
    <row r="25" spans="1:17" ht="13.8" thickBot="1" x14ac:dyDescent="0.3">
      <c r="A25" s="3778"/>
      <c r="B25" s="3812"/>
      <c r="C25" s="3815"/>
      <c r="D25" s="3798"/>
      <c r="E25" s="3816"/>
      <c r="F25" s="3768"/>
      <c r="G25" s="3683"/>
      <c r="H25" s="1357" t="s">
        <v>7</v>
      </c>
      <c r="I25" s="1382">
        <f>SUM(I22:I24)</f>
        <v>190.5</v>
      </c>
      <c r="J25" s="1382">
        <f t="shared" ref="J25:K25" si="0">SUM(J22:J24)</f>
        <v>0</v>
      </c>
      <c r="K25" s="1397">
        <f t="shared" si="0"/>
        <v>0</v>
      </c>
      <c r="L25" s="1405" t="s">
        <v>913</v>
      </c>
      <c r="M25" s="1539" t="s">
        <v>69</v>
      </c>
      <c r="N25" s="1539">
        <v>60</v>
      </c>
      <c r="O25" s="1539">
        <v>0</v>
      </c>
      <c r="P25" s="2915">
        <v>0</v>
      </c>
    </row>
    <row r="26" spans="1:17" ht="13.2" customHeight="1" x14ac:dyDescent="0.25">
      <c r="A26" s="3789" t="s">
        <v>6</v>
      </c>
      <c r="B26" s="3670" t="s">
        <v>6</v>
      </c>
      <c r="C26" s="3793" t="s">
        <v>49</v>
      </c>
      <c r="D26" s="3796"/>
      <c r="E26" s="3799" t="s">
        <v>899</v>
      </c>
      <c r="F26" s="3678" t="s">
        <v>62</v>
      </c>
      <c r="G26" s="3803" t="s">
        <v>902</v>
      </c>
      <c r="H26" s="1352" t="s">
        <v>48</v>
      </c>
      <c r="I26" s="1365">
        <v>10</v>
      </c>
      <c r="J26" s="1365">
        <v>50</v>
      </c>
      <c r="K26" s="1391">
        <v>50</v>
      </c>
      <c r="L26" s="1322" t="s">
        <v>914</v>
      </c>
      <c r="M26" s="1414" t="s">
        <v>69</v>
      </c>
      <c r="N26" s="1331">
        <v>0</v>
      </c>
      <c r="O26" s="1331">
        <v>5</v>
      </c>
      <c r="P26" s="1324">
        <v>5</v>
      </c>
    </row>
    <row r="27" spans="1:17" x14ac:dyDescent="0.25">
      <c r="A27" s="3790"/>
      <c r="B27" s="3792"/>
      <c r="C27" s="3794"/>
      <c r="D27" s="3797"/>
      <c r="E27" s="3800"/>
      <c r="F27" s="3802"/>
      <c r="G27" s="3804"/>
      <c r="H27" s="1353" t="s">
        <v>56</v>
      </c>
      <c r="I27" s="1362"/>
      <c r="J27" s="1362"/>
      <c r="K27" s="1392"/>
      <c r="L27" s="1406" t="s">
        <v>915</v>
      </c>
      <c r="M27" s="1417" t="s">
        <v>69</v>
      </c>
      <c r="N27" s="1333">
        <v>0</v>
      </c>
      <c r="O27" s="1333">
        <v>3</v>
      </c>
      <c r="P27" s="1326">
        <v>3</v>
      </c>
    </row>
    <row r="28" spans="1:17" ht="13.8" thickBot="1" x14ac:dyDescent="0.3">
      <c r="A28" s="3790"/>
      <c r="B28" s="3792"/>
      <c r="C28" s="3794"/>
      <c r="D28" s="3797"/>
      <c r="E28" s="3800"/>
      <c r="F28" s="3802"/>
      <c r="G28" s="3804"/>
      <c r="H28" s="1356" t="s">
        <v>57</v>
      </c>
      <c r="I28" s="1364"/>
      <c r="J28" s="1364"/>
      <c r="K28" s="1398"/>
      <c r="L28" s="3806" t="s">
        <v>916</v>
      </c>
      <c r="M28" s="3759" t="s">
        <v>69</v>
      </c>
      <c r="N28" s="3761">
        <v>10</v>
      </c>
      <c r="O28" s="3761">
        <v>15</v>
      </c>
      <c r="P28" s="3763">
        <v>15</v>
      </c>
    </row>
    <row r="29" spans="1:17" ht="13.8" thickBot="1" x14ac:dyDescent="0.3">
      <c r="A29" s="3791"/>
      <c r="B29" s="3672"/>
      <c r="C29" s="3795"/>
      <c r="D29" s="3798"/>
      <c r="E29" s="3801"/>
      <c r="F29" s="3680"/>
      <c r="G29" s="3805"/>
      <c r="H29" s="1358" t="s">
        <v>7</v>
      </c>
      <c r="I29" s="1383">
        <f>SUM(I26:I28)</f>
        <v>10</v>
      </c>
      <c r="J29" s="1383">
        <f t="shared" ref="J29:K29" si="1">SUM(J26:J28)</f>
        <v>50</v>
      </c>
      <c r="K29" s="1399">
        <f t="shared" si="1"/>
        <v>50</v>
      </c>
      <c r="L29" s="3807"/>
      <c r="M29" s="3760"/>
      <c r="N29" s="3762"/>
      <c r="O29" s="3762"/>
      <c r="P29" s="3764"/>
    </row>
    <row r="30" spans="1:17" ht="13.95" customHeight="1" thickBot="1" x14ac:dyDescent="0.3">
      <c r="A30" s="1547" t="s">
        <v>6</v>
      </c>
      <c r="B30" s="1548" t="s">
        <v>6</v>
      </c>
      <c r="C30" s="3694" t="s">
        <v>31</v>
      </c>
      <c r="D30" s="3694"/>
      <c r="E30" s="3694"/>
      <c r="F30" s="3694"/>
      <c r="G30" s="3695"/>
      <c r="H30" s="1359" t="s">
        <v>7</v>
      </c>
      <c r="I30" s="1072">
        <f>I21+I25+I29</f>
        <v>211</v>
      </c>
      <c r="J30" s="1072">
        <f t="shared" ref="J30:K30" si="2">J21+J25+J29</f>
        <v>150</v>
      </c>
      <c r="K30" s="1072">
        <f t="shared" si="2"/>
        <v>150</v>
      </c>
      <c r="L30" s="1073"/>
      <c r="M30" s="1073"/>
      <c r="N30" s="1073"/>
      <c r="O30" s="1073"/>
      <c r="P30" s="1747"/>
    </row>
    <row r="31" spans="1:17" ht="13.8" thickBot="1" x14ac:dyDescent="0.3">
      <c r="A31" s="1075" t="s">
        <v>6</v>
      </c>
      <c r="B31" s="1338" t="s">
        <v>8</v>
      </c>
      <c r="C31" s="3665" t="s">
        <v>453</v>
      </c>
      <c r="D31" s="3666"/>
      <c r="E31" s="3666"/>
      <c r="F31" s="3666"/>
      <c r="G31" s="3666"/>
      <c r="H31" s="3666"/>
      <c r="I31" s="3666"/>
      <c r="J31" s="3666"/>
      <c r="K31" s="3666"/>
      <c r="L31" s="3666"/>
      <c r="M31" s="3666"/>
      <c r="N31" s="3666"/>
      <c r="O31" s="3666"/>
      <c r="P31" s="1741"/>
    </row>
    <row r="32" spans="1:17" ht="13.8" thickBot="1" x14ac:dyDescent="0.3">
      <c r="A32" s="3777"/>
      <c r="B32" s="3779"/>
      <c r="C32" s="3781"/>
      <c r="D32" s="3782"/>
      <c r="E32" s="3782"/>
      <c r="F32" s="3782"/>
      <c r="G32" s="3782"/>
      <c r="H32" s="3782"/>
      <c r="I32" s="3782"/>
      <c r="J32" s="3782"/>
      <c r="K32" s="3783"/>
      <c r="L32" s="1407" t="s">
        <v>842</v>
      </c>
      <c r="M32" s="1418" t="s">
        <v>69</v>
      </c>
      <c r="N32" s="1418"/>
      <c r="O32" s="1418"/>
      <c r="P32" s="1427">
        <v>1</v>
      </c>
    </row>
    <row r="33" spans="1:16" ht="27" thickBot="1" x14ac:dyDescent="0.3">
      <c r="A33" s="3778"/>
      <c r="B33" s="3780"/>
      <c r="C33" s="3784"/>
      <c r="D33" s="3785"/>
      <c r="E33" s="3785"/>
      <c r="F33" s="3785"/>
      <c r="G33" s="3785"/>
      <c r="H33" s="3785"/>
      <c r="I33" s="3785"/>
      <c r="J33" s="3785"/>
      <c r="K33" s="3786"/>
      <c r="L33" s="1589" t="s">
        <v>454</v>
      </c>
      <c r="M33" s="1596" t="s">
        <v>69</v>
      </c>
      <c r="N33" s="581"/>
      <c r="O33" s="581"/>
      <c r="P33" s="1540">
        <v>1</v>
      </c>
    </row>
    <row r="34" spans="1:16" ht="13.2" customHeight="1" x14ac:dyDescent="0.25">
      <c r="A34" s="3667" t="s">
        <v>6</v>
      </c>
      <c r="B34" s="3670" t="s">
        <v>8</v>
      </c>
      <c r="C34" s="3673" t="s">
        <v>6</v>
      </c>
      <c r="D34" s="1342"/>
      <c r="E34" s="3775" t="s">
        <v>900</v>
      </c>
      <c r="F34" s="3767" t="s">
        <v>62</v>
      </c>
      <c r="G34" s="3769" t="s">
        <v>902</v>
      </c>
      <c r="H34" s="1352" t="s">
        <v>48</v>
      </c>
      <c r="I34" s="1365">
        <v>41</v>
      </c>
      <c r="J34" s="1365">
        <v>100</v>
      </c>
      <c r="K34" s="1391">
        <v>100</v>
      </c>
      <c r="L34" s="1408" t="s">
        <v>917</v>
      </c>
      <c r="M34" s="1414" t="s">
        <v>69</v>
      </c>
      <c r="N34" s="1331">
        <v>5</v>
      </c>
      <c r="O34" s="1331">
        <v>5</v>
      </c>
      <c r="P34" s="1324">
        <v>5</v>
      </c>
    </row>
    <row r="35" spans="1:16" x14ac:dyDescent="0.25">
      <c r="A35" s="3668"/>
      <c r="B35" s="3671"/>
      <c r="C35" s="3674"/>
      <c r="D35" s="1343"/>
      <c r="E35" s="3776"/>
      <c r="F35" s="3679"/>
      <c r="G35" s="3770"/>
      <c r="H35" s="1353" t="s">
        <v>56</v>
      </c>
      <c r="I35" s="1362"/>
      <c r="J35" s="1362"/>
      <c r="K35" s="1392"/>
      <c r="L35" s="1402" t="s">
        <v>918</v>
      </c>
      <c r="M35" s="1071" t="s">
        <v>240</v>
      </c>
      <c r="N35" s="1333">
        <v>0</v>
      </c>
      <c r="O35" s="1333">
        <v>0</v>
      </c>
      <c r="P35" s="1326">
        <v>0</v>
      </c>
    </row>
    <row r="36" spans="1:16" ht="27" thickBot="1" x14ac:dyDescent="0.3">
      <c r="A36" s="3668"/>
      <c r="B36" s="3671"/>
      <c r="C36" s="3674"/>
      <c r="D36" s="1343"/>
      <c r="E36" s="3776"/>
      <c r="F36" s="3679"/>
      <c r="G36" s="3770"/>
      <c r="H36" s="1356" t="s">
        <v>57</v>
      </c>
      <c r="I36" s="1364"/>
      <c r="J36" s="1364"/>
      <c r="K36" s="1398"/>
      <c r="L36" s="1409" t="s">
        <v>919</v>
      </c>
      <c r="M36" s="1419" t="s">
        <v>455</v>
      </c>
      <c r="N36" s="1423">
        <v>0</v>
      </c>
      <c r="O36" s="1423">
        <v>62.3</v>
      </c>
      <c r="P36" s="3763">
        <v>62.3</v>
      </c>
    </row>
    <row r="37" spans="1:16" ht="13.8" thickBot="1" x14ac:dyDescent="0.3">
      <c r="A37" s="3669"/>
      <c r="B37" s="3672"/>
      <c r="C37" s="3675"/>
      <c r="D37" s="1344"/>
      <c r="E37" s="3685"/>
      <c r="F37" s="3768"/>
      <c r="G37" s="3683"/>
      <c r="H37" s="1360" t="s">
        <v>7</v>
      </c>
      <c r="I37" s="1366">
        <f>SUM(I34:I36)</f>
        <v>41</v>
      </c>
      <c r="J37" s="1366">
        <f>SUM(J34:J36)</f>
        <v>100</v>
      </c>
      <c r="K37" s="1366">
        <f>SUM(K34:K36)</f>
        <v>100</v>
      </c>
      <c r="L37" s="1403"/>
      <c r="M37" s="1538"/>
      <c r="N37" s="1539"/>
      <c r="O37" s="1539"/>
      <c r="P37" s="3764"/>
    </row>
    <row r="38" spans="1:16" ht="13.2" customHeight="1" x14ac:dyDescent="0.25">
      <c r="A38" s="3667" t="s">
        <v>6</v>
      </c>
      <c r="B38" s="3670" t="s">
        <v>8</v>
      </c>
      <c r="C38" s="3673" t="s">
        <v>8</v>
      </c>
      <c r="D38" s="1342"/>
      <c r="E38" s="3676" t="s">
        <v>901</v>
      </c>
      <c r="F38" s="3767" t="s">
        <v>62</v>
      </c>
      <c r="G38" s="3769" t="s">
        <v>902</v>
      </c>
      <c r="H38" s="1352" t="s">
        <v>48</v>
      </c>
      <c r="I38" s="1365">
        <v>0</v>
      </c>
      <c r="J38" s="1365">
        <v>70</v>
      </c>
      <c r="K38" s="1391">
        <v>70</v>
      </c>
      <c r="L38" s="3771" t="s">
        <v>920</v>
      </c>
      <c r="M38" s="3773" t="s">
        <v>69</v>
      </c>
      <c r="N38" s="3753">
        <v>0</v>
      </c>
      <c r="O38" s="3753">
        <v>1</v>
      </c>
      <c r="P38" s="3755">
        <v>1</v>
      </c>
    </row>
    <row r="39" spans="1:16" x14ac:dyDescent="0.25">
      <c r="A39" s="3668"/>
      <c r="B39" s="3671"/>
      <c r="C39" s="3674"/>
      <c r="D39" s="1343"/>
      <c r="E39" s="3677"/>
      <c r="F39" s="3679"/>
      <c r="G39" s="3770"/>
      <c r="H39" s="1353" t="s">
        <v>56</v>
      </c>
      <c r="I39" s="1362"/>
      <c r="J39" s="1362"/>
      <c r="K39" s="1392"/>
      <c r="L39" s="3772"/>
      <c r="M39" s="3774"/>
      <c r="N39" s="3754"/>
      <c r="O39" s="3754"/>
      <c r="P39" s="3756"/>
    </row>
    <row r="40" spans="1:16" ht="13.8" thickBot="1" x14ac:dyDescent="0.3">
      <c r="A40" s="3668"/>
      <c r="B40" s="3671"/>
      <c r="C40" s="3674"/>
      <c r="D40" s="1343"/>
      <c r="E40" s="3765"/>
      <c r="F40" s="3679"/>
      <c r="G40" s="3770"/>
      <c r="H40" s="1356" t="s">
        <v>57</v>
      </c>
      <c r="I40" s="1364"/>
      <c r="J40" s="1364"/>
      <c r="K40" s="1398"/>
      <c r="L40" s="3757" t="s">
        <v>921</v>
      </c>
      <c r="M40" s="3759" t="s">
        <v>69</v>
      </c>
      <c r="N40" s="3761">
        <v>0</v>
      </c>
      <c r="O40" s="3761">
        <v>200</v>
      </c>
      <c r="P40" s="3763">
        <v>200</v>
      </c>
    </row>
    <row r="41" spans="1:16" ht="13.8" thickBot="1" x14ac:dyDescent="0.3">
      <c r="A41" s="3669"/>
      <c r="B41" s="3672"/>
      <c r="C41" s="3675"/>
      <c r="D41" s="1344"/>
      <c r="E41" s="3766"/>
      <c r="F41" s="3768"/>
      <c r="G41" s="3683"/>
      <c r="H41" s="1360" t="s">
        <v>7</v>
      </c>
      <c r="I41" s="1384">
        <f>SUM(I38:I40)</f>
        <v>0</v>
      </c>
      <c r="J41" s="1384">
        <f t="shared" ref="J41:K41" si="3">SUM(J38:J40)</f>
        <v>70</v>
      </c>
      <c r="K41" s="1384">
        <f t="shared" si="3"/>
        <v>70</v>
      </c>
      <c r="L41" s="3758"/>
      <c r="M41" s="3760"/>
      <c r="N41" s="3762"/>
      <c r="O41" s="3762"/>
      <c r="P41" s="3764"/>
    </row>
    <row r="42" spans="1:16" ht="13.95" customHeight="1" thickBot="1" x14ac:dyDescent="0.3">
      <c r="A42" s="1547" t="s">
        <v>6</v>
      </c>
      <c r="B42" s="1548" t="s">
        <v>8</v>
      </c>
      <c r="C42" s="3737" t="s">
        <v>896</v>
      </c>
      <c r="D42" s="3738"/>
      <c r="E42" s="3738"/>
      <c r="F42" s="3738"/>
      <c r="G42" s="3738"/>
      <c r="H42" s="3739"/>
      <c r="I42" s="1367">
        <f>I37+I41</f>
        <v>41</v>
      </c>
      <c r="J42" s="1367">
        <f t="shared" ref="J42:K42" si="4">J37+J41</f>
        <v>170</v>
      </c>
      <c r="K42" s="1367">
        <f t="shared" si="4"/>
        <v>170</v>
      </c>
      <c r="L42" s="1073"/>
      <c r="M42" s="1073"/>
      <c r="N42" s="1073"/>
      <c r="O42" s="1073"/>
      <c r="P42" s="1747"/>
    </row>
    <row r="43" spans="1:16" ht="13.95" customHeight="1" thickBot="1" x14ac:dyDescent="0.3">
      <c r="A43" s="1547" t="s">
        <v>6</v>
      </c>
      <c r="B43" s="3740" t="s">
        <v>75</v>
      </c>
      <c r="C43" s="3741"/>
      <c r="D43" s="3741"/>
      <c r="E43" s="3741"/>
      <c r="F43" s="3741"/>
      <c r="G43" s="3741"/>
      <c r="H43" s="3742"/>
      <c r="I43" s="1368">
        <f>I42+I30</f>
        <v>252</v>
      </c>
      <c r="J43" s="1368">
        <f>J42+J30</f>
        <v>320</v>
      </c>
      <c r="K43" s="1368">
        <f>K42+K30</f>
        <v>320</v>
      </c>
      <c r="L43" s="1410"/>
      <c r="M43" s="1410"/>
      <c r="N43" s="1410"/>
      <c r="O43" s="1410"/>
      <c r="P43" s="1748"/>
    </row>
    <row r="44" spans="1:16" ht="13.8" thickBot="1" x14ac:dyDescent="0.3">
      <c r="A44" s="3743" t="s">
        <v>894</v>
      </c>
      <c r="B44" s="3744"/>
      <c r="C44" s="3744"/>
      <c r="D44" s="3744"/>
      <c r="E44" s="3744"/>
      <c r="F44" s="3744"/>
      <c r="G44" s="3744"/>
      <c r="H44" s="3745"/>
      <c r="I44" s="1369">
        <f>SUM(I15+I24+I28+I36+I40)</f>
        <v>0</v>
      </c>
      <c r="J44" s="1369">
        <f t="shared" ref="J44:K44" si="5">SUM(J15+J24+J28+J36+J40)</f>
        <v>0</v>
      </c>
      <c r="K44" s="1369">
        <f t="shared" si="5"/>
        <v>0</v>
      </c>
      <c r="L44" s="1411"/>
      <c r="M44" s="1411"/>
      <c r="N44" s="1411"/>
      <c r="O44" s="1411"/>
      <c r="P44" s="1749"/>
    </row>
    <row r="45" spans="1:16" ht="13.8" thickBot="1" x14ac:dyDescent="0.3">
      <c r="A45" s="3746" t="s">
        <v>79</v>
      </c>
      <c r="B45" s="3747"/>
      <c r="C45" s="3747"/>
      <c r="D45" s="3747"/>
      <c r="E45" s="3747"/>
      <c r="F45" s="3747"/>
      <c r="G45" s="3747"/>
      <c r="H45" s="3748"/>
      <c r="I45" s="1370">
        <f>I13+I14+I22+I23+I26+I27+I34+I35+I38+I39</f>
        <v>252</v>
      </c>
      <c r="J45" s="1370">
        <f t="shared" ref="J45:K45" si="6">SUM(J13+J22+J26+J34+J38)</f>
        <v>320</v>
      </c>
      <c r="K45" s="1370">
        <f t="shared" si="6"/>
        <v>320</v>
      </c>
      <c r="L45" s="1412"/>
      <c r="M45" s="1412"/>
      <c r="N45" s="1412"/>
      <c r="O45" s="1412"/>
      <c r="P45" s="1750"/>
    </row>
    <row r="46" spans="1:16" ht="13.8" thickBot="1" x14ac:dyDescent="0.3">
      <c r="A46" s="3696" t="s">
        <v>9</v>
      </c>
      <c r="B46" s="3697"/>
      <c r="C46" s="3697"/>
      <c r="D46" s="3697"/>
      <c r="E46" s="3697"/>
      <c r="F46" s="3697"/>
      <c r="G46" s="3697"/>
      <c r="H46" s="3698"/>
      <c r="I46" s="1036">
        <f>I21+I25+I29+I37+I41</f>
        <v>252</v>
      </c>
      <c r="J46" s="1036">
        <f t="shared" ref="J46:K46" si="7">J43*1</f>
        <v>320</v>
      </c>
      <c r="K46" s="1036">
        <f t="shared" si="7"/>
        <v>320</v>
      </c>
      <c r="L46" s="1597"/>
      <c r="M46" s="1598"/>
      <c r="N46" s="1598"/>
      <c r="O46" s="1598"/>
      <c r="P46" s="1751"/>
    </row>
    <row r="47" spans="1:16" x14ac:dyDescent="0.25">
      <c r="A47" s="997" t="s">
        <v>450</v>
      </c>
      <c r="B47" s="997"/>
      <c r="C47" s="997"/>
      <c r="D47" s="997"/>
      <c r="E47" s="997"/>
      <c r="F47" s="997"/>
      <c r="G47" s="997"/>
      <c r="H47" s="997"/>
      <c r="I47" s="997"/>
      <c r="J47" s="997"/>
      <c r="K47" s="20"/>
      <c r="L47" s="20"/>
      <c r="M47" s="20"/>
      <c r="N47" s="20"/>
      <c r="O47" s="20"/>
      <c r="P47" s="519"/>
    </row>
    <row r="48" spans="1:16" x14ac:dyDescent="0.25">
      <c r="A48" s="1752"/>
      <c r="B48" s="1752"/>
      <c r="C48" s="1752"/>
      <c r="D48" s="1752"/>
      <c r="E48" s="1752"/>
      <c r="F48" s="1752"/>
      <c r="G48" s="1752"/>
      <c r="H48" s="1752"/>
      <c r="I48" s="1752"/>
      <c r="J48" s="1752"/>
      <c r="K48" s="519"/>
      <c r="L48" s="519"/>
      <c r="M48" s="519"/>
      <c r="N48" s="519"/>
      <c r="O48" s="519"/>
      <c r="P48" s="519"/>
    </row>
    <row r="49" spans="1:16" x14ac:dyDescent="0.25">
      <c r="A49" s="1752"/>
      <c r="B49" s="1752"/>
      <c r="C49" s="1752"/>
      <c r="D49" s="1752"/>
      <c r="E49" s="1037"/>
      <c r="F49" s="1037"/>
      <c r="G49" s="1037"/>
      <c r="H49" s="1037"/>
      <c r="I49" s="1037"/>
      <c r="J49" s="1037"/>
      <c r="K49" s="20"/>
      <c r="L49" s="519"/>
      <c r="M49" s="519"/>
      <c r="N49" s="519"/>
      <c r="O49" s="519"/>
      <c r="P49" s="519"/>
    </row>
    <row r="50" spans="1:16" x14ac:dyDescent="0.25">
      <c r="A50" s="519"/>
      <c r="B50" s="519"/>
      <c r="C50" s="519"/>
      <c r="D50" s="519"/>
      <c r="E50" s="20"/>
      <c r="F50" s="20"/>
      <c r="G50" s="20"/>
      <c r="H50" s="20"/>
      <c r="I50" s="20"/>
      <c r="J50" s="20"/>
      <c r="K50" s="20"/>
      <c r="L50" s="519"/>
      <c r="M50" s="519"/>
      <c r="N50" s="519"/>
      <c r="O50" s="519"/>
      <c r="P50" s="519"/>
    </row>
    <row r="51" spans="1:16" ht="16.2" thickBot="1" x14ac:dyDescent="0.3">
      <c r="A51" s="519"/>
      <c r="B51" s="519"/>
      <c r="C51" s="519"/>
      <c r="D51" s="519"/>
      <c r="E51" s="3749" t="s">
        <v>10</v>
      </c>
      <c r="F51" s="3749"/>
      <c r="G51" s="3749"/>
      <c r="H51" s="3749"/>
      <c r="I51" s="3749"/>
      <c r="J51" s="3749"/>
      <c r="K51" s="3749"/>
      <c r="L51" s="519"/>
      <c r="M51" s="519"/>
      <c r="N51" s="519"/>
      <c r="O51" s="519"/>
      <c r="P51" s="519"/>
    </row>
    <row r="52" spans="1:16" ht="31.2" thickBot="1" x14ac:dyDescent="0.3">
      <c r="A52" s="519"/>
      <c r="B52" s="519"/>
      <c r="C52" s="519"/>
      <c r="D52" s="519"/>
      <c r="E52" s="1756"/>
      <c r="F52" s="1757"/>
      <c r="G52" s="1757"/>
      <c r="H52" s="1335"/>
      <c r="I52" s="1068" t="s">
        <v>1083</v>
      </c>
      <c r="J52" s="1000" t="s">
        <v>77</v>
      </c>
      <c r="K52" s="1001" t="s">
        <v>1084</v>
      </c>
      <c r="L52" s="519"/>
      <c r="M52" s="519"/>
      <c r="N52" s="519"/>
      <c r="O52" s="519"/>
      <c r="P52" s="519"/>
    </row>
    <row r="53" spans="1:16" ht="13.8" thickBot="1" x14ac:dyDescent="0.3">
      <c r="A53" s="519"/>
      <c r="B53" s="519"/>
      <c r="C53" s="519"/>
      <c r="D53" s="519"/>
      <c r="E53" s="3750" t="s">
        <v>33</v>
      </c>
      <c r="F53" s="3751"/>
      <c r="G53" s="3751"/>
      <c r="H53" s="3752"/>
      <c r="I53" s="1371">
        <f>SUM(I54:I64)</f>
        <v>252</v>
      </c>
      <c r="J53" s="1371">
        <f t="shared" ref="J53:K53" si="8">SUM(J54:J64)</f>
        <v>320</v>
      </c>
      <c r="K53" s="1371">
        <f t="shared" si="8"/>
        <v>320</v>
      </c>
      <c r="L53" s="519"/>
      <c r="M53" s="519"/>
      <c r="N53" s="519"/>
      <c r="O53" s="519"/>
      <c r="P53" s="519"/>
    </row>
    <row r="54" spans="1:16" x14ac:dyDescent="0.25">
      <c r="A54" s="519"/>
      <c r="B54" s="519"/>
      <c r="C54" s="519"/>
      <c r="D54" s="519"/>
      <c r="E54" s="3729" t="s">
        <v>39</v>
      </c>
      <c r="F54" s="3730"/>
      <c r="G54" s="3730"/>
      <c r="H54" s="3731"/>
      <c r="I54" s="1372">
        <f>I13+I22+I26+I34+I38</f>
        <v>252</v>
      </c>
      <c r="J54" s="1372">
        <f t="shared" ref="J54:K54" si="9">J13+J22+J26+J34+J38</f>
        <v>320</v>
      </c>
      <c r="K54" s="1372">
        <f t="shared" si="9"/>
        <v>320</v>
      </c>
      <c r="L54" s="519"/>
      <c r="M54" s="519"/>
      <c r="N54" s="519"/>
      <c r="O54" s="519"/>
      <c r="P54" s="519"/>
    </row>
    <row r="55" spans="1:16" x14ac:dyDescent="0.25">
      <c r="A55" s="519"/>
      <c r="B55" s="519"/>
      <c r="C55" s="519"/>
      <c r="D55" s="519"/>
      <c r="E55" s="3729" t="s">
        <v>40</v>
      </c>
      <c r="F55" s="3730"/>
      <c r="G55" s="3730"/>
      <c r="H55" s="3731"/>
      <c r="I55" s="1373"/>
      <c r="J55" s="1385"/>
      <c r="K55" s="1373"/>
      <c r="L55" s="519"/>
      <c r="M55" s="519"/>
      <c r="N55" s="519"/>
      <c r="O55" s="519"/>
      <c r="P55" s="519"/>
    </row>
    <row r="56" spans="1:16" x14ac:dyDescent="0.25">
      <c r="A56" s="519"/>
      <c r="B56" s="519"/>
      <c r="C56" s="519"/>
      <c r="D56" s="519"/>
      <c r="E56" s="3729" t="s">
        <v>41</v>
      </c>
      <c r="F56" s="3730"/>
      <c r="G56" s="3730"/>
      <c r="H56" s="3731"/>
      <c r="I56" s="1373">
        <f>SUM(I14+I23+I27+I35+I39)</f>
        <v>0</v>
      </c>
      <c r="J56" s="1373">
        <f t="shared" ref="J56:K56" si="10">SUM(J14+J23+J27+J35+J39)</f>
        <v>0</v>
      </c>
      <c r="K56" s="1373">
        <f t="shared" si="10"/>
        <v>0</v>
      </c>
      <c r="L56" s="519"/>
      <c r="M56" s="519"/>
      <c r="N56" s="519"/>
      <c r="O56" s="519"/>
      <c r="P56" s="519"/>
    </row>
    <row r="57" spans="1:16" ht="13.2" customHeight="1" x14ac:dyDescent="0.25">
      <c r="A57" s="519"/>
      <c r="B57" s="519"/>
      <c r="C57" s="519"/>
      <c r="D57" s="519"/>
      <c r="E57" s="3729" t="s">
        <v>42</v>
      </c>
      <c r="F57" s="3730"/>
      <c r="G57" s="3730"/>
      <c r="H57" s="3731"/>
      <c r="I57" s="1373"/>
      <c r="J57" s="1385"/>
      <c r="K57" s="1373"/>
      <c r="L57" s="519"/>
      <c r="M57" s="519"/>
      <c r="N57" s="519"/>
      <c r="O57" s="519"/>
      <c r="P57" s="519"/>
    </row>
    <row r="58" spans="1:16" x14ac:dyDescent="0.25">
      <c r="A58" s="519"/>
      <c r="B58" s="519"/>
      <c r="C58" s="519"/>
      <c r="D58" s="519"/>
      <c r="E58" s="3720" t="s">
        <v>43</v>
      </c>
      <c r="F58" s="3721"/>
      <c r="G58" s="3721"/>
      <c r="H58" s="3722"/>
      <c r="I58" s="1045"/>
      <c r="J58" s="1046"/>
      <c r="K58" s="1045"/>
      <c r="L58" s="519"/>
      <c r="M58" s="519"/>
      <c r="N58" s="519"/>
      <c r="O58" s="519"/>
      <c r="P58" s="519"/>
    </row>
    <row r="59" spans="1:16" x14ac:dyDescent="0.25">
      <c r="A59" s="519"/>
      <c r="B59" s="519"/>
      <c r="C59" s="519"/>
      <c r="D59" s="519"/>
      <c r="E59" s="1345" t="s">
        <v>44</v>
      </c>
      <c r="F59" s="1349"/>
      <c r="G59" s="1349"/>
      <c r="H59" s="1361"/>
      <c r="I59" s="1373"/>
      <c r="J59" s="1385"/>
      <c r="K59" s="1373"/>
      <c r="L59" s="519"/>
      <c r="M59" s="519"/>
      <c r="N59" s="519"/>
      <c r="O59" s="519"/>
      <c r="P59" s="519"/>
    </row>
    <row r="60" spans="1:16" ht="13.2" customHeight="1" x14ac:dyDescent="0.25">
      <c r="A60" s="519"/>
      <c r="B60" s="519"/>
      <c r="C60" s="519"/>
      <c r="D60" s="519"/>
      <c r="E60" s="3729" t="s">
        <v>63</v>
      </c>
      <c r="F60" s="3730"/>
      <c r="G60" s="3730"/>
      <c r="H60" s="3731"/>
      <c r="I60" s="1373"/>
      <c r="J60" s="1385"/>
      <c r="K60" s="1373"/>
      <c r="L60" s="519"/>
      <c r="M60" s="519"/>
      <c r="N60" s="519"/>
      <c r="O60" s="519"/>
      <c r="P60" s="519"/>
    </row>
    <row r="61" spans="1:16" ht="13.2" customHeight="1" x14ac:dyDescent="0.25">
      <c r="A61" s="519"/>
      <c r="B61" s="519"/>
      <c r="C61" s="519"/>
      <c r="D61" s="519"/>
      <c r="E61" s="3729" t="s">
        <v>64</v>
      </c>
      <c r="F61" s="3730"/>
      <c r="G61" s="3730"/>
      <c r="H61" s="3731"/>
      <c r="I61" s="1374"/>
      <c r="J61" s="1386"/>
      <c r="K61" s="1374"/>
      <c r="L61" s="519"/>
      <c r="M61" s="519"/>
      <c r="N61" s="519"/>
      <c r="O61" s="519"/>
      <c r="P61" s="519"/>
    </row>
    <row r="62" spans="1:16" ht="13.2" customHeight="1" x14ac:dyDescent="0.25">
      <c r="A62" s="519"/>
      <c r="B62" s="519"/>
      <c r="C62" s="519"/>
      <c r="D62" s="519"/>
      <c r="E62" s="3729" t="s">
        <v>47</v>
      </c>
      <c r="F62" s="3730"/>
      <c r="G62" s="3730"/>
      <c r="H62" s="3731"/>
      <c r="I62" s="1374"/>
      <c r="J62" s="1386"/>
      <c r="K62" s="1374"/>
      <c r="L62" s="519"/>
      <c r="M62" s="519"/>
      <c r="N62" s="519"/>
      <c r="O62" s="519"/>
      <c r="P62" s="519"/>
    </row>
    <row r="63" spans="1:16" x14ac:dyDescent="0.25">
      <c r="A63" s="519"/>
      <c r="B63" s="519"/>
      <c r="C63" s="519"/>
      <c r="D63" s="519"/>
      <c r="E63" s="3729" t="s">
        <v>45</v>
      </c>
      <c r="F63" s="3730"/>
      <c r="G63" s="3730"/>
      <c r="H63" s="3731"/>
      <c r="I63" s="1374"/>
      <c r="J63" s="1386"/>
      <c r="K63" s="1374"/>
      <c r="L63" s="519"/>
      <c r="M63" s="519"/>
      <c r="N63" s="519"/>
      <c r="O63" s="519"/>
      <c r="P63" s="519"/>
    </row>
    <row r="64" spans="1:16" ht="13.8" thickBot="1" x14ac:dyDescent="0.3">
      <c r="A64" s="519"/>
      <c r="B64" s="519"/>
      <c r="C64" s="519"/>
      <c r="D64" s="519"/>
      <c r="E64" s="3732" t="s">
        <v>65</v>
      </c>
      <c r="F64" s="3733"/>
      <c r="G64" s="3733"/>
      <c r="H64" s="3734"/>
      <c r="I64" s="1375">
        <f>I44</f>
        <v>0</v>
      </c>
      <c r="J64" s="1387">
        <f t="shared" ref="J64:K64" si="11">J44</f>
        <v>0</v>
      </c>
      <c r="K64" s="1375">
        <f t="shared" si="11"/>
        <v>0</v>
      </c>
      <c r="L64" s="519"/>
      <c r="M64" s="519"/>
      <c r="N64" s="519"/>
      <c r="O64" s="519"/>
      <c r="P64" s="519"/>
    </row>
    <row r="65" spans="1:16" ht="13.8" thickBot="1" x14ac:dyDescent="0.3">
      <c r="A65" s="519"/>
      <c r="B65" s="519"/>
      <c r="C65" s="519"/>
      <c r="D65" s="519"/>
      <c r="E65" s="3735" t="s">
        <v>34</v>
      </c>
      <c r="F65" s="3736"/>
      <c r="G65" s="3736"/>
      <c r="H65" s="3736"/>
      <c r="I65" s="1376"/>
      <c r="J65" s="1388"/>
      <c r="K65" s="1376"/>
      <c r="L65" s="519"/>
      <c r="M65" s="519"/>
      <c r="N65" s="519"/>
      <c r="O65" s="519"/>
      <c r="P65" s="519"/>
    </row>
    <row r="66" spans="1:16" ht="13.95" customHeight="1" thickBot="1" x14ac:dyDescent="0.3">
      <c r="A66" s="519"/>
      <c r="B66" s="519"/>
      <c r="C66" s="519"/>
      <c r="D66" s="519"/>
      <c r="E66" s="3723" t="s">
        <v>46</v>
      </c>
      <c r="F66" s="3724"/>
      <c r="G66" s="3724"/>
      <c r="H66" s="3725"/>
      <c r="I66" s="1377"/>
      <c r="J66" s="1389"/>
      <c r="K66" s="1377"/>
      <c r="L66" s="519"/>
      <c r="M66" s="519"/>
      <c r="N66" s="519"/>
      <c r="O66" s="519"/>
      <c r="P66" s="519"/>
    </row>
    <row r="67" spans="1:16" ht="13.8" thickBot="1" x14ac:dyDescent="0.3">
      <c r="A67" s="519"/>
      <c r="B67" s="519"/>
      <c r="C67" s="519"/>
      <c r="D67" s="519"/>
      <c r="E67" s="3726"/>
      <c r="F67" s="3727"/>
      <c r="G67" s="3727"/>
      <c r="H67" s="3728"/>
      <c r="I67" s="1378"/>
      <c r="J67" s="1390"/>
      <c r="K67" s="1378"/>
      <c r="L67" s="519"/>
      <c r="M67" s="519"/>
      <c r="N67" s="519"/>
      <c r="O67" s="519"/>
      <c r="P67" s="519"/>
    </row>
    <row r="68" spans="1:16" x14ac:dyDescent="0.25">
      <c r="A68" s="519"/>
      <c r="B68" s="519"/>
      <c r="C68" s="519"/>
      <c r="D68" s="519"/>
      <c r="E68" s="519"/>
      <c r="F68" s="519"/>
      <c r="G68" s="519"/>
      <c r="H68" s="519"/>
      <c r="I68" s="519"/>
      <c r="J68" s="519"/>
      <c r="K68" s="519"/>
      <c r="L68" s="519"/>
      <c r="M68" s="519"/>
      <c r="N68" s="519"/>
      <c r="O68" s="519"/>
      <c r="P68" s="519"/>
    </row>
    <row r="69" spans="1:16" x14ac:dyDescent="0.25">
      <c r="A69" s="519"/>
      <c r="B69" s="519"/>
      <c r="C69" s="519"/>
      <c r="D69" s="519"/>
      <c r="E69" s="519"/>
      <c r="F69" s="519"/>
      <c r="G69" s="519"/>
      <c r="H69" s="519"/>
      <c r="I69" s="519"/>
      <c r="J69" s="519"/>
      <c r="K69" s="519"/>
      <c r="L69" s="519"/>
      <c r="M69" s="519"/>
      <c r="N69" s="519"/>
      <c r="O69" s="519"/>
      <c r="P69" s="519"/>
    </row>
  </sheetData>
  <mergeCells count="100">
    <mergeCell ref="A6:A8"/>
    <mergeCell ref="B6:B8"/>
    <mergeCell ref="C6:C8"/>
    <mergeCell ref="D6:D8"/>
    <mergeCell ref="E6:E8"/>
    <mergeCell ref="L1:O1"/>
    <mergeCell ref="L2:P2"/>
    <mergeCell ref="A3:N3"/>
    <mergeCell ref="A4:P4"/>
    <mergeCell ref="O5:P5"/>
    <mergeCell ref="C11:O11"/>
    <mergeCell ref="F6:F8"/>
    <mergeCell ref="G6:G8"/>
    <mergeCell ref="H6:H8"/>
    <mergeCell ref="I6:I8"/>
    <mergeCell ref="J6:J8"/>
    <mergeCell ref="K6:K8"/>
    <mergeCell ref="L6:P6"/>
    <mergeCell ref="L7:L8"/>
    <mergeCell ref="M7:M8"/>
    <mergeCell ref="N7:P7"/>
    <mergeCell ref="B10:K10"/>
    <mergeCell ref="P15:P16"/>
    <mergeCell ref="A22:A25"/>
    <mergeCell ref="B22:B25"/>
    <mergeCell ref="C22:C25"/>
    <mergeCell ref="D22:D25"/>
    <mergeCell ref="E22:E25"/>
    <mergeCell ref="D13:D21"/>
    <mergeCell ref="M22:M23"/>
    <mergeCell ref="N22:N23"/>
    <mergeCell ref="O22:O23"/>
    <mergeCell ref="L15:L16"/>
    <mergeCell ref="M15:M16"/>
    <mergeCell ref="N15:N16"/>
    <mergeCell ref="O15:O16"/>
    <mergeCell ref="A32:A33"/>
    <mergeCell ref="B32:B33"/>
    <mergeCell ref="C32:K33"/>
    <mergeCell ref="P22:P23"/>
    <mergeCell ref="A26:A29"/>
    <mergeCell ref="B26:B29"/>
    <mergeCell ref="C26:C29"/>
    <mergeCell ref="D26:D29"/>
    <mergeCell ref="E26:E29"/>
    <mergeCell ref="F26:F29"/>
    <mergeCell ref="G26:G29"/>
    <mergeCell ref="L28:L29"/>
    <mergeCell ref="M28:M29"/>
    <mergeCell ref="F22:F25"/>
    <mergeCell ref="G22:G25"/>
    <mergeCell ref="L22:L23"/>
    <mergeCell ref="N28:N29"/>
    <mergeCell ref="O28:O29"/>
    <mergeCell ref="P28:P29"/>
    <mergeCell ref="C30:G30"/>
    <mergeCell ref="C31:O31"/>
    <mergeCell ref="P36:P37"/>
    <mergeCell ref="A38:A41"/>
    <mergeCell ref="B38:B41"/>
    <mergeCell ref="C38:C41"/>
    <mergeCell ref="E38:E41"/>
    <mergeCell ref="F38:F41"/>
    <mergeCell ref="G38:G41"/>
    <mergeCell ref="L38:L39"/>
    <mergeCell ref="M38:M39"/>
    <mergeCell ref="N38:N39"/>
    <mergeCell ref="A34:A37"/>
    <mergeCell ref="B34:B37"/>
    <mergeCell ref="C34:C37"/>
    <mergeCell ref="E34:E37"/>
    <mergeCell ref="F34:F37"/>
    <mergeCell ref="G34:G37"/>
    <mergeCell ref="O38:O39"/>
    <mergeCell ref="P38:P39"/>
    <mergeCell ref="L40:L41"/>
    <mergeCell ref="M40:M41"/>
    <mergeCell ref="N40:N41"/>
    <mergeCell ref="O40:O41"/>
    <mergeCell ref="P40:P41"/>
    <mergeCell ref="E58:H58"/>
    <mergeCell ref="C42:H42"/>
    <mergeCell ref="B43:H43"/>
    <mergeCell ref="A44:H44"/>
    <mergeCell ref="A45:H45"/>
    <mergeCell ref="A46:H46"/>
    <mergeCell ref="E51:K51"/>
    <mergeCell ref="E53:H53"/>
    <mergeCell ref="E54:H54"/>
    <mergeCell ref="E55:H55"/>
    <mergeCell ref="E56:H56"/>
    <mergeCell ref="E57:H57"/>
    <mergeCell ref="E66:H66"/>
    <mergeCell ref="E67:H67"/>
    <mergeCell ref="E60:H60"/>
    <mergeCell ref="E61:H61"/>
    <mergeCell ref="E62:H62"/>
    <mergeCell ref="E63:H63"/>
    <mergeCell ref="E64:H64"/>
    <mergeCell ref="E65:H65"/>
  </mergeCells>
  <pageMargins left="0.7" right="0.7" top="0.75" bottom="0.75" header="0.3" footer="0.3"/>
  <pageSetup paperSize="9" scale="81" fitToHeight="0"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4"/>
  <sheetViews>
    <sheetView workbookViewId="0">
      <selection activeCell="L1" sqref="L1:O1"/>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6.5546875" customWidth="1"/>
    <col min="16" max="16" width="8.44140625" customWidth="1"/>
  </cols>
  <sheetData>
    <row r="1" spans="1:16" ht="50.4" customHeight="1" x14ac:dyDescent="0.25">
      <c r="A1" s="483"/>
      <c r="B1" s="483"/>
      <c r="C1" s="483"/>
      <c r="D1" s="483"/>
      <c r="E1" s="483"/>
      <c r="F1" s="483"/>
      <c r="G1" s="483"/>
      <c r="H1" s="483"/>
      <c r="I1" s="483"/>
      <c r="J1" s="483"/>
      <c r="K1" s="483"/>
      <c r="L1" s="3365"/>
      <c r="M1" s="3365"/>
      <c r="N1" s="3365"/>
      <c r="O1" s="3365"/>
      <c r="P1" s="118"/>
    </row>
    <row r="2" spans="1:16" ht="13.8" x14ac:dyDescent="0.25">
      <c r="A2" s="3870" t="s">
        <v>1088</v>
      </c>
      <c r="B2" s="3870"/>
      <c r="C2" s="3870"/>
      <c r="D2" s="3870"/>
      <c r="E2" s="3870"/>
      <c r="F2" s="3870"/>
      <c r="G2" s="3870"/>
      <c r="H2" s="3870"/>
      <c r="I2" s="3870"/>
      <c r="J2" s="3870"/>
      <c r="K2" s="3870"/>
      <c r="L2" s="3870"/>
      <c r="M2" s="3870"/>
      <c r="N2" s="3870"/>
      <c r="O2" s="472"/>
      <c r="P2" s="472"/>
    </row>
    <row r="3" spans="1:16" ht="13.8" x14ac:dyDescent="0.25">
      <c r="A3" s="3386" t="s">
        <v>35</v>
      </c>
      <c r="B3" s="3386"/>
      <c r="C3" s="3386"/>
      <c r="D3" s="3386"/>
      <c r="E3" s="3386"/>
      <c r="F3" s="3386"/>
      <c r="G3" s="3386"/>
      <c r="H3" s="3386"/>
      <c r="I3" s="3386"/>
      <c r="J3" s="3386"/>
      <c r="K3" s="3386"/>
      <c r="L3" s="3386"/>
      <c r="M3" s="3386"/>
      <c r="N3" s="3386"/>
      <c r="O3" s="3386"/>
      <c r="P3" s="3386"/>
    </row>
    <row r="4" spans="1:16" ht="14.4" thickBot="1" x14ac:dyDescent="0.3">
      <c r="A4" s="1604"/>
      <c r="B4" s="1604"/>
      <c r="C4" s="1604"/>
      <c r="D4" s="1604"/>
      <c r="E4" s="1604"/>
      <c r="F4" s="1604"/>
      <c r="G4" s="1604"/>
      <c r="H4" s="1604"/>
      <c r="I4" s="1604"/>
      <c r="J4" s="1604"/>
      <c r="K4" s="1604"/>
      <c r="L4" s="1428"/>
      <c r="M4" s="1604"/>
      <c r="N4" s="1429"/>
      <c r="O4" s="3871" t="s">
        <v>407</v>
      </c>
      <c r="P4" s="3871"/>
    </row>
    <row r="5" spans="1:16" ht="14.4" thickBot="1" x14ac:dyDescent="0.3">
      <c r="A5" s="3380" t="s">
        <v>0</v>
      </c>
      <c r="B5" s="3380" t="s">
        <v>1</v>
      </c>
      <c r="C5" s="3383" t="s">
        <v>2</v>
      </c>
      <c r="D5" s="3380" t="s">
        <v>32</v>
      </c>
      <c r="E5" s="3467" t="s">
        <v>54</v>
      </c>
      <c r="F5" s="3377" t="s">
        <v>3</v>
      </c>
      <c r="G5" s="3383" t="s">
        <v>4</v>
      </c>
      <c r="H5" s="3377" t="s">
        <v>5</v>
      </c>
      <c r="I5" s="3419" t="s">
        <v>1070</v>
      </c>
      <c r="J5" s="3377" t="s">
        <v>77</v>
      </c>
      <c r="K5" s="3377" t="s">
        <v>1071</v>
      </c>
      <c r="L5" s="3387" t="s">
        <v>11</v>
      </c>
      <c r="M5" s="3388"/>
      <c r="N5" s="3388"/>
      <c r="O5" s="3388"/>
      <c r="P5" s="3389"/>
    </row>
    <row r="6" spans="1:16" ht="13.8" x14ac:dyDescent="0.25">
      <c r="A6" s="3381"/>
      <c r="B6" s="3381"/>
      <c r="C6" s="3384"/>
      <c r="D6" s="3381"/>
      <c r="E6" s="3468"/>
      <c r="F6" s="3378"/>
      <c r="G6" s="3384"/>
      <c r="H6" s="3378"/>
      <c r="I6" s="3420"/>
      <c r="J6" s="3378"/>
      <c r="K6" s="3378"/>
      <c r="L6" s="3390" t="s">
        <v>37</v>
      </c>
      <c r="M6" s="3397" t="s">
        <v>36</v>
      </c>
      <c r="N6" s="3426" t="s">
        <v>38</v>
      </c>
      <c r="O6" s="3426"/>
      <c r="P6" s="3427"/>
    </row>
    <row r="7" spans="1:16" ht="138" customHeight="1" thickBot="1" x14ac:dyDescent="0.3">
      <c r="A7" s="3382"/>
      <c r="B7" s="3382"/>
      <c r="C7" s="3385"/>
      <c r="D7" s="3382"/>
      <c r="E7" s="3469"/>
      <c r="F7" s="3379"/>
      <c r="G7" s="3385"/>
      <c r="H7" s="3379"/>
      <c r="I7" s="3421"/>
      <c r="J7" s="3379"/>
      <c r="K7" s="3379"/>
      <c r="L7" s="3391"/>
      <c r="M7" s="3398"/>
      <c r="N7" s="24" t="s">
        <v>1072</v>
      </c>
      <c r="O7" s="24" t="s">
        <v>52</v>
      </c>
      <c r="P7" s="25" t="s">
        <v>1073</v>
      </c>
    </row>
    <row r="8" spans="1:16" ht="14.4" thickBot="1" x14ac:dyDescent="0.3">
      <c r="A8" s="26" t="s">
        <v>6</v>
      </c>
      <c r="B8" s="1430"/>
      <c r="C8" s="27" t="s">
        <v>923</v>
      </c>
      <c r="D8" s="28"/>
      <c r="E8" s="1431"/>
      <c r="F8" s="28"/>
      <c r="G8" s="28"/>
      <c r="H8" s="28"/>
      <c r="I8" s="28"/>
      <c r="J8" s="27"/>
      <c r="K8" s="28"/>
      <c r="L8" s="1432"/>
      <c r="M8" s="1432"/>
      <c r="N8" s="28"/>
      <c r="O8" s="27"/>
      <c r="P8" s="1433"/>
    </row>
    <row r="9" spans="1:16" ht="42" thickBot="1" x14ac:dyDescent="0.3">
      <c r="A9" s="562"/>
      <c r="B9" s="29"/>
      <c r="C9" s="114"/>
      <c r="D9" s="114"/>
      <c r="E9" s="115"/>
      <c r="F9" s="114"/>
      <c r="G9" s="114"/>
      <c r="H9" s="114"/>
      <c r="I9" s="114"/>
      <c r="J9" s="114"/>
      <c r="K9" s="114"/>
      <c r="L9" s="2336" t="s">
        <v>924</v>
      </c>
      <c r="M9" s="2337" t="s">
        <v>354</v>
      </c>
      <c r="N9" s="2378">
        <v>37.9</v>
      </c>
      <c r="O9" s="2378">
        <v>38.1</v>
      </c>
      <c r="P9" s="2379">
        <v>38.299999999999997</v>
      </c>
    </row>
    <row r="10" spans="1:16" ht="14.4" thickBot="1" x14ac:dyDescent="0.3">
      <c r="A10" s="30" t="s">
        <v>6</v>
      </c>
      <c r="B10" s="521" t="s">
        <v>6</v>
      </c>
      <c r="C10" s="3424" t="s">
        <v>925</v>
      </c>
      <c r="D10" s="3425"/>
      <c r="E10" s="3425"/>
      <c r="F10" s="3425"/>
      <c r="G10" s="3425"/>
      <c r="H10" s="3425"/>
      <c r="I10" s="3425"/>
      <c r="J10" s="3425"/>
      <c r="K10" s="3425"/>
      <c r="L10" s="3425"/>
      <c r="M10" s="3425"/>
      <c r="N10" s="3425"/>
      <c r="O10" s="3425"/>
      <c r="P10" s="556"/>
    </row>
    <row r="11" spans="1:16" ht="42" thickBot="1" x14ac:dyDescent="0.3">
      <c r="A11" s="1831"/>
      <c r="B11" s="1832"/>
      <c r="C11" s="1833"/>
      <c r="D11" s="1833"/>
      <c r="E11" s="1833"/>
      <c r="F11" s="1833"/>
      <c r="G11" s="1833"/>
      <c r="H11" s="1833"/>
      <c r="I11" s="1833"/>
      <c r="J11" s="1833"/>
      <c r="K11" s="1833"/>
      <c r="L11" s="2374" t="s">
        <v>170</v>
      </c>
      <c r="M11" s="2375" t="s">
        <v>926</v>
      </c>
      <c r="N11" s="530">
        <v>72</v>
      </c>
      <c r="O11" s="530">
        <v>74</v>
      </c>
      <c r="P11" s="2376">
        <v>76</v>
      </c>
    </row>
    <row r="12" spans="1:16" ht="41.4" x14ac:dyDescent="0.25">
      <c r="A12" s="3366" t="s">
        <v>6</v>
      </c>
      <c r="B12" s="3368" t="s">
        <v>6</v>
      </c>
      <c r="C12" s="3370" t="s">
        <v>6</v>
      </c>
      <c r="D12" s="119"/>
      <c r="E12" s="3372" t="s">
        <v>927</v>
      </c>
      <c r="F12" s="3678" t="s">
        <v>62</v>
      </c>
      <c r="G12" s="3399" t="s">
        <v>251</v>
      </c>
      <c r="H12" s="507" t="s">
        <v>48</v>
      </c>
      <c r="I12" s="506">
        <v>1</v>
      </c>
      <c r="J12" s="506">
        <v>2</v>
      </c>
      <c r="K12" s="505">
        <v>3</v>
      </c>
      <c r="L12" s="504" t="s">
        <v>928</v>
      </c>
      <c r="M12" s="2380" t="s">
        <v>371</v>
      </c>
      <c r="N12" s="1843">
        <v>1</v>
      </c>
      <c r="O12" s="1843">
        <v>1</v>
      </c>
      <c r="P12" s="2377">
        <v>1</v>
      </c>
    </row>
    <row r="13" spans="1:16" ht="31.2" customHeight="1" thickBot="1" x14ac:dyDescent="0.3">
      <c r="A13" s="3367"/>
      <c r="B13" s="3369"/>
      <c r="C13" s="3869"/>
      <c r="D13" s="1608"/>
      <c r="E13" s="3373"/>
      <c r="F13" s="3680"/>
      <c r="G13" s="3400"/>
      <c r="H13" s="1434" t="s">
        <v>7</v>
      </c>
      <c r="I13" s="1435">
        <f>SUM(I12:I12)</f>
        <v>1</v>
      </c>
      <c r="J13" s="1435">
        <f>SUM(J12:J12)</f>
        <v>2</v>
      </c>
      <c r="K13" s="1435">
        <f>SUM(K12:K12)</f>
        <v>3</v>
      </c>
      <c r="L13" s="1842"/>
      <c r="M13" s="584"/>
      <c r="N13" s="517"/>
      <c r="O13" s="517"/>
      <c r="P13" s="47"/>
    </row>
    <row r="14" spans="1:16" ht="14.4" thickBot="1" x14ac:dyDescent="0.3">
      <c r="A14" s="149" t="s">
        <v>6</v>
      </c>
      <c r="B14" s="32" t="s">
        <v>6</v>
      </c>
      <c r="C14" s="3406" t="s">
        <v>31</v>
      </c>
      <c r="D14" s="3406"/>
      <c r="E14" s="3406"/>
      <c r="F14" s="3406"/>
      <c r="G14" s="3407"/>
      <c r="H14" s="33" t="s">
        <v>7</v>
      </c>
      <c r="I14" s="34">
        <f>I13*1</f>
        <v>1</v>
      </c>
      <c r="J14" s="34">
        <f>J13*1</f>
        <v>2</v>
      </c>
      <c r="K14" s="34">
        <f>K13*1</f>
        <v>3</v>
      </c>
      <c r="L14" s="35"/>
      <c r="M14" s="35"/>
      <c r="N14" s="35"/>
      <c r="O14" s="35"/>
      <c r="P14" s="36"/>
    </row>
    <row r="15" spans="1:16" ht="14.4" thickBot="1" x14ac:dyDescent="0.3">
      <c r="A15" s="30" t="s">
        <v>6</v>
      </c>
      <c r="B15" s="521" t="s">
        <v>8</v>
      </c>
      <c r="C15" s="3415" t="s">
        <v>929</v>
      </c>
      <c r="D15" s="3416"/>
      <c r="E15" s="3416"/>
      <c r="F15" s="3416"/>
      <c r="G15" s="3416"/>
      <c r="H15" s="3416"/>
      <c r="I15" s="3416"/>
      <c r="J15" s="3416"/>
      <c r="K15" s="3416"/>
      <c r="L15" s="3416"/>
      <c r="M15" s="3416"/>
      <c r="N15" s="3416"/>
      <c r="O15" s="3416"/>
      <c r="P15" s="520"/>
    </row>
    <row r="16" spans="1:16" ht="42" thickBot="1" x14ac:dyDescent="0.3">
      <c r="A16" s="30"/>
      <c r="B16" s="555"/>
      <c r="C16" s="1599"/>
      <c r="D16" s="1599"/>
      <c r="E16" s="1599"/>
      <c r="F16" s="1599"/>
      <c r="G16" s="1599"/>
      <c r="H16" s="1599"/>
      <c r="I16" s="1599"/>
      <c r="J16" s="1599"/>
      <c r="K16" s="1599"/>
      <c r="L16" s="2381" t="s">
        <v>930</v>
      </c>
      <c r="M16" s="2382" t="s">
        <v>371</v>
      </c>
      <c r="N16" s="2383">
        <v>18</v>
      </c>
      <c r="O16" s="2383">
        <v>19</v>
      </c>
      <c r="P16" s="2384">
        <v>20</v>
      </c>
    </row>
    <row r="17" spans="1:16" ht="41.4" x14ac:dyDescent="0.25">
      <c r="A17" s="3366" t="s">
        <v>6</v>
      </c>
      <c r="B17" s="3368" t="s">
        <v>8</v>
      </c>
      <c r="C17" s="3370" t="s">
        <v>6</v>
      </c>
      <c r="D17" s="119"/>
      <c r="E17" s="3372" t="s">
        <v>931</v>
      </c>
      <c r="F17" s="3678" t="s">
        <v>62</v>
      </c>
      <c r="G17" s="3399" t="s">
        <v>251</v>
      </c>
      <c r="H17" s="507" t="s">
        <v>48</v>
      </c>
      <c r="I17" s="506">
        <v>10</v>
      </c>
      <c r="J17" s="506">
        <v>11</v>
      </c>
      <c r="K17" s="505">
        <v>12</v>
      </c>
      <c r="L17" s="2385" t="s">
        <v>932</v>
      </c>
      <c r="M17" s="38" t="s">
        <v>371</v>
      </c>
      <c r="N17" s="31"/>
      <c r="O17" s="1843">
        <v>100</v>
      </c>
      <c r="P17" s="2377">
        <v>200</v>
      </c>
    </row>
    <row r="18" spans="1:16" ht="27.6" x14ac:dyDescent="0.25">
      <c r="A18" s="3394"/>
      <c r="B18" s="3395"/>
      <c r="C18" s="3396"/>
      <c r="D18" s="120"/>
      <c r="E18" s="3403"/>
      <c r="F18" s="3679"/>
      <c r="G18" s="3408"/>
      <c r="H18" s="1436"/>
      <c r="I18" s="541"/>
      <c r="J18" s="541"/>
      <c r="K18" s="540"/>
      <c r="L18" s="39" t="s">
        <v>933</v>
      </c>
      <c r="M18" s="1437" t="s">
        <v>371</v>
      </c>
      <c r="N18" s="40"/>
      <c r="O18" s="40">
        <v>1</v>
      </c>
      <c r="P18" s="1220">
        <v>1</v>
      </c>
    </row>
    <row r="19" spans="1:16" ht="27.6" x14ac:dyDescent="0.25">
      <c r="A19" s="3394"/>
      <c r="B19" s="3395"/>
      <c r="C19" s="3396"/>
      <c r="D19" s="120"/>
      <c r="E19" s="3403"/>
      <c r="F19" s="3679"/>
      <c r="G19" s="3408"/>
      <c r="H19" s="537"/>
      <c r="I19" s="1439"/>
      <c r="J19" s="1439"/>
      <c r="K19" s="1440"/>
      <c r="L19" s="2386" t="s">
        <v>934</v>
      </c>
      <c r="M19" s="1441" t="s">
        <v>371</v>
      </c>
      <c r="N19" s="1442"/>
      <c r="O19" s="1442">
        <v>1</v>
      </c>
      <c r="P19" s="2387">
        <v>1</v>
      </c>
    </row>
    <row r="20" spans="1:16" ht="14.4" thickBot="1" x14ac:dyDescent="0.3">
      <c r="A20" s="3367"/>
      <c r="B20" s="3369"/>
      <c r="C20" s="3869"/>
      <c r="D20" s="1608"/>
      <c r="E20" s="3373"/>
      <c r="F20" s="3680"/>
      <c r="G20" s="3400"/>
      <c r="H20" s="1434" t="s">
        <v>7</v>
      </c>
      <c r="I20" s="1435">
        <f>SUM(I17:I18)</f>
        <v>10</v>
      </c>
      <c r="J20" s="1435">
        <f>SUM(J17:J18)</f>
        <v>11</v>
      </c>
      <c r="K20" s="1435">
        <f>SUM(K17:K18)</f>
        <v>12</v>
      </c>
      <c r="L20" s="1842"/>
      <c r="M20" s="584"/>
      <c r="N20" s="517"/>
      <c r="O20" s="517"/>
      <c r="P20" s="47"/>
    </row>
    <row r="21" spans="1:16" ht="14.4" thickBot="1" x14ac:dyDescent="0.3">
      <c r="A21" s="149" t="s">
        <v>6</v>
      </c>
      <c r="B21" s="32" t="s">
        <v>49</v>
      </c>
      <c r="C21" s="3406" t="s">
        <v>31</v>
      </c>
      <c r="D21" s="3406"/>
      <c r="E21" s="3406"/>
      <c r="F21" s="3406"/>
      <c r="G21" s="3407"/>
      <c r="H21" s="33" t="s">
        <v>7</v>
      </c>
      <c r="I21" s="34">
        <f>I20</f>
        <v>10</v>
      </c>
      <c r="J21" s="34">
        <f>J20</f>
        <v>11</v>
      </c>
      <c r="K21" s="34">
        <f>K20</f>
        <v>12</v>
      </c>
      <c r="L21" s="35"/>
      <c r="M21" s="35"/>
      <c r="N21" s="35"/>
      <c r="O21" s="35"/>
      <c r="P21" s="36"/>
    </row>
    <row r="22" spans="1:16" ht="14.4" thickBot="1" x14ac:dyDescent="0.3">
      <c r="A22" s="41" t="s">
        <v>6</v>
      </c>
      <c r="B22" s="586" t="s">
        <v>49</v>
      </c>
      <c r="C22" s="1600"/>
      <c r="D22" s="3416" t="s">
        <v>935</v>
      </c>
      <c r="E22" s="3416"/>
      <c r="F22" s="3416"/>
      <c r="G22" s="3416"/>
      <c r="H22" s="3416"/>
      <c r="I22" s="3416"/>
      <c r="J22" s="3416"/>
      <c r="K22" s="3416"/>
      <c r="L22" s="3416"/>
      <c r="M22" s="3416"/>
      <c r="N22" s="3416"/>
      <c r="O22" s="3416"/>
      <c r="P22" s="3865"/>
    </row>
    <row r="23" spans="1:16" ht="28.2" thickBot="1" x14ac:dyDescent="0.3">
      <c r="A23" s="30"/>
      <c r="B23" s="555"/>
      <c r="C23" s="1599"/>
      <c r="D23" s="1599"/>
      <c r="E23" s="1443"/>
      <c r="F23" s="1443"/>
      <c r="G23" s="1443"/>
      <c r="H23" s="1443"/>
      <c r="I23" s="1443"/>
      <c r="J23" s="1443"/>
      <c r="K23" s="1443"/>
      <c r="L23" s="585" t="s">
        <v>936</v>
      </c>
      <c r="M23" s="2382" t="s">
        <v>354</v>
      </c>
      <c r="N23" s="2383">
        <v>63.5</v>
      </c>
      <c r="O23" s="2388">
        <v>64</v>
      </c>
      <c r="P23" s="2389">
        <v>64.5</v>
      </c>
    </row>
    <row r="24" spans="1:16" ht="13.8" x14ac:dyDescent="0.25">
      <c r="A24" s="3413" t="s">
        <v>6</v>
      </c>
      <c r="B24" s="3846" t="s">
        <v>49</v>
      </c>
      <c r="C24" s="3848" t="s">
        <v>6</v>
      </c>
      <c r="D24" s="3866"/>
      <c r="E24" s="3372" t="s">
        <v>937</v>
      </c>
      <c r="F24" s="3767" t="s">
        <v>62</v>
      </c>
      <c r="G24" s="3399" t="s">
        <v>251</v>
      </c>
      <c r="H24" s="507"/>
      <c r="I24" s="506"/>
      <c r="J24" s="506"/>
      <c r="K24" s="505"/>
      <c r="L24" s="504" t="s">
        <v>938</v>
      </c>
      <c r="M24" s="38" t="s">
        <v>371</v>
      </c>
      <c r="N24" s="31"/>
      <c r="O24" s="31">
        <v>1</v>
      </c>
      <c r="P24" s="1219">
        <v>1</v>
      </c>
    </row>
    <row r="25" spans="1:16" ht="13.8" x14ac:dyDescent="0.25">
      <c r="A25" s="3845"/>
      <c r="B25" s="3395"/>
      <c r="C25" s="3849"/>
      <c r="D25" s="3867"/>
      <c r="E25" s="3403"/>
      <c r="F25" s="3679"/>
      <c r="G25" s="3408"/>
      <c r="H25" s="537" t="s">
        <v>48</v>
      </c>
      <c r="I25" s="536">
        <v>5</v>
      </c>
      <c r="J25" s="536">
        <v>6</v>
      </c>
      <c r="K25" s="535">
        <v>7</v>
      </c>
      <c r="L25" s="39" t="s">
        <v>939</v>
      </c>
      <c r="M25" s="42" t="s">
        <v>371</v>
      </c>
      <c r="N25" s="40"/>
      <c r="O25" s="40"/>
      <c r="P25" s="1220"/>
    </row>
    <row r="26" spans="1:16" ht="28.2" thickBot="1" x14ac:dyDescent="0.3">
      <c r="A26" s="3845"/>
      <c r="B26" s="3395"/>
      <c r="C26" s="3849"/>
      <c r="D26" s="3867"/>
      <c r="E26" s="3403"/>
      <c r="F26" s="3679"/>
      <c r="G26" s="3408"/>
      <c r="H26" s="500"/>
      <c r="I26" s="499"/>
      <c r="J26" s="499"/>
      <c r="K26" s="499"/>
      <c r="L26" s="39" t="s">
        <v>940</v>
      </c>
      <c r="M26" s="1444" t="s">
        <v>354</v>
      </c>
      <c r="N26" s="1844"/>
      <c r="O26" s="2390">
        <v>60</v>
      </c>
      <c r="P26" s="2391">
        <v>64</v>
      </c>
    </row>
    <row r="27" spans="1:16" ht="55.8" thickBot="1" x14ac:dyDescent="0.3">
      <c r="A27" s="3414"/>
      <c r="B27" s="3847"/>
      <c r="C27" s="3850"/>
      <c r="D27" s="3868"/>
      <c r="E27" s="3373"/>
      <c r="F27" s="3768"/>
      <c r="G27" s="3400"/>
      <c r="H27" s="1434" t="s">
        <v>7</v>
      </c>
      <c r="I27" s="1435">
        <f>SUM(I25:I26)</f>
        <v>5</v>
      </c>
      <c r="J27" s="1435">
        <f>SUM(J25:J26)</f>
        <v>6</v>
      </c>
      <c r="K27" s="1435">
        <f>SUM(K25:K26)</f>
        <v>7</v>
      </c>
      <c r="L27" s="1445" t="s">
        <v>941</v>
      </c>
      <c r="M27" s="1446" t="s">
        <v>356</v>
      </c>
      <c r="N27" s="988"/>
      <c r="O27" s="530">
        <v>8</v>
      </c>
      <c r="P27" s="2376">
        <v>8</v>
      </c>
    </row>
    <row r="28" spans="1:16" ht="14.4" thickBot="1" x14ac:dyDescent="0.3">
      <c r="A28" s="149" t="s">
        <v>6</v>
      </c>
      <c r="B28" s="32" t="s">
        <v>8</v>
      </c>
      <c r="C28" s="3406" t="s">
        <v>31</v>
      </c>
      <c r="D28" s="3406"/>
      <c r="E28" s="3406"/>
      <c r="F28" s="3406"/>
      <c r="G28" s="3407"/>
      <c r="H28" s="33" t="s">
        <v>7</v>
      </c>
      <c r="I28" s="34">
        <f>I27</f>
        <v>5</v>
      </c>
      <c r="J28" s="34">
        <f>J27</f>
        <v>6</v>
      </c>
      <c r="K28" s="34">
        <f>K27</f>
        <v>7</v>
      </c>
      <c r="L28" s="35"/>
      <c r="M28" s="35"/>
      <c r="N28" s="35"/>
      <c r="O28" s="35"/>
      <c r="P28" s="36"/>
    </row>
    <row r="29" spans="1:16" ht="14.4" thickBot="1" x14ac:dyDescent="0.3">
      <c r="A29" s="149" t="s">
        <v>6</v>
      </c>
      <c r="B29" s="32"/>
      <c r="C29" s="3839" t="s">
        <v>51</v>
      </c>
      <c r="D29" s="3839"/>
      <c r="E29" s="3839"/>
      <c r="F29" s="3839"/>
      <c r="G29" s="3840"/>
      <c r="H29" s="122" t="s">
        <v>7</v>
      </c>
      <c r="I29" s="123">
        <f>I14+I21+I28</f>
        <v>16</v>
      </c>
      <c r="J29" s="123">
        <f>J28*1</f>
        <v>6</v>
      </c>
      <c r="K29" s="123">
        <f>K28*1</f>
        <v>7</v>
      </c>
      <c r="L29" s="1846"/>
      <c r="M29" s="1846"/>
      <c r="N29" s="1846"/>
      <c r="O29" s="1846"/>
      <c r="P29" s="1847"/>
    </row>
    <row r="30" spans="1:16" ht="14.4" thickBot="1" x14ac:dyDescent="0.3">
      <c r="A30" s="26" t="s">
        <v>8</v>
      </c>
      <c r="B30" s="1430"/>
      <c r="C30" s="27" t="s">
        <v>942</v>
      </c>
      <c r="D30" s="28"/>
      <c r="E30" s="1431"/>
      <c r="F30" s="28"/>
      <c r="G30" s="28"/>
      <c r="H30" s="28"/>
      <c r="I30" s="28"/>
      <c r="J30" s="27"/>
      <c r="K30" s="28"/>
      <c r="L30" s="1432"/>
      <c r="M30" s="1432"/>
      <c r="N30" s="28"/>
      <c r="O30" s="27"/>
      <c r="P30" s="1433"/>
    </row>
    <row r="31" spans="1:16" ht="28.2" thickBot="1" x14ac:dyDescent="0.3">
      <c r="A31" s="1830"/>
      <c r="B31" s="3862"/>
      <c r="C31" s="3863"/>
      <c r="D31" s="3863"/>
      <c r="E31" s="3863"/>
      <c r="F31" s="3863"/>
      <c r="G31" s="3863"/>
      <c r="H31" s="3863"/>
      <c r="I31" s="3863"/>
      <c r="J31" s="3863"/>
      <c r="K31" s="3864"/>
      <c r="L31" s="2381" t="s">
        <v>943</v>
      </c>
      <c r="M31" s="37" t="s">
        <v>944</v>
      </c>
      <c r="N31" s="1217">
        <v>2310</v>
      </c>
      <c r="O31" s="1217">
        <v>2340</v>
      </c>
      <c r="P31" s="2912">
        <v>2400</v>
      </c>
    </row>
    <row r="32" spans="1:16" ht="42" thickBot="1" x14ac:dyDescent="0.3">
      <c r="A32" s="1830"/>
      <c r="B32" s="3862"/>
      <c r="C32" s="3863"/>
      <c r="D32" s="3863"/>
      <c r="E32" s="3863"/>
      <c r="F32" s="3863"/>
      <c r="G32" s="3863"/>
      <c r="H32" s="3863"/>
      <c r="I32" s="3863"/>
      <c r="J32" s="3863"/>
      <c r="K32" s="3864"/>
      <c r="L32" s="2381" t="s">
        <v>945</v>
      </c>
      <c r="M32" s="2382" t="s">
        <v>354</v>
      </c>
      <c r="N32" s="2383">
        <v>63.4</v>
      </c>
      <c r="O32" s="2388">
        <v>64</v>
      </c>
      <c r="P32" s="2389">
        <v>64.5</v>
      </c>
    </row>
    <row r="33" spans="1:17" ht="14.4" thickBot="1" x14ac:dyDescent="0.3">
      <c r="A33" s="1447" t="s">
        <v>8</v>
      </c>
      <c r="B33" s="521" t="s">
        <v>6</v>
      </c>
      <c r="C33" s="3424" t="s">
        <v>946</v>
      </c>
      <c r="D33" s="3425"/>
      <c r="E33" s="3425"/>
      <c r="F33" s="3425"/>
      <c r="G33" s="3425"/>
      <c r="H33" s="3425"/>
      <c r="I33" s="3425"/>
      <c r="J33" s="3425"/>
      <c r="K33" s="3425"/>
      <c r="L33" s="3425"/>
      <c r="M33" s="3425"/>
      <c r="N33" s="3425"/>
      <c r="O33" s="3425"/>
      <c r="P33" s="556"/>
    </row>
    <row r="34" spans="1:17" ht="14.4" thickBot="1" x14ac:dyDescent="0.3">
      <c r="A34" s="1838"/>
      <c r="B34" s="1832"/>
      <c r="C34" s="1835"/>
      <c r="D34" s="1835"/>
      <c r="E34" s="1835"/>
      <c r="F34" s="1835"/>
      <c r="G34" s="1835"/>
      <c r="H34" s="1835"/>
      <c r="I34" s="1835"/>
      <c r="J34" s="1835"/>
      <c r="K34" s="1835"/>
      <c r="L34" s="2381" t="s">
        <v>947</v>
      </c>
      <c r="M34" s="2382" t="s">
        <v>371</v>
      </c>
      <c r="N34" s="2392">
        <v>30</v>
      </c>
      <c r="O34" s="2392">
        <v>30.5</v>
      </c>
      <c r="P34" s="2393">
        <v>31</v>
      </c>
    </row>
    <row r="35" spans="1:17" ht="14.4" thickBot="1" x14ac:dyDescent="0.3">
      <c r="A35" s="1834"/>
      <c r="B35" s="1832"/>
      <c r="C35" s="1833"/>
      <c r="D35" s="1833"/>
      <c r="E35" s="1833"/>
      <c r="F35" s="1833"/>
      <c r="G35" s="1833"/>
      <c r="H35" s="1833"/>
      <c r="I35" s="1833"/>
      <c r="J35" s="1833"/>
      <c r="K35" s="1833"/>
      <c r="L35" s="2374" t="s">
        <v>948</v>
      </c>
      <c r="M35" s="1446" t="s">
        <v>371</v>
      </c>
      <c r="N35" s="988">
        <v>40</v>
      </c>
      <c r="O35" s="988">
        <v>38</v>
      </c>
      <c r="P35" s="2394">
        <v>36</v>
      </c>
    </row>
    <row r="36" spans="1:17" ht="13.8" x14ac:dyDescent="0.25">
      <c r="A36" s="3413" t="s">
        <v>8</v>
      </c>
      <c r="B36" s="3846" t="s">
        <v>6</v>
      </c>
      <c r="C36" s="3848" t="s">
        <v>6</v>
      </c>
      <c r="D36" s="119"/>
      <c r="E36" s="3372" t="s">
        <v>1089</v>
      </c>
      <c r="F36" s="3767" t="s">
        <v>62</v>
      </c>
      <c r="G36" s="3399" t="s">
        <v>251</v>
      </c>
      <c r="H36" s="507" t="s">
        <v>48</v>
      </c>
      <c r="I36" s="506">
        <v>6</v>
      </c>
      <c r="J36" s="506">
        <v>7</v>
      </c>
      <c r="K36" s="505">
        <v>8</v>
      </c>
      <c r="L36" s="2395" t="s">
        <v>949</v>
      </c>
      <c r="M36" s="38" t="s">
        <v>950</v>
      </c>
      <c r="N36" s="31">
        <v>250</v>
      </c>
      <c r="O36" s="31">
        <v>250</v>
      </c>
      <c r="P36" s="1219">
        <v>250</v>
      </c>
    </row>
    <row r="37" spans="1:17" ht="30" customHeight="1" thickBot="1" x14ac:dyDescent="0.3">
      <c r="A37" s="3414"/>
      <c r="B37" s="3847"/>
      <c r="C37" s="3850"/>
      <c r="D37" s="1608"/>
      <c r="E37" s="3373"/>
      <c r="F37" s="3768"/>
      <c r="G37" s="3400"/>
      <c r="H37" s="1434" t="s">
        <v>7</v>
      </c>
      <c r="I37" s="1435">
        <f>SUM(I36:I36)</f>
        <v>6</v>
      </c>
      <c r="J37" s="1435">
        <f>SUM(J36:J36)</f>
        <v>7</v>
      </c>
      <c r="K37" s="1435">
        <f>SUM(K36:K36)</f>
        <v>8</v>
      </c>
      <c r="L37" s="585" t="s">
        <v>951</v>
      </c>
      <c r="M37" s="1449" t="s">
        <v>371</v>
      </c>
      <c r="N37" s="988">
        <v>220</v>
      </c>
      <c r="O37" s="988">
        <v>230</v>
      </c>
      <c r="P37" s="2394">
        <v>240</v>
      </c>
    </row>
    <row r="38" spans="1:17" ht="27.6" x14ac:dyDescent="0.25">
      <c r="A38" s="3413" t="s">
        <v>8</v>
      </c>
      <c r="B38" s="3846" t="s">
        <v>6</v>
      </c>
      <c r="C38" s="3848" t="s">
        <v>8</v>
      </c>
      <c r="D38" s="119"/>
      <c r="E38" s="3372" t="s">
        <v>952</v>
      </c>
      <c r="F38" s="3767" t="s">
        <v>62</v>
      </c>
      <c r="G38" s="3399" t="s">
        <v>251</v>
      </c>
      <c r="H38" s="507" t="s">
        <v>48</v>
      </c>
      <c r="I38" s="506"/>
      <c r="J38" s="506"/>
      <c r="K38" s="505"/>
      <c r="L38" s="1448" t="s">
        <v>953</v>
      </c>
      <c r="M38" s="38" t="s">
        <v>371</v>
      </c>
      <c r="N38" s="31"/>
      <c r="O38" s="31">
        <v>5</v>
      </c>
      <c r="P38" s="516">
        <v>5</v>
      </c>
    </row>
    <row r="39" spans="1:17" ht="14.4" thickBot="1" x14ac:dyDescent="0.3">
      <c r="A39" s="3414"/>
      <c r="B39" s="3847"/>
      <c r="C39" s="3850"/>
      <c r="D39" s="1608"/>
      <c r="E39" s="3373"/>
      <c r="F39" s="3768"/>
      <c r="G39" s="3400"/>
      <c r="H39" s="1434" t="s">
        <v>7</v>
      </c>
      <c r="I39" s="1435">
        <f>SUM(I38:I38)</f>
        <v>0</v>
      </c>
      <c r="J39" s="1435">
        <f>SUM(J38:J38)</f>
        <v>0</v>
      </c>
      <c r="K39" s="1435">
        <f>SUM(K38:K38)</f>
        <v>0</v>
      </c>
      <c r="L39" s="585"/>
      <c r="M39" s="584"/>
      <c r="N39" s="517"/>
      <c r="O39" s="1450"/>
      <c r="P39" s="1451"/>
    </row>
    <row r="40" spans="1:17" ht="14.4" thickBot="1" x14ac:dyDescent="0.3">
      <c r="A40" s="149" t="s">
        <v>8</v>
      </c>
      <c r="B40" s="32" t="s">
        <v>6</v>
      </c>
      <c r="C40" s="3406" t="s">
        <v>31</v>
      </c>
      <c r="D40" s="3406"/>
      <c r="E40" s="3406"/>
      <c r="F40" s="3406"/>
      <c r="G40" s="3407"/>
      <c r="H40" s="33" t="s">
        <v>7</v>
      </c>
      <c r="I40" s="34">
        <f>I39+I37</f>
        <v>6</v>
      </c>
      <c r="J40" s="34">
        <f>J39+J37</f>
        <v>7</v>
      </c>
      <c r="K40" s="34">
        <f>K39+K37</f>
        <v>8</v>
      </c>
      <c r="L40" s="35"/>
      <c r="M40" s="35"/>
      <c r="N40" s="35"/>
      <c r="O40" s="35"/>
      <c r="P40" s="36"/>
    </row>
    <row r="41" spans="1:17" ht="14.4" thickBot="1" x14ac:dyDescent="0.3">
      <c r="A41" s="1447" t="s">
        <v>8</v>
      </c>
      <c r="B41" s="521" t="s">
        <v>8</v>
      </c>
      <c r="C41" s="3424" t="s">
        <v>954</v>
      </c>
      <c r="D41" s="3425"/>
      <c r="E41" s="3425"/>
      <c r="F41" s="3425"/>
      <c r="G41" s="3425"/>
      <c r="H41" s="3425"/>
      <c r="I41" s="3425"/>
      <c r="J41" s="3425"/>
      <c r="K41" s="3425"/>
      <c r="L41" s="3425"/>
      <c r="M41" s="3425"/>
      <c r="N41" s="3425"/>
      <c r="O41" s="3425"/>
      <c r="P41" s="556"/>
      <c r="Q41" s="20"/>
    </row>
    <row r="42" spans="1:17" ht="28.2" thickBot="1" x14ac:dyDescent="0.3">
      <c r="A42" s="1838"/>
      <c r="B42" s="1832"/>
      <c r="C42" s="1835"/>
      <c r="D42" s="1835"/>
      <c r="E42" s="1835"/>
      <c r="F42" s="1835"/>
      <c r="G42" s="1835"/>
      <c r="H42" s="1835"/>
      <c r="I42" s="1835"/>
      <c r="J42" s="1835"/>
      <c r="K42" s="1835"/>
      <c r="L42" s="2407" t="s">
        <v>955</v>
      </c>
      <c r="M42" s="37" t="s">
        <v>354</v>
      </c>
      <c r="N42" s="2388">
        <v>62</v>
      </c>
      <c r="O42" s="2388">
        <v>64</v>
      </c>
      <c r="P42" s="2389">
        <v>66</v>
      </c>
    </row>
    <row r="43" spans="1:17" ht="14.4" thickBot="1" x14ac:dyDescent="0.3">
      <c r="A43" s="1834"/>
      <c r="B43" s="1832"/>
      <c r="C43" s="1833"/>
      <c r="D43" s="1833"/>
      <c r="E43" s="1833"/>
      <c r="F43" s="1833"/>
      <c r="G43" s="1833"/>
      <c r="H43" s="1833"/>
      <c r="I43" s="1833"/>
      <c r="J43" s="1833"/>
      <c r="K43" s="1833"/>
      <c r="L43" s="2396" t="s">
        <v>956</v>
      </c>
      <c r="M43" s="1446" t="s">
        <v>371</v>
      </c>
      <c r="N43" s="988">
        <v>7</v>
      </c>
      <c r="O43" s="988">
        <v>9</v>
      </c>
      <c r="P43" s="2394">
        <v>11</v>
      </c>
    </row>
    <row r="44" spans="1:17" ht="13.8" x14ac:dyDescent="0.25">
      <c r="A44" s="3413" t="s">
        <v>8</v>
      </c>
      <c r="B44" s="3846" t="s">
        <v>8</v>
      </c>
      <c r="C44" s="3848" t="s">
        <v>6</v>
      </c>
      <c r="D44" s="119"/>
      <c r="E44" s="3372" t="s">
        <v>957</v>
      </c>
      <c r="F44" s="3767" t="s">
        <v>62</v>
      </c>
      <c r="G44" s="3399" t="s">
        <v>251</v>
      </c>
      <c r="H44" s="507" t="s">
        <v>48</v>
      </c>
      <c r="I44" s="506"/>
      <c r="J44" s="506"/>
      <c r="K44" s="505"/>
      <c r="L44" s="1452" t="s">
        <v>848</v>
      </c>
      <c r="M44" s="38" t="s">
        <v>371</v>
      </c>
      <c r="N44" s="502"/>
      <c r="O44" s="31">
        <v>2</v>
      </c>
      <c r="P44" s="1219">
        <v>2</v>
      </c>
    </row>
    <row r="45" spans="1:17" ht="27.6" x14ac:dyDescent="0.25">
      <c r="A45" s="3845"/>
      <c r="B45" s="3395"/>
      <c r="C45" s="3849"/>
      <c r="D45" s="120"/>
      <c r="E45" s="3403"/>
      <c r="F45" s="3679"/>
      <c r="G45" s="3408"/>
      <c r="H45" s="537"/>
      <c r="I45" s="536"/>
      <c r="J45" s="536"/>
      <c r="K45" s="535"/>
      <c r="L45" s="1453" t="s">
        <v>958</v>
      </c>
      <c r="M45" s="42" t="s">
        <v>371</v>
      </c>
      <c r="N45" s="1438"/>
      <c r="O45" s="40">
        <v>1</v>
      </c>
      <c r="P45" s="1220">
        <v>1</v>
      </c>
    </row>
    <row r="46" spans="1:17" ht="14.4" thickBot="1" x14ac:dyDescent="0.3">
      <c r="A46" s="3414"/>
      <c r="B46" s="3847"/>
      <c r="C46" s="3850"/>
      <c r="D46" s="1608"/>
      <c r="E46" s="3373"/>
      <c r="F46" s="3768"/>
      <c r="G46" s="3400"/>
      <c r="H46" s="1434" t="s">
        <v>7</v>
      </c>
      <c r="I46" s="1435">
        <f>SUM(I44:I44)</f>
        <v>0</v>
      </c>
      <c r="J46" s="1435">
        <f>SUM(J44:J44)</f>
        <v>0</v>
      </c>
      <c r="K46" s="1435">
        <f>SUM(K44:K44)</f>
        <v>0</v>
      </c>
      <c r="L46" s="1836"/>
      <c r="M46" s="530"/>
      <c r="N46" s="2397"/>
      <c r="O46" s="2397"/>
      <c r="P46" s="2398"/>
    </row>
    <row r="47" spans="1:17" ht="13.8" x14ac:dyDescent="0.25">
      <c r="A47" s="3413" t="s">
        <v>8</v>
      </c>
      <c r="B47" s="3846" t="s">
        <v>8</v>
      </c>
      <c r="C47" s="3848" t="s">
        <v>8</v>
      </c>
      <c r="D47" s="119"/>
      <c r="E47" s="3372" t="s">
        <v>959</v>
      </c>
      <c r="F47" s="3767" t="s">
        <v>62</v>
      </c>
      <c r="G47" s="3399" t="s">
        <v>251</v>
      </c>
      <c r="H47" s="507" t="s">
        <v>48</v>
      </c>
      <c r="I47" s="506">
        <v>180</v>
      </c>
      <c r="J47" s="506">
        <v>190</v>
      </c>
      <c r="K47" s="505">
        <v>200</v>
      </c>
      <c r="L47" s="2399" t="s">
        <v>960</v>
      </c>
      <c r="M47" s="38" t="s">
        <v>371</v>
      </c>
      <c r="N47" s="31">
        <v>1</v>
      </c>
      <c r="O47" s="31">
        <v>1</v>
      </c>
      <c r="P47" s="1219">
        <v>1</v>
      </c>
    </row>
    <row r="48" spans="1:17" ht="13.8" x14ac:dyDescent="0.25">
      <c r="A48" s="3845"/>
      <c r="B48" s="3395"/>
      <c r="C48" s="3849"/>
      <c r="D48" s="120"/>
      <c r="E48" s="3403"/>
      <c r="F48" s="3679"/>
      <c r="G48" s="3408"/>
      <c r="H48" s="537"/>
      <c r="I48" s="536"/>
      <c r="J48" s="536"/>
      <c r="K48" s="535"/>
      <c r="L48" s="2400" t="s">
        <v>961</v>
      </c>
      <c r="M48" s="42" t="s">
        <v>371</v>
      </c>
      <c r="N48" s="40">
        <v>1</v>
      </c>
      <c r="O48" s="40">
        <v>1</v>
      </c>
      <c r="P48" s="1220">
        <v>1</v>
      </c>
    </row>
    <row r="49" spans="1:16" ht="34.950000000000003" customHeight="1" thickBot="1" x14ac:dyDescent="0.3">
      <c r="A49" s="3414"/>
      <c r="B49" s="3847"/>
      <c r="C49" s="3850"/>
      <c r="D49" s="1608"/>
      <c r="E49" s="3373"/>
      <c r="F49" s="3768"/>
      <c r="G49" s="3400"/>
      <c r="H49" s="1434" t="s">
        <v>7</v>
      </c>
      <c r="I49" s="1435">
        <f>SUM(I47:I47)</f>
        <v>180</v>
      </c>
      <c r="J49" s="1435">
        <f>SUM(J47:J47)</f>
        <v>190</v>
      </c>
      <c r="K49" s="1435">
        <f>SUM(K47:K47)</f>
        <v>200</v>
      </c>
      <c r="L49" s="1445" t="s">
        <v>962</v>
      </c>
      <c r="M49" s="530" t="s">
        <v>354</v>
      </c>
      <c r="N49" s="530">
        <v>50</v>
      </c>
      <c r="O49" s="530">
        <v>50</v>
      </c>
      <c r="P49" s="2376">
        <v>50</v>
      </c>
    </row>
    <row r="50" spans="1:16" ht="27.6" x14ac:dyDescent="0.25">
      <c r="A50" s="43" t="s">
        <v>8</v>
      </c>
      <c r="B50" s="3846" t="s">
        <v>8</v>
      </c>
      <c r="C50" s="3848" t="s">
        <v>49</v>
      </c>
      <c r="D50" s="119"/>
      <c r="E50" s="3372" t="s">
        <v>963</v>
      </c>
      <c r="F50" s="3767" t="s">
        <v>62</v>
      </c>
      <c r="G50" s="3399" t="s">
        <v>251</v>
      </c>
      <c r="H50" s="507" t="s">
        <v>48</v>
      </c>
      <c r="I50" s="506"/>
      <c r="J50" s="506"/>
      <c r="K50" s="505"/>
      <c r="L50" s="2395" t="s">
        <v>964</v>
      </c>
      <c r="M50" s="38" t="s">
        <v>371</v>
      </c>
      <c r="N50" s="31"/>
      <c r="O50" s="31">
        <v>1</v>
      </c>
      <c r="P50" s="1219">
        <v>1</v>
      </c>
    </row>
    <row r="51" spans="1:16" ht="41.4" x14ac:dyDescent="0.25">
      <c r="A51" s="1454"/>
      <c r="B51" s="3395"/>
      <c r="C51" s="3849"/>
      <c r="D51" s="120"/>
      <c r="E51" s="3403"/>
      <c r="F51" s="3679"/>
      <c r="G51" s="3408"/>
      <c r="H51" s="537"/>
      <c r="I51" s="536"/>
      <c r="J51" s="536"/>
      <c r="K51" s="535"/>
      <c r="L51" s="1157" t="s">
        <v>965</v>
      </c>
      <c r="M51" s="113" t="s">
        <v>371</v>
      </c>
      <c r="N51" s="532"/>
      <c r="O51" s="532">
        <v>1</v>
      </c>
      <c r="P51" s="2401">
        <v>1</v>
      </c>
    </row>
    <row r="52" spans="1:16" ht="13.8" x14ac:dyDescent="0.25">
      <c r="A52" s="1454"/>
      <c r="B52" s="3395"/>
      <c r="C52" s="3849"/>
      <c r="D52" s="120"/>
      <c r="E52" s="3403"/>
      <c r="F52" s="3679"/>
      <c r="G52" s="3408"/>
      <c r="H52" s="537"/>
      <c r="I52" s="536"/>
      <c r="J52" s="536"/>
      <c r="K52" s="535"/>
      <c r="L52" s="2400" t="s">
        <v>966</v>
      </c>
      <c r="M52" s="42" t="s">
        <v>371</v>
      </c>
      <c r="N52" s="40"/>
      <c r="O52" s="40"/>
      <c r="P52" s="1220">
        <v>1</v>
      </c>
    </row>
    <row r="53" spans="1:16" ht="14.4" thickBot="1" x14ac:dyDescent="0.3">
      <c r="A53" s="117"/>
      <c r="B53" s="3847"/>
      <c r="C53" s="3850"/>
      <c r="D53" s="1608"/>
      <c r="E53" s="3373"/>
      <c r="F53" s="3768"/>
      <c r="G53" s="3400"/>
      <c r="H53" s="1434" t="s">
        <v>7</v>
      </c>
      <c r="I53" s="1435">
        <f>SUM(I50:I50)</f>
        <v>0</v>
      </c>
      <c r="J53" s="1435">
        <f>SUM(J50:J50)</f>
        <v>0</v>
      </c>
      <c r="K53" s="1435">
        <f>SUM(K50:K50)</f>
        <v>0</v>
      </c>
      <c r="L53" s="2402" t="s">
        <v>967</v>
      </c>
      <c r="M53" s="530" t="s">
        <v>371</v>
      </c>
      <c r="N53" s="988">
        <v>3</v>
      </c>
      <c r="O53" s="988">
        <v>3</v>
      </c>
      <c r="P53" s="2394">
        <v>3</v>
      </c>
    </row>
    <row r="54" spans="1:16" ht="44.4" customHeight="1" thickBot="1" x14ac:dyDescent="0.3">
      <c r="A54" s="3413" t="s">
        <v>8</v>
      </c>
      <c r="B54" s="3846" t="s">
        <v>8</v>
      </c>
      <c r="C54" s="3856" t="s">
        <v>50</v>
      </c>
      <c r="D54" s="3859"/>
      <c r="E54" s="3372" t="s">
        <v>1087</v>
      </c>
      <c r="F54" s="3767" t="s">
        <v>62</v>
      </c>
      <c r="G54" s="3399" t="s">
        <v>251</v>
      </c>
      <c r="H54" s="1460" t="s">
        <v>48</v>
      </c>
      <c r="I54" s="583">
        <v>1500</v>
      </c>
      <c r="J54" s="583">
        <v>1600</v>
      </c>
      <c r="K54" s="1455">
        <v>1700</v>
      </c>
      <c r="L54" s="1456" t="s">
        <v>968</v>
      </c>
      <c r="M54" s="1457" t="s">
        <v>407</v>
      </c>
      <c r="N54" s="1458"/>
      <c r="O54" s="1459"/>
      <c r="P54" s="516"/>
    </row>
    <row r="55" spans="1:16" ht="14.4" thickBot="1" x14ac:dyDescent="0.3">
      <c r="A55" s="3845"/>
      <c r="B55" s="3395"/>
      <c r="C55" s="3857"/>
      <c r="D55" s="3860"/>
      <c r="E55" s="3765"/>
      <c r="F55" s="3679"/>
      <c r="G55" s="3408"/>
      <c r="H55" s="1460"/>
      <c r="I55" s="1461"/>
      <c r="J55" s="1461"/>
      <c r="K55" s="1462"/>
      <c r="L55" s="1463"/>
      <c r="M55" s="1464"/>
      <c r="N55" s="1465"/>
      <c r="O55" s="1466"/>
      <c r="P55" s="538"/>
    </row>
    <row r="56" spans="1:16" ht="14.4" thickBot="1" x14ac:dyDescent="0.3">
      <c r="A56" s="3414"/>
      <c r="B56" s="3847"/>
      <c r="C56" s="3858"/>
      <c r="D56" s="3861"/>
      <c r="E56" s="3766"/>
      <c r="F56" s="3768"/>
      <c r="G56" s="3400"/>
      <c r="H56" s="1467" t="s">
        <v>7</v>
      </c>
      <c r="I56" s="1468">
        <f>SUM(I54:I55)</f>
        <v>1500</v>
      </c>
      <c r="J56" s="1468">
        <f>SUM(J54:J55)</f>
        <v>1600</v>
      </c>
      <c r="K56" s="1468">
        <f>SUM(K54:K55)</f>
        <v>1700</v>
      </c>
      <c r="L56" s="1469"/>
      <c r="M56" s="1470"/>
      <c r="N56" s="1471"/>
      <c r="O56" s="578"/>
      <c r="P56" s="577"/>
    </row>
    <row r="57" spans="1:16" ht="14.4" thickBot="1" x14ac:dyDescent="0.3">
      <c r="A57" s="149" t="s">
        <v>8</v>
      </c>
      <c r="B57" s="32" t="s">
        <v>8</v>
      </c>
      <c r="C57" s="3406" t="s">
        <v>31</v>
      </c>
      <c r="D57" s="3406"/>
      <c r="E57" s="3406"/>
      <c r="F57" s="3406"/>
      <c r="G57" s="3407"/>
      <c r="H57" s="33" t="s">
        <v>7</v>
      </c>
      <c r="I57" s="34">
        <f>I53+I49+I46+I56</f>
        <v>1680</v>
      </c>
      <c r="J57" s="34">
        <f>J53+J49+J46+J56</f>
        <v>1790</v>
      </c>
      <c r="K57" s="34">
        <f>K53+K49+K46+K56</f>
        <v>1900</v>
      </c>
      <c r="L57" s="35"/>
      <c r="M57" s="35"/>
      <c r="N57" s="35"/>
      <c r="O57" s="35"/>
      <c r="P57" s="36"/>
    </row>
    <row r="58" spans="1:16" ht="14.4" thickBot="1" x14ac:dyDescent="0.3">
      <c r="A58" s="1447" t="s">
        <v>8</v>
      </c>
      <c r="B58" s="521" t="s">
        <v>49</v>
      </c>
      <c r="C58" s="3424" t="s">
        <v>969</v>
      </c>
      <c r="D58" s="3425"/>
      <c r="E58" s="3425"/>
      <c r="F58" s="3425"/>
      <c r="G58" s="3425"/>
      <c r="H58" s="3425"/>
      <c r="I58" s="3425"/>
      <c r="J58" s="3425"/>
      <c r="K58" s="3425"/>
      <c r="L58" s="3425"/>
      <c r="M58" s="3425"/>
      <c r="N58" s="3425"/>
      <c r="O58" s="3425"/>
      <c r="P58" s="556"/>
    </row>
    <row r="59" spans="1:16" ht="28.2" thickBot="1" x14ac:dyDescent="0.3">
      <c r="A59" s="1838"/>
      <c r="B59" s="1832"/>
      <c r="C59" s="1835"/>
      <c r="D59" s="1835"/>
      <c r="E59" s="1835"/>
      <c r="F59" s="1599"/>
      <c r="G59" s="1599"/>
      <c r="H59" s="1599"/>
      <c r="I59" s="1599"/>
      <c r="J59" s="1599"/>
      <c r="K59" s="1599"/>
      <c r="L59" s="2381" t="s">
        <v>970</v>
      </c>
      <c r="M59" s="2382" t="s">
        <v>354</v>
      </c>
      <c r="N59" s="2388">
        <v>23</v>
      </c>
      <c r="O59" s="2388">
        <v>28</v>
      </c>
      <c r="P59" s="2389">
        <v>32</v>
      </c>
    </row>
    <row r="60" spans="1:16" ht="28.2" thickBot="1" x14ac:dyDescent="0.3">
      <c r="A60" s="1834"/>
      <c r="B60" s="1832"/>
      <c r="C60" s="1833"/>
      <c r="D60" s="1833"/>
      <c r="E60" s="1833"/>
      <c r="F60" s="1833"/>
      <c r="G60" s="1833"/>
      <c r="H60" s="1833"/>
      <c r="I60" s="1833"/>
      <c r="J60" s="1833"/>
      <c r="K60" s="1833"/>
      <c r="L60" s="2374" t="s">
        <v>971</v>
      </c>
      <c r="M60" s="1446" t="s">
        <v>972</v>
      </c>
      <c r="N60" s="1773">
        <v>650520</v>
      </c>
      <c r="O60" s="530"/>
      <c r="P60" s="2376"/>
    </row>
    <row r="61" spans="1:16" ht="27.6" x14ac:dyDescent="0.25">
      <c r="A61" s="3413" t="s">
        <v>8</v>
      </c>
      <c r="B61" s="3846" t="s">
        <v>49</v>
      </c>
      <c r="C61" s="3848" t="s">
        <v>6</v>
      </c>
      <c r="D61" s="119"/>
      <c r="E61" s="3372" t="s">
        <v>973</v>
      </c>
      <c r="F61" s="3767" t="s">
        <v>62</v>
      </c>
      <c r="G61" s="3399" t="s">
        <v>251</v>
      </c>
      <c r="H61" s="507" t="s">
        <v>48</v>
      </c>
      <c r="I61" s="506"/>
      <c r="J61" s="506"/>
      <c r="K61" s="505"/>
      <c r="L61" s="2399" t="s">
        <v>974</v>
      </c>
      <c r="M61" s="38" t="s">
        <v>371</v>
      </c>
      <c r="N61" s="31"/>
      <c r="O61" s="1843">
        <v>120</v>
      </c>
      <c r="P61" s="2377">
        <v>120</v>
      </c>
    </row>
    <row r="62" spans="1:16" ht="55.2" x14ac:dyDescent="0.25">
      <c r="A62" s="3845"/>
      <c r="B62" s="3395"/>
      <c r="C62" s="3849"/>
      <c r="D62" s="120"/>
      <c r="E62" s="3403"/>
      <c r="F62" s="3679"/>
      <c r="G62" s="3408"/>
      <c r="H62" s="537"/>
      <c r="I62" s="536"/>
      <c r="J62" s="536"/>
      <c r="K62" s="535"/>
      <c r="L62" s="2400" t="s">
        <v>975</v>
      </c>
      <c r="M62" s="42"/>
      <c r="N62" s="40"/>
      <c r="O62" s="539">
        <v>1</v>
      </c>
      <c r="P62" s="2403"/>
    </row>
    <row r="63" spans="1:16" ht="27.6" x14ac:dyDescent="0.25">
      <c r="A63" s="3845"/>
      <c r="B63" s="3395"/>
      <c r="C63" s="3849"/>
      <c r="D63" s="120"/>
      <c r="E63" s="3403"/>
      <c r="F63" s="3679"/>
      <c r="G63" s="3408"/>
      <c r="H63" s="537"/>
      <c r="I63" s="536"/>
      <c r="J63" s="536"/>
      <c r="K63" s="535"/>
      <c r="L63" s="1157" t="s">
        <v>976</v>
      </c>
      <c r="M63" s="113" t="s">
        <v>371</v>
      </c>
      <c r="N63" s="532"/>
      <c r="O63" s="2404"/>
      <c r="P63" s="2405">
        <v>1</v>
      </c>
    </row>
    <row r="64" spans="1:16" ht="41.4" x14ac:dyDescent="0.25">
      <c r="A64" s="3845"/>
      <c r="B64" s="3395"/>
      <c r="C64" s="3849"/>
      <c r="D64" s="120"/>
      <c r="E64" s="3403"/>
      <c r="F64" s="3679"/>
      <c r="G64" s="3408"/>
      <c r="H64" s="537"/>
      <c r="I64" s="536"/>
      <c r="J64" s="536"/>
      <c r="K64" s="535"/>
      <c r="L64" s="2406" t="s">
        <v>977</v>
      </c>
      <c r="M64" s="539" t="s">
        <v>371</v>
      </c>
      <c r="N64" s="40"/>
      <c r="O64" s="539">
        <v>3</v>
      </c>
      <c r="P64" s="2403">
        <v>3</v>
      </c>
    </row>
    <row r="65" spans="1:18" ht="14.4" thickBot="1" x14ac:dyDescent="0.3">
      <c r="A65" s="3414"/>
      <c r="B65" s="3847"/>
      <c r="C65" s="3850"/>
      <c r="D65" s="1608"/>
      <c r="E65" s="3373"/>
      <c r="F65" s="3768"/>
      <c r="G65" s="3400"/>
      <c r="H65" s="500" t="s">
        <v>7</v>
      </c>
      <c r="I65" s="1435">
        <f>SUM(I61:I61)</f>
        <v>0</v>
      </c>
      <c r="J65" s="1435">
        <f>SUM(J61:J61)</f>
        <v>0</v>
      </c>
      <c r="K65" s="1435">
        <f>SUM(K61:K61)</f>
        <v>0</v>
      </c>
      <c r="L65" s="1445"/>
      <c r="M65" s="530"/>
      <c r="N65" s="988"/>
      <c r="O65" s="988"/>
      <c r="P65" s="2394"/>
    </row>
    <row r="66" spans="1:18" ht="27.6" x14ac:dyDescent="0.25">
      <c r="A66" s="3413" t="s">
        <v>8</v>
      </c>
      <c r="B66" s="3846" t="s">
        <v>49</v>
      </c>
      <c r="C66" s="3848" t="s">
        <v>8</v>
      </c>
      <c r="D66" s="119"/>
      <c r="E66" s="3372" t="s">
        <v>978</v>
      </c>
      <c r="F66" s="3767" t="s">
        <v>62</v>
      </c>
      <c r="G66" s="3399" t="s">
        <v>251</v>
      </c>
      <c r="H66" s="507"/>
      <c r="I66" s="506"/>
      <c r="J66" s="506"/>
      <c r="K66" s="505"/>
      <c r="L66" s="2399" t="s">
        <v>979</v>
      </c>
      <c r="M66" s="38" t="s">
        <v>371</v>
      </c>
      <c r="N66" s="31"/>
      <c r="O66" s="31">
        <v>25</v>
      </c>
      <c r="P66" s="1219">
        <v>25</v>
      </c>
      <c r="Q66" s="20"/>
      <c r="R66" s="20"/>
    </row>
    <row r="67" spans="1:18" ht="13.8" x14ac:dyDescent="0.25">
      <c r="A67" s="3845"/>
      <c r="B67" s="3395"/>
      <c r="C67" s="3849"/>
      <c r="D67" s="120"/>
      <c r="E67" s="3403"/>
      <c r="F67" s="3679"/>
      <c r="G67" s="3408"/>
      <c r="H67" s="537" t="s">
        <v>48</v>
      </c>
      <c r="I67" s="536">
        <v>2</v>
      </c>
      <c r="J67" s="536">
        <v>3</v>
      </c>
      <c r="K67" s="535">
        <v>4</v>
      </c>
      <c r="L67" s="2400" t="s">
        <v>980</v>
      </c>
      <c r="M67" s="42" t="s">
        <v>371</v>
      </c>
      <c r="N67" s="40">
        <v>1</v>
      </c>
      <c r="O67" s="40">
        <v>1</v>
      </c>
      <c r="P67" s="1220">
        <v>1</v>
      </c>
      <c r="Q67" s="20"/>
      <c r="R67" s="20"/>
    </row>
    <row r="68" spans="1:18" ht="41.4" x14ac:dyDescent="0.25">
      <c r="A68" s="3845"/>
      <c r="B68" s="3395"/>
      <c r="C68" s="3849"/>
      <c r="D68" s="120"/>
      <c r="E68" s="3403"/>
      <c r="F68" s="3679"/>
      <c r="G68" s="3408"/>
      <c r="H68" s="537"/>
      <c r="I68" s="536"/>
      <c r="J68" s="536"/>
      <c r="K68" s="535"/>
      <c r="L68" s="2400" t="s">
        <v>981</v>
      </c>
      <c r="M68" s="42"/>
      <c r="N68" s="40"/>
      <c r="O68" s="40">
        <v>5</v>
      </c>
      <c r="P68" s="1220">
        <v>5</v>
      </c>
      <c r="Q68" s="20"/>
      <c r="R68" s="20"/>
    </row>
    <row r="69" spans="1:18" ht="13.8" x14ac:dyDescent="0.25">
      <c r="A69" s="3845"/>
      <c r="B69" s="3395"/>
      <c r="C69" s="3849"/>
      <c r="D69" s="120"/>
      <c r="E69" s="3403"/>
      <c r="F69" s="3679"/>
      <c r="G69" s="3408"/>
      <c r="H69" s="537"/>
      <c r="I69" s="536"/>
      <c r="J69" s="536"/>
      <c r="K69" s="535"/>
      <c r="L69" s="1472"/>
      <c r="M69" s="1473"/>
      <c r="N69" s="529"/>
      <c r="O69" s="529"/>
      <c r="P69" s="528"/>
      <c r="Q69" s="20"/>
      <c r="R69" s="20"/>
    </row>
    <row r="70" spans="1:18" ht="14.4" thickBot="1" x14ac:dyDescent="0.3">
      <c r="A70" s="3414"/>
      <c r="B70" s="3847"/>
      <c r="C70" s="3850"/>
      <c r="D70" s="1608"/>
      <c r="E70" s="3373"/>
      <c r="F70" s="3768"/>
      <c r="G70" s="3400"/>
      <c r="H70" s="500" t="s">
        <v>7</v>
      </c>
      <c r="I70" s="1435">
        <f>SUM(I66:I67)</f>
        <v>2</v>
      </c>
      <c r="J70" s="1435">
        <f>SUM(J66:J67)</f>
        <v>3</v>
      </c>
      <c r="K70" s="1435">
        <f>SUM(K66:K67)</f>
        <v>4</v>
      </c>
      <c r="L70" s="1445"/>
      <c r="M70" s="530"/>
      <c r="N70" s="578"/>
      <c r="O70" s="578"/>
      <c r="P70" s="577"/>
      <c r="Q70" s="20"/>
      <c r="R70" s="20"/>
    </row>
    <row r="71" spans="1:18" ht="14.4" thickBot="1" x14ac:dyDescent="0.3">
      <c r="A71" s="1447" t="s">
        <v>8</v>
      </c>
      <c r="B71" s="555" t="s">
        <v>49</v>
      </c>
      <c r="C71" s="3851" t="s">
        <v>31</v>
      </c>
      <c r="D71" s="3851"/>
      <c r="E71" s="3851"/>
      <c r="F71" s="3851"/>
      <c r="G71" s="3852"/>
      <c r="H71" s="1474" t="s">
        <v>7</v>
      </c>
      <c r="I71" s="1475">
        <f>I65+I70</f>
        <v>2</v>
      </c>
      <c r="J71" s="1475">
        <f>J65+J70</f>
        <v>3</v>
      </c>
      <c r="K71" s="1475">
        <f>K65+K70</f>
        <v>4</v>
      </c>
      <c r="L71" s="580"/>
      <c r="M71" s="580"/>
      <c r="N71" s="580"/>
      <c r="O71" s="580"/>
      <c r="P71" s="579"/>
    </row>
    <row r="72" spans="1:18" ht="14.4" thickBot="1" x14ac:dyDescent="0.3">
      <c r="A72" s="1447" t="s">
        <v>8</v>
      </c>
      <c r="B72" s="521" t="s">
        <v>50</v>
      </c>
      <c r="C72" s="3424" t="s">
        <v>982</v>
      </c>
      <c r="D72" s="3425"/>
      <c r="E72" s="3425"/>
      <c r="F72" s="3425"/>
      <c r="G72" s="3425"/>
      <c r="H72" s="3425"/>
      <c r="I72" s="3425"/>
      <c r="J72" s="3425"/>
      <c r="K72" s="3425"/>
      <c r="L72" s="3425"/>
      <c r="M72" s="3425"/>
      <c r="N72" s="3425"/>
      <c r="O72" s="3425"/>
      <c r="P72" s="556"/>
    </row>
    <row r="73" spans="1:18" ht="55.8" thickBot="1" x14ac:dyDescent="0.3">
      <c r="A73" s="1837"/>
      <c r="B73" s="1832"/>
      <c r="C73" s="1835"/>
      <c r="D73" s="1835"/>
      <c r="E73" s="1849"/>
      <c r="F73" s="1849"/>
      <c r="G73" s="1849"/>
      <c r="H73" s="1849"/>
      <c r="I73" s="1849"/>
      <c r="J73" s="1849"/>
      <c r="K73" s="1849"/>
      <c r="L73" s="2407" t="s">
        <v>1243</v>
      </c>
      <c r="M73" s="2382" t="s">
        <v>371</v>
      </c>
      <c r="N73" s="2408">
        <v>2</v>
      </c>
      <c r="O73" s="2408">
        <v>2</v>
      </c>
      <c r="P73" s="2409">
        <v>2</v>
      </c>
    </row>
    <row r="74" spans="1:18" ht="27.6" x14ac:dyDescent="0.25">
      <c r="A74" s="3413" t="s">
        <v>8</v>
      </c>
      <c r="B74" s="3846" t="s">
        <v>50</v>
      </c>
      <c r="C74" s="3848" t="s">
        <v>6</v>
      </c>
      <c r="D74" s="119"/>
      <c r="E74" s="3372" t="s">
        <v>983</v>
      </c>
      <c r="F74" s="3767" t="s">
        <v>62</v>
      </c>
      <c r="G74" s="3853" t="s">
        <v>251</v>
      </c>
      <c r="H74" s="507" t="s">
        <v>48</v>
      </c>
      <c r="I74" s="1476">
        <v>10</v>
      </c>
      <c r="J74" s="506">
        <v>11</v>
      </c>
      <c r="K74" s="506">
        <v>12</v>
      </c>
      <c r="L74" s="2410" t="s">
        <v>984</v>
      </c>
      <c r="M74" s="38" t="s">
        <v>371</v>
      </c>
      <c r="N74" s="1843">
        <v>3</v>
      </c>
      <c r="O74" s="1843">
        <v>3</v>
      </c>
      <c r="P74" s="2377">
        <v>3</v>
      </c>
    </row>
    <row r="75" spans="1:18" ht="13.8" x14ac:dyDescent="0.25">
      <c r="A75" s="3845"/>
      <c r="B75" s="3395"/>
      <c r="C75" s="3849"/>
      <c r="D75" s="120"/>
      <c r="E75" s="3403"/>
      <c r="F75" s="3679"/>
      <c r="G75" s="3854"/>
      <c r="H75" s="542"/>
      <c r="I75" s="1477"/>
      <c r="J75" s="541"/>
      <c r="K75" s="541"/>
      <c r="L75" s="2411" t="s">
        <v>985</v>
      </c>
      <c r="M75" s="42" t="s">
        <v>371</v>
      </c>
      <c r="N75" s="539">
        <v>1</v>
      </c>
      <c r="O75" s="539">
        <v>1</v>
      </c>
      <c r="P75" s="2403">
        <v>1</v>
      </c>
    </row>
    <row r="76" spans="1:18" ht="13.8" x14ac:dyDescent="0.25">
      <c r="A76" s="3845"/>
      <c r="B76" s="3395"/>
      <c r="C76" s="3849"/>
      <c r="D76" s="120"/>
      <c r="E76" s="3403"/>
      <c r="F76" s="3679"/>
      <c r="G76" s="3854"/>
      <c r="H76" s="1436"/>
      <c r="I76" s="1477"/>
      <c r="J76" s="541"/>
      <c r="K76" s="541"/>
      <c r="L76" s="2411" t="s">
        <v>986</v>
      </c>
      <c r="M76" s="42" t="s">
        <v>371</v>
      </c>
      <c r="N76" s="539">
        <v>25</v>
      </c>
      <c r="O76" s="539">
        <v>25</v>
      </c>
      <c r="P76" s="2403">
        <v>25</v>
      </c>
    </row>
    <row r="77" spans="1:18" ht="27.6" x14ac:dyDescent="0.25">
      <c r="A77" s="3845"/>
      <c r="B77" s="3395"/>
      <c r="C77" s="3849"/>
      <c r="D77" s="120"/>
      <c r="E77" s="3403"/>
      <c r="F77" s="3679"/>
      <c r="G77" s="3854"/>
      <c r="H77" s="542"/>
      <c r="I77" s="1478"/>
      <c r="J77" s="1439"/>
      <c r="K77" s="1439"/>
      <c r="L77" s="2406" t="s">
        <v>987</v>
      </c>
      <c r="M77" s="539" t="s">
        <v>371</v>
      </c>
      <c r="N77" s="539">
        <v>2</v>
      </c>
      <c r="O77" s="539">
        <v>2</v>
      </c>
      <c r="P77" s="2403">
        <v>2</v>
      </c>
    </row>
    <row r="78" spans="1:18" ht="27.6" x14ac:dyDescent="0.25">
      <c r="A78" s="3845"/>
      <c r="B78" s="3395"/>
      <c r="C78" s="3849"/>
      <c r="D78" s="120"/>
      <c r="E78" s="3403"/>
      <c r="F78" s="3679"/>
      <c r="G78" s="3854"/>
      <c r="H78" s="1479"/>
      <c r="I78" s="1478"/>
      <c r="J78" s="1439"/>
      <c r="K78" s="1439"/>
      <c r="L78" s="1157" t="s">
        <v>988</v>
      </c>
      <c r="M78" s="113" t="s">
        <v>371</v>
      </c>
      <c r="N78" s="2404"/>
      <c r="O78" s="2404"/>
      <c r="P78" s="2405">
        <v>1</v>
      </c>
    </row>
    <row r="79" spans="1:18" ht="28.2" thickBot="1" x14ac:dyDescent="0.3">
      <c r="A79" s="3414"/>
      <c r="B79" s="3847"/>
      <c r="C79" s="3850"/>
      <c r="D79" s="1608"/>
      <c r="E79" s="3373"/>
      <c r="F79" s="3768"/>
      <c r="G79" s="3855"/>
      <c r="H79" s="1480" t="s">
        <v>7</v>
      </c>
      <c r="I79" s="1481">
        <f>SUM(I74:I76)</f>
        <v>10</v>
      </c>
      <c r="J79" s="1435">
        <f>SUM(J74:J76)</f>
        <v>11</v>
      </c>
      <c r="K79" s="1435">
        <f>SUM(K74:K76)</f>
        <v>12</v>
      </c>
      <c r="L79" s="2402" t="s">
        <v>989</v>
      </c>
      <c r="M79" s="1482" t="s">
        <v>356</v>
      </c>
      <c r="N79" s="530"/>
      <c r="O79" s="530">
        <v>3</v>
      </c>
      <c r="P79" s="2376">
        <v>3</v>
      </c>
    </row>
    <row r="80" spans="1:18" ht="27.6" x14ac:dyDescent="0.25">
      <c r="A80" s="3413" t="s">
        <v>8</v>
      </c>
      <c r="B80" s="3846" t="s">
        <v>50</v>
      </c>
      <c r="C80" s="3848" t="s">
        <v>8</v>
      </c>
      <c r="D80" s="119"/>
      <c r="E80" s="3372" t="s">
        <v>990</v>
      </c>
      <c r="F80" s="3767" t="s">
        <v>62</v>
      </c>
      <c r="G80" s="3399" t="s">
        <v>251</v>
      </c>
      <c r="H80" s="507" t="s">
        <v>48</v>
      </c>
      <c r="I80" s="506">
        <v>5</v>
      </c>
      <c r="J80" s="506">
        <v>6</v>
      </c>
      <c r="K80" s="505">
        <v>7</v>
      </c>
      <c r="L80" s="2399" t="s">
        <v>991</v>
      </c>
      <c r="M80" s="38" t="s">
        <v>371</v>
      </c>
      <c r="N80" s="1843"/>
      <c r="O80" s="1843">
        <v>10</v>
      </c>
      <c r="P80" s="2377">
        <v>10</v>
      </c>
    </row>
    <row r="81" spans="1:17" ht="41.4" x14ac:dyDescent="0.25">
      <c r="A81" s="3845"/>
      <c r="B81" s="3395"/>
      <c r="C81" s="3849"/>
      <c r="D81" s="120"/>
      <c r="E81" s="3403"/>
      <c r="F81" s="3679"/>
      <c r="G81" s="3408"/>
      <c r="H81" s="537"/>
      <c r="I81" s="536"/>
      <c r="J81" s="536"/>
      <c r="K81" s="535"/>
      <c r="L81" s="2400" t="s">
        <v>992</v>
      </c>
      <c r="M81" s="42" t="s">
        <v>371</v>
      </c>
      <c r="N81" s="539"/>
      <c r="O81" s="539">
        <v>2</v>
      </c>
      <c r="P81" s="2403">
        <v>2</v>
      </c>
    </row>
    <row r="82" spans="1:17" ht="14.4" thickBot="1" x14ac:dyDescent="0.3">
      <c r="A82" s="3414"/>
      <c r="B82" s="3847"/>
      <c r="C82" s="3850"/>
      <c r="D82" s="1608"/>
      <c r="E82" s="3373"/>
      <c r="F82" s="3768"/>
      <c r="G82" s="3400"/>
      <c r="H82" s="500" t="s">
        <v>7</v>
      </c>
      <c r="I82" s="1435">
        <f>SUM(I80:I80)</f>
        <v>5</v>
      </c>
      <c r="J82" s="1435">
        <f>SUM(J80:J80)</f>
        <v>6</v>
      </c>
      <c r="K82" s="1435">
        <f>SUM(K80:K80)</f>
        <v>7</v>
      </c>
      <c r="L82" s="1445"/>
      <c r="M82" s="530"/>
      <c r="N82" s="1848"/>
      <c r="O82" s="1848"/>
      <c r="P82" s="1845"/>
    </row>
    <row r="83" spans="1:17" ht="14.4" thickBot="1" x14ac:dyDescent="0.3">
      <c r="A83" s="149" t="s">
        <v>8</v>
      </c>
      <c r="B83" s="32" t="s">
        <v>50</v>
      </c>
      <c r="C83" s="3406" t="s">
        <v>31</v>
      </c>
      <c r="D83" s="3406"/>
      <c r="E83" s="3406"/>
      <c r="F83" s="3406"/>
      <c r="G83" s="3407"/>
      <c r="H83" s="33" t="s">
        <v>7</v>
      </c>
      <c r="I83" s="34">
        <f>I79+I82</f>
        <v>15</v>
      </c>
      <c r="J83" s="34">
        <f>J79+J82</f>
        <v>17</v>
      </c>
      <c r="K83" s="34">
        <f>K79+K82</f>
        <v>19</v>
      </c>
      <c r="L83" s="35"/>
      <c r="M83" s="35"/>
      <c r="N83" s="35"/>
      <c r="O83" s="35"/>
      <c r="P83" s="36"/>
    </row>
    <row r="84" spans="1:17" ht="14.4" thickBot="1" x14ac:dyDescent="0.3">
      <c r="A84" s="1447" t="s">
        <v>8</v>
      </c>
      <c r="B84" s="521" t="s">
        <v>53</v>
      </c>
      <c r="C84" s="3424" t="s">
        <v>993</v>
      </c>
      <c r="D84" s="3425"/>
      <c r="E84" s="3425"/>
      <c r="F84" s="3425"/>
      <c r="G84" s="3425"/>
      <c r="H84" s="3425"/>
      <c r="I84" s="3425"/>
      <c r="J84" s="3425"/>
      <c r="K84" s="3425"/>
      <c r="L84" s="3425"/>
      <c r="M84" s="3425"/>
      <c r="N84" s="3425"/>
      <c r="O84" s="3425"/>
      <c r="P84" s="556"/>
      <c r="Q84" s="20"/>
    </row>
    <row r="85" spans="1:17" ht="28.2" thickBot="1" x14ac:dyDescent="0.3">
      <c r="A85" s="1838"/>
      <c r="B85" s="1832"/>
      <c r="C85" s="1835"/>
      <c r="D85" s="1835"/>
      <c r="E85" s="1835"/>
      <c r="F85" s="1835"/>
      <c r="G85" s="1835"/>
      <c r="H85" s="1835"/>
      <c r="I85" s="1835"/>
      <c r="J85" s="1835"/>
      <c r="K85" s="1835"/>
      <c r="L85" s="2407" t="s">
        <v>994</v>
      </c>
      <c r="M85" s="2382" t="s">
        <v>371</v>
      </c>
      <c r="N85" s="2412"/>
      <c r="O85" s="2412">
        <v>2</v>
      </c>
      <c r="P85" s="2413">
        <v>2</v>
      </c>
    </row>
    <row r="86" spans="1:17" ht="42" thickBot="1" x14ac:dyDescent="0.3">
      <c r="A86" s="3413" t="s">
        <v>8</v>
      </c>
      <c r="B86" s="3846" t="s">
        <v>53</v>
      </c>
      <c r="C86" s="3848" t="s">
        <v>6</v>
      </c>
      <c r="D86" s="119"/>
      <c r="E86" s="3372" t="s">
        <v>995</v>
      </c>
      <c r="F86" s="3767" t="s">
        <v>62</v>
      </c>
      <c r="G86" s="3399" t="s">
        <v>251</v>
      </c>
      <c r="H86" s="507" t="s">
        <v>48</v>
      </c>
      <c r="I86" s="506"/>
      <c r="J86" s="506"/>
      <c r="K86" s="505"/>
      <c r="L86" s="1155" t="s">
        <v>996</v>
      </c>
      <c r="M86" s="38" t="s">
        <v>371</v>
      </c>
      <c r="N86" s="31"/>
      <c r="O86" s="1843">
        <v>1</v>
      </c>
      <c r="P86" s="2377">
        <v>1</v>
      </c>
    </row>
    <row r="87" spans="1:17" ht="41.4" x14ac:dyDescent="0.25">
      <c r="A87" s="3845"/>
      <c r="B87" s="3395"/>
      <c r="C87" s="3849"/>
      <c r="D87" s="120"/>
      <c r="E87" s="3403"/>
      <c r="F87" s="3679"/>
      <c r="G87" s="3408"/>
      <c r="H87" s="537"/>
      <c r="I87" s="536"/>
      <c r="J87" s="536"/>
      <c r="K87" s="535"/>
      <c r="L87" s="2400" t="s">
        <v>997</v>
      </c>
      <c r="M87" s="38" t="s">
        <v>998</v>
      </c>
      <c r="N87" s="31"/>
      <c r="O87" s="1843">
        <v>0.5</v>
      </c>
      <c r="P87" s="2377">
        <v>0.5</v>
      </c>
    </row>
    <row r="88" spans="1:17" ht="28.2" thickBot="1" x14ac:dyDescent="0.3">
      <c r="A88" s="3414"/>
      <c r="B88" s="3847"/>
      <c r="C88" s="3850"/>
      <c r="D88" s="1608"/>
      <c r="E88" s="3373"/>
      <c r="F88" s="3768"/>
      <c r="G88" s="3400"/>
      <c r="H88" s="500" t="s">
        <v>7</v>
      </c>
      <c r="I88" s="499">
        <f>SUM(I86:I86)</f>
        <v>0</v>
      </c>
      <c r="J88" s="499">
        <f>SUM(J86:J86)</f>
        <v>0</v>
      </c>
      <c r="K88" s="499">
        <f>SUM(K86:K86)</f>
        <v>0</v>
      </c>
      <c r="L88" s="2414" t="s">
        <v>999</v>
      </c>
      <c r="M88" s="530" t="s">
        <v>371</v>
      </c>
      <c r="N88" s="988"/>
      <c r="O88" s="530"/>
      <c r="P88" s="2376">
        <v>1</v>
      </c>
    </row>
    <row r="89" spans="1:17" ht="14.4" thickBot="1" x14ac:dyDescent="0.3">
      <c r="A89" s="149" t="s">
        <v>8</v>
      </c>
      <c r="B89" s="32" t="s">
        <v>53</v>
      </c>
      <c r="C89" s="3406" t="s">
        <v>31</v>
      </c>
      <c r="D89" s="3406"/>
      <c r="E89" s="3406"/>
      <c r="F89" s="3406"/>
      <c r="G89" s="3407"/>
      <c r="H89" s="33" t="s">
        <v>7</v>
      </c>
      <c r="I89" s="34">
        <f>I88</f>
        <v>0</v>
      </c>
      <c r="J89" s="34">
        <f>J88</f>
        <v>0</v>
      </c>
      <c r="K89" s="34">
        <f>K88</f>
        <v>0</v>
      </c>
      <c r="L89" s="35"/>
      <c r="M89" s="35"/>
      <c r="N89" s="35"/>
      <c r="O89" s="35"/>
      <c r="P89" s="36"/>
    </row>
    <row r="90" spans="1:17" ht="14.4" thickBot="1" x14ac:dyDescent="0.3">
      <c r="A90" s="149" t="s">
        <v>53</v>
      </c>
      <c r="B90" s="32"/>
      <c r="C90" s="3839" t="s">
        <v>51</v>
      </c>
      <c r="D90" s="3839"/>
      <c r="E90" s="3839"/>
      <c r="F90" s="3839"/>
      <c r="G90" s="3840"/>
      <c r="H90" s="122" t="s">
        <v>7</v>
      </c>
      <c r="I90" s="123">
        <f>I40+I57+I71+I83+I89</f>
        <v>1703</v>
      </c>
      <c r="J90" s="123">
        <f>J40+J57+J71+J83+J89</f>
        <v>1817</v>
      </c>
      <c r="K90" s="123">
        <f>K40+K57+K71+K83+K89</f>
        <v>1931</v>
      </c>
      <c r="L90" s="1846"/>
      <c r="M90" s="1846"/>
      <c r="N90" s="1846"/>
      <c r="O90" s="1846"/>
      <c r="P90" s="1847"/>
    </row>
    <row r="91" spans="1:17" ht="14.4" thickBot="1" x14ac:dyDescent="0.3">
      <c r="A91" s="3445" t="s">
        <v>9</v>
      </c>
      <c r="B91" s="3446"/>
      <c r="C91" s="3446"/>
      <c r="D91" s="3446"/>
      <c r="E91" s="3446"/>
      <c r="F91" s="3446"/>
      <c r="G91" s="3446"/>
      <c r="H91" s="3447"/>
      <c r="I91" s="44">
        <f>I90+I29</f>
        <v>1719</v>
      </c>
      <c r="J91" s="44">
        <f>J90+J29</f>
        <v>1823</v>
      </c>
      <c r="K91" s="44">
        <f>K90+K29</f>
        <v>1938</v>
      </c>
      <c r="L91" s="3463"/>
      <c r="M91" s="3464"/>
      <c r="N91" s="3464"/>
      <c r="O91" s="3464"/>
      <c r="P91" s="3465"/>
    </row>
    <row r="92" spans="1:17" ht="13.8" x14ac:dyDescent="0.25">
      <c r="A92" s="494" t="s">
        <v>413</v>
      </c>
      <c r="B92" s="494"/>
      <c r="C92" s="494"/>
      <c r="D92" s="494"/>
      <c r="E92" s="494"/>
      <c r="F92" s="494"/>
      <c r="G92" s="494"/>
      <c r="H92" s="494"/>
      <c r="I92" s="494"/>
      <c r="J92" s="494"/>
      <c r="K92" s="494"/>
      <c r="L92" s="494"/>
      <c r="M92" s="493"/>
      <c r="N92" s="1850"/>
      <c r="O92" s="1850"/>
      <c r="P92" s="1850"/>
    </row>
    <row r="93" spans="1:17" ht="13.8" x14ac:dyDescent="0.25">
      <c r="A93" s="493"/>
      <c r="B93" s="493"/>
      <c r="C93" s="493"/>
      <c r="D93" s="493"/>
      <c r="E93" s="493"/>
      <c r="F93" s="493"/>
      <c r="G93" s="493"/>
      <c r="H93" s="493"/>
      <c r="I93" s="493"/>
      <c r="J93" s="493"/>
      <c r="K93" s="493"/>
      <c r="L93" s="493"/>
      <c r="M93" s="493"/>
      <c r="N93" s="1850"/>
      <c r="O93" s="1850"/>
      <c r="P93" s="1850"/>
    </row>
    <row r="94" spans="1:17" ht="13.8" x14ac:dyDescent="0.25">
      <c r="A94" s="1839"/>
      <c r="B94" s="1839"/>
      <c r="C94" s="1839"/>
      <c r="D94" s="1839"/>
      <c r="E94" s="1839"/>
      <c r="F94" s="1839"/>
      <c r="G94" s="1839"/>
      <c r="H94" s="1839"/>
      <c r="I94" s="1839"/>
      <c r="J94" s="1839"/>
      <c r="K94" s="1839"/>
      <c r="L94" s="1839"/>
      <c r="M94" s="1839"/>
      <c r="N94" s="492"/>
      <c r="O94" s="492"/>
      <c r="P94" s="492"/>
    </row>
    <row r="95" spans="1:17" ht="13.8" x14ac:dyDescent="0.25">
      <c r="A95" s="1839"/>
      <c r="B95" s="1839"/>
      <c r="C95" s="1839"/>
      <c r="D95" s="1839"/>
      <c r="E95" s="1839"/>
      <c r="F95" s="1839"/>
      <c r="G95" s="1839"/>
      <c r="H95" s="1839"/>
      <c r="I95" s="1839"/>
      <c r="J95" s="1839"/>
      <c r="K95" s="1839"/>
      <c r="L95" s="1839"/>
      <c r="M95" s="1839"/>
      <c r="N95" s="492"/>
      <c r="O95" s="492"/>
      <c r="P95" s="492"/>
    </row>
    <row r="96" spans="1:17" ht="13.8" x14ac:dyDescent="0.25">
      <c r="A96" s="1839"/>
      <c r="B96" s="1839"/>
      <c r="C96" s="1839"/>
      <c r="D96" s="1839"/>
      <c r="E96" s="1839"/>
      <c r="F96" s="1839"/>
      <c r="G96" s="1839"/>
      <c r="H96" s="1839"/>
      <c r="I96" s="1839"/>
      <c r="J96" s="1839"/>
      <c r="K96" s="1839"/>
      <c r="L96" s="1839"/>
      <c r="M96" s="1839"/>
      <c r="N96" s="492"/>
      <c r="O96" s="492"/>
      <c r="P96" s="492"/>
    </row>
    <row r="97" spans="1:16" ht="13.8" x14ac:dyDescent="0.25">
      <c r="A97" s="1839"/>
      <c r="B97" s="1839"/>
      <c r="C97" s="1839"/>
      <c r="D97" s="1839"/>
      <c r="E97" s="1839"/>
      <c r="F97" s="1839"/>
      <c r="G97" s="1839"/>
      <c r="H97" s="1839"/>
      <c r="I97" s="1839"/>
      <c r="J97" s="1839"/>
      <c r="K97" s="1839"/>
      <c r="L97" s="1839"/>
      <c r="M97" s="1839"/>
      <c r="N97" s="492"/>
      <c r="O97" s="492"/>
      <c r="P97" s="492"/>
    </row>
    <row r="98" spans="1:16" ht="13.8" x14ac:dyDescent="0.25">
      <c r="A98" s="1839"/>
      <c r="B98" s="1839"/>
      <c r="C98" s="1839"/>
      <c r="D98" s="1839"/>
      <c r="E98" s="1839"/>
      <c r="F98" s="1839"/>
      <c r="G98" s="1839"/>
      <c r="H98" s="1839"/>
      <c r="I98" s="1839"/>
      <c r="J98" s="1839"/>
      <c r="K98" s="1839"/>
      <c r="L98" s="1839"/>
      <c r="M98" s="1839"/>
      <c r="N98" s="492"/>
      <c r="O98" s="492"/>
      <c r="P98" s="492"/>
    </row>
    <row r="99" spans="1:16" ht="13.8" x14ac:dyDescent="0.25">
      <c r="A99" s="1839"/>
      <c r="B99" s="1839"/>
      <c r="C99" s="1839"/>
      <c r="D99" s="1839"/>
      <c r="E99" s="1839"/>
      <c r="F99" s="1839"/>
      <c r="G99" s="1839"/>
      <c r="H99" s="1839"/>
      <c r="I99" s="1839"/>
      <c r="J99" s="1839"/>
      <c r="K99" s="1839"/>
      <c r="L99" s="1839"/>
      <c r="M99" s="1839"/>
      <c r="N99" s="492"/>
      <c r="O99" s="492"/>
      <c r="P99" s="492"/>
    </row>
    <row r="100" spans="1:16" ht="14.4" thickBot="1" x14ac:dyDescent="0.3">
      <c r="A100" s="477"/>
      <c r="B100" s="477"/>
      <c r="C100" s="477"/>
      <c r="D100" s="477"/>
      <c r="E100" s="3841" t="s">
        <v>10</v>
      </c>
      <c r="F100" s="3841"/>
      <c r="G100" s="3841"/>
      <c r="H100" s="3841"/>
      <c r="I100" s="3841"/>
      <c r="J100" s="3841"/>
      <c r="K100" s="3841"/>
      <c r="L100" s="1840"/>
      <c r="M100" s="1840"/>
      <c r="N100" s="477"/>
      <c r="O100" s="477"/>
      <c r="P100" s="477"/>
    </row>
    <row r="101" spans="1:16" ht="31.2" thickBot="1" x14ac:dyDescent="0.3">
      <c r="A101" s="477"/>
      <c r="B101" s="477"/>
      <c r="C101" s="477"/>
      <c r="D101" s="477"/>
      <c r="E101" s="1483"/>
      <c r="F101" s="1484"/>
      <c r="G101" s="1484"/>
      <c r="H101" s="1485"/>
      <c r="I101" s="63" t="s">
        <v>1083</v>
      </c>
      <c r="J101" s="64" t="s">
        <v>77</v>
      </c>
      <c r="K101" s="65" t="s">
        <v>1084</v>
      </c>
      <c r="L101" s="477"/>
      <c r="M101" s="477"/>
      <c r="N101" s="477"/>
      <c r="O101" s="477"/>
      <c r="P101" s="477"/>
    </row>
    <row r="102" spans="1:16" ht="14.4" thickBot="1" x14ac:dyDescent="0.3">
      <c r="A102" s="477"/>
      <c r="B102" s="477"/>
      <c r="C102" s="477"/>
      <c r="D102" s="477"/>
      <c r="E102" s="3842" t="s">
        <v>33</v>
      </c>
      <c r="F102" s="3843"/>
      <c r="G102" s="3843"/>
      <c r="H102" s="3844"/>
      <c r="I102" s="1486">
        <f>SUM(I103:I113)</f>
        <v>1719</v>
      </c>
      <c r="J102" s="1486">
        <f>SUM(J103:J113)</f>
        <v>1823</v>
      </c>
      <c r="K102" s="1486">
        <f>SUM(K103:K113)</f>
        <v>1931</v>
      </c>
      <c r="L102" s="608"/>
      <c r="M102" s="477"/>
      <c r="N102" s="477"/>
      <c r="O102" s="477"/>
      <c r="P102" s="477"/>
    </row>
    <row r="103" spans="1:16" ht="13.8" x14ac:dyDescent="0.25">
      <c r="A103" s="477"/>
      <c r="B103" s="477"/>
      <c r="C103" s="477"/>
      <c r="D103" s="477"/>
      <c r="E103" s="3825" t="s">
        <v>1000</v>
      </c>
      <c r="F103" s="3826"/>
      <c r="G103" s="3826"/>
      <c r="H103" s="3827"/>
      <c r="I103" s="1488">
        <v>1719</v>
      </c>
      <c r="J103" s="1487">
        <v>1823</v>
      </c>
      <c r="K103" s="1488">
        <v>1931</v>
      </c>
      <c r="L103" s="477"/>
      <c r="M103" s="477"/>
      <c r="N103" s="477"/>
      <c r="O103" s="477"/>
      <c r="P103" s="477"/>
    </row>
    <row r="104" spans="1:16" ht="13.8" x14ac:dyDescent="0.25">
      <c r="A104" s="477"/>
      <c r="B104" s="477"/>
      <c r="C104" s="477"/>
      <c r="D104" s="477"/>
      <c r="E104" s="3825" t="s">
        <v>1001</v>
      </c>
      <c r="F104" s="3826"/>
      <c r="G104" s="3826"/>
      <c r="H104" s="3827"/>
      <c r="I104" s="1489"/>
      <c r="J104" s="1490"/>
      <c r="K104" s="1489"/>
      <c r="L104" s="477"/>
      <c r="M104" s="477"/>
      <c r="N104" s="477"/>
      <c r="O104" s="477"/>
      <c r="P104" s="477"/>
    </row>
    <row r="105" spans="1:16" ht="13.8" x14ac:dyDescent="0.25">
      <c r="A105" s="477"/>
      <c r="B105" s="477"/>
      <c r="C105" s="477"/>
      <c r="D105" s="477"/>
      <c r="E105" s="3825" t="s">
        <v>1002</v>
      </c>
      <c r="F105" s="3826"/>
      <c r="G105" s="3826"/>
      <c r="H105" s="3827"/>
      <c r="I105" s="1491"/>
      <c r="J105" s="1492"/>
      <c r="K105" s="1491"/>
      <c r="L105" s="477"/>
      <c r="M105" s="477"/>
      <c r="N105" s="477"/>
      <c r="O105" s="477"/>
      <c r="P105" s="477"/>
    </row>
    <row r="106" spans="1:16" ht="13.8" x14ac:dyDescent="0.25">
      <c r="A106" s="477"/>
      <c r="B106" s="477"/>
      <c r="C106" s="477"/>
      <c r="D106" s="477"/>
      <c r="E106" s="3825" t="s">
        <v>1003</v>
      </c>
      <c r="F106" s="3826"/>
      <c r="G106" s="3826"/>
      <c r="H106" s="3827"/>
      <c r="I106" s="1491"/>
      <c r="J106" s="1492"/>
      <c r="K106" s="1491"/>
      <c r="L106" s="477"/>
      <c r="M106" s="477"/>
      <c r="N106" s="477"/>
      <c r="O106" s="477"/>
      <c r="P106" s="477"/>
    </row>
    <row r="107" spans="1:16" ht="13.8" x14ac:dyDescent="0.25">
      <c r="A107" s="477"/>
      <c r="B107" s="477"/>
      <c r="C107" s="477"/>
      <c r="D107" s="477"/>
      <c r="E107" s="3836" t="s">
        <v>1090</v>
      </c>
      <c r="F107" s="3837"/>
      <c r="G107" s="3837"/>
      <c r="H107" s="3838"/>
      <c r="I107" s="1851"/>
      <c r="J107" s="1852"/>
      <c r="K107" s="1851"/>
      <c r="L107" s="477"/>
      <c r="M107" s="477"/>
      <c r="N107" s="477"/>
      <c r="O107" s="477"/>
      <c r="P107" s="477"/>
    </row>
    <row r="108" spans="1:16" ht="13.8" x14ac:dyDescent="0.25">
      <c r="A108" s="477"/>
      <c r="B108" s="477"/>
      <c r="C108" s="477"/>
      <c r="D108" s="477"/>
      <c r="E108" s="1853" t="s">
        <v>1091</v>
      </c>
      <c r="F108" s="1854"/>
      <c r="G108" s="1854"/>
      <c r="H108" s="1855"/>
      <c r="I108" s="1491"/>
      <c r="J108" s="1492"/>
      <c r="K108" s="1491"/>
      <c r="L108" s="477"/>
      <c r="M108" s="477"/>
      <c r="N108" s="477"/>
      <c r="O108" s="477"/>
      <c r="P108" s="477"/>
    </row>
    <row r="109" spans="1:16" ht="13.8" x14ac:dyDescent="0.25">
      <c r="A109" s="477"/>
      <c r="B109" s="477"/>
      <c r="C109" s="477"/>
      <c r="D109" s="477"/>
      <c r="E109" s="3825" t="s">
        <v>1092</v>
      </c>
      <c r="F109" s="3826"/>
      <c r="G109" s="3826"/>
      <c r="H109" s="3827"/>
      <c r="I109" s="1491"/>
      <c r="J109" s="1492"/>
      <c r="K109" s="1491"/>
      <c r="L109" s="477"/>
      <c r="M109" s="477"/>
      <c r="N109" s="1841"/>
      <c r="O109" s="1841"/>
      <c r="P109" s="1841"/>
    </row>
    <row r="110" spans="1:16" ht="13.8" x14ac:dyDescent="0.25">
      <c r="A110" s="477"/>
      <c r="B110" s="477"/>
      <c r="C110" s="477"/>
      <c r="D110" s="477"/>
      <c r="E110" s="3825" t="s">
        <v>1093</v>
      </c>
      <c r="F110" s="3826"/>
      <c r="G110" s="3826"/>
      <c r="H110" s="3827"/>
      <c r="I110" s="1856"/>
      <c r="J110" s="1857"/>
      <c r="K110" s="1856"/>
      <c r="L110" s="477"/>
      <c r="M110" s="477"/>
      <c r="N110" s="477"/>
      <c r="O110" s="477"/>
      <c r="P110" s="477"/>
    </row>
    <row r="111" spans="1:16" ht="13.8" x14ac:dyDescent="0.25">
      <c r="A111" s="477"/>
      <c r="B111" s="477"/>
      <c r="C111" s="477"/>
      <c r="D111" s="477"/>
      <c r="E111" s="3825" t="s">
        <v>1094</v>
      </c>
      <c r="F111" s="3826"/>
      <c r="G111" s="3826"/>
      <c r="H111" s="3827"/>
      <c r="I111" s="1856"/>
      <c r="J111" s="1857"/>
      <c r="K111" s="1856"/>
      <c r="L111" s="477"/>
      <c r="M111" s="477"/>
      <c r="N111" s="477"/>
      <c r="O111" s="477"/>
      <c r="P111" s="477"/>
    </row>
    <row r="112" spans="1:16" ht="13.8" x14ac:dyDescent="0.25">
      <c r="A112" s="477"/>
      <c r="B112" s="477"/>
      <c r="C112" s="477"/>
      <c r="D112" s="477"/>
      <c r="E112" s="3825" t="s">
        <v>1095</v>
      </c>
      <c r="F112" s="3826"/>
      <c r="G112" s="3826"/>
      <c r="H112" s="3827"/>
      <c r="I112" s="1856"/>
      <c r="J112" s="1857"/>
      <c r="K112" s="1856"/>
      <c r="L112" s="477"/>
      <c r="M112" s="477"/>
      <c r="N112" s="477"/>
      <c r="O112" s="477"/>
      <c r="P112" s="477"/>
    </row>
    <row r="113" spans="1:16" ht="14.4" thickBot="1" x14ac:dyDescent="0.3">
      <c r="A113" s="1829"/>
      <c r="B113" s="1829"/>
      <c r="C113" s="1829"/>
      <c r="D113" s="1829"/>
      <c r="E113" s="3828" t="s">
        <v>1096</v>
      </c>
      <c r="F113" s="3829"/>
      <c r="G113" s="3829"/>
      <c r="H113" s="3830"/>
      <c r="I113" s="1858"/>
      <c r="J113" s="1859"/>
      <c r="K113" s="1858"/>
      <c r="L113" s="477"/>
      <c r="M113" s="477"/>
      <c r="N113" s="1829"/>
      <c r="O113" s="1829"/>
      <c r="P113" s="1829"/>
    </row>
    <row r="114" spans="1:16" ht="14.4" thickBot="1" x14ac:dyDescent="0.3">
      <c r="A114" s="1829"/>
      <c r="B114" s="1829"/>
      <c r="C114" s="1829"/>
      <c r="D114" s="1829"/>
      <c r="E114" s="3831" t="s">
        <v>34</v>
      </c>
      <c r="F114" s="3832"/>
      <c r="G114" s="3832"/>
      <c r="H114" s="3832"/>
      <c r="I114" s="1860"/>
      <c r="J114" s="1860"/>
      <c r="K114" s="1861"/>
      <c r="L114" s="477"/>
      <c r="M114" s="477"/>
      <c r="N114" s="1829"/>
      <c r="O114" s="1829"/>
      <c r="P114" s="1829"/>
    </row>
    <row r="115" spans="1:16" ht="14.4" thickBot="1" x14ac:dyDescent="0.3">
      <c r="A115" s="1829"/>
      <c r="B115" s="1829"/>
      <c r="C115" s="1829"/>
      <c r="D115" s="1829"/>
      <c r="E115" s="3833" t="s">
        <v>1097</v>
      </c>
      <c r="F115" s="3834"/>
      <c r="G115" s="3834"/>
      <c r="H115" s="3835"/>
      <c r="I115" s="1862"/>
      <c r="J115" s="1862"/>
      <c r="K115" s="1863"/>
      <c r="L115" s="1829"/>
      <c r="M115" s="1829"/>
      <c r="N115" s="1829"/>
      <c r="O115" s="1829"/>
      <c r="P115" s="1829"/>
    </row>
    <row r="116" spans="1:16" ht="14.4" thickBot="1" x14ac:dyDescent="0.3">
      <c r="A116" s="1829"/>
      <c r="B116" s="1829"/>
      <c r="C116" s="1829"/>
      <c r="D116" s="1829"/>
      <c r="E116" s="3822"/>
      <c r="F116" s="3823"/>
      <c r="G116" s="3823"/>
      <c r="H116" s="3824"/>
      <c r="I116" s="1864"/>
      <c r="J116" s="1864"/>
      <c r="K116" s="1865"/>
      <c r="L116" s="1829"/>
      <c r="M116" s="1829"/>
      <c r="N116" s="1829"/>
      <c r="O116" s="1829"/>
      <c r="P116" s="1829"/>
    </row>
    <row r="117" spans="1:16" x14ac:dyDescent="0.25">
      <c r="A117" s="519"/>
      <c r="B117" s="519"/>
      <c r="C117" s="519"/>
      <c r="D117" s="519"/>
      <c r="E117" s="519"/>
      <c r="F117" s="519"/>
      <c r="G117" s="519"/>
      <c r="H117" s="519"/>
      <c r="I117" s="519"/>
      <c r="J117" s="519"/>
      <c r="K117" s="519"/>
      <c r="L117" s="519"/>
      <c r="M117" s="519"/>
      <c r="N117" s="519"/>
      <c r="O117" s="519"/>
      <c r="P117" s="519"/>
    </row>
    <row r="118" spans="1:16" x14ac:dyDescent="0.25">
      <c r="A118" s="519"/>
      <c r="B118" s="519"/>
      <c r="C118" s="519"/>
      <c r="D118" s="519"/>
      <c r="E118" s="519"/>
      <c r="F118" s="519"/>
      <c r="G118" s="519"/>
      <c r="H118" s="519"/>
      <c r="I118" s="519"/>
      <c r="J118" s="519"/>
      <c r="K118" s="519"/>
      <c r="L118" s="519"/>
      <c r="M118" s="519"/>
      <c r="N118" s="519"/>
      <c r="O118" s="519"/>
      <c r="P118" s="519"/>
    </row>
    <row r="119" spans="1:16" x14ac:dyDescent="0.25">
      <c r="A119" s="519"/>
      <c r="B119" s="519"/>
      <c r="C119" s="519"/>
      <c r="D119" s="519"/>
      <c r="E119" s="519"/>
      <c r="F119" s="519"/>
      <c r="G119" s="519"/>
      <c r="H119" s="519"/>
      <c r="I119" s="519"/>
      <c r="J119" s="519"/>
      <c r="K119" s="519"/>
      <c r="L119" s="519"/>
      <c r="M119" s="519"/>
      <c r="N119" s="519"/>
      <c r="O119" s="519"/>
      <c r="P119" s="519"/>
    </row>
    <row r="120" spans="1:16" x14ac:dyDescent="0.25">
      <c r="A120" s="519"/>
      <c r="B120" s="519"/>
      <c r="C120" s="519"/>
      <c r="D120" s="519"/>
      <c r="E120" s="519"/>
      <c r="F120" s="519"/>
      <c r="G120" s="519"/>
      <c r="H120" s="519"/>
      <c r="I120" s="519"/>
      <c r="J120" s="519"/>
      <c r="K120" s="519"/>
      <c r="L120" s="519"/>
      <c r="M120" s="519"/>
      <c r="N120" s="519"/>
      <c r="O120" s="519"/>
      <c r="P120" s="519"/>
    </row>
    <row r="121" spans="1:16" x14ac:dyDescent="0.25">
      <c r="A121" s="519"/>
      <c r="B121" s="519"/>
      <c r="C121" s="519"/>
      <c r="D121" s="519"/>
      <c r="E121" s="519"/>
      <c r="F121" s="519"/>
      <c r="G121" s="519"/>
      <c r="H121" s="519"/>
      <c r="I121" s="519"/>
      <c r="J121" s="519"/>
      <c r="K121" s="519"/>
      <c r="L121" s="519"/>
      <c r="M121" s="519"/>
      <c r="N121" s="519"/>
      <c r="O121" s="519"/>
      <c r="P121" s="519"/>
    </row>
    <row r="122" spans="1:16" x14ac:dyDescent="0.25">
      <c r="A122" s="519"/>
      <c r="B122" s="519"/>
      <c r="C122" s="519"/>
      <c r="D122" s="519"/>
      <c r="E122" s="519"/>
      <c r="F122" s="519"/>
      <c r="G122" s="519"/>
      <c r="H122" s="519"/>
      <c r="I122" s="519"/>
      <c r="J122" s="519"/>
      <c r="K122" s="519"/>
      <c r="L122" s="519"/>
      <c r="M122" s="519"/>
      <c r="N122" s="519"/>
      <c r="O122" s="519"/>
      <c r="P122" s="519"/>
    </row>
    <row r="123" spans="1:16" x14ac:dyDescent="0.25">
      <c r="A123" s="519"/>
      <c r="B123" s="519"/>
      <c r="C123" s="519"/>
      <c r="D123" s="519"/>
      <c r="E123" s="519"/>
      <c r="F123" s="519"/>
      <c r="G123" s="519"/>
      <c r="H123" s="519"/>
      <c r="I123" s="519"/>
      <c r="J123" s="519"/>
      <c r="K123" s="519"/>
      <c r="L123" s="519"/>
      <c r="M123" s="519"/>
      <c r="N123" s="519"/>
      <c r="O123" s="519"/>
      <c r="P123" s="519"/>
    </row>
    <row r="124" spans="1:16" x14ac:dyDescent="0.25">
      <c r="A124" s="519"/>
      <c r="B124" s="519"/>
      <c r="C124" s="519"/>
      <c r="D124" s="519"/>
      <c r="E124" s="519"/>
      <c r="F124" s="519"/>
      <c r="G124" s="519"/>
      <c r="H124" s="519"/>
      <c r="I124" s="519"/>
      <c r="J124" s="519"/>
      <c r="K124" s="519"/>
      <c r="L124" s="519"/>
      <c r="M124" s="519"/>
      <c r="N124" s="519"/>
      <c r="O124" s="519"/>
      <c r="P124" s="519"/>
    </row>
  </sheetData>
  <mergeCells count="141">
    <mergeCell ref="L1:O1"/>
    <mergeCell ref="A2:N2"/>
    <mergeCell ref="A3:P3"/>
    <mergeCell ref="O4:P4"/>
    <mergeCell ref="A5:A7"/>
    <mergeCell ref="B5:B7"/>
    <mergeCell ref="C5:C7"/>
    <mergeCell ref="D5:D7"/>
    <mergeCell ref="E5:E7"/>
    <mergeCell ref="F5:F7"/>
    <mergeCell ref="G5:G7"/>
    <mergeCell ref="H5:H7"/>
    <mergeCell ref="I5:I7"/>
    <mergeCell ref="J5:J7"/>
    <mergeCell ref="K5:K7"/>
    <mergeCell ref="L5:P5"/>
    <mergeCell ref="L6:L7"/>
    <mergeCell ref="M6:M7"/>
    <mergeCell ref="N6:P6"/>
    <mergeCell ref="C14:G14"/>
    <mergeCell ref="C15:O15"/>
    <mergeCell ref="A17:A20"/>
    <mergeCell ref="B17:B20"/>
    <mergeCell ref="C17:C20"/>
    <mergeCell ref="E17:E20"/>
    <mergeCell ref="F17:F20"/>
    <mergeCell ref="G17:G20"/>
    <mergeCell ref="C10:O10"/>
    <mergeCell ref="A12:A13"/>
    <mergeCell ref="B12:B13"/>
    <mergeCell ref="C12:C13"/>
    <mergeCell ref="E12:E13"/>
    <mergeCell ref="F12:F13"/>
    <mergeCell ref="G12:G13"/>
    <mergeCell ref="C21:G21"/>
    <mergeCell ref="D22:P22"/>
    <mergeCell ref="A24:A27"/>
    <mergeCell ref="B24:B27"/>
    <mergeCell ref="C24:C27"/>
    <mergeCell ref="D24:D27"/>
    <mergeCell ref="E24:E27"/>
    <mergeCell ref="F24:F27"/>
    <mergeCell ref="G24:G27"/>
    <mergeCell ref="G36:G37"/>
    <mergeCell ref="A38:A39"/>
    <mergeCell ref="B38:B39"/>
    <mergeCell ref="C38:C39"/>
    <mergeCell ref="E38:E39"/>
    <mergeCell ref="F38:F39"/>
    <mergeCell ref="G38:G39"/>
    <mergeCell ref="C28:G28"/>
    <mergeCell ref="C29:G29"/>
    <mergeCell ref="B31:K31"/>
    <mergeCell ref="B32:K32"/>
    <mergeCell ref="C33:O33"/>
    <mergeCell ref="A36:A37"/>
    <mergeCell ref="B36:B37"/>
    <mergeCell ref="C36:C37"/>
    <mergeCell ref="E36:E37"/>
    <mergeCell ref="F36:F37"/>
    <mergeCell ref="A47:A49"/>
    <mergeCell ref="B47:B49"/>
    <mergeCell ref="C47:C49"/>
    <mergeCell ref="E47:E49"/>
    <mergeCell ref="F47:F49"/>
    <mergeCell ref="G47:G49"/>
    <mergeCell ref="C40:G40"/>
    <mergeCell ref="C41:O41"/>
    <mergeCell ref="A44:A46"/>
    <mergeCell ref="B44:B46"/>
    <mergeCell ref="C44:C46"/>
    <mergeCell ref="E44:E46"/>
    <mergeCell ref="F44:F46"/>
    <mergeCell ref="G44:G46"/>
    <mergeCell ref="B50:B53"/>
    <mergeCell ref="C50:C53"/>
    <mergeCell ref="E50:E53"/>
    <mergeCell ref="F50:F53"/>
    <mergeCell ref="G50:G53"/>
    <mergeCell ref="A54:A56"/>
    <mergeCell ref="B54:B56"/>
    <mergeCell ref="C54:C56"/>
    <mergeCell ref="D54:D56"/>
    <mergeCell ref="E54:E56"/>
    <mergeCell ref="A66:A70"/>
    <mergeCell ref="B66:B70"/>
    <mergeCell ref="C66:C70"/>
    <mergeCell ref="E66:E70"/>
    <mergeCell ref="F66:F70"/>
    <mergeCell ref="G66:G70"/>
    <mergeCell ref="F54:F56"/>
    <mergeCell ref="G54:G56"/>
    <mergeCell ref="C57:G57"/>
    <mergeCell ref="C58:O58"/>
    <mergeCell ref="A61:A65"/>
    <mergeCell ref="B61:B65"/>
    <mergeCell ref="C61:C65"/>
    <mergeCell ref="E61:E65"/>
    <mergeCell ref="F61:F65"/>
    <mergeCell ref="G61:G65"/>
    <mergeCell ref="A80:A82"/>
    <mergeCell ref="B80:B82"/>
    <mergeCell ref="C80:C82"/>
    <mergeCell ref="E80:E82"/>
    <mergeCell ref="F80:F82"/>
    <mergeCell ref="G80:G82"/>
    <mergeCell ref="C71:G71"/>
    <mergeCell ref="C72:O72"/>
    <mergeCell ref="A74:A79"/>
    <mergeCell ref="B74:B79"/>
    <mergeCell ref="C74:C79"/>
    <mergeCell ref="E74:E79"/>
    <mergeCell ref="F74:F79"/>
    <mergeCell ref="G74:G79"/>
    <mergeCell ref="C89:G89"/>
    <mergeCell ref="C90:G90"/>
    <mergeCell ref="A91:H91"/>
    <mergeCell ref="L91:P91"/>
    <mergeCell ref="E100:K100"/>
    <mergeCell ref="E102:H102"/>
    <mergeCell ref="C83:G83"/>
    <mergeCell ref="C84:O84"/>
    <mergeCell ref="A86:A88"/>
    <mergeCell ref="B86:B88"/>
    <mergeCell ref="C86:C88"/>
    <mergeCell ref="E86:E88"/>
    <mergeCell ref="F86:F88"/>
    <mergeCell ref="G86:G88"/>
    <mergeCell ref="E116:H116"/>
    <mergeCell ref="E110:H110"/>
    <mergeCell ref="E111:H111"/>
    <mergeCell ref="E112:H112"/>
    <mergeCell ref="E113:H113"/>
    <mergeCell ref="E114:H114"/>
    <mergeCell ref="E115:H115"/>
    <mergeCell ref="E103:H103"/>
    <mergeCell ref="E104:H104"/>
    <mergeCell ref="E105:H105"/>
    <mergeCell ref="E106:H106"/>
    <mergeCell ref="E107:H107"/>
    <mergeCell ref="E109:H109"/>
  </mergeCells>
  <pageMargins left="0.7" right="0.7" top="0.75" bottom="0.75" header="0.3" footer="0.3"/>
  <pageSetup paperSize="9" scale="81" fitToHeight="0"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2"/>
  <sheetViews>
    <sheetView workbookViewId="0">
      <selection activeCell="L7" sqref="L7:L8"/>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6.5546875" customWidth="1"/>
    <col min="16" max="16" width="8.44140625" customWidth="1"/>
  </cols>
  <sheetData>
    <row r="1" spans="1:16" ht="39" customHeight="1" x14ac:dyDescent="0.25">
      <c r="A1" s="1879"/>
      <c r="B1" s="1879"/>
      <c r="C1" s="1879"/>
      <c r="D1" s="1879"/>
      <c r="E1" s="1879"/>
      <c r="F1" s="1879"/>
      <c r="G1" s="1879"/>
      <c r="H1" s="1879"/>
      <c r="I1" s="1879"/>
      <c r="J1" s="1879"/>
      <c r="K1" s="1879"/>
      <c r="L1" s="3470"/>
      <c r="M1" s="3470"/>
      <c r="N1" s="3898"/>
      <c r="O1" s="3898"/>
      <c r="P1" s="3898"/>
    </row>
    <row r="2" spans="1:16" x14ac:dyDescent="0.25">
      <c r="A2" s="1879"/>
      <c r="B2" s="1879"/>
      <c r="C2" s="1879"/>
      <c r="D2" s="1879"/>
      <c r="E2" s="1879"/>
      <c r="F2" s="1879"/>
      <c r="G2" s="1879"/>
      <c r="H2" s="1879"/>
      <c r="I2" s="1879"/>
      <c r="J2" s="1879"/>
      <c r="K2" s="1879"/>
      <c r="L2" s="1879"/>
      <c r="M2" s="1879"/>
      <c r="N2" s="1879"/>
      <c r="O2" s="1879"/>
      <c r="P2" s="1879"/>
    </row>
    <row r="3" spans="1:16" ht="13.8" x14ac:dyDescent="0.25">
      <c r="A3" s="3870" t="s">
        <v>1476</v>
      </c>
      <c r="B3" s="3870"/>
      <c r="C3" s="3870"/>
      <c r="D3" s="3870"/>
      <c r="E3" s="3870"/>
      <c r="F3" s="3870"/>
      <c r="G3" s="3870"/>
      <c r="H3" s="3870"/>
      <c r="I3" s="3870"/>
      <c r="J3" s="3870"/>
      <c r="K3" s="3870"/>
      <c r="L3" s="3870"/>
      <c r="M3" s="3870"/>
      <c r="N3" s="3870"/>
      <c r="O3" s="1002"/>
      <c r="P3" s="1002"/>
    </row>
    <row r="4" spans="1:16" ht="13.8" x14ac:dyDescent="0.25">
      <c r="A4" s="3386" t="s">
        <v>35</v>
      </c>
      <c r="B4" s="3386"/>
      <c r="C4" s="3386"/>
      <c r="D4" s="3386"/>
      <c r="E4" s="3386"/>
      <c r="F4" s="3386"/>
      <c r="G4" s="3386"/>
      <c r="H4" s="3386"/>
      <c r="I4" s="3386"/>
      <c r="J4" s="3386"/>
      <c r="K4" s="3386"/>
      <c r="L4" s="3386"/>
      <c r="M4" s="3386"/>
      <c r="N4" s="3386"/>
      <c r="O4" s="3386"/>
      <c r="P4" s="3386"/>
    </row>
    <row r="5" spans="1:16" ht="16.2" thickBot="1" x14ac:dyDescent="0.3">
      <c r="A5" s="1238"/>
      <c r="B5" s="1238"/>
      <c r="C5" s="1238"/>
      <c r="D5" s="1238"/>
      <c r="E5" s="1238"/>
      <c r="F5" s="1238"/>
      <c r="G5" s="1238"/>
      <c r="H5" s="1238"/>
      <c r="I5" s="1238"/>
      <c r="J5" s="1238"/>
      <c r="K5" s="1238"/>
      <c r="L5" s="15"/>
      <c r="M5" s="1238"/>
      <c r="N5" s="16"/>
      <c r="O5" s="3899" t="s">
        <v>407</v>
      </c>
      <c r="P5" s="3899"/>
    </row>
    <row r="6" spans="1:16" ht="14.4" thickBot="1" x14ac:dyDescent="0.3">
      <c r="A6" s="3380" t="s">
        <v>0</v>
      </c>
      <c r="B6" s="3380" t="s">
        <v>1</v>
      </c>
      <c r="C6" s="3383" t="s">
        <v>2</v>
      </c>
      <c r="D6" s="3380" t="s">
        <v>32</v>
      </c>
      <c r="E6" s="3467" t="s">
        <v>54</v>
      </c>
      <c r="F6" s="3377" t="s">
        <v>3</v>
      </c>
      <c r="G6" s="3383" t="s">
        <v>4</v>
      </c>
      <c r="H6" s="3377" t="s">
        <v>5</v>
      </c>
      <c r="I6" s="3419" t="s">
        <v>1070</v>
      </c>
      <c r="J6" s="3377" t="s">
        <v>77</v>
      </c>
      <c r="K6" s="3377" t="s">
        <v>1071</v>
      </c>
      <c r="L6" s="3387" t="s">
        <v>11</v>
      </c>
      <c r="M6" s="3388"/>
      <c r="N6" s="3388"/>
      <c r="O6" s="3388"/>
      <c r="P6" s="3389"/>
    </row>
    <row r="7" spans="1:16" ht="13.8" x14ac:dyDescent="0.25">
      <c r="A7" s="3381"/>
      <c r="B7" s="3381"/>
      <c r="C7" s="3384"/>
      <c r="D7" s="3381"/>
      <c r="E7" s="3468"/>
      <c r="F7" s="3378"/>
      <c r="G7" s="3384"/>
      <c r="H7" s="3378"/>
      <c r="I7" s="3420"/>
      <c r="J7" s="3378"/>
      <c r="K7" s="3378"/>
      <c r="L7" s="3390" t="s">
        <v>37</v>
      </c>
      <c r="M7" s="3397" t="s">
        <v>36</v>
      </c>
      <c r="N7" s="3426" t="s">
        <v>38</v>
      </c>
      <c r="O7" s="3426"/>
      <c r="P7" s="3427"/>
    </row>
    <row r="8" spans="1:16" ht="134.4" customHeight="1" thickBot="1" x14ac:dyDescent="0.3">
      <c r="A8" s="3382"/>
      <c r="B8" s="3382"/>
      <c r="C8" s="3385"/>
      <c r="D8" s="3382"/>
      <c r="E8" s="3469"/>
      <c r="F8" s="3379"/>
      <c r="G8" s="3385"/>
      <c r="H8" s="3379"/>
      <c r="I8" s="3421"/>
      <c r="J8" s="3379"/>
      <c r="K8" s="3379"/>
      <c r="L8" s="3391"/>
      <c r="M8" s="3398"/>
      <c r="N8" s="24" t="s">
        <v>1072</v>
      </c>
      <c r="O8" s="24" t="s">
        <v>52</v>
      </c>
      <c r="P8" s="25" t="s">
        <v>1073</v>
      </c>
    </row>
    <row r="9" spans="1:16" ht="14.4" thickBot="1" x14ac:dyDescent="0.3">
      <c r="A9" s="1774" t="s">
        <v>6</v>
      </c>
      <c r="B9" s="1876"/>
      <c r="C9" s="27" t="s">
        <v>403</v>
      </c>
      <c r="D9" s="28"/>
      <c r="E9" s="1431"/>
      <c r="F9" s="28"/>
      <c r="G9" s="28"/>
      <c r="H9" s="28"/>
      <c r="I9" s="1775"/>
      <c r="J9" s="1776"/>
      <c r="K9" s="1775"/>
      <c r="L9" s="1881"/>
      <c r="M9" s="1881"/>
      <c r="N9" s="1775"/>
      <c r="O9" s="1776"/>
      <c r="P9" s="1777"/>
    </row>
    <row r="10" spans="1:16" ht="48.6" thickBot="1" x14ac:dyDescent="0.3">
      <c r="A10" s="1877"/>
      <c r="B10" s="1878"/>
      <c r="C10" s="114"/>
      <c r="D10" s="114"/>
      <c r="E10" s="115"/>
      <c r="F10" s="114"/>
      <c r="G10" s="114"/>
      <c r="H10" s="114"/>
      <c r="I10" s="1779"/>
      <c r="J10" s="1779"/>
      <c r="K10" s="1779"/>
      <c r="L10" s="561" t="s">
        <v>402</v>
      </c>
      <c r="M10" s="1076" t="s">
        <v>401</v>
      </c>
      <c r="N10" s="1493" t="s">
        <v>400</v>
      </c>
      <c r="O10" s="1493" t="s">
        <v>400</v>
      </c>
      <c r="P10" s="1494" t="s">
        <v>400</v>
      </c>
    </row>
    <row r="11" spans="1:16" ht="13.8" thickBot="1" x14ac:dyDescent="0.3">
      <c r="A11" s="1338" t="s">
        <v>6</v>
      </c>
      <c r="B11" s="1338" t="s">
        <v>6</v>
      </c>
      <c r="C11" s="3896" t="s">
        <v>1004</v>
      </c>
      <c r="D11" s="3897"/>
      <c r="E11" s="3897"/>
      <c r="F11" s="3897"/>
      <c r="G11" s="3897"/>
      <c r="H11" s="3897"/>
      <c r="I11" s="3897"/>
      <c r="J11" s="3897"/>
      <c r="K11" s="3897"/>
      <c r="L11" s="3897"/>
      <c r="M11" s="3897"/>
      <c r="N11" s="3897"/>
      <c r="O11" s="3897"/>
      <c r="P11" s="1495"/>
    </row>
    <row r="12" spans="1:16" ht="24" customHeight="1" x14ac:dyDescent="0.25">
      <c r="A12" s="3667" t="s">
        <v>6</v>
      </c>
      <c r="B12" s="3670" t="s">
        <v>6</v>
      </c>
      <c r="C12" s="3673" t="s">
        <v>6</v>
      </c>
      <c r="D12" s="1342"/>
      <c r="E12" s="3676" t="s">
        <v>1005</v>
      </c>
      <c r="F12" s="3678" t="s">
        <v>62</v>
      </c>
      <c r="G12" s="3681" t="s">
        <v>902</v>
      </c>
      <c r="H12" s="1496" t="s">
        <v>80</v>
      </c>
      <c r="I12" s="1497">
        <v>5</v>
      </c>
      <c r="J12" s="1497">
        <v>5</v>
      </c>
      <c r="K12" s="1498">
        <v>5</v>
      </c>
      <c r="L12" s="1882" t="s">
        <v>1006</v>
      </c>
      <c r="M12" s="1414" t="s">
        <v>371</v>
      </c>
      <c r="N12" s="1331">
        <v>5</v>
      </c>
      <c r="O12" s="1331">
        <v>5</v>
      </c>
      <c r="P12" s="1324">
        <v>5</v>
      </c>
    </row>
    <row r="13" spans="1:16" ht="21" customHeight="1" x14ac:dyDescent="0.25">
      <c r="A13" s="3668"/>
      <c r="B13" s="3671"/>
      <c r="C13" s="3674"/>
      <c r="D13" s="1343"/>
      <c r="E13" s="3677"/>
      <c r="F13" s="3679"/>
      <c r="G13" s="3682"/>
      <c r="H13" s="1883"/>
      <c r="I13" s="135"/>
      <c r="J13" s="135"/>
      <c r="K13" s="1789"/>
      <c r="L13" s="1884" t="s">
        <v>1007</v>
      </c>
      <c r="M13" s="1071" t="s">
        <v>371</v>
      </c>
      <c r="N13" s="1333">
        <v>15</v>
      </c>
      <c r="O13" s="1333">
        <v>15</v>
      </c>
      <c r="P13" s="1326">
        <v>15</v>
      </c>
    </row>
    <row r="14" spans="1:16" ht="13.8" thickBot="1" x14ac:dyDescent="0.3">
      <c r="A14" s="3669"/>
      <c r="B14" s="3672"/>
      <c r="C14" s="3882"/>
      <c r="D14" s="1885"/>
      <c r="E14" s="3816"/>
      <c r="F14" s="3680"/>
      <c r="G14" s="3683"/>
      <c r="H14" s="1501" t="s">
        <v>7</v>
      </c>
      <c r="I14" s="1502">
        <f>SUM(I12:I12)</f>
        <v>5</v>
      </c>
      <c r="J14" s="1502">
        <f>SUM(J12:J12)</f>
        <v>5</v>
      </c>
      <c r="K14" s="1502">
        <f>SUM(K12:K12)</f>
        <v>5</v>
      </c>
      <c r="L14" s="1886"/>
      <c r="M14" s="1887"/>
      <c r="N14" s="1505"/>
      <c r="O14" s="1505"/>
      <c r="P14" s="1506"/>
    </row>
    <row r="15" spans="1:16" ht="27" customHeight="1" x14ac:dyDescent="0.25">
      <c r="A15" s="3667" t="s">
        <v>6</v>
      </c>
      <c r="B15" s="3670" t="s">
        <v>6</v>
      </c>
      <c r="C15" s="3673" t="s">
        <v>8</v>
      </c>
      <c r="D15" s="1342"/>
      <c r="E15" s="3676" t="s">
        <v>1008</v>
      </c>
      <c r="F15" s="3678" t="s">
        <v>62</v>
      </c>
      <c r="G15" s="3681" t="s">
        <v>902</v>
      </c>
      <c r="H15" s="1496" t="s">
        <v>80</v>
      </c>
      <c r="I15" s="1497">
        <v>4</v>
      </c>
      <c r="J15" s="1497">
        <v>4</v>
      </c>
      <c r="K15" s="1498">
        <v>4</v>
      </c>
      <c r="L15" s="1882" t="s">
        <v>1006</v>
      </c>
      <c r="M15" s="1414" t="s">
        <v>371</v>
      </c>
      <c r="N15" s="1331">
        <v>10</v>
      </c>
      <c r="O15" s="1331">
        <v>10</v>
      </c>
      <c r="P15" s="1324">
        <v>10</v>
      </c>
    </row>
    <row r="16" spans="1:16" ht="16.95" customHeight="1" x14ac:dyDescent="0.25">
      <c r="A16" s="3668"/>
      <c r="B16" s="3671"/>
      <c r="C16" s="3674"/>
      <c r="D16" s="1343"/>
      <c r="E16" s="3677"/>
      <c r="F16" s="3679"/>
      <c r="G16" s="3682"/>
      <c r="H16" s="1503" t="s">
        <v>57</v>
      </c>
      <c r="I16" s="1499"/>
      <c r="J16" s="1499"/>
      <c r="K16" s="1500"/>
      <c r="L16" s="1884" t="s">
        <v>1007</v>
      </c>
      <c r="M16" s="1071" t="s">
        <v>371</v>
      </c>
      <c r="N16" s="1333">
        <v>3</v>
      </c>
      <c r="O16" s="1333">
        <v>3</v>
      </c>
      <c r="P16" s="1326">
        <v>2</v>
      </c>
    </row>
    <row r="17" spans="1:16" ht="41.4" customHeight="1" thickBot="1" x14ac:dyDescent="0.3">
      <c r="A17" s="3669"/>
      <c r="B17" s="3672"/>
      <c r="C17" s="3882"/>
      <c r="D17" s="1885"/>
      <c r="E17" s="3885"/>
      <c r="F17" s="3680"/>
      <c r="G17" s="3683"/>
      <c r="H17" s="1501" t="s">
        <v>7</v>
      </c>
      <c r="I17" s="1502">
        <f>SUM(I15:I16)</f>
        <v>4</v>
      </c>
      <c r="J17" s="1502">
        <f t="shared" ref="J17:K17" si="0">SUM(J15:J16)</f>
        <v>4</v>
      </c>
      <c r="K17" s="1502">
        <f t="shared" si="0"/>
        <v>4</v>
      </c>
      <c r="L17" s="17"/>
      <c r="M17" s="1887"/>
      <c r="N17" s="1772"/>
      <c r="O17" s="1423"/>
      <c r="P17" s="1888"/>
    </row>
    <row r="18" spans="1:16" ht="26.4" x14ac:dyDescent="0.25">
      <c r="A18" s="3667" t="s">
        <v>6</v>
      </c>
      <c r="B18" s="3670" t="s">
        <v>6</v>
      </c>
      <c r="C18" s="3673" t="s">
        <v>49</v>
      </c>
      <c r="D18" s="1342"/>
      <c r="E18" s="3676" t="s">
        <v>1009</v>
      </c>
      <c r="F18" s="3678" t="s">
        <v>62</v>
      </c>
      <c r="G18" s="3681" t="s">
        <v>902</v>
      </c>
      <c r="H18" s="1496" t="s">
        <v>80</v>
      </c>
      <c r="I18" s="1497">
        <v>0</v>
      </c>
      <c r="J18" s="1497"/>
      <c r="K18" s="1498"/>
      <c r="L18" s="45" t="s">
        <v>1010</v>
      </c>
      <c r="M18" s="1414" t="s">
        <v>371</v>
      </c>
      <c r="N18" s="1331">
        <v>1</v>
      </c>
      <c r="O18" s="1331"/>
      <c r="P18" s="1324"/>
    </row>
    <row r="19" spans="1:16" ht="18.600000000000001" customHeight="1" thickBot="1" x14ac:dyDescent="0.3">
      <c r="A19" s="3669"/>
      <c r="B19" s="3672"/>
      <c r="C19" s="3882"/>
      <c r="D19" s="1885"/>
      <c r="E19" s="3885"/>
      <c r="F19" s="3680"/>
      <c r="G19" s="3683"/>
      <c r="H19" s="1501" t="s">
        <v>7</v>
      </c>
      <c r="I19" s="1502">
        <f>SUM(I18:I18)</f>
        <v>0</v>
      </c>
      <c r="J19" s="1502">
        <f>SUM(J18:J18)</f>
        <v>0</v>
      </c>
      <c r="K19" s="1502">
        <f>SUM(K18:K18)</f>
        <v>0</v>
      </c>
      <c r="L19" s="1889"/>
      <c r="M19" s="1887"/>
      <c r="N19" s="1505"/>
      <c r="O19" s="1505"/>
      <c r="P19" s="1506"/>
    </row>
    <row r="20" spans="1:16" ht="16.2" customHeight="1" thickBot="1" x14ac:dyDescent="0.3">
      <c r="A20" s="1547" t="s">
        <v>6</v>
      </c>
      <c r="B20" s="1548" t="s">
        <v>6</v>
      </c>
      <c r="C20" s="3694" t="s">
        <v>31</v>
      </c>
      <c r="D20" s="3694"/>
      <c r="E20" s="3694"/>
      <c r="F20" s="3694"/>
      <c r="G20" s="3695"/>
      <c r="H20" s="1359" t="s">
        <v>7</v>
      </c>
      <c r="I20" s="1072">
        <f>I14+I17+I19</f>
        <v>9</v>
      </c>
      <c r="J20" s="1072">
        <f>J14+J17+J19</f>
        <v>9</v>
      </c>
      <c r="K20" s="1072">
        <f>K14+K17+K19</f>
        <v>9</v>
      </c>
      <c r="L20" s="1073"/>
      <c r="M20" s="1073"/>
      <c r="N20" s="1073"/>
      <c r="O20" s="1073"/>
      <c r="P20" s="1074"/>
    </row>
    <row r="21" spans="1:16" ht="27" thickBot="1" x14ac:dyDescent="0.3">
      <c r="A21" s="1075" t="s">
        <v>6</v>
      </c>
      <c r="B21" s="1338" t="s">
        <v>8</v>
      </c>
      <c r="C21" s="1890" t="s">
        <v>1011</v>
      </c>
      <c r="D21" s="1251"/>
      <c r="E21" s="1251"/>
      <c r="F21" s="1251"/>
      <c r="G21" s="1251"/>
      <c r="H21" s="1251"/>
      <c r="I21" s="1251"/>
      <c r="J21" s="1251"/>
      <c r="K21" s="1251"/>
      <c r="L21" s="2507" t="s">
        <v>1012</v>
      </c>
      <c r="M21" s="1265" t="s">
        <v>354</v>
      </c>
      <c r="N21" s="1259">
        <v>10</v>
      </c>
      <c r="O21" s="1259">
        <v>10</v>
      </c>
      <c r="P21" s="1260">
        <v>10</v>
      </c>
    </row>
    <row r="22" spans="1:16" ht="22.95" customHeight="1" x14ac:dyDescent="0.25">
      <c r="A22" s="3667" t="s">
        <v>6</v>
      </c>
      <c r="B22" s="3670" t="s">
        <v>8</v>
      </c>
      <c r="C22" s="3673" t="s">
        <v>6</v>
      </c>
      <c r="D22" s="1342"/>
      <c r="E22" s="3676" t="s">
        <v>1013</v>
      </c>
      <c r="F22" s="3678" t="s">
        <v>62</v>
      </c>
      <c r="G22" s="3681" t="s">
        <v>902</v>
      </c>
      <c r="H22" s="1496" t="s">
        <v>80</v>
      </c>
      <c r="I22" s="1497">
        <v>115</v>
      </c>
      <c r="J22" s="1497">
        <v>120</v>
      </c>
      <c r="K22" s="1498">
        <v>120</v>
      </c>
      <c r="L22" s="2349" t="s">
        <v>1014</v>
      </c>
      <c r="M22" s="1414" t="s">
        <v>371</v>
      </c>
      <c r="N22" s="1331">
        <v>10</v>
      </c>
      <c r="O22" s="1331">
        <v>10</v>
      </c>
      <c r="P22" s="1324">
        <v>10</v>
      </c>
    </row>
    <row r="23" spans="1:16" x14ac:dyDescent="0.25">
      <c r="A23" s="3668"/>
      <c r="B23" s="3671"/>
      <c r="C23" s="3674"/>
      <c r="D23" s="1343"/>
      <c r="E23" s="3677"/>
      <c r="F23" s="3679"/>
      <c r="G23" s="3682"/>
      <c r="H23" s="1503" t="s">
        <v>57</v>
      </c>
      <c r="I23" s="1891"/>
      <c r="J23" s="1499"/>
      <c r="K23" s="1500"/>
      <c r="L23" s="1951"/>
      <c r="M23" s="1419"/>
      <c r="N23" s="1423"/>
      <c r="O23" s="1423"/>
      <c r="P23" s="1888"/>
    </row>
    <row r="24" spans="1:16" ht="19.95" customHeight="1" thickBot="1" x14ac:dyDescent="0.3">
      <c r="A24" s="3669"/>
      <c r="B24" s="3672"/>
      <c r="C24" s="3882"/>
      <c r="D24" s="1885"/>
      <c r="E24" s="3816"/>
      <c r="F24" s="3680"/>
      <c r="G24" s="3683"/>
      <c r="H24" s="1501" t="s">
        <v>7</v>
      </c>
      <c r="I24" s="1502">
        <f>SUM(I22:I23)</f>
        <v>115</v>
      </c>
      <c r="J24" s="1502">
        <f>SUM(J22:J22)</f>
        <v>120</v>
      </c>
      <c r="K24" s="1502">
        <f>SUM(K22:K22)</f>
        <v>120</v>
      </c>
      <c r="L24" s="2502"/>
      <c r="M24" s="1887"/>
      <c r="N24" s="1505"/>
      <c r="O24" s="1505"/>
      <c r="P24" s="1506"/>
    </row>
    <row r="25" spans="1:16" ht="21.6" customHeight="1" x14ac:dyDescent="0.25">
      <c r="A25" s="3667" t="s">
        <v>6</v>
      </c>
      <c r="B25" s="3670" t="s">
        <v>8</v>
      </c>
      <c r="C25" s="3673" t="s">
        <v>8</v>
      </c>
      <c r="D25" s="1342"/>
      <c r="E25" s="3676" t="s">
        <v>1015</v>
      </c>
      <c r="F25" s="3678" t="s">
        <v>62</v>
      </c>
      <c r="G25" s="3681" t="s">
        <v>902</v>
      </c>
      <c r="H25" s="1496" t="s">
        <v>80</v>
      </c>
      <c r="I25" s="1497">
        <v>30</v>
      </c>
      <c r="J25" s="1497">
        <v>30</v>
      </c>
      <c r="K25" s="1498">
        <v>30</v>
      </c>
      <c r="L25" s="3771" t="s">
        <v>1016</v>
      </c>
      <c r="M25" s="1781"/>
      <c r="N25" s="1331" t="s">
        <v>66</v>
      </c>
      <c r="O25" s="1331" t="s">
        <v>66</v>
      </c>
      <c r="P25" s="1324" t="s">
        <v>66</v>
      </c>
    </row>
    <row r="26" spans="1:16" ht="20.399999999999999" customHeight="1" thickBot="1" x14ac:dyDescent="0.3">
      <c r="A26" s="3669"/>
      <c r="B26" s="3672"/>
      <c r="C26" s="3882"/>
      <c r="D26" s="1885"/>
      <c r="E26" s="3885"/>
      <c r="F26" s="3680"/>
      <c r="G26" s="3683"/>
      <c r="H26" s="1501" t="s">
        <v>7</v>
      </c>
      <c r="I26" s="1502">
        <f>SUM(I25:I25)</f>
        <v>30</v>
      </c>
      <c r="J26" s="1502">
        <f>SUM(J25:J25)</f>
        <v>30</v>
      </c>
      <c r="K26" s="1502">
        <f>SUM(K25:K25)</f>
        <v>30</v>
      </c>
      <c r="L26" s="3758"/>
      <c r="M26" s="1788"/>
      <c r="N26" s="1505"/>
      <c r="O26" s="1505"/>
      <c r="P26" s="1506"/>
    </row>
    <row r="27" spans="1:16" ht="27" customHeight="1" x14ac:dyDescent="0.25">
      <c r="A27" s="3667" t="s">
        <v>6</v>
      </c>
      <c r="B27" s="3670" t="s">
        <v>8</v>
      </c>
      <c r="C27" s="3673" t="s">
        <v>49</v>
      </c>
      <c r="D27" s="1766"/>
      <c r="E27" s="3886" t="s">
        <v>1017</v>
      </c>
      <c r="F27" s="3678" t="s">
        <v>62</v>
      </c>
      <c r="G27" s="3681" t="s">
        <v>902</v>
      </c>
      <c r="H27" s="1496" t="s">
        <v>80</v>
      </c>
      <c r="I27" s="1497">
        <v>30</v>
      </c>
      <c r="J27" s="1497">
        <v>30</v>
      </c>
      <c r="K27" s="1498">
        <v>30</v>
      </c>
      <c r="L27" s="3771" t="s">
        <v>1018</v>
      </c>
      <c r="M27" s="1781" t="s">
        <v>371</v>
      </c>
      <c r="N27" s="1331">
        <v>5</v>
      </c>
      <c r="O27" s="1331">
        <v>5</v>
      </c>
      <c r="P27" s="1324">
        <v>5</v>
      </c>
    </row>
    <row r="28" spans="1:16" x14ac:dyDescent="0.25">
      <c r="A28" s="3668"/>
      <c r="B28" s="3671"/>
      <c r="C28" s="3674"/>
      <c r="D28" s="1767"/>
      <c r="E28" s="3894"/>
      <c r="F28" s="3679"/>
      <c r="G28" s="3682"/>
      <c r="H28" s="1503" t="s">
        <v>57</v>
      </c>
      <c r="I28" s="1499"/>
      <c r="J28" s="1499"/>
      <c r="K28" s="1500"/>
      <c r="L28" s="3895"/>
      <c r="M28" s="1892"/>
      <c r="N28" s="1423"/>
      <c r="O28" s="1423"/>
      <c r="P28" s="1888"/>
    </row>
    <row r="29" spans="1:16" ht="13.8" thickBot="1" x14ac:dyDescent="0.3">
      <c r="A29" s="3669"/>
      <c r="B29" s="3672"/>
      <c r="C29" s="3882"/>
      <c r="D29" s="126"/>
      <c r="E29" s="3887"/>
      <c r="F29" s="3680"/>
      <c r="G29" s="3683"/>
      <c r="H29" s="1501" t="s">
        <v>7</v>
      </c>
      <c r="I29" s="1502">
        <f>SUM(I27:I28)</f>
        <v>30</v>
      </c>
      <c r="J29" s="1502">
        <f t="shared" ref="J29:K29" si="1">SUM(J27:J28)</f>
        <v>30</v>
      </c>
      <c r="K29" s="1502">
        <f t="shared" si="1"/>
        <v>30</v>
      </c>
      <c r="L29" s="3758"/>
      <c r="M29" s="1788"/>
      <c r="N29" s="1505"/>
      <c r="O29" s="1505"/>
      <c r="P29" s="1506"/>
    </row>
    <row r="30" spans="1:16" ht="16.95" customHeight="1" x14ac:dyDescent="0.25">
      <c r="A30" s="3667" t="s">
        <v>6</v>
      </c>
      <c r="B30" s="3670" t="s">
        <v>8</v>
      </c>
      <c r="C30" s="3673" t="s">
        <v>50</v>
      </c>
      <c r="D30" s="1766"/>
      <c r="E30" s="3891" t="s">
        <v>1019</v>
      </c>
      <c r="F30" s="3678" t="s">
        <v>62</v>
      </c>
      <c r="G30" s="3681" t="s">
        <v>902</v>
      </c>
      <c r="H30" s="1496" t="s">
        <v>80</v>
      </c>
      <c r="I30" s="1497">
        <v>65</v>
      </c>
      <c r="J30" s="1497">
        <v>72</v>
      </c>
      <c r="K30" s="1498">
        <v>72</v>
      </c>
      <c r="L30" s="1780" t="s">
        <v>1020</v>
      </c>
      <c r="M30" s="1781" t="s">
        <v>371</v>
      </c>
      <c r="N30" s="1331">
        <v>4</v>
      </c>
      <c r="O30" s="1331">
        <v>5</v>
      </c>
      <c r="P30" s="1324">
        <v>4</v>
      </c>
    </row>
    <row r="31" spans="1:16" ht="22.2" customHeight="1" x14ac:dyDescent="0.25">
      <c r="A31" s="3668"/>
      <c r="B31" s="3671"/>
      <c r="C31" s="3674"/>
      <c r="D31" s="1767"/>
      <c r="E31" s="3893"/>
      <c r="F31" s="3679"/>
      <c r="G31" s="3682"/>
      <c r="H31" s="1503" t="s">
        <v>57</v>
      </c>
      <c r="I31" s="1891"/>
      <c r="J31" s="1499"/>
      <c r="K31" s="1500"/>
      <c r="L31" s="1893"/>
      <c r="M31" s="1892"/>
      <c r="N31" s="1423"/>
      <c r="O31" s="1423"/>
      <c r="P31" s="1888"/>
    </row>
    <row r="32" spans="1:16" ht="13.8" thickBot="1" x14ac:dyDescent="0.3">
      <c r="A32" s="3669"/>
      <c r="B32" s="3672"/>
      <c r="C32" s="3882"/>
      <c r="D32" s="126"/>
      <c r="E32" s="3892"/>
      <c r="F32" s="3680"/>
      <c r="G32" s="3683"/>
      <c r="H32" s="1501" t="s">
        <v>7</v>
      </c>
      <c r="I32" s="1502">
        <f>SUM(I30:I31)</f>
        <v>65</v>
      </c>
      <c r="J32" s="1502">
        <f>SUM(J30:J30)</f>
        <v>72</v>
      </c>
      <c r="K32" s="1502">
        <f>SUM(K30:K30)</f>
        <v>72</v>
      </c>
      <c r="L32" s="1807"/>
      <c r="M32" s="1788"/>
      <c r="N32" s="1505"/>
      <c r="O32" s="1505"/>
      <c r="P32" s="1506"/>
    </row>
    <row r="33" spans="1:16" ht="22.95" customHeight="1" x14ac:dyDescent="0.25">
      <c r="A33" s="3667" t="s">
        <v>6</v>
      </c>
      <c r="B33" s="3670" t="s">
        <v>8</v>
      </c>
      <c r="C33" s="3673" t="s">
        <v>53</v>
      </c>
      <c r="D33" s="1766"/>
      <c r="E33" s="3891" t="s">
        <v>1021</v>
      </c>
      <c r="F33" s="3678" t="s">
        <v>62</v>
      </c>
      <c r="G33" s="3681" t="s">
        <v>902</v>
      </c>
      <c r="H33" s="1496" t="s">
        <v>80</v>
      </c>
      <c r="I33" s="1497">
        <v>11</v>
      </c>
      <c r="J33" s="1497">
        <v>4</v>
      </c>
      <c r="K33" s="1498">
        <v>4</v>
      </c>
      <c r="L33" s="3771" t="s">
        <v>1022</v>
      </c>
      <c r="M33" s="1781"/>
      <c r="N33" s="1331"/>
      <c r="O33" s="1331"/>
      <c r="P33" s="1324"/>
    </row>
    <row r="34" spans="1:16" ht="25.95" customHeight="1" thickBot="1" x14ac:dyDescent="0.3">
      <c r="A34" s="3669"/>
      <c r="B34" s="3672"/>
      <c r="C34" s="3882"/>
      <c r="D34" s="126"/>
      <c r="E34" s="3892"/>
      <c r="F34" s="3680"/>
      <c r="G34" s="3683"/>
      <c r="H34" s="1501" t="s">
        <v>7</v>
      </c>
      <c r="I34" s="1502">
        <f>SUM(I33:I33)</f>
        <v>11</v>
      </c>
      <c r="J34" s="1502">
        <f>SUM(J33:J33)</f>
        <v>4</v>
      </c>
      <c r="K34" s="1502">
        <f>SUM(K33:K33)</f>
        <v>4</v>
      </c>
      <c r="L34" s="3758"/>
      <c r="M34" s="1788"/>
      <c r="N34" s="1505"/>
      <c r="O34" s="1505"/>
      <c r="P34" s="1506"/>
    </row>
    <row r="35" spans="1:16" ht="22.2" customHeight="1" x14ac:dyDescent="0.25">
      <c r="A35" s="3667" t="s">
        <v>6</v>
      </c>
      <c r="B35" s="3670" t="s">
        <v>8</v>
      </c>
      <c r="C35" s="3673" t="s">
        <v>58</v>
      </c>
      <c r="D35" s="1342"/>
      <c r="E35" s="3676" t="s">
        <v>1023</v>
      </c>
      <c r="F35" s="3678" t="s">
        <v>62</v>
      </c>
      <c r="G35" s="3681" t="s">
        <v>902</v>
      </c>
      <c r="H35" s="1496" t="s">
        <v>80</v>
      </c>
      <c r="I35" s="1497"/>
      <c r="J35" s="1497"/>
      <c r="K35" s="1498"/>
      <c r="L35" s="3888" t="s">
        <v>1023</v>
      </c>
      <c r="M35" s="1414"/>
      <c r="N35" s="1894"/>
      <c r="O35" s="1894"/>
      <c r="P35" s="1895"/>
    </row>
    <row r="36" spans="1:16" ht="19.95" customHeight="1" x14ac:dyDescent="0.25">
      <c r="A36" s="3668"/>
      <c r="B36" s="3671"/>
      <c r="C36" s="3674"/>
      <c r="D36" s="1343"/>
      <c r="E36" s="3677"/>
      <c r="F36" s="3679"/>
      <c r="G36" s="3682"/>
      <c r="H36" s="1503" t="s">
        <v>57</v>
      </c>
      <c r="I36" s="1499"/>
      <c r="J36" s="1499"/>
      <c r="K36" s="1500"/>
      <c r="L36" s="3889"/>
      <c r="M36" s="1071"/>
      <c r="N36" s="1896"/>
      <c r="O36" s="1896"/>
      <c r="P36" s="1897"/>
    </row>
    <row r="37" spans="1:16" ht="13.8" thickBot="1" x14ac:dyDescent="0.3">
      <c r="A37" s="3669"/>
      <c r="B37" s="3672"/>
      <c r="C37" s="3882"/>
      <c r="D37" s="1885"/>
      <c r="E37" s="3816"/>
      <c r="F37" s="3680"/>
      <c r="G37" s="3683"/>
      <c r="H37" s="1501" t="s">
        <v>7</v>
      </c>
      <c r="I37" s="1502">
        <f>I35+I36</f>
        <v>0</v>
      </c>
      <c r="J37" s="1502">
        <f>SUM(J35:J35)</f>
        <v>0</v>
      </c>
      <c r="K37" s="1502">
        <f>SUM(K35:K35)</f>
        <v>0</v>
      </c>
      <c r="L37" s="3890"/>
      <c r="M37" s="1898"/>
      <c r="N37" s="1899"/>
      <c r="O37" s="1899"/>
      <c r="P37" s="1900"/>
    </row>
    <row r="38" spans="1:16" ht="16.95" customHeight="1" x14ac:dyDescent="0.25">
      <c r="A38" s="3667" t="s">
        <v>6</v>
      </c>
      <c r="B38" s="3670" t="s">
        <v>8</v>
      </c>
      <c r="C38" s="3673" t="s">
        <v>59</v>
      </c>
      <c r="D38" s="1766"/>
      <c r="E38" s="3886" t="s">
        <v>1024</v>
      </c>
      <c r="F38" s="3678" t="s">
        <v>62</v>
      </c>
      <c r="G38" s="3681" t="s">
        <v>902</v>
      </c>
      <c r="H38" s="1496" t="s">
        <v>48</v>
      </c>
      <c r="I38" s="1497">
        <v>0</v>
      </c>
      <c r="J38" s="1497"/>
      <c r="K38" s="1498"/>
      <c r="L38" s="1780"/>
      <c r="M38" s="1781"/>
      <c r="N38" s="1331"/>
      <c r="O38" s="1331"/>
      <c r="P38" s="1324"/>
    </row>
    <row r="39" spans="1:16" ht="21.6" customHeight="1" thickBot="1" x14ac:dyDescent="0.3">
      <c r="A39" s="3669"/>
      <c r="B39" s="3672"/>
      <c r="C39" s="3882"/>
      <c r="D39" s="126"/>
      <c r="E39" s="3887"/>
      <c r="F39" s="3680"/>
      <c r="G39" s="3683"/>
      <c r="H39" s="1501" t="s">
        <v>7</v>
      </c>
      <c r="I39" s="1502">
        <v>0</v>
      </c>
      <c r="J39" s="1502"/>
      <c r="K39" s="1502"/>
      <c r="L39" s="1807" t="s">
        <v>260</v>
      </c>
      <c r="M39" s="1788"/>
      <c r="N39" s="1505"/>
      <c r="O39" s="1505"/>
      <c r="P39" s="1506"/>
    </row>
    <row r="40" spans="1:16" ht="33.6" customHeight="1" x14ac:dyDescent="0.25">
      <c r="A40" s="3667" t="s">
        <v>6</v>
      </c>
      <c r="B40" s="3670" t="s">
        <v>8</v>
      </c>
      <c r="C40" s="3673" t="s">
        <v>60</v>
      </c>
      <c r="D40" s="1342"/>
      <c r="E40" s="3883" t="s">
        <v>1025</v>
      </c>
      <c r="F40" s="3678" t="s">
        <v>62</v>
      </c>
      <c r="G40" s="3681" t="s">
        <v>902</v>
      </c>
      <c r="H40" s="1496" t="s">
        <v>80</v>
      </c>
      <c r="I40" s="1497"/>
      <c r="J40" s="1497"/>
      <c r="K40" s="1498"/>
      <c r="L40" s="1780" t="s">
        <v>1026</v>
      </c>
      <c r="M40" s="1781" t="s">
        <v>371</v>
      </c>
      <c r="N40" s="1331"/>
      <c r="O40" s="1331"/>
      <c r="P40" s="1324"/>
    </row>
    <row r="41" spans="1:16" ht="36.6" customHeight="1" thickBot="1" x14ac:dyDescent="0.3">
      <c r="A41" s="3669"/>
      <c r="B41" s="3672"/>
      <c r="C41" s="3882"/>
      <c r="D41" s="1885"/>
      <c r="E41" s="3885"/>
      <c r="F41" s="3680"/>
      <c r="G41" s="3683"/>
      <c r="H41" s="1501" t="s">
        <v>7</v>
      </c>
      <c r="I41" s="1502">
        <f>SUM(I40:I40)</f>
        <v>0</v>
      </c>
      <c r="J41" s="1502">
        <f>SUM(J40:J40)</f>
        <v>0</v>
      </c>
      <c r="K41" s="1502">
        <f>SUM(K40:K40)</f>
        <v>0</v>
      </c>
      <c r="L41" s="1807"/>
      <c r="M41" s="1788"/>
      <c r="N41" s="1505"/>
      <c r="O41" s="1505"/>
      <c r="P41" s="1506"/>
    </row>
    <row r="42" spans="1:16" ht="39.6" x14ac:dyDescent="0.25">
      <c r="A42" s="3667" t="s">
        <v>6</v>
      </c>
      <c r="B42" s="3670" t="s">
        <v>8</v>
      </c>
      <c r="C42" s="3673" t="s">
        <v>61</v>
      </c>
      <c r="D42" s="1342"/>
      <c r="E42" s="3883" t="s">
        <v>1027</v>
      </c>
      <c r="F42" s="3678" t="s">
        <v>62</v>
      </c>
      <c r="G42" s="3681" t="s">
        <v>902</v>
      </c>
      <c r="H42" s="1496" t="s">
        <v>80</v>
      </c>
      <c r="I42" s="1497"/>
      <c r="J42" s="1497"/>
      <c r="K42" s="1498"/>
      <c r="L42" s="1780" t="s">
        <v>1028</v>
      </c>
      <c r="M42" s="1781" t="s">
        <v>356</v>
      </c>
      <c r="N42" s="1331">
        <v>20</v>
      </c>
      <c r="O42" s="1331">
        <v>20</v>
      </c>
      <c r="P42" s="1324">
        <v>20</v>
      </c>
    </row>
    <row r="43" spans="1:16" x14ac:dyDescent="0.25">
      <c r="A43" s="3668"/>
      <c r="B43" s="3671"/>
      <c r="C43" s="3674"/>
      <c r="D43" s="1343"/>
      <c r="E43" s="3884"/>
      <c r="F43" s="3679"/>
      <c r="G43" s="3682"/>
      <c r="H43" s="1503" t="s">
        <v>57</v>
      </c>
      <c r="I43" s="1499">
        <v>0</v>
      </c>
      <c r="J43" s="1499"/>
      <c r="K43" s="1500"/>
      <c r="L43" s="1893" t="s">
        <v>1029</v>
      </c>
      <c r="M43" s="1892" t="s">
        <v>371</v>
      </c>
      <c r="N43" s="1423"/>
      <c r="O43" s="1423"/>
      <c r="P43" s="1888"/>
    </row>
    <row r="44" spans="1:16" ht="13.8" thickBot="1" x14ac:dyDescent="0.3">
      <c r="A44" s="3669"/>
      <c r="B44" s="3672"/>
      <c r="C44" s="3882"/>
      <c r="D44" s="1885"/>
      <c r="E44" s="3885"/>
      <c r="F44" s="3680"/>
      <c r="G44" s="3683"/>
      <c r="H44" s="1501" t="s">
        <v>7</v>
      </c>
      <c r="I44" s="1502">
        <f>SUM(I42:I43)</f>
        <v>0</v>
      </c>
      <c r="J44" s="1502">
        <f>SUM(J42:J42)</f>
        <v>0</v>
      </c>
      <c r="K44" s="1502">
        <f>SUM(K42:K42)</f>
        <v>0</v>
      </c>
      <c r="L44" s="1807"/>
      <c r="M44" s="1788"/>
      <c r="N44" s="1505"/>
      <c r="O44" s="1505"/>
      <c r="P44" s="1506"/>
    </row>
    <row r="45" spans="1:16" ht="13.8" thickBot="1" x14ac:dyDescent="0.3">
      <c r="A45" s="1547" t="s">
        <v>6</v>
      </c>
      <c r="B45" s="1548" t="s">
        <v>8</v>
      </c>
      <c r="C45" s="3875" t="s">
        <v>31</v>
      </c>
      <c r="D45" s="3875"/>
      <c r="E45" s="3875"/>
      <c r="F45" s="3875"/>
      <c r="G45" s="3876"/>
      <c r="H45" s="1359" t="s">
        <v>7</v>
      </c>
      <c r="I45" s="1072">
        <f>I24+I26+I29+I32+I34+I37+I41+I44+I39</f>
        <v>251</v>
      </c>
      <c r="J45" s="1072">
        <f>J24+J26+J29+J32+J34+J37+J41+J44</f>
        <v>256</v>
      </c>
      <c r="K45" s="1072">
        <f>K24+K26+K29+K32+K34+K37+K41+K44</f>
        <v>256</v>
      </c>
      <c r="L45" s="1073"/>
      <c r="M45" s="1073"/>
      <c r="N45" s="1073"/>
      <c r="O45" s="1073"/>
      <c r="P45" s="1074"/>
    </row>
    <row r="46" spans="1:16" ht="13.8" thickBot="1" x14ac:dyDescent="0.3">
      <c r="A46" s="1547" t="s">
        <v>6</v>
      </c>
      <c r="B46" s="1818"/>
      <c r="C46" s="3877" t="s">
        <v>51</v>
      </c>
      <c r="D46" s="3877"/>
      <c r="E46" s="3877"/>
      <c r="F46" s="3877"/>
      <c r="G46" s="3878"/>
      <c r="H46" s="1819" t="s">
        <v>7</v>
      </c>
      <c r="I46" s="1820">
        <f>I45+I20</f>
        <v>260</v>
      </c>
      <c r="J46" s="1820">
        <f>J45+J20</f>
        <v>265</v>
      </c>
      <c r="K46" s="1820">
        <f>K45+K20</f>
        <v>265</v>
      </c>
      <c r="L46" s="1822"/>
      <c r="M46" s="1822"/>
      <c r="N46" s="1822"/>
      <c r="O46" s="1822"/>
      <c r="P46" s="1823"/>
    </row>
    <row r="47" spans="1:16" ht="13.8" thickBot="1" x14ac:dyDescent="0.3">
      <c r="A47" s="1547"/>
      <c r="B47" s="1818"/>
      <c r="C47" s="3877" t="s">
        <v>78</v>
      </c>
      <c r="D47" s="3877"/>
      <c r="E47" s="3877"/>
      <c r="F47" s="3877"/>
      <c r="G47" s="3878"/>
      <c r="H47" s="1819" t="s">
        <v>7</v>
      </c>
      <c r="I47" s="1820">
        <f>I48-I43-I36-I31-I28-I23-I16</f>
        <v>260</v>
      </c>
      <c r="J47" s="1820">
        <f>J48-J43-J36-J31-J28-J23</f>
        <v>265</v>
      </c>
      <c r="K47" s="1820">
        <f>K48-K43-K36-K31-K28-K23</f>
        <v>265</v>
      </c>
      <c r="L47" s="1822"/>
      <c r="M47" s="1822"/>
      <c r="N47" s="1822"/>
      <c r="O47" s="1822"/>
      <c r="P47" s="1823"/>
    </row>
    <row r="48" spans="1:16" ht="13.8" thickBot="1" x14ac:dyDescent="0.3">
      <c r="A48" s="3696" t="s">
        <v>9</v>
      </c>
      <c r="B48" s="3697"/>
      <c r="C48" s="3697"/>
      <c r="D48" s="3697"/>
      <c r="E48" s="3697"/>
      <c r="F48" s="3697"/>
      <c r="G48" s="3697"/>
      <c r="H48" s="3698"/>
      <c r="I48" s="1036">
        <f>I46*1</f>
        <v>260</v>
      </c>
      <c r="J48" s="1036">
        <f t="shared" ref="J48:K48" si="2">J46*1</f>
        <v>265</v>
      </c>
      <c r="K48" s="1036">
        <f t="shared" si="2"/>
        <v>265</v>
      </c>
      <c r="L48" s="3879"/>
      <c r="M48" s="3880"/>
      <c r="N48" s="3880"/>
      <c r="O48" s="3880"/>
      <c r="P48" s="3881"/>
    </row>
    <row r="49" spans="1:16" x14ac:dyDescent="0.25">
      <c r="A49" s="997" t="s">
        <v>413</v>
      </c>
      <c r="B49" s="997"/>
      <c r="C49" s="997"/>
      <c r="D49" s="997"/>
      <c r="E49" s="997"/>
      <c r="F49" s="997"/>
      <c r="G49" s="997"/>
      <c r="H49" s="997"/>
      <c r="I49" s="997"/>
      <c r="J49" s="997"/>
      <c r="K49" s="997"/>
      <c r="L49" s="997"/>
      <c r="M49" s="1752"/>
      <c r="N49" s="1761"/>
      <c r="O49" s="1761"/>
      <c r="P49" s="1761"/>
    </row>
    <row r="50" spans="1:16" x14ac:dyDescent="0.25">
      <c r="A50" s="1037"/>
      <c r="B50" s="1037"/>
      <c r="C50" s="1037"/>
      <c r="D50" s="1037"/>
      <c r="E50" s="1037"/>
      <c r="F50" s="1037"/>
      <c r="G50" s="1037"/>
      <c r="H50" s="1037"/>
      <c r="I50" s="1037"/>
      <c r="J50" s="1037"/>
      <c r="K50" s="1037"/>
      <c r="L50" s="1037"/>
      <c r="M50" s="1752"/>
      <c r="N50" s="1761"/>
      <c r="O50" s="1761"/>
      <c r="P50" s="1761"/>
    </row>
    <row r="51" spans="1:16" x14ac:dyDescent="0.25">
      <c r="A51" s="1037"/>
      <c r="B51" s="1037"/>
      <c r="C51" s="1037"/>
      <c r="D51" s="1037"/>
      <c r="E51" s="1037"/>
      <c r="F51" s="1037"/>
      <c r="G51" s="1037"/>
      <c r="H51" s="1037"/>
      <c r="I51" s="1037"/>
      <c r="J51" s="1037"/>
      <c r="K51" s="1037"/>
      <c r="L51" s="1037"/>
      <c r="M51" s="1752"/>
      <c r="N51" s="1761"/>
      <c r="O51" s="1761"/>
      <c r="P51" s="1761"/>
    </row>
    <row r="52" spans="1:16" x14ac:dyDescent="0.25">
      <c r="A52" s="1037"/>
      <c r="B52" s="1037"/>
      <c r="C52" s="1037"/>
      <c r="D52" s="1037"/>
      <c r="E52" s="1037"/>
      <c r="F52" s="1037"/>
      <c r="G52" s="1037"/>
      <c r="H52" s="1037"/>
      <c r="I52" s="1037"/>
      <c r="J52" s="1037"/>
      <c r="K52" s="1037"/>
      <c r="L52" s="1037"/>
      <c r="M52" s="1752"/>
      <c r="N52" s="1761"/>
      <c r="O52" s="1761"/>
      <c r="P52" s="1761"/>
    </row>
    <row r="53" spans="1:16" x14ac:dyDescent="0.25">
      <c r="A53" s="1037"/>
      <c r="B53" s="1037"/>
      <c r="C53" s="1037"/>
      <c r="D53" s="1037"/>
      <c r="E53" s="1037"/>
      <c r="F53" s="1037"/>
      <c r="G53" s="1037"/>
      <c r="H53" s="1037"/>
      <c r="I53" s="1037"/>
      <c r="J53" s="1037"/>
      <c r="K53" s="1037"/>
      <c r="L53" s="1037"/>
      <c r="M53" s="1752"/>
      <c r="N53" s="1761"/>
      <c r="O53" s="1761"/>
      <c r="P53" s="1761"/>
    </row>
    <row r="54" spans="1:16" x14ac:dyDescent="0.25">
      <c r="A54" s="1037"/>
      <c r="B54" s="1037"/>
      <c r="C54" s="1037"/>
      <c r="D54" s="1037"/>
      <c r="E54" s="1037"/>
      <c r="F54" s="1037"/>
      <c r="G54" s="1037"/>
      <c r="H54" s="1037"/>
      <c r="I54" s="1037"/>
      <c r="J54" s="1037"/>
      <c r="K54" s="1037"/>
      <c r="L54" s="1037"/>
      <c r="M54" s="1752"/>
      <c r="N54" s="1761"/>
      <c r="O54" s="1761"/>
      <c r="P54" s="1761"/>
    </row>
    <row r="55" spans="1:16" x14ac:dyDescent="0.25">
      <c r="A55" s="1037"/>
      <c r="B55" s="1037"/>
      <c r="C55" s="1037"/>
      <c r="D55" s="1037"/>
      <c r="E55" s="1037"/>
      <c r="F55" s="1037"/>
      <c r="G55" s="1037"/>
      <c r="H55" s="1037"/>
      <c r="I55" s="1037"/>
      <c r="J55" s="1037"/>
      <c r="K55" s="1037"/>
      <c r="L55" s="1037"/>
      <c r="M55" s="1752"/>
      <c r="N55" s="1761"/>
      <c r="O55" s="1761"/>
      <c r="P55" s="1761"/>
    </row>
    <row r="56" spans="1:16" x14ac:dyDescent="0.25">
      <c r="A56" s="1037"/>
      <c r="B56" s="1037"/>
      <c r="C56" s="1037"/>
      <c r="D56" s="1037"/>
      <c r="E56" s="1037"/>
      <c r="F56" s="1037"/>
      <c r="G56" s="1037"/>
      <c r="H56" s="1037"/>
      <c r="I56" s="1037"/>
      <c r="J56" s="1037"/>
      <c r="K56" s="1037"/>
      <c r="L56" s="1037"/>
      <c r="M56" s="1752"/>
      <c r="N56" s="1761"/>
      <c r="O56" s="1761"/>
      <c r="P56" s="1761"/>
    </row>
    <row r="57" spans="1:16" x14ac:dyDescent="0.25">
      <c r="A57" s="1752"/>
      <c r="B57" s="1752"/>
      <c r="C57" s="1752"/>
      <c r="D57" s="1752"/>
      <c r="E57" s="1752"/>
      <c r="F57" s="1752"/>
      <c r="G57" s="1752"/>
      <c r="H57" s="1752"/>
      <c r="I57" s="1752"/>
      <c r="J57" s="1752"/>
      <c r="K57" s="1752"/>
      <c r="L57" s="1752"/>
      <c r="M57" s="1752"/>
      <c r="N57" s="1761"/>
      <c r="O57" s="1761"/>
      <c r="P57" s="1761"/>
    </row>
    <row r="58" spans="1:16" x14ac:dyDescent="0.25">
      <c r="A58" s="1752"/>
      <c r="B58" s="1752"/>
      <c r="C58" s="1752"/>
      <c r="D58" s="1752"/>
      <c r="E58" s="1752"/>
      <c r="F58" s="1752"/>
      <c r="G58" s="1752"/>
      <c r="H58" s="1752"/>
      <c r="I58" s="1752"/>
      <c r="J58" s="1752"/>
      <c r="K58" s="1752"/>
      <c r="L58" s="1752"/>
      <c r="M58" s="1752"/>
      <c r="N58" s="1761"/>
      <c r="O58" s="1761"/>
      <c r="P58" s="1761"/>
    </row>
    <row r="59" spans="1:16" x14ac:dyDescent="0.25">
      <c r="A59" s="10"/>
      <c r="B59" s="10"/>
      <c r="C59" s="10"/>
      <c r="D59" s="10"/>
      <c r="E59" s="1880"/>
      <c r="F59" s="1880"/>
      <c r="G59" s="1880"/>
      <c r="H59" s="1880"/>
      <c r="I59" s="1880"/>
      <c r="J59" s="1880"/>
      <c r="K59" s="1880"/>
      <c r="L59" s="10"/>
      <c r="M59" s="10"/>
      <c r="N59" s="10"/>
      <c r="O59" s="10"/>
      <c r="P59" s="10"/>
    </row>
    <row r="60" spans="1:16" ht="16.2" thickBot="1" x14ac:dyDescent="0.3">
      <c r="A60" s="10"/>
      <c r="B60" s="10"/>
      <c r="C60" s="10"/>
      <c r="D60" s="10"/>
      <c r="E60" s="3702" t="s">
        <v>10</v>
      </c>
      <c r="F60" s="3702"/>
      <c r="G60" s="3702"/>
      <c r="H60" s="3702"/>
      <c r="I60" s="3702"/>
      <c r="J60" s="3702"/>
      <c r="K60" s="3702"/>
      <c r="L60" s="1108"/>
      <c r="M60" s="1762"/>
      <c r="N60" s="10"/>
      <c r="O60" s="10"/>
      <c r="P60" s="10"/>
    </row>
    <row r="61" spans="1:16" ht="31.2" thickBot="1" x14ac:dyDescent="0.3">
      <c r="A61" s="10"/>
      <c r="B61" s="10"/>
      <c r="C61" s="10"/>
      <c r="D61" s="10"/>
      <c r="E61" s="1065"/>
      <c r="F61" s="1066"/>
      <c r="G61" s="1066"/>
      <c r="H61" s="1901"/>
      <c r="I61" s="1001" t="s">
        <v>1083</v>
      </c>
      <c r="J61" s="1000" t="s">
        <v>77</v>
      </c>
      <c r="K61" s="1001" t="s">
        <v>1084</v>
      </c>
      <c r="L61" s="1002"/>
      <c r="M61" s="10"/>
      <c r="N61" s="10"/>
      <c r="O61" s="10"/>
      <c r="P61" s="10"/>
    </row>
    <row r="62" spans="1:16" ht="13.8" thickBot="1" x14ac:dyDescent="0.3">
      <c r="A62" s="10"/>
      <c r="B62" s="10"/>
      <c r="C62" s="10"/>
      <c r="D62" s="10"/>
      <c r="E62" s="3717" t="s">
        <v>33</v>
      </c>
      <c r="F62" s="3718"/>
      <c r="G62" s="3718"/>
      <c r="H62" s="3719"/>
      <c r="I62" s="1902">
        <f>SUM(I63:I694)</f>
        <v>260</v>
      </c>
      <c r="J62" s="1902">
        <f t="shared" ref="J62:K62" si="3">SUM(J63:J694)</f>
        <v>265</v>
      </c>
      <c r="K62" s="1902">
        <f t="shared" si="3"/>
        <v>265</v>
      </c>
      <c r="L62" s="1109"/>
      <c r="M62" s="10"/>
      <c r="N62" s="10"/>
      <c r="O62" s="10"/>
      <c r="P62" s="10"/>
    </row>
    <row r="63" spans="1:16" x14ac:dyDescent="0.25">
      <c r="A63" s="10"/>
      <c r="B63" s="10"/>
      <c r="C63" s="10"/>
      <c r="D63" s="10"/>
      <c r="E63" s="3709" t="s">
        <v>39</v>
      </c>
      <c r="F63" s="3710"/>
      <c r="G63" s="3710"/>
      <c r="H63" s="3711"/>
      <c r="I63" s="1903">
        <v>260</v>
      </c>
      <c r="J63" s="1904">
        <v>265</v>
      </c>
      <c r="K63" s="1903">
        <v>265</v>
      </c>
      <c r="L63" s="1002"/>
      <c r="M63" s="10"/>
      <c r="N63" s="10"/>
      <c r="O63" s="10"/>
      <c r="P63" s="10"/>
    </row>
    <row r="64" spans="1:16" x14ac:dyDescent="0.25">
      <c r="A64" s="10"/>
      <c r="B64" s="10"/>
      <c r="C64" s="10"/>
      <c r="D64" s="10"/>
      <c r="E64" s="3709" t="s">
        <v>40</v>
      </c>
      <c r="F64" s="3710"/>
      <c r="G64" s="3710"/>
      <c r="H64" s="3711"/>
      <c r="I64" s="1905"/>
      <c r="J64" s="1906"/>
      <c r="K64" s="1905"/>
      <c r="L64" s="1002"/>
      <c r="M64" s="10"/>
      <c r="N64" s="10"/>
      <c r="O64" s="10"/>
      <c r="P64" s="10"/>
    </row>
    <row r="65" spans="1:16" x14ac:dyDescent="0.25">
      <c r="A65" s="10"/>
      <c r="B65" s="10"/>
      <c r="C65" s="10"/>
      <c r="D65" s="10"/>
      <c r="E65" s="3709" t="s">
        <v>41</v>
      </c>
      <c r="F65" s="3710"/>
      <c r="G65" s="3710"/>
      <c r="H65" s="3711"/>
      <c r="I65" s="1905"/>
      <c r="J65" s="1906"/>
      <c r="K65" s="1905"/>
      <c r="L65" s="1002"/>
      <c r="M65" s="10"/>
      <c r="N65" s="10"/>
      <c r="O65" s="10"/>
      <c r="P65" s="10"/>
    </row>
    <row r="66" spans="1:16" x14ac:dyDescent="0.25">
      <c r="A66" s="10"/>
      <c r="B66" s="10"/>
      <c r="C66" s="10"/>
      <c r="D66" s="10"/>
      <c r="E66" s="3709" t="s">
        <v>42</v>
      </c>
      <c r="F66" s="3710"/>
      <c r="G66" s="3710"/>
      <c r="H66" s="3711"/>
      <c r="I66" s="1905"/>
      <c r="J66" s="1906"/>
      <c r="K66" s="1905"/>
      <c r="L66" s="1002"/>
      <c r="M66" s="10"/>
      <c r="N66" s="10"/>
      <c r="O66" s="10"/>
      <c r="P66" s="10"/>
    </row>
    <row r="67" spans="1:16" x14ac:dyDescent="0.25">
      <c r="A67" s="10"/>
      <c r="B67" s="10"/>
      <c r="C67" s="10"/>
      <c r="D67" s="10"/>
      <c r="E67" s="3720" t="s">
        <v>43</v>
      </c>
      <c r="F67" s="3721"/>
      <c r="G67" s="3721"/>
      <c r="H67" s="3722"/>
      <c r="I67" s="1045"/>
      <c r="J67" s="1046"/>
      <c r="K67" s="1045"/>
      <c r="L67" s="1002"/>
      <c r="M67" s="10"/>
      <c r="N67" s="10"/>
      <c r="O67" s="10"/>
      <c r="P67" s="10"/>
    </row>
    <row r="68" spans="1:16" x14ac:dyDescent="0.25">
      <c r="A68" s="10"/>
      <c r="B68" s="10"/>
      <c r="C68" s="10"/>
      <c r="D68" s="10"/>
      <c r="E68" s="11" t="s">
        <v>44</v>
      </c>
      <c r="F68" s="23"/>
      <c r="G68" s="23"/>
      <c r="H68" s="12"/>
      <c r="I68" s="1905"/>
      <c r="J68" s="1906"/>
      <c r="K68" s="1905"/>
      <c r="L68" s="1002"/>
      <c r="M68" s="10"/>
      <c r="N68" s="10"/>
      <c r="O68" s="10"/>
      <c r="P68" s="10"/>
    </row>
    <row r="69" spans="1:16" x14ac:dyDescent="0.25">
      <c r="A69" s="10"/>
      <c r="B69" s="10"/>
      <c r="C69" s="10"/>
      <c r="D69" s="10"/>
      <c r="E69" s="3709" t="s">
        <v>63</v>
      </c>
      <c r="F69" s="3710"/>
      <c r="G69" s="3710"/>
      <c r="H69" s="3711"/>
      <c r="I69" s="1905"/>
      <c r="J69" s="1906"/>
      <c r="K69" s="1905"/>
      <c r="L69" s="1002"/>
      <c r="M69" s="10"/>
      <c r="N69" s="1764"/>
      <c r="O69" s="1764"/>
      <c r="P69" s="1764"/>
    </row>
    <row r="70" spans="1:16" x14ac:dyDescent="0.25">
      <c r="A70" s="10"/>
      <c r="B70" s="10"/>
      <c r="C70" s="10"/>
      <c r="D70" s="10"/>
      <c r="E70" s="3709" t="s">
        <v>64</v>
      </c>
      <c r="F70" s="3710"/>
      <c r="G70" s="3710"/>
      <c r="H70" s="3711"/>
      <c r="I70" s="1907"/>
      <c r="J70" s="1908"/>
      <c r="K70" s="1907"/>
      <c r="L70" s="1002"/>
      <c r="M70" s="10"/>
      <c r="N70" s="10"/>
      <c r="O70" s="10"/>
      <c r="P70" s="10"/>
    </row>
    <row r="71" spans="1:16" x14ac:dyDescent="0.25">
      <c r="A71" s="10"/>
      <c r="B71" s="10"/>
      <c r="C71" s="10"/>
      <c r="D71" s="10"/>
      <c r="E71" s="3709" t="s">
        <v>47</v>
      </c>
      <c r="F71" s="3710"/>
      <c r="G71" s="3710"/>
      <c r="H71" s="3711"/>
      <c r="I71" s="1907"/>
      <c r="J71" s="1908"/>
      <c r="K71" s="1907"/>
      <c r="L71" s="1002"/>
      <c r="M71" s="10"/>
      <c r="N71" s="10"/>
      <c r="O71" s="10"/>
      <c r="P71" s="10"/>
    </row>
    <row r="72" spans="1:16" x14ac:dyDescent="0.25">
      <c r="A72" s="10"/>
      <c r="B72" s="10"/>
      <c r="C72" s="10"/>
      <c r="D72" s="10"/>
      <c r="E72" s="3709" t="s">
        <v>45</v>
      </c>
      <c r="F72" s="3710"/>
      <c r="G72" s="3710"/>
      <c r="H72" s="3711"/>
      <c r="I72" s="1907"/>
      <c r="J72" s="1908"/>
      <c r="K72" s="1907"/>
      <c r="L72" s="1002"/>
      <c r="M72" s="10"/>
      <c r="N72" s="10"/>
      <c r="O72" s="10"/>
      <c r="P72" s="10"/>
    </row>
    <row r="73" spans="1:16" ht="13.8" thickBot="1" x14ac:dyDescent="0.3">
      <c r="A73" s="1880"/>
      <c r="B73" s="1880"/>
      <c r="C73" s="1880"/>
      <c r="D73" s="1880"/>
      <c r="E73" s="3712" t="s">
        <v>65</v>
      </c>
      <c r="F73" s="3713"/>
      <c r="G73" s="3713"/>
      <c r="H73" s="3714"/>
      <c r="I73" s="1909"/>
      <c r="J73" s="1910"/>
      <c r="K73" s="1909"/>
      <c r="L73" s="1002"/>
      <c r="M73" s="10"/>
      <c r="N73" s="1880"/>
      <c r="O73" s="1880"/>
      <c r="P73" s="1880"/>
    </row>
    <row r="74" spans="1:16" ht="13.8" thickBot="1" x14ac:dyDescent="0.3">
      <c r="A74" s="1880"/>
      <c r="B74" s="1880"/>
      <c r="C74" s="1880"/>
      <c r="D74" s="1880"/>
      <c r="E74" s="3715" t="s">
        <v>34</v>
      </c>
      <c r="F74" s="3716"/>
      <c r="G74" s="3716"/>
      <c r="H74" s="3716"/>
      <c r="I74" s="1911"/>
      <c r="J74" s="1911"/>
      <c r="K74" s="1912"/>
      <c r="L74" s="1002"/>
      <c r="M74" s="10"/>
      <c r="N74" s="1880"/>
      <c r="O74" s="1880"/>
      <c r="P74" s="1880"/>
    </row>
    <row r="75" spans="1:16" ht="13.8" thickBot="1" x14ac:dyDescent="0.3">
      <c r="A75" s="1880"/>
      <c r="B75" s="1880"/>
      <c r="C75" s="1880"/>
      <c r="D75" s="1880"/>
      <c r="E75" s="3703" t="s">
        <v>1098</v>
      </c>
      <c r="F75" s="3704"/>
      <c r="G75" s="3704"/>
      <c r="H75" s="3705"/>
      <c r="I75" s="1913"/>
      <c r="J75" s="1913"/>
      <c r="K75" s="1914"/>
      <c r="L75" s="1879"/>
      <c r="M75" s="1880"/>
      <c r="N75" s="1880"/>
      <c r="O75" s="1880"/>
      <c r="P75" s="1880"/>
    </row>
    <row r="76" spans="1:16" ht="13.8" thickBot="1" x14ac:dyDescent="0.3">
      <c r="A76" s="1880"/>
      <c r="B76" s="1880"/>
      <c r="C76" s="1880"/>
      <c r="D76" s="1880"/>
      <c r="E76" s="3872"/>
      <c r="F76" s="3873"/>
      <c r="G76" s="3873"/>
      <c r="H76" s="3874"/>
      <c r="I76" s="1915"/>
      <c r="J76" s="1915"/>
      <c r="K76" s="1916"/>
      <c r="L76" s="1879"/>
      <c r="M76" s="1880"/>
      <c r="N76" s="1880"/>
      <c r="O76" s="1880"/>
      <c r="P76" s="1880"/>
    </row>
    <row r="77" spans="1:16" x14ac:dyDescent="0.25">
      <c r="A77" s="1879"/>
      <c r="B77" s="1879"/>
      <c r="C77" s="1879"/>
      <c r="D77" s="1879"/>
      <c r="E77" s="1879"/>
      <c r="F77" s="1879"/>
      <c r="G77" s="1879"/>
      <c r="H77" s="1879"/>
      <c r="I77" s="1879"/>
      <c r="J77" s="1879"/>
      <c r="K77" s="1879"/>
      <c r="L77" s="1879"/>
      <c r="M77" s="1879"/>
      <c r="N77" s="1879"/>
      <c r="O77" s="1879"/>
      <c r="P77" s="1879"/>
    </row>
    <row r="78" spans="1:16" x14ac:dyDescent="0.25">
      <c r="A78" s="1879"/>
      <c r="B78" s="1879"/>
      <c r="C78" s="1879"/>
      <c r="D78" s="1879"/>
      <c r="E78" s="1879"/>
      <c r="F78" s="1879"/>
      <c r="G78" s="1879"/>
      <c r="H78" s="1879"/>
      <c r="I78" s="1879"/>
      <c r="J78" s="1879"/>
      <c r="K78" s="1879"/>
      <c r="L78" s="1879"/>
      <c r="M78" s="1879"/>
      <c r="N78" s="1879"/>
      <c r="O78" s="1879"/>
      <c r="P78" s="1879"/>
    </row>
    <row r="79" spans="1:16" x14ac:dyDescent="0.25">
      <c r="A79" s="1879"/>
      <c r="B79" s="1879"/>
      <c r="C79" s="1879"/>
      <c r="D79" s="1879"/>
      <c r="E79" s="1879"/>
      <c r="F79" s="1879"/>
      <c r="G79" s="1879"/>
      <c r="H79" s="1879"/>
      <c r="I79" s="1879"/>
      <c r="J79" s="1879"/>
      <c r="K79" s="1879"/>
      <c r="L79" s="1879"/>
      <c r="M79" s="1879"/>
      <c r="N79" s="1879"/>
      <c r="O79" s="1879"/>
      <c r="P79" s="1879"/>
    </row>
    <row r="80" spans="1:16" x14ac:dyDescent="0.25">
      <c r="A80" s="1879"/>
      <c r="B80" s="1879"/>
      <c r="C80" s="1879"/>
      <c r="D80" s="1879"/>
      <c r="E80" s="1879"/>
      <c r="F80" s="1879"/>
      <c r="G80" s="1879"/>
      <c r="H80" s="1879"/>
      <c r="I80" s="1879"/>
      <c r="J80" s="1879"/>
      <c r="K80" s="1879"/>
      <c r="L80" s="1879"/>
      <c r="M80" s="1879"/>
      <c r="N80" s="1879"/>
      <c r="O80" s="1879"/>
      <c r="P80" s="1879"/>
    </row>
    <row r="81" spans="1:16" x14ac:dyDescent="0.25">
      <c r="A81" s="1879"/>
      <c r="B81" s="1879"/>
      <c r="C81" s="1879"/>
      <c r="D81" s="1879"/>
      <c r="E81" s="1879"/>
      <c r="F81" s="1879"/>
      <c r="G81" s="1879"/>
      <c r="H81" s="1879"/>
      <c r="I81" s="1879"/>
      <c r="J81" s="1879"/>
      <c r="K81" s="1879"/>
      <c r="L81" s="1879"/>
      <c r="M81" s="1879"/>
      <c r="N81" s="1879"/>
      <c r="O81" s="1879"/>
      <c r="P81" s="1879"/>
    </row>
    <row r="82" spans="1:16" x14ac:dyDescent="0.25">
      <c r="A82" s="1879"/>
      <c r="B82" s="1879"/>
      <c r="C82" s="1879"/>
      <c r="D82" s="1879"/>
      <c r="E82" s="1879"/>
      <c r="F82" s="1879"/>
      <c r="G82" s="1879"/>
      <c r="H82" s="1879"/>
      <c r="I82" s="1879"/>
      <c r="J82" s="1879"/>
      <c r="K82" s="1879"/>
      <c r="L82" s="1879"/>
      <c r="M82" s="1879"/>
      <c r="N82" s="1879"/>
      <c r="O82" s="1879"/>
      <c r="P82" s="1879"/>
    </row>
  </sheetData>
  <mergeCells count="117">
    <mergeCell ref="L1:P1"/>
    <mergeCell ref="A3:N3"/>
    <mergeCell ref="A4:P4"/>
    <mergeCell ref="O5:P5"/>
    <mergeCell ref="A6:A8"/>
    <mergeCell ref="B6:B8"/>
    <mergeCell ref="C6:C8"/>
    <mergeCell ref="D6:D8"/>
    <mergeCell ref="E6:E8"/>
    <mergeCell ref="F6:F8"/>
    <mergeCell ref="G6:G8"/>
    <mergeCell ref="H6:H8"/>
    <mergeCell ref="I6:I8"/>
    <mergeCell ref="J6:J8"/>
    <mergeCell ref="K6:K8"/>
    <mergeCell ref="L6:P6"/>
    <mergeCell ref="L7:L8"/>
    <mergeCell ref="M7:M8"/>
    <mergeCell ref="N7:P7"/>
    <mergeCell ref="A15:A17"/>
    <mergeCell ref="B15:B17"/>
    <mergeCell ref="C15:C17"/>
    <mergeCell ref="E15:E17"/>
    <mergeCell ref="F15:F17"/>
    <mergeCell ref="G15:G17"/>
    <mergeCell ref="C11:O11"/>
    <mergeCell ref="A12:A14"/>
    <mergeCell ref="B12:B14"/>
    <mergeCell ref="C12:C14"/>
    <mergeCell ref="E12:E14"/>
    <mergeCell ref="F12:F14"/>
    <mergeCell ref="G12:G14"/>
    <mergeCell ref="C20:G20"/>
    <mergeCell ref="A22:A24"/>
    <mergeCell ref="B22:B24"/>
    <mergeCell ref="C22:C24"/>
    <mergeCell ref="E22:E24"/>
    <mergeCell ref="F22:F24"/>
    <mergeCell ref="G22:G24"/>
    <mergeCell ref="A18:A19"/>
    <mergeCell ref="B18:B19"/>
    <mergeCell ref="C18:C19"/>
    <mergeCell ref="E18:E19"/>
    <mergeCell ref="F18:F19"/>
    <mergeCell ref="G18:G19"/>
    <mergeCell ref="A30:A32"/>
    <mergeCell ref="B30:B32"/>
    <mergeCell ref="C30:C32"/>
    <mergeCell ref="E30:E32"/>
    <mergeCell ref="F30:F32"/>
    <mergeCell ref="G30:G32"/>
    <mergeCell ref="L25:L26"/>
    <mergeCell ref="A27:A29"/>
    <mergeCell ref="B27:B29"/>
    <mergeCell ref="C27:C29"/>
    <mergeCell ref="E27:E29"/>
    <mergeCell ref="F27:F29"/>
    <mergeCell ref="G27:G29"/>
    <mergeCell ref="L27:L29"/>
    <mergeCell ref="A25:A26"/>
    <mergeCell ref="B25:B26"/>
    <mergeCell ref="C25:C26"/>
    <mergeCell ref="E25:E26"/>
    <mergeCell ref="F25:F26"/>
    <mergeCell ref="G25:G26"/>
    <mergeCell ref="L33:L34"/>
    <mergeCell ref="A35:A37"/>
    <mergeCell ref="B35:B37"/>
    <mergeCell ref="C35:C37"/>
    <mergeCell ref="E35:E37"/>
    <mergeCell ref="F35:F37"/>
    <mergeCell ref="G35:G37"/>
    <mergeCell ref="L35:L37"/>
    <mergeCell ref="A33:A34"/>
    <mergeCell ref="B33:B34"/>
    <mergeCell ref="C33:C34"/>
    <mergeCell ref="E33:E34"/>
    <mergeCell ref="F33:F34"/>
    <mergeCell ref="G33:G34"/>
    <mergeCell ref="A40:A41"/>
    <mergeCell ref="B40:B41"/>
    <mergeCell ref="C40:C41"/>
    <mergeCell ref="E40:E41"/>
    <mergeCell ref="F40:F41"/>
    <mergeCell ref="G40:G41"/>
    <mergeCell ref="A38:A39"/>
    <mergeCell ref="B38:B39"/>
    <mergeCell ref="C38:C39"/>
    <mergeCell ref="E38:E39"/>
    <mergeCell ref="F38:F39"/>
    <mergeCell ref="G38:G39"/>
    <mergeCell ref="C45:G45"/>
    <mergeCell ref="C46:G46"/>
    <mergeCell ref="C47:G47"/>
    <mergeCell ref="A48:H48"/>
    <mergeCell ref="L48:P48"/>
    <mergeCell ref="E60:K60"/>
    <mergeCell ref="A42:A44"/>
    <mergeCell ref="B42:B44"/>
    <mergeCell ref="C42:C44"/>
    <mergeCell ref="E42:E44"/>
    <mergeCell ref="F42:F44"/>
    <mergeCell ref="G42:G44"/>
    <mergeCell ref="E75:H75"/>
    <mergeCell ref="E76:H76"/>
    <mergeCell ref="E69:H69"/>
    <mergeCell ref="E70:H70"/>
    <mergeCell ref="E71:H71"/>
    <mergeCell ref="E72:H72"/>
    <mergeCell ref="E73:H73"/>
    <mergeCell ref="E74:H74"/>
    <mergeCell ref="E62:H62"/>
    <mergeCell ref="E63:H63"/>
    <mergeCell ref="E64:H64"/>
    <mergeCell ref="E65:H65"/>
    <mergeCell ref="E66:H66"/>
    <mergeCell ref="E67:H67"/>
  </mergeCells>
  <pageMargins left="0.7" right="0.7" top="0.75" bottom="0.75" header="0.3" footer="0.3"/>
  <pageSetup paperSize="9" scale="81" fitToHeight="0" orientation="landscape"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7"/>
  <sheetViews>
    <sheetView workbookViewId="0">
      <selection activeCell="L7" sqref="L7"/>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3" customWidth="1"/>
    <col min="13" max="13" width="9.109375" customWidth="1"/>
    <col min="14" max="14" width="6.88671875" customWidth="1"/>
    <col min="15" max="15" width="6.5546875" customWidth="1"/>
    <col min="16" max="16" width="8.44140625" customWidth="1"/>
  </cols>
  <sheetData>
    <row r="1" spans="1:16" ht="34.200000000000003" customHeight="1" x14ac:dyDescent="0.25">
      <c r="A1" s="1879"/>
      <c r="B1" s="1879"/>
      <c r="C1" s="1879"/>
      <c r="D1" s="1879"/>
      <c r="E1" s="1879"/>
      <c r="F1" s="1879"/>
      <c r="G1" s="1879"/>
      <c r="H1" s="1879"/>
      <c r="I1" s="1879"/>
      <c r="J1" s="1879"/>
      <c r="K1" s="1879"/>
      <c r="L1" s="3365"/>
      <c r="M1" s="3365"/>
      <c r="N1" s="3365"/>
      <c r="O1" s="3365"/>
      <c r="P1" s="570"/>
    </row>
    <row r="2" spans="1:16" ht="13.8" x14ac:dyDescent="0.25">
      <c r="A2" s="3870" t="s">
        <v>1477</v>
      </c>
      <c r="B2" s="3870"/>
      <c r="C2" s="3870"/>
      <c r="D2" s="3870"/>
      <c r="E2" s="3870"/>
      <c r="F2" s="3870"/>
      <c r="G2" s="3870"/>
      <c r="H2" s="3870"/>
      <c r="I2" s="3870"/>
      <c r="J2" s="3870"/>
      <c r="K2" s="3870"/>
      <c r="L2" s="3870"/>
      <c r="M2" s="3870"/>
      <c r="N2" s="3870"/>
      <c r="O2" s="1002"/>
      <c r="P2" s="1002"/>
    </row>
    <row r="3" spans="1:16" ht="14.4" thickBot="1" x14ac:dyDescent="0.3">
      <c r="A3" s="3386" t="s">
        <v>35</v>
      </c>
      <c r="B3" s="3386"/>
      <c r="C3" s="3386"/>
      <c r="D3" s="3386"/>
      <c r="E3" s="3386"/>
      <c r="F3" s="3386"/>
      <c r="G3" s="3386"/>
      <c r="H3" s="3386"/>
      <c r="I3" s="3386"/>
      <c r="J3" s="3386"/>
      <c r="K3" s="3386"/>
      <c r="L3" s="3386"/>
      <c r="M3" s="3386"/>
      <c r="N3" s="3386"/>
      <c r="O3" s="3386"/>
      <c r="P3" s="3386"/>
    </row>
    <row r="4" spans="1:16" ht="14.4" thickBot="1" x14ac:dyDescent="0.3">
      <c r="A4" s="3380" t="s">
        <v>0</v>
      </c>
      <c r="B4" s="3380" t="s">
        <v>1</v>
      </c>
      <c r="C4" s="3383" t="s">
        <v>2</v>
      </c>
      <c r="D4" s="3380" t="s">
        <v>32</v>
      </c>
      <c r="E4" s="3467" t="s">
        <v>54</v>
      </c>
      <c r="F4" s="3377" t="s">
        <v>3</v>
      </c>
      <c r="G4" s="3383" t="s">
        <v>4</v>
      </c>
      <c r="H4" s="3377" t="s">
        <v>5</v>
      </c>
      <c r="I4" s="3419" t="s">
        <v>1070</v>
      </c>
      <c r="J4" s="3377" t="s">
        <v>77</v>
      </c>
      <c r="K4" s="3377" t="s">
        <v>1071</v>
      </c>
      <c r="L4" s="3387" t="s">
        <v>11</v>
      </c>
      <c r="M4" s="3388"/>
      <c r="N4" s="3388"/>
      <c r="O4" s="3388"/>
      <c r="P4" s="3389"/>
    </row>
    <row r="5" spans="1:16" ht="13.8" x14ac:dyDescent="0.25">
      <c r="A5" s="3381"/>
      <c r="B5" s="3381"/>
      <c r="C5" s="3384"/>
      <c r="D5" s="3381"/>
      <c r="E5" s="3468"/>
      <c r="F5" s="3378"/>
      <c r="G5" s="3384"/>
      <c r="H5" s="3378"/>
      <c r="I5" s="3420"/>
      <c r="J5" s="3378"/>
      <c r="K5" s="3378"/>
      <c r="L5" s="3390" t="s">
        <v>37</v>
      </c>
      <c r="M5" s="3397" t="s">
        <v>36</v>
      </c>
      <c r="N5" s="3426" t="s">
        <v>38</v>
      </c>
      <c r="O5" s="3426"/>
      <c r="P5" s="3427"/>
    </row>
    <row r="6" spans="1:16" ht="135" customHeight="1" thickBot="1" x14ac:dyDescent="0.3">
      <c r="A6" s="3382"/>
      <c r="B6" s="3382"/>
      <c r="C6" s="3385"/>
      <c r="D6" s="3382"/>
      <c r="E6" s="3469"/>
      <c r="F6" s="3379"/>
      <c r="G6" s="3385"/>
      <c r="H6" s="3379"/>
      <c r="I6" s="3421"/>
      <c r="J6" s="3379"/>
      <c r="K6" s="3379"/>
      <c r="L6" s="3391"/>
      <c r="M6" s="3398"/>
      <c r="N6" s="24" t="s">
        <v>1072</v>
      </c>
      <c r="O6" s="24" t="s">
        <v>52</v>
      </c>
      <c r="P6" s="25" t="s">
        <v>1073</v>
      </c>
    </row>
    <row r="7" spans="1:16" ht="27" thickBot="1" x14ac:dyDescent="0.3">
      <c r="A7" s="1774" t="s">
        <v>6</v>
      </c>
      <c r="B7" s="1430"/>
      <c r="C7" s="27" t="s">
        <v>808</v>
      </c>
      <c r="D7" s="28"/>
      <c r="E7" s="1431"/>
      <c r="F7" s="28"/>
      <c r="G7" s="28"/>
      <c r="H7" s="28"/>
      <c r="I7" s="1775"/>
      <c r="J7" s="1776"/>
      <c r="K7" s="1775"/>
      <c r="L7" s="1261" t="s">
        <v>809</v>
      </c>
      <c r="M7" s="1262" t="s">
        <v>371</v>
      </c>
      <c r="N7" s="1263"/>
      <c r="O7" s="1262">
        <v>1</v>
      </c>
      <c r="P7" s="1264" t="s">
        <v>66</v>
      </c>
    </row>
    <row r="8" spans="1:16" ht="13.8" thickBot="1" x14ac:dyDescent="0.3">
      <c r="A8" s="1075" t="s">
        <v>6</v>
      </c>
      <c r="B8" s="1338" t="s">
        <v>6</v>
      </c>
      <c r="C8" s="101" t="s">
        <v>810</v>
      </c>
      <c r="D8" s="1251"/>
      <c r="E8" s="1251"/>
      <c r="F8" s="1251"/>
      <c r="G8" s="1251"/>
      <c r="H8" s="1251"/>
      <c r="I8" s="1251"/>
      <c r="J8" s="1251"/>
      <c r="K8" s="1251"/>
      <c r="L8" s="1265" t="s">
        <v>811</v>
      </c>
      <c r="M8" s="1259" t="s">
        <v>812</v>
      </c>
      <c r="N8" s="1259">
        <v>8200</v>
      </c>
      <c r="O8" s="1259">
        <v>8300</v>
      </c>
      <c r="P8" s="1260">
        <v>8500</v>
      </c>
    </row>
    <row r="9" spans="1:16" ht="13.8" thickBot="1" x14ac:dyDescent="0.3">
      <c r="A9" s="1098"/>
      <c r="B9" s="1932"/>
      <c r="C9" s="1266"/>
      <c r="D9" s="1266"/>
      <c r="E9" s="1266"/>
      <c r="F9" s="1266"/>
      <c r="G9" s="1266"/>
      <c r="H9" s="1266"/>
      <c r="I9" s="1266"/>
      <c r="J9" s="1266"/>
      <c r="K9" s="1266"/>
      <c r="L9" s="1267" t="s">
        <v>813</v>
      </c>
      <c r="M9" s="1268" t="s">
        <v>812</v>
      </c>
      <c r="N9" s="1269">
        <v>3000</v>
      </c>
      <c r="O9" s="1259">
        <v>3060</v>
      </c>
      <c r="P9" s="1260">
        <v>3120</v>
      </c>
    </row>
    <row r="10" spans="1:16" ht="39.6" x14ac:dyDescent="0.25">
      <c r="A10" s="3903" t="s">
        <v>6</v>
      </c>
      <c r="B10" s="3906" t="s">
        <v>6</v>
      </c>
      <c r="C10" s="3909" t="s">
        <v>6</v>
      </c>
      <c r="D10" s="3912"/>
      <c r="E10" s="3915" t="s">
        <v>840</v>
      </c>
      <c r="F10" s="3900" t="s">
        <v>814</v>
      </c>
      <c r="G10" s="3920" t="s">
        <v>272</v>
      </c>
      <c r="H10" s="3923" t="s">
        <v>48</v>
      </c>
      <c r="I10" s="3925">
        <v>70</v>
      </c>
      <c r="J10" s="3925">
        <v>75</v>
      </c>
      <c r="K10" s="3925">
        <v>80</v>
      </c>
      <c r="L10" s="1277" t="s">
        <v>815</v>
      </c>
      <c r="M10" s="1933" t="s">
        <v>371</v>
      </c>
      <c r="N10" s="1934">
        <v>3</v>
      </c>
      <c r="O10" s="1934">
        <v>3</v>
      </c>
      <c r="P10" s="1324">
        <v>3</v>
      </c>
    </row>
    <row r="11" spans="1:16" ht="66" x14ac:dyDescent="0.25">
      <c r="A11" s="3904"/>
      <c r="B11" s="3907"/>
      <c r="C11" s="3910"/>
      <c r="D11" s="3913"/>
      <c r="E11" s="3916"/>
      <c r="F11" s="3901"/>
      <c r="G11" s="3921"/>
      <c r="H11" s="3924"/>
      <c r="I11" s="3919"/>
      <c r="J11" s="3919"/>
      <c r="K11" s="3919"/>
      <c r="L11" s="1769" t="s">
        <v>816</v>
      </c>
      <c r="M11" s="1935"/>
      <c r="N11" s="62" t="s">
        <v>66</v>
      </c>
      <c r="O11" s="62" t="s">
        <v>66</v>
      </c>
      <c r="P11" s="1926" t="s">
        <v>66</v>
      </c>
    </row>
    <row r="12" spans="1:16" ht="13.8" thickBot="1" x14ac:dyDescent="0.3">
      <c r="A12" s="3905"/>
      <c r="B12" s="3908"/>
      <c r="C12" s="3911"/>
      <c r="D12" s="3914"/>
      <c r="E12" s="3917"/>
      <c r="F12" s="3902"/>
      <c r="G12" s="3922"/>
      <c r="H12" s="1936" t="s">
        <v>7</v>
      </c>
      <c r="I12" s="1937">
        <f>I10*1</f>
        <v>70</v>
      </c>
      <c r="J12" s="1937">
        <f t="shared" ref="J12:K12" si="0">J10*1</f>
        <v>75</v>
      </c>
      <c r="K12" s="1937">
        <f t="shared" si="0"/>
        <v>80</v>
      </c>
      <c r="L12" s="1938"/>
      <c r="M12" s="1939"/>
      <c r="N12" s="581"/>
      <c r="O12" s="581"/>
      <c r="P12" s="1540"/>
    </row>
    <row r="13" spans="1:16" ht="13.8" thickBot="1" x14ac:dyDescent="0.3">
      <c r="A13" s="3903" t="s">
        <v>6</v>
      </c>
      <c r="B13" s="3906" t="s">
        <v>6</v>
      </c>
      <c r="C13" s="3909" t="s">
        <v>8</v>
      </c>
      <c r="D13" s="3912"/>
      <c r="E13" s="3915" t="s">
        <v>817</v>
      </c>
      <c r="F13" s="3900" t="s">
        <v>814</v>
      </c>
      <c r="G13" s="3920" t="s">
        <v>272</v>
      </c>
      <c r="H13" s="3923" t="s">
        <v>48</v>
      </c>
      <c r="I13" s="1940">
        <v>61</v>
      </c>
      <c r="J13" s="1940">
        <v>64</v>
      </c>
      <c r="K13" s="1940">
        <v>67</v>
      </c>
      <c r="L13" s="1941" t="s">
        <v>818</v>
      </c>
      <c r="M13" s="1942" t="s">
        <v>371</v>
      </c>
      <c r="N13" s="1943">
        <v>2</v>
      </c>
      <c r="O13" s="1943">
        <v>0</v>
      </c>
      <c r="P13" s="1944">
        <v>1</v>
      </c>
    </row>
    <row r="14" spans="1:16" ht="26.4" x14ac:dyDescent="0.25">
      <c r="A14" s="3904"/>
      <c r="B14" s="3907"/>
      <c r="C14" s="3910"/>
      <c r="D14" s="3913"/>
      <c r="E14" s="3916"/>
      <c r="F14" s="3901"/>
      <c r="G14" s="3921"/>
      <c r="H14" s="3926"/>
      <c r="I14" s="3918"/>
      <c r="J14" s="3918"/>
      <c r="K14" s="3918"/>
      <c r="L14" s="1770" t="s">
        <v>819</v>
      </c>
      <c r="M14" s="1945" t="s">
        <v>371</v>
      </c>
      <c r="N14" s="1524">
        <v>2</v>
      </c>
      <c r="O14" s="1524">
        <v>0</v>
      </c>
      <c r="P14" s="1765">
        <v>1</v>
      </c>
    </row>
    <row r="15" spans="1:16" ht="26.4" x14ac:dyDescent="0.25">
      <c r="A15" s="3904"/>
      <c r="B15" s="3907"/>
      <c r="C15" s="3910"/>
      <c r="D15" s="3913"/>
      <c r="E15" s="3916"/>
      <c r="F15" s="3901"/>
      <c r="G15" s="3921"/>
      <c r="H15" s="3926"/>
      <c r="I15" s="3918"/>
      <c r="J15" s="3918"/>
      <c r="K15" s="3918"/>
      <c r="L15" s="70" t="s">
        <v>820</v>
      </c>
      <c r="M15" s="1946" t="s">
        <v>371</v>
      </c>
      <c r="N15" s="91">
        <v>1</v>
      </c>
      <c r="O15" s="91">
        <v>1</v>
      </c>
      <c r="P15" s="1326">
        <v>1</v>
      </c>
    </row>
    <row r="16" spans="1:16" ht="26.4" x14ac:dyDescent="0.25">
      <c r="A16" s="3904"/>
      <c r="B16" s="3907"/>
      <c r="C16" s="3910"/>
      <c r="D16" s="3913"/>
      <c r="E16" s="3916"/>
      <c r="F16" s="3901"/>
      <c r="G16" s="3921"/>
      <c r="H16" s="3926"/>
      <c r="I16" s="3918"/>
      <c r="J16" s="3918"/>
      <c r="K16" s="3918"/>
      <c r="L16" s="1790" t="s">
        <v>821</v>
      </c>
      <c r="M16" s="1946" t="s">
        <v>371</v>
      </c>
      <c r="N16" s="91">
        <v>0</v>
      </c>
      <c r="O16" s="91">
        <v>2</v>
      </c>
      <c r="P16" s="1326">
        <v>1</v>
      </c>
    </row>
    <row r="17" spans="1:16" x14ac:dyDescent="0.25">
      <c r="A17" s="3904"/>
      <c r="B17" s="3907"/>
      <c r="C17" s="3910"/>
      <c r="D17" s="3913"/>
      <c r="E17" s="3916"/>
      <c r="F17" s="3901"/>
      <c r="G17" s="3921"/>
      <c r="H17" s="3926"/>
      <c r="I17" s="3918"/>
      <c r="J17" s="3918"/>
      <c r="K17" s="3918"/>
      <c r="L17" s="1790" t="s">
        <v>822</v>
      </c>
      <c r="M17" s="1946" t="s">
        <v>371</v>
      </c>
      <c r="N17" s="91">
        <v>0</v>
      </c>
      <c r="O17" s="91">
        <v>2</v>
      </c>
      <c r="P17" s="1326">
        <v>1</v>
      </c>
    </row>
    <row r="18" spans="1:16" ht="52.8" x14ac:dyDescent="0.25">
      <c r="A18" s="3904"/>
      <c r="B18" s="3907"/>
      <c r="C18" s="3910"/>
      <c r="D18" s="3913"/>
      <c r="E18" s="3916"/>
      <c r="F18" s="3901"/>
      <c r="G18" s="3921"/>
      <c r="H18" s="3924"/>
      <c r="I18" s="3919"/>
      <c r="J18" s="3919"/>
      <c r="K18" s="3919"/>
      <c r="L18" s="1790" t="s">
        <v>823</v>
      </c>
      <c r="M18" s="1946" t="s">
        <v>371</v>
      </c>
      <c r="N18" s="91">
        <v>1</v>
      </c>
      <c r="O18" s="91">
        <v>1</v>
      </c>
      <c r="P18" s="1326">
        <v>1</v>
      </c>
    </row>
    <row r="19" spans="1:16" ht="13.8" thickBot="1" x14ac:dyDescent="0.3">
      <c r="A19" s="3905"/>
      <c r="B19" s="3908"/>
      <c r="C19" s="3911"/>
      <c r="D19" s="3914"/>
      <c r="E19" s="3917"/>
      <c r="F19" s="3902"/>
      <c r="G19" s="3922"/>
      <c r="H19" s="1936" t="s">
        <v>7</v>
      </c>
      <c r="I19" s="1937">
        <f>I13*1</f>
        <v>61</v>
      </c>
      <c r="J19" s="1937">
        <f t="shared" ref="J19:K19" si="1">J13*1</f>
        <v>64</v>
      </c>
      <c r="K19" s="1937">
        <f t="shared" si="1"/>
        <v>67</v>
      </c>
      <c r="L19" s="1947"/>
      <c r="M19" s="1948"/>
      <c r="N19" s="1949"/>
      <c r="O19" s="1949"/>
      <c r="P19" s="1950"/>
    </row>
    <row r="20" spans="1:16" ht="13.8" thickBot="1" x14ac:dyDescent="0.3">
      <c r="A20" s="1547" t="s">
        <v>6</v>
      </c>
      <c r="B20" s="1548" t="s">
        <v>6</v>
      </c>
      <c r="C20" s="3694" t="s">
        <v>31</v>
      </c>
      <c r="D20" s="3694"/>
      <c r="E20" s="3694"/>
      <c r="F20" s="3694"/>
      <c r="G20" s="3695"/>
      <c r="H20" s="1359" t="s">
        <v>7</v>
      </c>
      <c r="I20" s="1072">
        <f>I19+I12</f>
        <v>131</v>
      </c>
      <c r="J20" s="1072">
        <f t="shared" ref="J20:K20" si="2">J19+J12</f>
        <v>139</v>
      </c>
      <c r="K20" s="1072">
        <f t="shared" si="2"/>
        <v>147</v>
      </c>
      <c r="L20" s="1270"/>
      <c r="M20" s="1271"/>
      <c r="N20" s="1271"/>
      <c r="O20" s="1271"/>
      <c r="P20" s="1272"/>
    </row>
    <row r="21" spans="1:16" ht="13.8" thickBot="1" x14ac:dyDescent="0.3">
      <c r="A21" s="1547" t="s">
        <v>6</v>
      </c>
      <c r="B21" s="1818"/>
      <c r="C21" s="3692" t="s">
        <v>51</v>
      </c>
      <c r="D21" s="3692"/>
      <c r="E21" s="3692"/>
      <c r="F21" s="3692"/>
      <c r="G21" s="3693"/>
      <c r="H21" s="1819" t="s">
        <v>7</v>
      </c>
      <c r="I21" s="1820">
        <f>I20*1</f>
        <v>131</v>
      </c>
      <c r="J21" s="1820">
        <f>J20*1</f>
        <v>139</v>
      </c>
      <c r="K21" s="1820">
        <f>K20*1</f>
        <v>147</v>
      </c>
      <c r="L21" s="1822"/>
      <c r="M21" s="1822"/>
      <c r="N21" s="1822"/>
      <c r="O21" s="1822"/>
      <c r="P21" s="1823"/>
    </row>
    <row r="22" spans="1:16" ht="27" thickBot="1" x14ac:dyDescent="0.3">
      <c r="A22" s="1098" t="s">
        <v>8</v>
      </c>
      <c r="B22" s="1607"/>
      <c r="C22" s="3690" t="s">
        <v>824</v>
      </c>
      <c r="D22" s="3691"/>
      <c r="E22" s="3691"/>
      <c r="F22" s="3691"/>
      <c r="G22" s="3691"/>
      <c r="H22" s="3691"/>
      <c r="I22" s="3691"/>
      <c r="J22" s="3691"/>
      <c r="K22" s="3927"/>
      <c r="L22" s="1273" t="s">
        <v>825</v>
      </c>
      <c r="M22" s="1274" t="s">
        <v>354</v>
      </c>
      <c r="N22" s="1274" t="s">
        <v>826</v>
      </c>
      <c r="O22" s="1274" t="s">
        <v>827</v>
      </c>
      <c r="P22" s="1275" t="s">
        <v>1099</v>
      </c>
    </row>
    <row r="23" spans="1:16" ht="13.8" thickBot="1" x14ac:dyDescent="0.3">
      <c r="A23" s="1075" t="s">
        <v>8</v>
      </c>
      <c r="B23" s="1338" t="s">
        <v>6</v>
      </c>
      <c r="C23" s="101" t="s">
        <v>828</v>
      </c>
      <c r="D23" s="1251"/>
      <c r="E23" s="1251"/>
      <c r="F23" s="1251"/>
      <c r="G23" s="1251"/>
      <c r="H23" s="1251"/>
      <c r="I23" s="1251"/>
      <c r="J23" s="1251"/>
      <c r="K23" s="1251"/>
      <c r="L23" s="1251"/>
      <c r="M23" s="1251"/>
      <c r="N23" s="1251"/>
      <c r="O23" s="1251"/>
      <c r="P23" s="1276"/>
    </row>
    <row r="24" spans="1:16" ht="53.4" thickBot="1" x14ac:dyDescent="0.3">
      <c r="A24" s="1917" t="s">
        <v>8</v>
      </c>
      <c r="B24" s="1918" t="s">
        <v>6</v>
      </c>
      <c r="C24" s="1919" t="s">
        <v>6</v>
      </c>
      <c r="D24" s="1920"/>
      <c r="E24" s="1771" t="s">
        <v>829</v>
      </c>
      <c r="F24" s="1768" t="s">
        <v>62</v>
      </c>
      <c r="G24" s="1921" t="s">
        <v>272</v>
      </c>
      <c r="H24" s="1079" t="s">
        <v>48</v>
      </c>
      <c r="I24" s="127">
        <v>35</v>
      </c>
      <c r="J24" s="127">
        <v>37</v>
      </c>
      <c r="K24" s="1922">
        <v>40</v>
      </c>
      <c r="L24" s="1277" t="s">
        <v>830</v>
      </c>
      <c r="M24" s="68"/>
      <c r="N24" s="1923" t="s">
        <v>66</v>
      </c>
      <c r="O24" s="1923" t="s">
        <v>66</v>
      </c>
      <c r="P24" s="1324" t="s">
        <v>66</v>
      </c>
    </row>
    <row r="25" spans="1:16" ht="53.4" thickBot="1" x14ac:dyDescent="0.3">
      <c r="A25" s="1917" t="s">
        <v>8</v>
      </c>
      <c r="B25" s="1918" t="s">
        <v>6</v>
      </c>
      <c r="C25" s="1919" t="s">
        <v>8</v>
      </c>
      <c r="D25" s="1924"/>
      <c r="E25" s="1546" t="s">
        <v>831</v>
      </c>
      <c r="F25" s="1768" t="s">
        <v>62</v>
      </c>
      <c r="G25" s="1921" t="s">
        <v>272</v>
      </c>
      <c r="H25" s="1079" t="s">
        <v>48</v>
      </c>
      <c r="I25" s="127">
        <v>52.5</v>
      </c>
      <c r="J25" s="127">
        <v>55</v>
      </c>
      <c r="K25" s="1922">
        <v>60</v>
      </c>
      <c r="L25" s="71" t="s">
        <v>832</v>
      </c>
      <c r="M25" s="49"/>
      <c r="N25" s="1925" t="s">
        <v>66</v>
      </c>
      <c r="O25" s="1925" t="s">
        <v>66</v>
      </c>
      <c r="P25" s="1926" t="s">
        <v>66</v>
      </c>
    </row>
    <row r="26" spans="1:16" ht="27" customHeight="1" x14ac:dyDescent="0.25">
      <c r="A26" s="3667" t="s">
        <v>8</v>
      </c>
      <c r="B26" s="3670" t="s">
        <v>6</v>
      </c>
      <c r="C26" s="3673" t="s">
        <v>49</v>
      </c>
      <c r="D26" s="1342"/>
      <c r="E26" s="3775" t="s">
        <v>833</v>
      </c>
      <c r="F26" s="3678" t="s">
        <v>62</v>
      </c>
      <c r="G26" s="3681" t="s">
        <v>272</v>
      </c>
      <c r="H26" s="3928" t="s">
        <v>48</v>
      </c>
      <c r="I26" s="3930">
        <v>15</v>
      </c>
      <c r="J26" s="3930">
        <v>16</v>
      </c>
      <c r="K26" s="3930">
        <v>17</v>
      </c>
      <c r="L26" s="71" t="s">
        <v>834</v>
      </c>
      <c r="M26" s="1927"/>
      <c r="N26" s="1928" t="s">
        <v>66</v>
      </c>
      <c r="O26" s="1928" t="s">
        <v>66</v>
      </c>
      <c r="P26" s="1929" t="s">
        <v>66</v>
      </c>
    </row>
    <row r="27" spans="1:16" ht="13.8" thickBot="1" x14ac:dyDescent="0.3">
      <c r="A27" s="3669"/>
      <c r="B27" s="3672"/>
      <c r="C27" s="3882"/>
      <c r="D27" s="1885"/>
      <c r="E27" s="3932"/>
      <c r="F27" s="3680"/>
      <c r="G27" s="3683"/>
      <c r="H27" s="3929"/>
      <c r="I27" s="3931"/>
      <c r="J27" s="3931"/>
      <c r="K27" s="3931"/>
      <c r="L27" s="1930"/>
      <c r="M27" s="1773"/>
      <c r="N27" s="1931"/>
      <c r="O27" s="1278"/>
      <c r="P27" s="1279"/>
    </row>
    <row r="28" spans="1:16" ht="13.8" thickBot="1" x14ac:dyDescent="0.3">
      <c r="A28" s="1547" t="s">
        <v>6</v>
      </c>
      <c r="B28" s="1548" t="s">
        <v>8</v>
      </c>
      <c r="C28" s="3694" t="s">
        <v>31</v>
      </c>
      <c r="D28" s="3694"/>
      <c r="E28" s="3694"/>
      <c r="F28" s="3694"/>
      <c r="G28" s="3695"/>
      <c r="H28" s="1359" t="s">
        <v>7</v>
      </c>
      <c r="I28" s="1072">
        <f>I24+I25+I26</f>
        <v>102.5</v>
      </c>
      <c r="J28" s="1072">
        <f t="shared" ref="J28:K28" si="3">J24+J25+J26</f>
        <v>108</v>
      </c>
      <c r="K28" s="1072">
        <f t="shared" si="3"/>
        <v>117</v>
      </c>
      <c r="L28" s="1073"/>
      <c r="M28" s="1073"/>
      <c r="N28" s="1073"/>
      <c r="O28" s="1073"/>
      <c r="P28" s="1074"/>
    </row>
    <row r="29" spans="1:16" ht="13.8" thickBot="1" x14ac:dyDescent="0.3">
      <c r="A29" s="1075" t="s">
        <v>8</v>
      </c>
      <c r="B29" s="1338" t="s">
        <v>8</v>
      </c>
      <c r="C29" s="3896" t="s">
        <v>835</v>
      </c>
      <c r="D29" s="3897"/>
      <c r="E29" s="3897"/>
      <c r="F29" s="3897"/>
      <c r="G29" s="3897"/>
      <c r="H29" s="3897"/>
      <c r="I29" s="3897"/>
      <c r="J29" s="3897"/>
      <c r="K29" s="3897"/>
      <c r="L29" s="1280"/>
      <c r="M29" s="1280"/>
      <c r="N29" s="1280"/>
      <c r="O29" s="1280"/>
      <c r="P29" s="1281"/>
    </row>
    <row r="30" spans="1:16" ht="26.4" x14ac:dyDescent="0.25">
      <c r="A30" s="3667" t="s">
        <v>8</v>
      </c>
      <c r="B30" s="3670" t="s">
        <v>8</v>
      </c>
      <c r="C30" s="3673" t="s">
        <v>6</v>
      </c>
      <c r="D30" s="1342"/>
      <c r="E30" s="3676" t="s">
        <v>836</v>
      </c>
      <c r="F30" s="3678" t="s">
        <v>62</v>
      </c>
      <c r="G30" s="3681" t="s">
        <v>244</v>
      </c>
      <c r="H30" s="1496" t="s">
        <v>48</v>
      </c>
      <c r="I30" s="1497">
        <v>64</v>
      </c>
      <c r="J30" s="1497">
        <v>67</v>
      </c>
      <c r="K30" s="1498">
        <v>70</v>
      </c>
      <c r="L30" s="81" t="s">
        <v>837</v>
      </c>
      <c r="M30" s="1080" t="s">
        <v>371</v>
      </c>
      <c r="N30" s="1331">
        <v>1</v>
      </c>
      <c r="O30" s="1331">
        <v>1</v>
      </c>
      <c r="P30" s="1324">
        <v>1</v>
      </c>
    </row>
    <row r="31" spans="1:16" ht="39.6" x14ac:dyDescent="0.25">
      <c r="A31" s="3668"/>
      <c r="B31" s="3671"/>
      <c r="C31" s="3674"/>
      <c r="D31" s="1343"/>
      <c r="E31" s="3677"/>
      <c r="F31" s="3679"/>
      <c r="G31" s="3682"/>
      <c r="H31" s="1503"/>
      <c r="I31" s="1499"/>
      <c r="J31" s="1499"/>
      <c r="K31" s="1500"/>
      <c r="L31" s="1951" t="s">
        <v>838</v>
      </c>
      <c r="M31" s="1785" t="s">
        <v>371</v>
      </c>
      <c r="N31" s="1785">
        <v>1</v>
      </c>
      <c r="O31" s="1785">
        <v>1</v>
      </c>
      <c r="P31" s="1952">
        <v>1</v>
      </c>
    </row>
    <row r="32" spans="1:16" ht="39.6" x14ac:dyDescent="0.25">
      <c r="A32" s="3668"/>
      <c r="B32" s="3671"/>
      <c r="C32" s="3674"/>
      <c r="D32" s="1343"/>
      <c r="E32" s="3677"/>
      <c r="F32" s="3679"/>
      <c r="G32" s="3682"/>
      <c r="H32" s="1503"/>
      <c r="I32" s="1499"/>
      <c r="J32" s="1499"/>
      <c r="K32" s="1500"/>
      <c r="L32" s="78" t="s">
        <v>839</v>
      </c>
      <c r="M32" s="1785"/>
      <c r="N32" s="1928" t="s">
        <v>66</v>
      </c>
      <c r="O32" s="1925" t="s">
        <v>66</v>
      </c>
      <c r="P32" s="1926" t="s">
        <v>66</v>
      </c>
    </row>
    <row r="33" spans="1:16" ht="13.8" thickBot="1" x14ac:dyDescent="0.3">
      <c r="A33" s="3669"/>
      <c r="B33" s="3672"/>
      <c r="C33" s="3882"/>
      <c r="D33" s="1885"/>
      <c r="E33" s="3816"/>
      <c r="F33" s="3680"/>
      <c r="G33" s="3683"/>
      <c r="H33" s="1501" t="s">
        <v>7</v>
      </c>
      <c r="I33" s="1502">
        <f>I30*1</f>
        <v>64</v>
      </c>
      <c r="J33" s="1502">
        <f t="shared" ref="J33:K33" si="4">J30*1</f>
        <v>67</v>
      </c>
      <c r="K33" s="1502">
        <f t="shared" si="4"/>
        <v>70</v>
      </c>
      <c r="L33" s="1930"/>
      <c r="M33" s="1539"/>
      <c r="N33" s="1953"/>
      <c r="O33" s="1282"/>
      <c r="P33" s="1283"/>
    </row>
    <row r="34" spans="1:16" ht="13.8" thickBot="1" x14ac:dyDescent="0.3">
      <c r="A34" s="1547" t="s">
        <v>8</v>
      </c>
      <c r="B34" s="1548" t="s">
        <v>6</v>
      </c>
      <c r="C34" s="3694" t="s">
        <v>31</v>
      </c>
      <c r="D34" s="3694"/>
      <c r="E34" s="3694"/>
      <c r="F34" s="3694"/>
      <c r="G34" s="3695"/>
      <c r="H34" s="1359" t="s">
        <v>7</v>
      </c>
      <c r="I34" s="1072">
        <f>I33*1</f>
        <v>64</v>
      </c>
      <c r="J34" s="1072">
        <f t="shared" ref="J34:K34" si="5">J33*1</f>
        <v>67</v>
      </c>
      <c r="K34" s="1072">
        <f t="shared" si="5"/>
        <v>70</v>
      </c>
      <c r="L34" s="1073"/>
      <c r="M34" s="1073"/>
      <c r="N34" s="1073"/>
      <c r="O34" s="1073"/>
      <c r="P34" s="1074"/>
    </row>
    <row r="35" spans="1:16" ht="13.8" thickBot="1" x14ac:dyDescent="0.3">
      <c r="A35" s="1547" t="s">
        <v>53</v>
      </c>
      <c r="B35" s="1818"/>
      <c r="C35" s="3692" t="s">
        <v>51</v>
      </c>
      <c r="D35" s="3692"/>
      <c r="E35" s="3692"/>
      <c r="F35" s="3692"/>
      <c r="G35" s="3693"/>
      <c r="H35" s="1819" t="s">
        <v>7</v>
      </c>
      <c r="I35" s="1820">
        <f>I34+I28</f>
        <v>166.5</v>
      </c>
      <c r="J35" s="1820">
        <f>J34+J28</f>
        <v>175</v>
      </c>
      <c r="K35" s="1820">
        <f>K34+K28</f>
        <v>187</v>
      </c>
      <c r="L35" s="1822"/>
      <c r="M35" s="1822"/>
      <c r="N35" s="1822"/>
      <c r="O35" s="1822"/>
      <c r="P35" s="1823"/>
    </row>
    <row r="36" spans="1:16" ht="13.8" thickBot="1" x14ac:dyDescent="0.3">
      <c r="A36" s="3696" t="s">
        <v>9</v>
      </c>
      <c r="B36" s="3697"/>
      <c r="C36" s="3697"/>
      <c r="D36" s="3697"/>
      <c r="E36" s="3697"/>
      <c r="F36" s="3697"/>
      <c r="G36" s="3697"/>
      <c r="H36" s="3698"/>
      <c r="I36" s="1036">
        <f>I35+I21</f>
        <v>297.5</v>
      </c>
      <c r="J36" s="1036">
        <f>J35+J21</f>
        <v>314</v>
      </c>
      <c r="K36" s="1036">
        <f>K35+K21</f>
        <v>334</v>
      </c>
      <c r="L36" s="3879"/>
      <c r="M36" s="3880"/>
      <c r="N36" s="3880"/>
      <c r="O36" s="3880"/>
      <c r="P36" s="3881"/>
    </row>
    <row r="37" spans="1:16" x14ac:dyDescent="0.25">
      <c r="A37" s="997" t="s">
        <v>450</v>
      </c>
      <c r="B37" s="997"/>
      <c r="C37" s="997"/>
      <c r="D37" s="997"/>
      <c r="E37" s="997"/>
      <c r="F37" s="997"/>
      <c r="G37" s="997"/>
      <c r="H37" s="997"/>
      <c r="I37" s="997"/>
      <c r="J37" s="997"/>
      <c r="K37" s="997"/>
      <c r="L37" s="997"/>
      <c r="M37" s="1037"/>
      <c r="N37" s="1107"/>
      <c r="O37" s="1107"/>
      <c r="P37" s="1107"/>
    </row>
    <row r="38" spans="1:16" x14ac:dyDescent="0.25">
      <c r="A38" s="1037"/>
      <c r="B38" s="1037"/>
      <c r="C38" s="1037"/>
      <c r="D38" s="1037"/>
      <c r="E38" s="1037"/>
      <c r="F38" s="1037"/>
      <c r="G38" s="1037"/>
      <c r="H38" s="1037"/>
      <c r="I38" s="1037"/>
      <c r="J38" s="1037"/>
      <c r="K38" s="1037"/>
      <c r="L38" s="1037"/>
      <c r="M38" s="1037"/>
      <c r="N38" s="1107"/>
      <c r="O38" s="1107"/>
      <c r="P38" s="1107"/>
    </row>
    <row r="39" spans="1:16" ht="16.2" thickBot="1" x14ac:dyDescent="0.3">
      <c r="A39" s="1880"/>
      <c r="B39" s="1880"/>
      <c r="C39" s="1880"/>
      <c r="D39" s="1880"/>
      <c r="E39" s="3702" t="s">
        <v>10</v>
      </c>
      <c r="F39" s="3702"/>
      <c r="G39" s="3702"/>
      <c r="H39" s="3702"/>
      <c r="I39" s="3702"/>
      <c r="J39" s="3702"/>
      <c r="K39" s="3702"/>
      <c r="L39" s="1880"/>
      <c r="M39" s="1880"/>
      <c r="N39" s="1880"/>
      <c r="O39" s="1880"/>
      <c r="P39" s="1880"/>
    </row>
    <row r="40" spans="1:16" ht="31.2" thickBot="1" x14ac:dyDescent="0.3">
      <c r="A40" s="1880"/>
      <c r="B40" s="1880"/>
      <c r="C40" s="1880"/>
      <c r="D40" s="1880"/>
      <c r="E40" s="1065"/>
      <c r="F40" s="1066"/>
      <c r="G40" s="1066"/>
      <c r="H40" s="1901"/>
      <c r="I40" s="1001" t="s">
        <v>1083</v>
      </c>
      <c r="J40" s="1000" t="s">
        <v>77</v>
      </c>
      <c r="K40" s="1001" t="s">
        <v>1084</v>
      </c>
      <c r="L40" s="1880"/>
      <c r="M40" s="1880"/>
      <c r="N40" s="1880"/>
      <c r="O40" s="1880"/>
      <c r="P40" s="1880"/>
    </row>
    <row r="41" spans="1:16" ht="13.8" thickBot="1" x14ac:dyDescent="0.3">
      <c r="A41" s="1880"/>
      <c r="B41" s="1880"/>
      <c r="C41" s="1880"/>
      <c r="D41" s="1880"/>
      <c r="E41" s="3717" t="s">
        <v>33</v>
      </c>
      <c r="F41" s="3718"/>
      <c r="G41" s="3718"/>
      <c r="H41" s="3719"/>
      <c r="I41" s="1902">
        <f>SUM(I42:I52)</f>
        <v>297.5</v>
      </c>
      <c r="J41" s="1902">
        <f>SUM(J42:J52)</f>
        <v>314</v>
      </c>
      <c r="K41" s="1902">
        <f t="shared" ref="K41" si="6">SUM(K42:K52)</f>
        <v>334</v>
      </c>
      <c r="L41" s="1880"/>
      <c r="M41" s="1880"/>
      <c r="N41" s="1880"/>
      <c r="O41" s="1880"/>
      <c r="P41" s="1880"/>
    </row>
    <row r="42" spans="1:16" x14ac:dyDescent="0.25">
      <c r="A42" s="1880"/>
      <c r="B42" s="1880"/>
      <c r="C42" s="1880"/>
      <c r="D42" s="1880"/>
      <c r="E42" s="3709" t="s">
        <v>39</v>
      </c>
      <c r="F42" s="3710"/>
      <c r="G42" s="3710"/>
      <c r="H42" s="3711"/>
      <c r="I42" s="1903">
        <v>297.5</v>
      </c>
      <c r="J42" s="1904">
        <v>314</v>
      </c>
      <c r="K42" s="1903">
        <v>334</v>
      </c>
      <c r="L42" s="1880"/>
      <c r="M42" s="1880"/>
      <c r="N42" s="1880"/>
      <c r="O42" s="1880"/>
      <c r="P42" s="1880"/>
    </row>
    <row r="43" spans="1:16" x14ac:dyDescent="0.25">
      <c r="A43" s="1880"/>
      <c r="B43" s="1880"/>
      <c r="C43" s="1880"/>
      <c r="D43" s="1880"/>
      <c r="E43" s="3709" t="s">
        <v>40</v>
      </c>
      <c r="F43" s="3710"/>
      <c r="G43" s="3710"/>
      <c r="H43" s="3711"/>
      <c r="I43" s="1905"/>
      <c r="J43" s="1906"/>
      <c r="K43" s="1905"/>
      <c r="L43" s="1880"/>
      <c r="M43" s="1880"/>
      <c r="N43" s="1880"/>
      <c r="O43" s="1880"/>
      <c r="P43" s="1880"/>
    </row>
    <row r="44" spans="1:16" x14ac:dyDescent="0.25">
      <c r="A44" s="1880"/>
      <c r="B44" s="1880"/>
      <c r="C44" s="1880"/>
      <c r="D44" s="1880"/>
      <c r="E44" s="3709" t="s">
        <v>41</v>
      </c>
      <c r="F44" s="3710"/>
      <c r="G44" s="3710"/>
      <c r="H44" s="3711"/>
      <c r="I44" s="1905"/>
      <c r="J44" s="1906"/>
      <c r="K44" s="1905"/>
      <c r="L44" s="1880"/>
      <c r="M44" s="1880"/>
      <c r="N44" s="1880"/>
      <c r="O44" s="1880"/>
      <c r="P44" s="1880"/>
    </row>
    <row r="45" spans="1:16" x14ac:dyDescent="0.25">
      <c r="A45" s="1880"/>
      <c r="B45" s="1880"/>
      <c r="C45" s="1880"/>
      <c r="D45" s="1880"/>
      <c r="E45" s="3709" t="s">
        <v>42</v>
      </c>
      <c r="F45" s="3710"/>
      <c r="G45" s="3710"/>
      <c r="H45" s="3711"/>
      <c r="I45" s="1905"/>
      <c r="J45" s="1906"/>
      <c r="K45" s="1905"/>
      <c r="L45" s="1880"/>
      <c r="M45" s="1880"/>
      <c r="N45" s="1880"/>
      <c r="O45" s="1880"/>
      <c r="P45" s="1880"/>
    </row>
    <row r="46" spans="1:16" x14ac:dyDescent="0.25">
      <c r="A46" s="1880"/>
      <c r="B46" s="1880"/>
      <c r="C46" s="1880"/>
      <c r="D46" s="1880"/>
      <c r="E46" s="3720" t="s">
        <v>43</v>
      </c>
      <c r="F46" s="3721"/>
      <c r="G46" s="3721"/>
      <c r="H46" s="3722"/>
      <c r="I46" s="1045"/>
      <c r="J46" s="1046"/>
      <c r="K46" s="1045"/>
      <c r="L46" s="1880"/>
      <c r="M46" s="1880"/>
      <c r="N46" s="1880"/>
      <c r="O46" s="1880"/>
      <c r="P46" s="1880"/>
    </row>
    <row r="47" spans="1:16" x14ac:dyDescent="0.25">
      <c r="A47" s="1880"/>
      <c r="B47" s="1880"/>
      <c r="C47" s="1880"/>
      <c r="D47" s="1880"/>
      <c r="E47" s="3933" t="s">
        <v>44</v>
      </c>
      <c r="F47" s="3934"/>
      <c r="G47" s="3934"/>
      <c r="H47" s="3935"/>
      <c r="I47" s="1905"/>
      <c r="J47" s="1906"/>
      <c r="K47" s="1905"/>
      <c r="L47" s="1880"/>
      <c r="M47" s="1880"/>
      <c r="N47" s="1880"/>
      <c r="O47" s="1880"/>
      <c r="P47" s="1880"/>
    </row>
    <row r="48" spans="1:16" x14ac:dyDescent="0.25">
      <c r="A48" s="1880"/>
      <c r="B48" s="1880"/>
      <c r="C48" s="1880"/>
      <c r="D48" s="1880"/>
      <c r="E48" s="3709" t="s">
        <v>63</v>
      </c>
      <c r="F48" s="3710"/>
      <c r="G48" s="3710"/>
      <c r="H48" s="3711"/>
      <c r="I48" s="1905"/>
      <c r="J48" s="1906"/>
      <c r="K48" s="1905"/>
      <c r="L48" s="1880"/>
      <c r="M48" s="1880"/>
      <c r="N48" s="1880"/>
      <c r="O48" s="1880"/>
      <c r="P48" s="1880"/>
    </row>
    <row r="49" spans="1:16" x14ac:dyDescent="0.25">
      <c r="A49" s="1880"/>
      <c r="B49" s="1880"/>
      <c r="C49" s="1880"/>
      <c r="D49" s="1880"/>
      <c r="E49" s="3709" t="s">
        <v>64</v>
      </c>
      <c r="F49" s="3710"/>
      <c r="G49" s="3710"/>
      <c r="H49" s="3711"/>
      <c r="I49" s="1907"/>
      <c r="J49" s="1908"/>
      <c r="K49" s="1907"/>
      <c r="L49" s="1880"/>
      <c r="M49" s="1880"/>
      <c r="N49" s="1880"/>
      <c r="O49" s="1880"/>
      <c r="P49" s="1880"/>
    </row>
    <row r="50" spans="1:16" x14ac:dyDescent="0.25">
      <c r="A50" s="1880"/>
      <c r="B50" s="1880"/>
      <c r="C50" s="1880"/>
      <c r="D50" s="1880"/>
      <c r="E50" s="3709" t="s">
        <v>47</v>
      </c>
      <c r="F50" s="3710"/>
      <c r="G50" s="3710"/>
      <c r="H50" s="3711"/>
      <c r="I50" s="1907"/>
      <c r="J50" s="1908"/>
      <c r="K50" s="1907"/>
      <c r="L50" s="1880"/>
      <c r="M50" s="1880"/>
      <c r="N50" s="1880"/>
      <c r="O50" s="1880"/>
      <c r="P50" s="1880"/>
    </row>
    <row r="51" spans="1:16" x14ac:dyDescent="0.25">
      <c r="A51" s="1880"/>
      <c r="B51" s="1880"/>
      <c r="C51" s="1880"/>
      <c r="D51" s="1880"/>
      <c r="E51" s="3709" t="s">
        <v>45</v>
      </c>
      <c r="F51" s="3710"/>
      <c r="G51" s="3710"/>
      <c r="H51" s="3711"/>
      <c r="I51" s="1907"/>
      <c r="J51" s="1908"/>
      <c r="K51" s="1907"/>
      <c r="L51" s="1880"/>
      <c r="M51" s="1880"/>
      <c r="N51" s="1880"/>
      <c r="O51" s="1880"/>
      <c r="P51" s="1880"/>
    </row>
    <row r="52" spans="1:16" ht="13.8" thickBot="1" x14ac:dyDescent="0.3">
      <c r="A52" s="1880"/>
      <c r="B52" s="1880"/>
      <c r="C52" s="1880"/>
      <c r="D52" s="1880"/>
      <c r="E52" s="3712" t="s">
        <v>65</v>
      </c>
      <c r="F52" s="3713"/>
      <c r="G52" s="3713"/>
      <c r="H52" s="3714"/>
      <c r="I52" s="1909"/>
      <c r="J52" s="1910"/>
      <c r="K52" s="1909"/>
      <c r="L52" s="1880"/>
      <c r="M52" s="1880"/>
      <c r="N52" s="1880"/>
      <c r="O52" s="1880"/>
      <c r="P52" s="1880"/>
    </row>
    <row r="53" spans="1:16" ht="13.8" thickBot="1" x14ac:dyDescent="0.3">
      <c r="A53" s="1880"/>
      <c r="B53" s="1880"/>
      <c r="C53" s="1880"/>
      <c r="D53" s="1880"/>
      <c r="E53" s="3715" t="s">
        <v>34</v>
      </c>
      <c r="F53" s="3716"/>
      <c r="G53" s="3716"/>
      <c r="H53" s="3716"/>
      <c r="I53" s="1911"/>
      <c r="J53" s="1911"/>
      <c r="K53" s="1912"/>
      <c r="L53" s="1880"/>
      <c r="M53" s="1880"/>
      <c r="N53" s="1880"/>
      <c r="O53" s="1880"/>
      <c r="P53" s="1880"/>
    </row>
    <row r="54" spans="1:16" ht="13.8" thickBot="1" x14ac:dyDescent="0.3">
      <c r="A54" s="1880"/>
      <c r="B54" s="1880"/>
      <c r="C54" s="1880"/>
      <c r="D54" s="1880"/>
      <c r="E54" s="3703" t="s">
        <v>1098</v>
      </c>
      <c r="F54" s="3704"/>
      <c r="G54" s="3704"/>
      <c r="H54" s="3705"/>
      <c r="I54" s="1913"/>
      <c r="J54" s="1913"/>
      <c r="K54" s="1914"/>
      <c r="L54" s="1880"/>
      <c r="M54" s="1880"/>
      <c r="N54" s="1880"/>
      <c r="O54" s="1880"/>
      <c r="P54" s="1880"/>
    </row>
    <row r="55" spans="1:16" ht="11.4" customHeight="1" thickBot="1" x14ac:dyDescent="0.3">
      <c r="A55" s="1880"/>
      <c r="B55" s="1880"/>
      <c r="C55" s="1880"/>
      <c r="D55" s="1880"/>
      <c r="E55" s="3872"/>
      <c r="F55" s="3873"/>
      <c r="G55" s="3873"/>
      <c r="H55" s="3874"/>
      <c r="I55" s="1915"/>
      <c r="J55" s="1915"/>
      <c r="K55" s="1916"/>
      <c r="L55" s="1880"/>
      <c r="M55" s="1880"/>
      <c r="N55" s="1880"/>
      <c r="O55" s="1880"/>
      <c r="P55" s="1880"/>
    </row>
    <row r="56" spans="1:16" x14ac:dyDescent="0.25">
      <c r="E56" s="20"/>
      <c r="F56" s="20"/>
      <c r="G56" s="20"/>
      <c r="H56" s="20"/>
      <c r="I56" s="20"/>
      <c r="J56" s="20"/>
      <c r="K56" s="20"/>
    </row>
    <row r="57" spans="1:16" x14ac:dyDescent="0.25">
      <c r="E57" s="20"/>
      <c r="F57" s="20"/>
      <c r="G57" s="20"/>
      <c r="H57" s="20"/>
      <c r="I57" s="20"/>
      <c r="J57" s="20"/>
      <c r="K57" s="20"/>
    </row>
  </sheetData>
  <mergeCells count="81">
    <mergeCell ref="E55:H55"/>
    <mergeCell ref="E49:H49"/>
    <mergeCell ref="E50:H50"/>
    <mergeCell ref="E51:H51"/>
    <mergeCell ref="E52:H52"/>
    <mergeCell ref="E53:H53"/>
    <mergeCell ref="E54:H54"/>
    <mergeCell ref="E48:H48"/>
    <mergeCell ref="C34:G34"/>
    <mergeCell ref="C35:G35"/>
    <mergeCell ref="A36:H36"/>
    <mergeCell ref="L36:P36"/>
    <mergeCell ref="E39:K39"/>
    <mergeCell ref="E41:H41"/>
    <mergeCell ref="E42:H42"/>
    <mergeCell ref="E43:H43"/>
    <mergeCell ref="E44:H44"/>
    <mergeCell ref="E45:H45"/>
    <mergeCell ref="E46:H46"/>
    <mergeCell ref="E47:H47"/>
    <mergeCell ref="C28:G28"/>
    <mergeCell ref="C29:K29"/>
    <mergeCell ref="A30:A33"/>
    <mergeCell ref="B30:B33"/>
    <mergeCell ref="C30:C33"/>
    <mergeCell ref="E30:E33"/>
    <mergeCell ref="F30:F33"/>
    <mergeCell ref="G30:G33"/>
    <mergeCell ref="C20:G20"/>
    <mergeCell ref="C21:G21"/>
    <mergeCell ref="C22:K22"/>
    <mergeCell ref="A26:A27"/>
    <mergeCell ref="B26:B27"/>
    <mergeCell ref="C26:C27"/>
    <mergeCell ref="F26:F27"/>
    <mergeCell ref="G26:G27"/>
    <mergeCell ref="H26:H27"/>
    <mergeCell ref="I26:I27"/>
    <mergeCell ref="J26:J27"/>
    <mergeCell ref="K26:K27"/>
    <mergeCell ref="E26:E27"/>
    <mergeCell ref="F13:F19"/>
    <mergeCell ref="G13:G19"/>
    <mergeCell ref="H13:H18"/>
    <mergeCell ref="I14:I18"/>
    <mergeCell ref="J14:J18"/>
    <mergeCell ref="K14:K18"/>
    <mergeCell ref="G10:G12"/>
    <mergeCell ref="H10:H11"/>
    <mergeCell ref="I10:I11"/>
    <mergeCell ref="J10:J11"/>
    <mergeCell ref="K10:K11"/>
    <mergeCell ref="A13:A19"/>
    <mergeCell ref="B13:B19"/>
    <mergeCell ref="C13:C19"/>
    <mergeCell ref="D13:D19"/>
    <mergeCell ref="E13:E19"/>
    <mergeCell ref="A10:A12"/>
    <mergeCell ref="B10:B12"/>
    <mergeCell ref="C10:C12"/>
    <mergeCell ref="D10:D12"/>
    <mergeCell ref="E10:E12"/>
    <mergeCell ref="F10:F12"/>
    <mergeCell ref="H4:H6"/>
    <mergeCell ref="I4:I6"/>
    <mergeCell ref="J4:J6"/>
    <mergeCell ref="K4:K6"/>
    <mergeCell ref="L4:P4"/>
    <mergeCell ref="L5:L6"/>
    <mergeCell ref="M5:M6"/>
    <mergeCell ref="N5:P5"/>
    <mergeCell ref="L1:O1"/>
    <mergeCell ref="A2:N2"/>
    <mergeCell ref="A3:P3"/>
    <mergeCell ref="A4:A6"/>
    <mergeCell ref="B4:B6"/>
    <mergeCell ref="C4:C6"/>
    <mergeCell ref="D4:D6"/>
    <mergeCell ref="E4:E6"/>
    <mergeCell ref="F4:F6"/>
    <mergeCell ref="G4:G6"/>
  </mergeCells>
  <pageMargins left="0.7" right="0.7" top="0.75" bottom="0.75" header="0.3" footer="0.3"/>
  <pageSetup paperSize="9" scale="8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0"/>
  <sheetViews>
    <sheetView workbookViewId="0">
      <selection activeCell="L7" sqref="L7:L8"/>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29.6640625" customWidth="1"/>
    <col min="13" max="13" width="9.109375" customWidth="1"/>
    <col min="14" max="14" width="6.88671875" customWidth="1"/>
    <col min="15" max="15" width="6.5546875" customWidth="1"/>
    <col min="16" max="16" width="8.44140625" customWidth="1"/>
  </cols>
  <sheetData>
    <row r="1" spans="1:16" ht="9.6" customHeight="1" x14ac:dyDescent="0.25">
      <c r="A1" s="483"/>
      <c r="B1" s="483"/>
      <c r="C1" s="483"/>
      <c r="D1" s="483"/>
      <c r="E1" s="483"/>
      <c r="F1" s="483"/>
      <c r="G1" s="483"/>
      <c r="H1" s="483"/>
      <c r="I1" s="483"/>
      <c r="J1" s="483"/>
      <c r="K1" s="483"/>
      <c r="L1" s="3939"/>
      <c r="M1" s="3939"/>
      <c r="N1" s="3939"/>
      <c r="O1" s="3939"/>
      <c r="P1" s="3939"/>
    </row>
    <row r="2" spans="1:16" ht="31.95" customHeight="1" x14ac:dyDescent="0.25">
      <c r="A2" s="483"/>
      <c r="B2" s="483"/>
      <c r="C2" s="483"/>
      <c r="D2" s="483"/>
      <c r="E2" s="483"/>
      <c r="F2" s="483"/>
      <c r="G2" s="483"/>
      <c r="H2" s="483"/>
      <c r="I2" s="483"/>
      <c r="J2" s="483"/>
      <c r="K2" s="483"/>
      <c r="L2" s="3939"/>
      <c r="M2" s="3939"/>
      <c r="N2" s="3939"/>
      <c r="O2" s="3939"/>
      <c r="P2" s="3939"/>
    </row>
    <row r="3" spans="1:16" ht="13.8" x14ac:dyDescent="0.25">
      <c r="A3" s="3870" t="s">
        <v>1478</v>
      </c>
      <c r="B3" s="3870"/>
      <c r="C3" s="3870"/>
      <c r="D3" s="3870"/>
      <c r="E3" s="3870"/>
      <c r="F3" s="3870"/>
      <c r="G3" s="3870"/>
      <c r="H3" s="3870"/>
      <c r="I3" s="3870"/>
      <c r="J3" s="3870"/>
      <c r="K3" s="3870"/>
      <c r="L3" s="3870"/>
      <c r="M3" s="3870"/>
      <c r="N3" s="3870"/>
      <c r="O3" s="472"/>
      <c r="P3" s="472"/>
    </row>
    <row r="4" spans="1:16" ht="13.8" x14ac:dyDescent="0.25">
      <c r="A4" s="3386" t="s">
        <v>35</v>
      </c>
      <c r="B4" s="3386"/>
      <c r="C4" s="3386"/>
      <c r="D4" s="3386"/>
      <c r="E4" s="3386"/>
      <c r="F4" s="3386"/>
      <c r="G4" s="3386"/>
      <c r="H4" s="3386"/>
      <c r="I4" s="3386"/>
      <c r="J4" s="3386"/>
      <c r="K4" s="3386"/>
      <c r="L4" s="3386"/>
      <c r="M4" s="3386"/>
      <c r="N4" s="3386"/>
      <c r="O4" s="3386"/>
      <c r="P4" s="3386"/>
    </row>
    <row r="5" spans="1:16" ht="14.4" thickBot="1" x14ac:dyDescent="0.3">
      <c r="A5" s="1604"/>
      <c r="B5" s="1604"/>
      <c r="C5" s="1604"/>
      <c r="D5" s="1604"/>
      <c r="E5" s="1604"/>
      <c r="F5" s="1604"/>
      <c r="G5" s="1604"/>
      <c r="H5" s="1604"/>
      <c r="I5" s="1604"/>
      <c r="J5" s="1604"/>
      <c r="K5" s="1604"/>
      <c r="L5" s="1428"/>
      <c r="M5" s="1604"/>
      <c r="N5" s="1429"/>
      <c r="O5" s="3871" t="s">
        <v>662</v>
      </c>
      <c r="P5" s="3871"/>
    </row>
    <row r="6" spans="1:16" ht="14.4" customHeight="1" thickBot="1" x14ac:dyDescent="0.3">
      <c r="A6" s="3380" t="s">
        <v>0</v>
      </c>
      <c r="B6" s="3380" t="s">
        <v>1</v>
      </c>
      <c r="C6" s="3383" t="s">
        <v>2</v>
      </c>
      <c r="D6" s="3380" t="s">
        <v>32</v>
      </c>
      <c r="E6" s="3467" t="s">
        <v>54</v>
      </c>
      <c r="F6" s="3377" t="s">
        <v>3</v>
      </c>
      <c r="G6" s="3383" t="s">
        <v>4</v>
      </c>
      <c r="H6" s="3377" t="s">
        <v>5</v>
      </c>
      <c r="I6" s="3419" t="s">
        <v>1070</v>
      </c>
      <c r="J6" s="3377" t="s">
        <v>77</v>
      </c>
      <c r="K6" s="3377" t="s">
        <v>1071</v>
      </c>
      <c r="L6" s="3387" t="s">
        <v>11</v>
      </c>
      <c r="M6" s="3388"/>
      <c r="N6" s="3388"/>
      <c r="O6" s="3388"/>
      <c r="P6" s="3389"/>
    </row>
    <row r="7" spans="1:16" ht="13.8" x14ac:dyDescent="0.25">
      <c r="A7" s="3381"/>
      <c r="B7" s="3381"/>
      <c r="C7" s="3384"/>
      <c r="D7" s="3381"/>
      <c r="E7" s="3468"/>
      <c r="F7" s="3378"/>
      <c r="G7" s="3384"/>
      <c r="H7" s="3378"/>
      <c r="I7" s="3420"/>
      <c r="J7" s="3378"/>
      <c r="K7" s="3378"/>
      <c r="L7" s="3390" t="s">
        <v>37</v>
      </c>
      <c r="M7" s="3397" t="s">
        <v>36</v>
      </c>
      <c r="N7" s="3426" t="s">
        <v>38</v>
      </c>
      <c r="O7" s="3426"/>
      <c r="P7" s="3427"/>
    </row>
    <row r="8" spans="1:16" ht="134.4" customHeight="1" thickBot="1" x14ac:dyDescent="0.3">
      <c r="A8" s="3382"/>
      <c r="B8" s="3382"/>
      <c r="C8" s="3385"/>
      <c r="D8" s="3382"/>
      <c r="E8" s="3469"/>
      <c r="F8" s="3379"/>
      <c r="G8" s="3385"/>
      <c r="H8" s="3379"/>
      <c r="I8" s="3421"/>
      <c r="J8" s="3379"/>
      <c r="K8" s="3379"/>
      <c r="L8" s="3391"/>
      <c r="M8" s="3398"/>
      <c r="N8" s="24" t="s">
        <v>1072</v>
      </c>
      <c r="O8" s="24" t="s">
        <v>52</v>
      </c>
      <c r="P8" s="25" t="s">
        <v>1073</v>
      </c>
    </row>
    <row r="9" spans="1:16" ht="14.4" thickBot="1" x14ac:dyDescent="0.3">
      <c r="A9" s="26" t="s">
        <v>6</v>
      </c>
      <c r="B9" s="1430"/>
      <c r="C9" s="27" t="s">
        <v>693</v>
      </c>
      <c r="D9" s="28"/>
      <c r="E9" s="1431"/>
      <c r="F9" s="28"/>
      <c r="G9" s="28"/>
      <c r="H9" s="28"/>
      <c r="I9" s="28"/>
      <c r="J9" s="27"/>
      <c r="K9" s="28"/>
      <c r="L9" s="1432"/>
      <c r="M9" s="1432"/>
      <c r="N9" s="28"/>
      <c r="O9" s="27"/>
      <c r="P9" s="1433"/>
    </row>
    <row r="10" spans="1:16" ht="55.8" thickBot="1" x14ac:dyDescent="0.3">
      <c r="A10" s="562"/>
      <c r="B10" s="3940"/>
      <c r="C10" s="3941"/>
      <c r="D10" s="3941"/>
      <c r="E10" s="3941"/>
      <c r="F10" s="3941"/>
      <c r="G10" s="3941"/>
      <c r="H10" s="3941"/>
      <c r="I10" s="3941"/>
      <c r="J10" s="3941"/>
      <c r="K10" s="3942"/>
      <c r="L10" s="2336" t="s">
        <v>402</v>
      </c>
      <c r="M10" s="2337" t="s">
        <v>401</v>
      </c>
      <c r="N10" s="2415" t="s">
        <v>400</v>
      </c>
      <c r="O10" s="2415" t="s">
        <v>400</v>
      </c>
      <c r="P10" s="2417" t="s">
        <v>400</v>
      </c>
    </row>
    <row r="11" spans="1:16" ht="14.4" thickBot="1" x14ac:dyDescent="0.3">
      <c r="A11" s="30" t="s">
        <v>6</v>
      </c>
      <c r="B11" s="521" t="s">
        <v>6</v>
      </c>
      <c r="C11" s="3424" t="s">
        <v>694</v>
      </c>
      <c r="D11" s="3425"/>
      <c r="E11" s="3425"/>
      <c r="F11" s="3425"/>
      <c r="G11" s="3425"/>
      <c r="H11" s="3425"/>
      <c r="I11" s="3425"/>
      <c r="J11" s="3425"/>
      <c r="K11" s="3425"/>
      <c r="L11" s="3425"/>
      <c r="M11" s="3425"/>
      <c r="N11" s="3425"/>
      <c r="O11" s="3425"/>
      <c r="P11" s="556"/>
    </row>
    <row r="12" spans="1:16" ht="42" thickBot="1" x14ac:dyDescent="0.3">
      <c r="A12" s="148"/>
      <c r="B12" s="555"/>
      <c r="C12" s="554"/>
      <c r="D12" s="554"/>
      <c r="E12" s="554"/>
      <c r="F12" s="554"/>
      <c r="G12" s="554"/>
      <c r="H12" s="554"/>
      <c r="I12" s="554"/>
      <c r="J12" s="554"/>
      <c r="K12" s="554"/>
      <c r="L12" s="2374" t="s">
        <v>695</v>
      </c>
      <c r="M12" s="1446" t="s">
        <v>354</v>
      </c>
      <c r="N12" s="530">
        <v>65</v>
      </c>
      <c r="O12" s="530">
        <v>75</v>
      </c>
      <c r="P12" s="2376">
        <v>85</v>
      </c>
    </row>
    <row r="13" spans="1:16" ht="42" thickBot="1" x14ac:dyDescent="0.3">
      <c r="A13" s="148"/>
      <c r="B13" s="586"/>
      <c r="C13" s="1110"/>
      <c r="D13" s="1110"/>
      <c r="E13" s="1110"/>
      <c r="F13" s="1110"/>
      <c r="G13" s="1110"/>
      <c r="H13" s="1110"/>
      <c r="I13" s="1110"/>
      <c r="J13" s="1110"/>
      <c r="K13" s="1110"/>
      <c r="L13" s="582" t="s">
        <v>696</v>
      </c>
      <c r="M13" s="1111" t="s">
        <v>371</v>
      </c>
      <c r="N13" s="1970">
        <v>2</v>
      </c>
      <c r="O13" s="1970">
        <v>2</v>
      </c>
      <c r="P13" s="1971">
        <v>2</v>
      </c>
    </row>
    <row r="14" spans="1:16" ht="61.2" customHeight="1" x14ac:dyDescent="0.25">
      <c r="A14" s="3366" t="s">
        <v>6</v>
      </c>
      <c r="B14" s="3368" t="s">
        <v>6</v>
      </c>
      <c r="C14" s="3370" t="s">
        <v>6</v>
      </c>
      <c r="D14" s="119"/>
      <c r="E14" s="3372" t="s">
        <v>697</v>
      </c>
      <c r="F14" s="3374" t="s">
        <v>62</v>
      </c>
      <c r="G14" s="3399" t="s">
        <v>698</v>
      </c>
      <c r="H14" s="507" t="s">
        <v>48</v>
      </c>
      <c r="I14" s="506">
        <v>55</v>
      </c>
      <c r="J14" s="506">
        <v>58</v>
      </c>
      <c r="K14" s="505">
        <v>61</v>
      </c>
      <c r="L14" s="504" t="s">
        <v>699</v>
      </c>
      <c r="M14" s="503" t="s">
        <v>371</v>
      </c>
      <c r="N14" s="31"/>
      <c r="O14" s="31"/>
      <c r="P14" s="516">
        <v>1</v>
      </c>
    </row>
    <row r="15" spans="1:16" ht="36.6" customHeight="1" x14ac:dyDescent="0.25">
      <c r="A15" s="3394"/>
      <c r="B15" s="3395"/>
      <c r="C15" s="3396"/>
      <c r="D15" s="120"/>
      <c r="E15" s="3403"/>
      <c r="F15" s="3408"/>
      <c r="G15" s="3408"/>
      <c r="H15" s="537"/>
      <c r="I15" s="536"/>
      <c r="J15" s="536"/>
      <c r="K15" s="535"/>
      <c r="L15" s="39" t="s">
        <v>700</v>
      </c>
      <c r="M15" s="1113" t="s">
        <v>371</v>
      </c>
      <c r="N15" s="40">
        <v>1</v>
      </c>
      <c r="O15" s="40"/>
      <c r="P15" s="538"/>
    </row>
    <row r="16" spans="1:16" ht="38.4" customHeight="1" thickBot="1" x14ac:dyDescent="0.3">
      <c r="A16" s="3367"/>
      <c r="B16" s="3369"/>
      <c r="C16" s="3869"/>
      <c r="D16" s="1608"/>
      <c r="E16" s="3943"/>
      <c r="F16" s="3375"/>
      <c r="G16" s="3400"/>
      <c r="H16" s="500" t="s">
        <v>7</v>
      </c>
      <c r="I16" s="499">
        <f>SUM(I14:I14)</f>
        <v>55</v>
      </c>
      <c r="J16" s="499">
        <f>SUM(J14:J14)</f>
        <v>58</v>
      </c>
      <c r="K16" s="499">
        <f>SUM(K14:K14)</f>
        <v>61</v>
      </c>
      <c r="L16" s="1866" t="s">
        <v>701</v>
      </c>
      <c r="M16" s="510" t="s">
        <v>371</v>
      </c>
      <c r="N16" s="578">
        <v>2</v>
      </c>
      <c r="O16" s="578">
        <v>2</v>
      </c>
      <c r="P16" s="577">
        <v>2</v>
      </c>
    </row>
    <row r="17" spans="1:16" ht="37.200000000000003" customHeight="1" x14ac:dyDescent="0.25">
      <c r="A17" s="3366" t="s">
        <v>6</v>
      </c>
      <c r="B17" s="3368" t="s">
        <v>6</v>
      </c>
      <c r="C17" s="3370" t="s">
        <v>8</v>
      </c>
      <c r="D17" s="119"/>
      <c r="E17" s="3372" t="s">
        <v>702</v>
      </c>
      <c r="F17" s="3374" t="s">
        <v>62</v>
      </c>
      <c r="G17" s="3399" t="s">
        <v>698</v>
      </c>
      <c r="H17" s="507" t="s">
        <v>48</v>
      </c>
      <c r="I17" s="506">
        <v>135</v>
      </c>
      <c r="J17" s="506">
        <v>140</v>
      </c>
      <c r="K17" s="506">
        <v>145</v>
      </c>
      <c r="L17" s="504" t="s">
        <v>703</v>
      </c>
      <c r="M17" s="503" t="s">
        <v>371</v>
      </c>
      <c r="N17" s="31">
        <v>2</v>
      </c>
      <c r="O17" s="31">
        <v>2</v>
      </c>
      <c r="P17" s="516">
        <v>2</v>
      </c>
    </row>
    <row r="18" spans="1:16" ht="37.950000000000003" customHeight="1" x14ac:dyDescent="0.25">
      <c r="A18" s="3394"/>
      <c r="B18" s="3395"/>
      <c r="C18" s="3396"/>
      <c r="D18" s="120"/>
      <c r="E18" s="3403"/>
      <c r="F18" s="3408"/>
      <c r="G18" s="3408"/>
      <c r="H18" s="537"/>
      <c r="I18" s="536"/>
      <c r="J18" s="536"/>
      <c r="K18" s="536"/>
      <c r="L18" s="39" t="s">
        <v>704</v>
      </c>
      <c r="M18" s="1113" t="s">
        <v>371</v>
      </c>
      <c r="N18" s="40">
        <v>20</v>
      </c>
      <c r="O18" s="40">
        <v>20</v>
      </c>
      <c r="P18" s="538">
        <v>20</v>
      </c>
    </row>
    <row r="19" spans="1:16" ht="28.2" thickBot="1" x14ac:dyDescent="0.3">
      <c r="A19" s="3367"/>
      <c r="B19" s="3369"/>
      <c r="C19" s="3869"/>
      <c r="D19" s="1608"/>
      <c r="E19" s="3373"/>
      <c r="F19" s="3375"/>
      <c r="G19" s="3400"/>
      <c r="H19" s="500" t="s">
        <v>7</v>
      </c>
      <c r="I19" s="499">
        <f>SUM(I17:I17)</f>
        <v>135</v>
      </c>
      <c r="J19" s="499">
        <f>SUM(J17:J17)</f>
        <v>140</v>
      </c>
      <c r="K19" s="499">
        <f>SUM(K17:K17)</f>
        <v>145</v>
      </c>
      <c r="L19" s="585" t="s">
        <v>705</v>
      </c>
      <c r="M19" s="584" t="s">
        <v>371</v>
      </c>
      <c r="N19" s="1114">
        <v>2</v>
      </c>
      <c r="O19" s="1114">
        <v>2</v>
      </c>
      <c r="P19" s="1115">
        <v>2</v>
      </c>
    </row>
    <row r="20" spans="1:16" ht="13.95" customHeight="1" x14ac:dyDescent="0.25">
      <c r="A20" s="3366" t="s">
        <v>6</v>
      </c>
      <c r="B20" s="3368" t="s">
        <v>6</v>
      </c>
      <c r="C20" s="3370" t="s">
        <v>49</v>
      </c>
      <c r="D20" s="119"/>
      <c r="E20" s="3372" t="s">
        <v>706</v>
      </c>
      <c r="F20" s="3374" t="s">
        <v>62</v>
      </c>
      <c r="G20" s="3399" t="s">
        <v>698</v>
      </c>
      <c r="H20" s="507" t="s">
        <v>48</v>
      </c>
      <c r="I20" s="506"/>
      <c r="J20" s="506"/>
      <c r="K20" s="505"/>
      <c r="L20" s="504" t="s">
        <v>707</v>
      </c>
      <c r="M20" s="503" t="s">
        <v>371</v>
      </c>
      <c r="N20" s="31"/>
      <c r="O20" s="31"/>
      <c r="P20" s="516"/>
    </row>
    <row r="21" spans="1:16" ht="31.95" customHeight="1" thickBot="1" x14ac:dyDescent="0.3">
      <c r="A21" s="3367"/>
      <c r="B21" s="3369"/>
      <c r="C21" s="3869"/>
      <c r="D21" s="1608"/>
      <c r="E21" s="3373"/>
      <c r="F21" s="3375"/>
      <c r="G21" s="3400"/>
      <c r="H21" s="500" t="s">
        <v>7</v>
      </c>
      <c r="I21" s="499">
        <f>SUM(I20:I20)</f>
        <v>0</v>
      </c>
      <c r="J21" s="499">
        <f>SUM(J20:J20)</f>
        <v>0</v>
      </c>
      <c r="K21" s="499">
        <f>SUM(K20:K20)</f>
        <v>0</v>
      </c>
      <c r="L21" s="585"/>
      <c r="M21" s="584"/>
      <c r="N21" s="1112"/>
      <c r="O21" s="1112"/>
      <c r="P21" s="528"/>
    </row>
    <row r="22" spans="1:16" ht="13.95" customHeight="1" x14ac:dyDescent="0.25">
      <c r="A22" s="3366" t="s">
        <v>6</v>
      </c>
      <c r="B22" s="3368" t="s">
        <v>6</v>
      </c>
      <c r="C22" s="3370" t="s">
        <v>50</v>
      </c>
      <c r="D22" s="119"/>
      <c r="E22" s="3372" t="s">
        <v>708</v>
      </c>
      <c r="F22" s="3374" t="s">
        <v>62</v>
      </c>
      <c r="G22" s="3399" t="s">
        <v>698</v>
      </c>
      <c r="H22" s="507" t="s">
        <v>48</v>
      </c>
      <c r="I22" s="506"/>
      <c r="J22" s="506"/>
      <c r="K22" s="505"/>
      <c r="L22" s="504" t="s">
        <v>707</v>
      </c>
      <c r="M22" s="1116" t="s">
        <v>371</v>
      </c>
      <c r="N22" s="31"/>
      <c r="O22" s="31"/>
      <c r="P22" s="516"/>
    </row>
    <row r="23" spans="1:16" ht="21.6" customHeight="1" thickBot="1" x14ac:dyDescent="0.3">
      <c r="A23" s="3367"/>
      <c r="B23" s="3369"/>
      <c r="C23" s="3869"/>
      <c r="D23" s="1608"/>
      <c r="E23" s="3373"/>
      <c r="F23" s="3375"/>
      <c r="G23" s="3400"/>
      <c r="H23" s="500" t="s">
        <v>7</v>
      </c>
      <c r="I23" s="499">
        <f>SUM(I22:I22)</f>
        <v>0</v>
      </c>
      <c r="J23" s="499">
        <f>SUM(J22:J22)</f>
        <v>0</v>
      </c>
      <c r="K23" s="499">
        <f>SUM(K22:K22)</f>
        <v>0</v>
      </c>
      <c r="L23" s="1866"/>
      <c r="M23" s="510"/>
      <c r="N23" s="1112"/>
      <c r="O23" s="1112"/>
      <c r="P23" s="528"/>
    </row>
    <row r="24" spans="1:16" ht="14.4" customHeight="1" thickBot="1" x14ac:dyDescent="0.3">
      <c r="A24" s="149" t="s">
        <v>6</v>
      </c>
      <c r="B24" s="32" t="s">
        <v>6</v>
      </c>
      <c r="C24" s="3406" t="s">
        <v>31</v>
      </c>
      <c r="D24" s="3406"/>
      <c r="E24" s="3406"/>
      <c r="F24" s="3406"/>
      <c r="G24" s="3407"/>
      <c r="H24" s="33" t="s">
        <v>7</v>
      </c>
      <c r="I24" s="34">
        <f>I16+I19+I21+I23</f>
        <v>190</v>
      </c>
      <c r="J24" s="34">
        <f>J16+J19+J21+J23</f>
        <v>198</v>
      </c>
      <c r="K24" s="34">
        <f>K16+K19+K21+K23</f>
        <v>206</v>
      </c>
      <c r="L24" s="1117"/>
      <c r="M24" s="580"/>
      <c r="N24" s="580"/>
      <c r="O24" s="580"/>
      <c r="P24" s="579"/>
    </row>
    <row r="25" spans="1:16" ht="14.4" customHeight="1" thickBot="1" x14ac:dyDescent="0.3">
      <c r="A25" s="149" t="s">
        <v>6</v>
      </c>
      <c r="B25" s="32"/>
      <c r="C25" s="3839" t="s">
        <v>51</v>
      </c>
      <c r="D25" s="3839"/>
      <c r="E25" s="3839"/>
      <c r="F25" s="3839"/>
      <c r="G25" s="3840"/>
      <c r="H25" s="122" t="s">
        <v>7</v>
      </c>
      <c r="I25" s="123">
        <f>I24*1</f>
        <v>190</v>
      </c>
      <c r="J25" s="123">
        <f t="shared" ref="J25:K26" si="0">J24*1</f>
        <v>198</v>
      </c>
      <c r="K25" s="123">
        <f t="shared" si="0"/>
        <v>206</v>
      </c>
      <c r="L25" s="1846"/>
      <c r="M25" s="1846"/>
      <c r="N25" s="1846"/>
      <c r="O25" s="1846"/>
      <c r="P25" s="1847"/>
    </row>
    <row r="26" spans="1:16" ht="14.4" thickBot="1" x14ac:dyDescent="0.3">
      <c r="A26" s="3445" t="s">
        <v>9</v>
      </c>
      <c r="B26" s="3446"/>
      <c r="C26" s="3446"/>
      <c r="D26" s="3446"/>
      <c r="E26" s="3446"/>
      <c r="F26" s="3446"/>
      <c r="G26" s="3446"/>
      <c r="H26" s="3447"/>
      <c r="I26" s="44">
        <f>I25*1</f>
        <v>190</v>
      </c>
      <c r="J26" s="44">
        <f t="shared" si="0"/>
        <v>198</v>
      </c>
      <c r="K26" s="44">
        <f t="shared" si="0"/>
        <v>206</v>
      </c>
      <c r="L26" s="3463"/>
      <c r="M26" s="3464"/>
      <c r="N26" s="3464"/>
      <c r="O26" s="3464"/>
      <c r="P26" s="3465"/>
    </row>
    <row r="27" spans="1:16" ht="13.8" x14ac:dyDescent="0.25">
      <c r="A27" s="494" t="s">
        <v>709</v>
      </c>
      <c r="B27" s="494"/>
      <c r="C27" s="494"/>
      <c r="D27" s="494"/>
      <c r="E27" s="494"/>
      <c r="F27" s="494"/>
      <c r="G27" s="494"/>
      <c r="H27" s="494"/>
      <c r="I27" s="494"/>
      <c r="J27" s="494"/>
      <c r="K27" s="494"/>
      <c r="L27" s="494"/>
      <c r="M27" s="493"/>
      <c r="N27" s="1850"/>
      <c r="O27" s="1850"/>
      <c r="P27" s="1850"/>
    </row>
    <row r="28" spans="1:16" ht="13.8" x14ac:dyDescent="0.25">
      <c r="A28" s="493"/>
      <c r="B28" s="493"/>
      <c r="C28" s="493"/>
      <c r="D28" s="493"/>
      <c r="E28" s="493"/>
      <c r="F28" s="493"/>
      <c r="G28" s="493"/>
      <c r="H28" s="493"/>
      <c r="I28" s="493"/>
      <c r="J28" s="493"/>
      <c r="K28" s="493"/>
      <c r="L28" s="493"/>
      <c r="M28" s="493"/>
      <c r="N28" s="1850"/>
      <c r="O28" s="1850"/>
      <c r="P28" s="1850"/>
    </row>
    <row r="29" spans="1:16" ht="13.8" x14ac:dyDescent="0.25">
      <c r="A29" s="1839"/>
      <c r="B29" s="1969"/>
      <c r="C29" s="1969"/>
      <c r="D29" s="1969"/>
      <c r="E29" s="483"/>
      <c r="F29" s="483"/>
      <c r="G29" s="483"/>
      <c r="H29" s="483"/>
      <c r="I29" s="483"/>
      <c r="J29" s="483"/>
      <c r="K29" s="483"/>
      <c r="L29" s="492"/>
      <c r="M29" s="492"/>
      <c r="N29" s="492"/>
      <c r="O29" s="492"/>
      <c r="P29" s="492"/>
    </row>
    <row r="30" spans="1:16" ht="13.8" x14ac:dyDescent="0.25">
      <c r="A30" s="477"/>
      <c r="B30" s="477"/>
      <c r="C30" s="477"/>
      <c r="D30" s="477"/>
      <c r="E30" s="483"/>
      <c r="F30" s="483"/>
      <c r="G30" s="483"/>
      <c r="H30" s="483"/>
      <c r="I30" s="483"/>
      <c r="J30" s="483"/>
      <c r="K30" s="483"/>
      <c r="L30" s="477"/>
      <c r="M30" s="477"/>
      <c r="N30" s="477"/>
      <c r="O30" s="477"/>
      <c r="P30" s="477"/>
    </row>
    <row r="31" spans="1:16" ht="14.4" thickBot="1" x14ac:dyDescent="0.3">
      <c r="A31" s="477"/>
      <c r="B31" s="477"/>
      <c r="C31" s="477"/>
      <c r="D31" s="477"/>
      <c r="E31" s="3444" t="s">
        <v>10</v>
      </c>
      <c r="F31" s="3444"/>
      <c r="G31" s="3444"/>
      <c r="H31" s="3444"/>
      <c r="I31" s="3444"/>
      <c r="J31" s="3444"/>
      <c r="K31" s="3444"/>
      <c r="L31" s="1840"/>
      <c r="M31" s="1840"/>
      <c r="N31" s="477"/>
      <c r="O31" s="477"/>
      <c r="P31" s="477"/>
    </row>
    <row r="32" spans="1:16" ht="46.2" thickBot="1" x14ac:dyDescent="0.3">
      <c r="A32" s="477"/>
      <c r="B32" s="477"/>
      <c r="C32" s="477"/>
      <c r="D32" s="477"/>
      <c r="E32" s="490"/>
      <c r="F32" s="489"/>
      <c r="G32" s="489"/>
      <c r="H32" s="1972"/>
      <c r="I32" s="1973" t="s">
        <v>1083</v>
      </c>
      <c r="J32" s="1974" t="s">
        <v>77</v>
      </c>
      <c r="K32" s="1973" t="s">
        <v>1084</v>
      </c>
      <c r="L32" s="477"/>
      <c r="M32" s="477"/>
      <c r="N32" s="477"/>
      <c r="O32" s="477"/>
      <c r="P32" s="477"/>
    </row>
    <row r="33" spans="1:16" ht="14.4" thickBot="1" x14ac:dyDescent="0.3">
      <c r="A33" s="477"/>
      <c r="B33" s="477"/>
      <c r="C33" s="477"/>
      <c r="D33" s="477"/>
      <c r="E33" s="3450" t="s">
        <v>33</v>
      </c>
      <c r="F33" s="3451"/>
      <c r="G33" s="3451"/>
      <c r="H33" s="3452"/>
      <c r="I33" s="576">
        <f>SUM(I34:I44)</f>
        <v>190</v>
      </c>
      <c r="J33" s="576">
        <f t="shared" ref="J33:K33" si="1">SUM(J34:J44)</f>
        <v>198</v>
      </c>
      <c r="K33" s="576">
        <f t="shared" si="1"/>
        <v>206</v>
      </c>
      <c r="L33" s="608"/>
      <c r="M33" s="477"/>
      <c r="N33" s="477"/>
      <c r="O33" s="477"/>
      <c r="P33" s="477"/>
    </row>
    <row r="34" spans="1:16" ht="13.8" x14ac:dyDescent="0.25">
      <c r="A34" s="477"/>
      <c r="B34" s="477"/>
      <c r="C34" s="477"/>
      <c r="D34" s="477"/>
      <c r="E34" s="3435" t="s">
        <v>230</v>
      </c>
      <c r="F34" s="3436"/>
      <c r="G34" s="3436"/>
      <c r="H34" s="3437"/>
      <c r="I34" s="574">
        <v>190</v>
      </c>
      <c r="J34" s="575">
        <v>198</v>
      </c>
      <c r="K34" s="574">
        <v>206</v>
      </c>
      <c r="L34" s="477"/>
      <c r="M34" s="477"/>
      <c r="N34" s="477"/>
      <c r="O34" s="477"/>
      <c r="P34" s="477"/>
    </row>
    <row r="35" spans="1:16" ht="13.8" x14ac:dyDescent="0.25">
      <c r="A35" s="477"/>
      <c r="B35" s="477"/>
      <c r="C35" s="477"/>
      <c r="D35" s="477"/>
      <c r="E35" s="3435" t="s">
        <v>229</v>
      </c>
      <c r="F35" s="3436"/>
      <c r="G35" s="3436"/>
      <c r="H35" s="3437"/>
      <c r="I35" s="1975"/>
      <c r="J35" s="1976"/>
      <c r="K35" s="1975"/>
      <c r="L35" s="477"/>
      <c r="M35" s="477"/>
      <c r="N35" s="477"/>
      <c r="O35" s="477"/>
      <c r="P35" s="477"/>
    </row>
    <row r="36" spans="1:16" ht="13.8" x14ac:dyDescent="0.25">
      <c r="A36" s="477"/>
      <c r="B36" s="477"/>
      <c r="C36" s="477"/>
      <c r="D36" s="477"/>
      <c r="E36" s="3435" t="s">
        <v>228</v>
      </c>
      <c r="F36" s="3436"/>
      <c r="G36" s="3436"/>
      <c r="H36" s="3437"/>
      <c r="I36" s="1975"/>
      <c r="J36" s="1976"/>
      <c r="K36" s="1975"/>
      <c r="L36" s="477"/>
      <c r="M36" s="477"/>
      <c r="N36" s="477"/>
      <c r="O36" s="477"/>
      <c r="P36" s="477"/>
    </row>
    <row r="37" spans="1:16" ht="13.2" customHeight="1" x14ac:dyDescent="0.25">
      <c r="A37" s="477"/>
      <c r="B37" s="477"/>
      <c r="C37" s="477"/>
      <c r="D37" s="477"/>
      <c r="E37" s="3435" t="s">
        <v>227</v>
      </c>
      <c r="F37" s="3436"/>
      <c r="G37" s="3436"/>
      <c r="H37" s="3437"/>
      <c r="I37" s="1975"/>
      <c r="J37" s="1976"/>
      <c r="K37" s="1975"/>
      <c r="L37" s="477"/>
      <c r="M37" s="477"/>
      <c r="N37" s="477"/>
      <c r="O37" s="477"/>
      <c r="P37" s="477"/>
    </row>
    <row r="38" spans="1:16" ht="13.8" x14ac:dyDescent="0.25">
      <c r="A38" s="477"/>
      <c r="B38" s="477"/>
      <c r="C38" s="477"/>
      <c r="D38" s="477"/>
      <c r="E38" s="3438" t="s">
        <v>226</v>
      </c>
      <c r="F38" s="3439"/>
      <c r="G38" s="3439"/>
      <c r="H38" s="3440"/>
      <c r="I38" s="1005"/>
      <c r="J38" s="1977"/>
      <c r="K38" s="1005"/>
      <c r="L38" s="477"/>
      <c r="M38" s="477"/>
      <c r="N38" s="477"/>
      <c r="O38" s="477"/>
      <c r="P38" s="477"/>
    </row>
    <row r="39" spans="1:16" ht="13.8" x14ac:dyDescent="0.25">
      <c r="A39" s="477"/>
      <c r="B39" s="477"/>
      <c r="C39" s="477"/>
      <c r="D39" s="477"/>
      <c r="E39" s="484" t="s">
        <v>225</v>
      </c>
      <c r="F39" s="483"/>
      <c r="G39" s="483"/>
      <c r="H39" s="482"/>
      <c r="I39" s="1975"/>
      <c r="J39" s="1976"/>
      <c r="K39" s="1975"/>
      <c r="L39" s="477"/>
      <c r="M39" s="477"/>
      <c r="N39" s="477"/>
      <c r="O39" s="477"/>
      <c r="P39" s="477"/>
    </row>
    <row r="40" spans="1:16" ht="13.2" customHeight="1" x14ac:dyDescent="0.25">
      <c r="A40" s="477"/>
      <c r="B40" s="477"/>
      <c r="C40" s="477"/>
      <c r="D40" s="477"/>
      <c r="E40" s="3435" t="s">
        <v>224</v>
      </c>
      <c r="F40" s="3436"/>
      <c r="G40" s="3436"/>
      <c r="H40" s="3437"/>
      <c r="I40" s="1975"/>
      <c r="J40" s="1976"/>
      <c r="K40" s="1975"/>
      <c r="L40" s="477"/>
      <c r="M40" s="477"/>
      <c r="N40" s="1841"/>
      <c r="O40" s="1841"/>
      <c r="P40" s="1841"/>
    </row>
    <row r="41" spans="1:16" ht="13.2" customHeight="1" x14ac:dyDescent="0.25">
      <c r="A41" s="477"/>
      <c r="B41" s="477"/>
      <c r="C41" s="477"/>
      <c r="D41" s="477"/>
      <c r="E41" s="3435" t="s">
        <v>223</v>
      </c>
      <c r="F41" s="3436"/>
      <c r="G41" s="3436"/>
      <c r="H41" s="3437"/>
      <c r="I41" s="1978"/>
      <c r="J41" s="1979"/>
      <c r="K41" s="1978"/>
      <c r="L41" s="477"/>
      <c r="M41" s="477"/>
      <c r="N41" s="477"/>
      <c r="O41" s="477"/>
      <c r="P41" s="477"/>
    </row>
    <row r="42" spans="1:16" ht="13.2" customHeight="1" x14ac:dyDescent="0.25">
      <c r="A42" s="477"/>
      <c r="B42" s="477"/>
      <c r="C42" s="477"/>
      <c r="D42" s="477"/>
      <c r="E42" s="3435" t="s">
        <v>222</v>
      </c>
      <c r="F42" s="3436"/>
      <c r="G42" s="3436"/>
      <c r="H42" s="3437"/>
      <c r="I42" s="1978"/>
      <c r="J42" s="1979"/>
      <c r="K42" s="1978"/>
      <c r="L42" s="477"/>
      <c r="M42" s="477"/>
      <c r="N42" s="477"/>
      <c r="O42" s="477"/>
      <c r="P42" s="477"/>
    </row>
    <row r="43" spans="1:16" ht="13.8" x14ac:dyDescent="0.25">
      <c r="A43" s="477"/>
      <c r="B43" s="477"/>
      <c r="C43" s="477"/>
      <c r="D43" s="477"/>
      <c r="E43" s="3435" t="s">
        <v>221</v>
      </c>
      <c r="F43" s="3436"/>
      <c r="G43" s="3436"/>
      <c r="H43" s="3437"/>
      <c r="I43" s="1978"/>
      <c r="J43" s="1979"/>
      <c r="K43" s="1978"/>
      <c r="L43" s="477"/>
      <c r="M43" s="477"/>
      <c r="N43" s="477"/>
      <c r="O43" s="477"/>
      <c r="P43" s="477"/>
    </row>
    <row r="44" spans="1:16" ht="14.4" thickBot="1" x14ac:dyDescent="0.3">
      <c r="A44" s="1829"/>
      <c r="B44" s="1829"/>
      <c r="C44" s="1829"/>
      <c r="D44" s="1829"/>
      <c r="E44" s="3456" t="s">
        <v>220</v>
      </c>
      <c r="F44" s="3457"/>
      <c r="G44" s="3457"/>
      <c r="H44" s="3458"/>
      <c r="I44" s="1980"/>
      <c r="J44" s="1981"/>
      <c r="K44" s="1980"/>
      <c r="L44" s="477"/>
      <c r="M44" s="477"/>
      <c r="N44" s="1829"/>
      <c r="O44" s="1829"/>
      <c r="P44" s="1829"/>
    </row>
    <row r="45" spans="1:16" ht="14.4" thickBot="1" x14ac:dyDescent="0.3">
      <c r="A45" s="1829"/>
      <c r="B45" s="1829"/>
      <c r="C45" s="1829"/>
      <c r="D45" s="1829"/>
      <c r="E45" s="3433" t="s">
        <v>34</v>
      </c>
      <c r="F45" s="3434"/>
      <c r="G45" s="3434"/>
      <c r="H45" s="3434"/>
      <c r="I45" s="571"/>
      <c r="J45" s="571"/>
      <c r="K45" s="1982"/>
      <c r="L45" s="477"/>
      <c r="M45" s="477"/>
      <c r="N45" s="1829"/>
      <c r="O45" s="1829"/>
      <c r="P45" s="1829"/>
    </row>
    <row r="46" spans="1:16" ht="13.95" customHeight="1" thickBot="1" x14ac:dyDescent="0.3">
      <c r="A46" s="1829"/>
      <c r="B46" s="1829"/>
      <c r="C46" s="1829"/>
      <c r="D46" s="1829"/>
      <c r="E46" s="3441" t="s">
        <v>1100</v>
      </c>
      <c r="F46" s="3442"/>
      <c r="G46" s="3442"/>
      <c r="H46" s="3443"/>
      <c r="I46" s="1983"/>
      <c r="J46" s="1983"/>
      <c r="K46" s="1984"/>
      <c r="L46" s="1829"/>
      <c r="M46" s="1829"/>
      <c r="N46" s="1829"/>
      <c r="O46" s="1829"/>
      <c r="P46" s="1829"/>
    </row>
    <row r="47" spans="1:16" ht="14.4" thickBot="1" x14ac:dyDescent="0.3">
      <c r="A47" s="1829"/>
      <c r="B47" s="1829"/>
      <c r="C47" s="1829"/>
      <c r="D47" s="1829"/>
      <c r="E47" s="3936"/>
      <c r="F47" s="3937"/>
      <c r="G47" s="3937"/>
      <c r="H47" s="3938"/>
      <c r="I47" s="1985"/>
      <c r="J47" s="1985"/>
      <c r="K47" s="1986"/>
      <c r="L47" s="1829"/>
      <c r="M47" s="1829"/>
      <c r="N47" s="1829"/>
      <c r="O47" s="1829"/>
      <c r="P47" s="1829"/>
    </row>
    <row r="48" spans="1:16" ht="13.8" x14ac:dyDescent="0.25">
      <c r="A48" s="1829"/>
      <c r="B48" s="1829"/>
      <c r="C48" s="1829"/>
      <c r="D48" s="1829"/>
      <c r="E48" s="1829"/>
      <c r="F48" s="1829"/>
      <c r="G48" s="1829"/>
      <c r="H48" s="1829"/>
      <c r="I48" s="1829"/>
      <c r="J48" s="1829"/>
      <c r="K48" s="1829"/>
      <c r="L48" s="1829"/>
      <c r="M48" s="1829"/>
      <c r="N48" s="1829"/>
      <c r="O48" s="1829"/>
      <c r="P48" s="1829"/>
    </row>
    <row r="49" spans="1:16" ht="13.8" x14ac:dyDescent="0.25">
      <c r="A49" s="483"/>
      <c r="B49" s="483"/>
      <c r="C49" s="483"/>
      <c r="D49" s="483"/>
      <c r="E49" s="483"/>
      <c r="F49" s="483"/>
      <c r="G49" s="483"/>
      <c r="H49" s="483"/>
      <c r="I49" s="483"/>
      <c r="J49" s="483"/>
      <c r="K49" s="483"/>
      <c r="L49" s="483"/>
      <c r="M49" s="483"/>
      <c r="N49" s="483"/>
      <c r="O49" s="483"/>
      <c r="P49" s="483"/>
    </row>
    <row r="50" spans="1:16" ht="13.8" x14ac:dyDescent="0.25">
      <c r="A50" s="483"/>
      <c r="B50" s="483"/>
      <c r="C50" s="483"/>
      <c r="D50" s="483"/>
      <c r="E50" s="483"/>
      <c r="F50" s="483"/>
      <c r="G50" s="483"/>
      <c r="H50" s="483"/>
      <c r="I50" s="483"/>
      <c r="J50" s="483"/>
      <c r="K50" s="483"/>
      <c r="L50" s="483"/>
      <c r="M50" s="483"/>
      <c r="N50" s="483"/>
      <c r="O50" s="483"/>
      <c r="P50" s="483"/>
    </row>
  </sheetData>
  <mergeCells count="64">
    <mergeCell ref="A3:N3"/>
    <mergeCell ref="A4:P4"/>
    <mergeCell ref="O5:P5"/>
    <mergeCell ref="A6:A8"/>
    <mergeCell ref="B6:B8"/>
    <mergeCell ref="C6:C8"/>
    <mergeCell ref="D6:D8"/>
    <mergeCell ref="E6:E8"/>
    <mergeCell ref="F6:F8"/>
    <mergeCell ref="G6:G8"/>
    <mergeCell ref="H6:H8"/>
    <mergeCell ref="I6:I8"/>
    <mergeCell ref="J6:J8"/>
    <mergeCell ref="K6:K8"/>
    <mergeCell ref="L6:P6"/>
    <mergeCell ref="L7:L8"/>
    <mergeCell ref="M7:M8"/>
    <mergeCell ref="N7:P7"/>
    <mergeCell ref="B10:K10"/>
    <mergeCell ref="C11:O11"/>
    <mergeCell ref="A14:A16"/>
    <mergeCell ref="B14:B16"/>
    <mergeCell ref="C14:C16"/>
    <mergeCell ref="E14:E16"/>
    <mergeCell ref="F14:F16"/>
    <mergeCell ref="G14:G16"/>
    <mergeCell ref="G20:G21"/>
    <mergeCell ref="A17:A19"/>
    <mergeCell ref="B17:B19"/>
    <mergeCell ref="C17:C19"/>
    <mergeCell ref="E17:E19"/>
    <mergeCell ref="F17:F19"/>
    <mergeCell ref="G17:G19"/>
    <mergeCell ref="A20:A21"/>
    <mergeCell ref="B20:B21"/>
    <mergeCell ref="C20:C21"/>
    <mergeCell ref="E20:E21"/>
    <mergeCell ref="F20:F21"/>
    <mergeCell ref="A26:H26"/>
    <mergeCell ref="L26:P26"/>
    <mergeCell ref="E31:K31"/>
    <mergeCell ref="E33:H33"/>
    <mergeCell ref="A22:A23"/>
    <mergeCell ref="B22:B23"/>
    <mergeCell ref="C22:C23"/>
    <mergeCell ref="E22:E23"/>
    <mergeCell ref="F22:F23"/>
    <mergeCell ref="G22:G23"/>
    <mergeCell ref="E47:H47"/>
    <mergeCell ref="L1:P2"/>
    <mergeCell ref="E41:H41"/>
    <mergeCell ref="E42:H42"/>
    <mergeCell ref="E43:H43"/>
    <mergeCell ref="E44:H44"/>
    <mergeCell ref="E45:H45"/>
    <mergeCell ref="E46:H46"/>
    <mergeCell ref="E34:H34"/>
    <mergeCell ref="E35:H35"/>
    <mergeCell ref="E36:H36"/>
    <mergeCell ref="E37:H37"/>
    <mergeCell ref="E38:H38"/>
    <mergeCell ref="E40:H40"/>
    <mergeCell ref="C24:G24"/>
    <mergeCell ref="C25:G25"/>
  </mergeCells>
  <pageMargins left="0.7" right="0.7" top="0.75" bottom="0.75" header="0.3" footer="0.3"/>
  <pageSetup paperSize="9" scale="8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42"/>
  <sheetViews>
    <sheetView workbookViewId="0">
      <selection activeCell="L7" sqref="L7:L8"/>
    </sheetView>
  </sheetViews>
  <sheetFormatPr defaultRowHeight="13.2" x14ac:dyDescent="0.25"/>
  <cols>
    <col min="1" max="1" width="3.5546875" customWidth="1"/>
    <col min="2" max="2" width="2.5546875" customWidth="1"/>
    <col min="3" max="3" width="3.6640625" customWidth="1"/>
    <col min="4" max="4" width="2.5546875" customWidth="1"/>
    <col min="5" max="5" width="38.33203125" customWidth="1"/>
    <col min="6" max="6" width="7.88671875" customWidth="1"/>
    <col min="7" max="7" width="4.44140625" customWidth="1"/>
    <col min="8" max="8" width="7.33203125" customWidth="1"/>
    <col min="9" max="9" width="9.6640625" customWidth="1"/>
    <col min="10" max="10" width="10.88671875" customWidth="1"/>
    <col min="11" max="11" width="13" customWidth="1"/>
    <col min="12" max="12" width="45" customWidth="1"/>
    <col min="13" max="13" width="9.109375" customWidth="1"/>
    <col min="14" max="14" width="6.88671875" customWidth="1"/>
    <col min="15" max="15" width="8.5546875" customWidth="1"/>
    <col min="16" max="16" width="8.44140625" customWidth="1"/>
  </cols>
  <sheetData>
    <row r="1" spans="1:16" ht="39.6" customHeight="1" x14ac:dyDescent="0.3">
      <c r="A1" s="630"/>
      <c r="B1" s="630"/>
      <c r="C1" s="630"/>
      <c r="D1" s="630"/>
      <c r="E1" s="630"/>
      <c r="F1" s="630"/>
      <c r="G1" s="630"/>
      <c r="H1" s="630"/>
      <c r="I1" s="630"/>
      <c r="J1" s="630"/>
      <c r="K1" s="630"/>
      <c r="L1" s="4121"/>
      <c r="M1" s="4121"/>
      <c r="N1" s="4121"/>
      <c r="O1" s="4121"/>
      <c r="P1" s="570"/>
    </row>
    <row r="2" spans="1:16" ht="15.6" x14ac:dyDescent="0.3">
      <c r="A2" s="630"/>
      <c r="B2" s="630"/>
      <c r="C2" s="630"/>
      <c r="D2" s="630"/>
      <c r="E2" s="630"/>
      <c r="F2" s="630"/>
      <c r="G2" s="630"/>
      <c r="H2" s="630"/>
      <c r="I2" s="630"/>
      <c r="J2" s="630"/>
      <c r="K2" s="630"/>
      <c r="L2" s="3365"/>
      <c r="M2" s="3365"/>
      <c r="N2" s="3365"/>
      <c r="O2" s="3365"/>
      <c r="P2" s="3365"/>
    </row>
    <row r="3" spans="1:16" ht="15.6" customHeight="1" x14ac:dyDescent="0.25">
      <c r="A3" s="4122" t="s">
        <v>1086</v>
      </c>
      <c r="B3" s="4122"/>
      <c r="C3" s="4122"/>
      <c r="D3" s="4122"/>
      <c r="E3" s="4122"/>
      <c r="F3" s="4122"/>
      <c r="G3" s="4122"/>
      <c r="H3" s="4122"/>
      <c r="I3" s="4122"/>
      <c r="J3" s="4122"/>
      <c r="K3" s="4122"/>
      <c r="L3" s="4122"/>
      <c r="M3" s="4122"/>
      <c r="N3" s="4122"/>
      <c r="O3" s="631"/>
      <c r="P3" s="631"/>
    </row>
    <row r="4" spans="1:16" ht="15.6" x14ac:dyDescent="0.25">
      <c r="A4" s="4123" t="s">
        <v>35</v>
      </c>
      <c r="B4" s="4123"/>
      <c r="C4" s="4123"/>
      <c r="D4" s="4123"/>
      <c r="E4" s="4123"/>
      <c r="F4" s="4123"/>
      <c r="G4" s="4123"/>
      <c r="H4" s="4123"/>
      <c r="I4" s="4123"/>
      <c r="J4" s="4123"/>
      <c r="K4" s="4123"/>
      <c r="L4" s="4123"/>
      <c r="M4" s="4123"/>
      <c r="N4" s="4123"/>
      <c r="O4" s="4123"/>
      <c r="P4" s="4123"/>
    </row>
    <row r="5" spans="1:16" ht="16.2" thickBot="1" x14ac:dyDescent="0.35">
      <c r="A5" s="1238"/>
      <c r="B5" s="1238"/>
      <c r="C5" s="1238"/>
      <c r="D5" s="1238"/>
      <c r="E5" s="1238"/>
      <c r="F5" s="1238"/>
      <c r="G5" s="1238"/>
      <c r="H5" s="1238"/>
      <c r="I5" s="1238"/>
      <c r="J5" s="1238"/>
      <c r="K5" s="1238"/>
      <c r="L5" s="15"/>
      <c r="M5" s="1238"/>
      <c r="N5" s="16"/>
      <c r="O5" s="4124" t="s">
        <v>407</v>
      </c>
      <c r="P5" s="4124"/>
    </row>
    <row r="6" spans="1:16" ht="14.4" customHeight="1" thickBot="1" x14ac:dyDescent="0.3">
      <c r="A6" s="3380" t="s">
        <v>0</v>
      </c>
      <c r="B6" s="3380" t="s">
        <v>1</v>
      </c>
      <c r="C6" s="3383" t="s">
        <v>2</v>
      </c>
      <c r="D6" s="3380" t="s">
        <v>32</v>
      </c>
      <c r="E6" s="3467" t="s">
        <v>54</v>
      </c>
      <c r="F6" s="3377" t="s">
        <v>3</v>
      </c>
      <c r="G6" s="3383" t="s">
        <v>4</v>
      </c>
      <c r="H6" s="3377" t="s">
        <v>5</v>
      </c>
      <c r="I6" s="3419" t="s">
        <v>1070</v>
      </c>
      <c r="J6" s="3377" t="s">
        <v>77</v>
      </c>
      <c r="K6" s="3377" t="s">
        <v>1071</v>
      </c>
      <c r="L6" s="3387" t="s">
        <v>11</v>
      </c>
      <c r="M6" s="3388"/>
      <c r="N6" s="3388"/>
      <c r="O6" s="3388"/>
      <c r="P6" s="3389"/>
    </row>
    <row r="7" spans="1:16" ht="13.8" x14ac:dyDescent="0.25">
      <c r="A7" s="3381"/>
      <c r="B7" s="3381"/>
      <c r="C7" s="3384"/>
      <c r="D7" s="3381"/>
      <c r="E7" s="3468"/>
      <c r="F7" s="3378"/>
      <c r="G7" s="3384"/>
      <c r="H7" s="3378"/>
      <c r="I7" s="3420"/>
      <c r="J7" s="3378"/>
      <c r="K7" s="3378"/>
      <c r="L7" s="3390" t="s">
        <v>37</v>
      </c>
      <c r="M7" s="3397" t="s">
        <v>36</v>
      </c>
      <c r="N7" s="3426" t="s">
        <v>38</v>
      </c>
      <c r="O7" s="3426"/>
      <c r="P7" s="3427"/>
    </row>
    <row r="8" spans="1:16" s="20" customFormat="1" ht="135.6" customHeight="1" thickBot="1" x14ac:dyDescent="0.3">
      <c r="A8" s="3382"/>
      <c r="B8" s="3382"/>
      <c r="C8" s="3385"/>
      <c r="D8" s="3382"/>
      <c r="E8" s="3469"/>
      <c r="F8" s="3379"/>
      <c r="G8" s="3385"/>
      <c r="H8" s="3379"/>
      <c r="I8" s="3421"/>
      <c r="J8" s="3379"/>
      <c r="K8" s="3379"/>
      <c r="L8" s="3391"/>
      <c r="M8" s="3398"/>
      <c r="N8" s="24" t="s">
        <v>1072</v>
      </c>
      <c r="O8" s="24" t="s">
        <v>52</v>
      </c>
      <c r="P8" s="25" t="s">
        <v>1073</v>
      </c>
    </row>
    <row r="9" spans="1:16" ht="16.2" thickBot="1" x14ac:dyDescent="0.3">
      <c r="A9" s="632" t="s">
        <v>6</v>
      </c>
      <c r="B9" s="633" t="s">
        <v>301</v>
      </c>
      <c r="C9" s="1567"/>
      <c r="D9" s="18"/>
      <c r="E9" s="634"/>
      <c r="F9" s="18"/>
      <c r="G9" s="18"/>
      <c r="H9" s="18"/>
      <c r="I9" s="18"/>
      <c r="J9" s="1567"/>
      <c r="K9" s="18"/>
      <c r="L9" s="635"/>
      <c r="M9" s="635"/>
      <c r="N9" s="18"/>
      <c r="O9" s="1567"/>
      <c r="P9" s="636"/>
    </row>
    <row r="10" spans="1:16" ht="31.8" thickBot="1" x14ac:dyDescent="0.3">
      <c r="A10" s="637"/>
      <c r="B10" s="638"/>
      <c r="C10" s="639"/>
      <c r="D10" s="639"/>
      <c r="E10" s="640"/>
      <c r="F10" s="639"/>
      <c r="G10" s="639"/>
      <c r="H10" s="639"/>
      <c r="I10" s="639"/>
      <c r="J10" s="639"/>
      <c r="K10" s="639"/>
      <c r="L10" s="2711" t="s">
        <v>457</v>
      </c>
      <c r="M10" s="2712" t="s">
        <v>69</v>
      </c>
      <c r="N10" s="2713">
        <v>8</v>
      </c>
      <c r="O10" s="2713">
        <v>8</v>
      </c>
      <c r="P10" s="2714">
        <v>8</v>
      </c>
    </row>
    <row r="11" spans="1:16" ht="16.2" thickBot="1" x14ac:dyDescent="0.3">
      <c r="A11" s="641" t="s">
        <v>6</v>
      </c>
      <c r="B11" s="642" t="s">
        <v>6</v>
      </c>
      <c r="C11" s="643" t="s">
        <v>458</v>
      </c>
      <c r="D11" s="644"/>
      <c r="E11" s="645"/>
      <c r="F11" s="645"/>
      <c r="G11" s="645"/>
      <c r="H11" s="645"/>
      <c r="I11" s="645"/>
      <c r="J11" s="645"/>
      <c r="K11" s="645"/>
      <c r="L11" s="645"/>
      <c r="M11" s="645"/>
      <c r="N11" s="645"/>
      <c r="O11" s="645"/>
      <c r="P11" s="645"/>
    </row>
    <row r="12" spans="1:16" ht="31.8" thickBot="1" x14ac:dyDescent="0.3">
      <c r="A12" s="1612"/>
      <c r="B12" s="1613"/>
      <c r="C12" s="1614"/>
      <c r="D12" s="1615"/>
      <c r="E12" s="647"/>
      <c r="F12" s="647"/>
      <c r="G12" s="647"/>
      <c r="H12" s="647"/>
      <c r="I12" s="647"/>
      <c r="J12" s="647"/>
      <c r="K12" s="647"/>
      <c r="L12" s="867" t="s">
        <v>459</v>
      </c>
      <c r="M12" s="2541" t="s">
        <v>69</v>
      </c>
      <c r="N12" s="2543">
        <v>70</v>
      </c>
      <c r="O12" s="2543">
        <v>60</v>
      </c>
      <c r="P12" s="2715">
        <v>50</v>
      </c>
    </row>
    <row r="13" spans="1:16" ht="62.4" x14ac:dyDescent="0.25">
      <c r="A13" s="4008" t="s">
        <v>6</v>
      </c>
      <c r="B13" s="4010" t="s">
        <v>6</v>
      </c>
      <c r="C13" s="4125" t="s">
        <v>6</v>
      </c>
      <c r="D13" s="648"/>
      <c r="E13" s="1558" t="s">
        <v>460</v>
      </c>
      <c r="F13" s="4078" t="s">
        <v>62</v>
      </c>
      <c r="G13" s="3955" t="s">
        <v>252</v>
      </c>
      <c r="H13" s="649" t="s">
        <v>48</v>
      </c>
      <c r="I13" s="691">
        <v>100</v>
      </c>
      <c r="J13" s="651">
        <v>200</v>
      </c>
      <c r="K13" s="811">
        <v>200</v>
      </c>
      <c r="L13" s="2716" t="s">
        <v>461</v>
      </c>
      <c r="M13" s="1570" t="s">
        <v>240</v>
      </c>
      <c r="N13" s="2717" t="s">
        <v>1074</v>
      </c>
      <c r="O13" s="2718">
        <v>7</v>
      </c>
      <c r="P13" s="2719">
        <v>8</v>
      </c>
    </row>
    <row r="14" spans="1:16" ht="15.6" x14ac:dyDescent="0.25">
      <c r="A14" s="3997"/>
      <c r="B14" s="3982"/>
      <c r="C14" s="4126"/>
      <c r="D14" s="654"/>
      <c r="E14" s="1559"/>
      <c r="F14" s="3901"/>
      <c r="G14" s="3956"/>
      <c r="H14" s="655" t="s">
        <v>56</v>
      </c>
      <c r="I14" s="822"/>
      <c r="J14" s="657"/>
      <c r="K14" s="815"/>
      <c r="L14" s="2720" t="s">
        <v>463</v>
      </c>
      <c r="M14" s="2721" t="s">
        <v>240</v>
      </c>
      <c r="N14" s="2722" t="s">
        <v>1216</v>
      </c>
      <c r="O14" s="2722" t="s">
        <v>1217</v>
      </c>
      <c r="P14" s="2723" t="s">
        <v>1218</v>
      </c>
    </row>
    <row r="15" spans="1:16" ht="15.6" x14ac:dyDescent="0.25">
      <c r="A15" s="3997"/>
      <c r="B15" s="3982"/>
      <c r="C15" s="4126"/>
      <c r="D15" s="654"/>
      <c r="E15" s="1559"/>
      <c r="F15" s="3901"/>
      <c r="G15" s="3956"/>
      <c r="H15" s="1693" t="s">
        <v>456</v>
      </c>
      <c r="I15" s="822">
        <v>850</v>
      </c>
      <c r="J15" s="657">
        <v>150</v>
      </c>
      <c r="K15" s="815">
        <v>150</v>
      </c>
      <c r="L15" s="659" t="s">
        <v>464</v>
      </c>
      <c r="M15" s="1582" t="s">
        <v>240</v>
      </c>
      <c r="N15" s="1572">
        <f>SUM(N19:N27)</f>
        <v>3.67</v>
      </c>
      <c r="O15" s="1572">
        <f t="shared" ref="O15" si="0">SUM(O19:O27)</f>
        <v>3.91</v>
      </c>
      <c r="P15" s="1572">
        <f>SUM(P19:P27)</f>
        <v>3.9400000000000004</v>
      </c>
    </row>
    <row r="16" spans="1:16" ht="15.6" x14ac:dyDescent="0.25">
      <c r="A16" s="3997"/>
      <c r="B16" s="3982"/>
      <c r="C16" s="4126"/>
      <c r="D16" s="654"/>
      <c r="E16" s="1559"/>
      <c r="F16" s="3901"/>
      <c r="G16" s="3956"/>
      <c r="H16" s="661" t="s">
        <v>233</v>
      </c>
      <c r="I16" s="822"/>
      <c r="J16" s="657"/>
      <c r="K16" s="815"/>
      <c r="L16" s="1616"/>
      <c r="M16" s="2724"/>
      <c r="N16" s="2725"/>
      <c r="O16" s="2725"/>
      <c r="P16" s="2726"/>
    </row>
    <row r="17" spans="1:16" ht="16.2" thickBot="1" x14ac:dyDescent="0.3">
      <c r="A17" s="4090"/>
      <c r="B17" s="4091"/>
      <c r="C17" s="4127"/>
      <c r="D17" s="662"/>
      <c r="E17" s="1565"/>
      <c r="F17" s="3902"/>
      <c r="G17" s="3957"/>
      <c r="H17" s="663" t="s">
        <v>7</v>
      </c>
      <c r="I17" s="664">
        <f>SUM(I13:I16)</f>
        <v>950</v>
      </c>
      <c r="J17" s="664">
        <f t="shared" ref="J17:K17" si="1">SUM(J13:J16)</f>
        <v>350</v>
      </c>
      <c r="K17" s="1694">
        <f t="shared" si="1"/>
        <v>350</v>
      </c>
      <c r="L17" s="766"/>
      <c r="M17" s="665"/>
      <c r="N17" s="2727"/>
      <c r="O17" s="2727"/>
      <c r="P17" s="2728"/>
    </row>
    <row r="18" spans="1:16" ht="33" customHeight="1" x14ac:dyDescent="0.25">
      <c r="A18" s="4142"/>
      <c r="B18" s="4144"/>
      <c r="C18" s="4146"/>
      <c r="D18" s="1617"/>
      <c r="E18" s="1252" t="s">
        <v>465</v>
      </c>
      <c r="F18" s="4148" t="s">
        <v>62</v>
      </c>
      <c r="G18" s="1253" t="s">
        <v>252</v>
      </c>
      <c r="H18" s="666"/>
      <c r="I18" s="2729"/>
      <c r="J18" s="667"/>
      <c r="K18" s="668"/>
      <c r="L18" s="669" t="s">
        <v>466</v>
      </c>
      <c r="M18" s="670" t="s">
        <v>240</v>
      </c>
      <c r="N18" s="2730">
        <v>90.3</v>
      </c>
      <c r="O18" s="2730">
        <v>91.98</v>
      </c>
      <c r="P18" s="2731">
        <v>93.05</v>
      </c>
    </row>
    <row r="19" spans="1:16" ht="31.2" x14ac:dyDescent="0.25">
      <c r="A19" s="4143"/>
      <c r="B19" s="4145"/>
      <c r="C19" s="4147"/>
      <c r="D19" s="1619"/>
      <c r="E19" s="1254" t="s">
        <v>1059</v>
      </c>
      <c r="F19" s="4149"/>
      <c r="G19" s="1253"/>
      <c r="H19" s="666"/>
      <c r="I19" s="2729"/>
      <c r="J19" s="667"/>
      <c r="K19" s="668"/>
      <c r="L19" s="671" t="s">
        <v>652</v>
      </c>
      <c r="M19" s="672" t="s">
        <v>240</v>
      </c>
      <c r="N19" s="2732">
        <v>0.91</v>
      </c>
      <c r="O19" s="2732">
        <v>0</v>
      </c>
      <c r="P19" s="2733">
        <v>0</v>
      </c>
    </row>
    <row r="20" spans="1:16" ht="36.6" customHeight="1" x14ac:dyDescent="0.25">
      <c r="A20" s="4143"/>
      <c r="B20" s="4145"/>
      <c r="C20" s="4147"/>
      <c r="D20" s="1619"/>
      <c r="E20" s="1254" t="s">
        <v>1219</v>
      </c>
      <c r="F20" s="4149"/>
      <c r="G20" s="1253"/>
      <c r="H20" s="666"/>
      <c r="I20" s="2729"/>
      <c r="J20" s="667"/>
      <c r="K20" s="668"/>
      <c r="L20" s="671" t="s">
        <v>1220</v>
      </c>
      <c r="M20" s="672" t="s">
        <v>240</v>
      </c>
      <c r="N20" s="2732">
        <v>0.76</v>
      </c>
      <c r="O20" s="2734">
        <v>0</v>
      </c>
      <c r="P20" s="2733">
        <v>0</v>
      </c>
    </row>
    <row r="21" spans="1:16" ht="46.8" x14ac:dyDescent="0.25">
      <c r="A21" s="4143"/>
      <c r="B21" s="4145"/>
      <c r="C21" s="4147"/>
      <c r="D21" s="1619"/>
      <c r="E21" s="1254" t="s">
        <v>1241</v>
      </c>
      <c r="F21" s="4149"/>
      <c r="G21" s="1253"/>
      <c r="H21" s="666"/>
      <c r="I21" s="2729"/>
      <c r="J21" s="667"/>
      <c r="K21" s="668"/>
      <c r="L21" s="671" t="s">
        <v>1221</v>
      </c>
      <c r="M21" s="672" t="s">
        <v>240</v>
      </c>
      <c r="N21" s="2732">
        <v>0</v>
      </c>
      <c r="O21" s="2734">
        <v>0</v>
      </c>
      <c r="P21" s="2733">
        <v>0.3</v>
      </c>
    </row>
    <row r="22" spans="1:16" ht="46.8" x14ac:dyDescent="0.25">
      <c r="A22" s="4143"/>
      <c r="B22" s="4145"/>
      <c r="C22" s="4147"/>
      <c r="D22" s="1619"/>
      <c r="E22" s="1254" t="s">
        <v>1242</v>
      </c>
      <c r="F22" s="4149"/>
      <c r="G22" s="1253"/>
      <c r="H22" s="666"/>
      <c r="I22" s="2729"/>
      <c r="J22" s="667"/>
      <c r="K22" s="668"/>
      <c r="L22" s="671" t="s">
        <v>1222</v>
      </c>
      <c r="M22" s="672" t="s">
        <v>240</v>
      </c>
      <c r="N22" s="2732">
        <v>0.65</v>
      </c>
      <c r="O22" s="2734">
        <v>0.65</v>
      </c>
      <c r="P22" s="2733">
        <v>0</v>
      </c>
    </row>
    <row r="23" spans="1:16" ht="44.4" customHeight="1" x14ac:dyDescent="0.25">
      <c r="A23" s="4143"/>
      <c r="B23" s="4145"/>
      <c r="C23" s="4147"/>
      <c r="D23" s="1619"/>
      <c r="E23" s="1254" t="s">
        <v>467</v>
      </c>
      <c r="F23" s="4149"/>
      <c r="G23" s="1253"/>
      <c r="H23" s="666"/>
      <c r="I23" s="2729"/>
      <c r="J23" s="667"/>
      <c r="K23" s="668"/>
      <c r="L23" s="671" t="s">
        <v>1223</v>
      </c>
      <c r="M23" s="672" t="s">
        <v>240</v>
      </c>
      <c r="N23" s="2732">
        <v>0</v>
      </c>
      <c r="O23" s="2734">
        <v>1</v>
      </c>
      <c r="P23" s="2733">
        <v>1</v>
      </c>
    </row>
    <row r="24" spans="1:16" ht="52.95" customHeight="1" x14ac:dyDescent="0.25">
      <c r="A24" s="4143"/>
      <c r="B24" s="4145"/>
      <c r="C24" s="4147"/>
      <c r="D24" s="1619"/>
      <c r="E24" s="2738" t="s">
        <v>1224</v>
      </c>
      <c r="F24" s="4149"/>
      <c r="G24" s="1253"/>
      <c r="H24" s="666"/>
      <c r="I24" s="2729"/>
      <c r="J24" s="667"/>
      <c r="K24" s="668"/>
      <c r="L24" s="671" t="s">
        <v>1225</v>
      </c>
      <c r="M24" s="672" t="s">
        <v>240</v>
      </c>
      <c r="N24" s="2732">
        <v>0</v>
      </c>
      <c r="O24" s="2732">
        <v>0.45</v>
      </c>
      <c r="P24" s="2735">
        <v>0.44</v>
      </c>
    </row>
    <row r="25" spans="1:16" ht="46.8" x14ac:dyDescent="0.25">
      <c r="A25" s="4143"/>
      <c r="B25" s="4145"/>
      <c r="C25" s="4147"/>
      <c r="D25" s="1619"/>
      <c r="E25" s="1255" t="s">
        <v>468</v>
      </c>
      <c r="F25" s="4149"/>
      <c r="G25" s="1253"/>
      <c r="H25" s="666"/>
      <c r="I25" s="2729"/>
      <c r="J25" s="667"/>
      <c r="K25" s="668"/>
      <c r="L25" s="671" t="s">
        <v>1226</v>
      </c>
      <c r="M25" s="672" t="s">
        <v>240</v>
      </c>
      <c r="N25" s="2732">
        <v>0</v>
      </c>
      <c r="O25" s="2732">
        <v>0</v>
      </c>
      <c r="P25" s="2735">
        <v>2.2000000000000002</v>
      </c>
    </row>
    <row r="26" spans="1:16" ht="46.8" x14ac:dyDescent="0.25">
      <c r="A26" s="4143"/>
      <c r="B26" s="4145"/>
      <c r="C26" s="4147"/>
      <c r="D26" s="1619"/>
      <c r="E26" s="673" t="s">
        <v>469</v>
      </c>
      <c r="F26" s="4149"/>
      <c r="G26" s="1253"/>
      <c r="H26" s="674"/>
      <c r="I26" s="2729"/>
      <c r="J26" s="667"/>
      <c r="K26" s="2736"/>
      <c r="L26" s="671" t="s">
        <v>1227</v>
      </c>
      <c r="M26" s="672" t="s">
        <v>240</v>
      </c>
      <c r="N26" s="2732">
        <v>0</v>
      </c>
      <c r="O26" s="2732">
        <v>0.46</v>
      </c>
      <c r="P26" s="2737">
        <v>0</v>
      </c>
    </row>
    <row r="27" spans="1:16" ht="47.4" thickBot="1" x14ac:dyDescent="0.3">
      <c r="A27" s="1620"/>
      <c r="B27" s="1621"/>
      <c r="C27" s="1622"/>
      <c r="D27" s="1622"/>
      <c r="E27" s="2742" t="s">
        <v>807</v>
      </c>
      <c r="F27" s="1623"/>
      <c r="G27" s="1618"/>
      <c r="H27" s="1624"/>
      <c r="I27" s="1625"/>
      <c r="J27" s="1257"/>
      <c r="K27" s="1258"/>
      <c r="L27" s="2739" t="s">
        <v>1228</v>
      </c>
      <c r="M27" s="2694" t="s">
        <v>240</v>
      </c>
      <c r="N27" s="2740">
        <v>1.35</v>
      </c>
      <c r="O27" s="2740">
        <v>1.35</v>
      </c>
      <c r="P27" s="2741">
        <v>0</v>
      </c>
    </row>
    <row r="28" spans="1:16" ht="15.6" customHeight="1" thickBot="1" x14ac:dyDescent="0.3">
      <c r="A28" s="848" t="s">
        <v>6</v>
      </c>
      <c r="B28" s="1557" t="s">
        <v>6</v>
      </c>
      <c r="C28" s="675"/>
      <c r="D28" s="676"/>
      <c r="E28" s="3974" t="s">
        <v>31</v>
      </c>
      <c r="F28" s="3974"/>
      <c r="G28" s="4097"/>
      <c r="H28" s="677" t="s">
        <v>7</v>
      </c>
      <c r="I28" s="678">
        <f>I17*1</f>
        <v>950</v>
      </c>
      <c r="J28" s="678">
        <f>J17*1</f>
        <v>350</v>
      </c>
      <c r="K28" s="678">
        <f>K17*1</f>
        <v>350</v>
      </c>
      <c r="L28" s="679"/>
      <c r="M28" s="680"/>
      <c r="N28" s="681"/>
      <c r="O28" s="681"/>
      <c r="P28" s="682"/>
    </row>
    <row r="29" spans="1:16" ht="18" customHeight="1" thickBot="1" x14ac:dyDescent="0.3">
      <c r="A29" s="641" t="s">
        <v>6</v>
      </c>
      <c r="B29" s="725" t="s">
        <v>8</v>
      </c>
      <c r="C29" s="683" t="s">
        <v>470</v>
      </c>
      <c r="D29" s="684"/>
      <c r="E29" s="685"/>
      <c r="F29" s="1626"/>
      <c r="G29" s="1626"/>
      <c r="H29" s="1626"/>
      <c r="I29" s="1626"/>
      <c r="J29" s="1626"/>
      <c r="K29" s="1626"/>
      <c r="L29" s="1626"/>
      <c r="M29" s="1626"/>
      <c r="N29" s="1626"/>
      <c r="O29" s="1626"/>
      <c r="P29" s="1627"/>
    </row>
    <row r="30" spans="1:16" ht="18" customHeight="1" thickBot="1" x14ac:dyDescent="0.3">
      <c r="A30" s="1628"/>
      <c r="B30" s="1629"/>
      <c r="C30" s="1630"/>
      <c r="D30" s="1631"/>
      <c r="E30" s="1632"/>
      <c r="F30" s="1632"/>
      <c r="G30" s="1632"/>
      <c r="H30" s="1632"/>
      <c r="I30" s="1632"/>
      <c r="J30" s="1632"/>
      <c r="K30" s="1632"/>
      <c r="L30" s="2743" t="s">
        <v>471</v>
      </c>
      <c r="M30" s="2744" t="s">
        <v>69</v>
      </c>
      <c r="N30" s="2465">
        <v>100</v>
      </c>
      <c r="O30" s="2465">
        <v>90</v>
      </c>
      <c r="P30" s="2466">
        <v>80</v>
      </c>
    </row>
    <row r="31" spans="1:16" ht="19.2" customHeight="1" x14ac:dyDescent="0.25">
      <c r="A31" s="4150" t="s">
        <v>6</v>
      </c>
      <c r="B31" s="4153" t="s">
        <v>8</v>
      </c>
      <c r="C31" s="4156" t="s">
        <v>6</v>
      </c>
      <c r="D31" s="1695"/>
      <c r="E31" s="4159" t="s">
        <v>472</v>
      </c>
      <c r="F31" s="4024" t="s">
        <v>62</v>
      </c>
      <c r="G31" s="4027" t="s">
        <v>252</v>
      </c>
      <c r="H31" s="690" t="s">
        <v>48</v>
      </c>
      <c r="I31" s="691">
        <v>220</v>
      </c>
      <c r="J31" s="691">
        <v>400</v>
      </c>
      <c r="K31" s="2695">
        <v>400</v>
      </c>
      <c r="L31" s="4113" t="s">
        <v>292</v>
      </c>
      <c r="M31" s="4115" t="s">
        <v>69</v>
      </c>
      <c r="N31" s="4030">
        <v>13</v>
      </c>
      <c r="O31" s="4030">
        <v>15</v>
      </c>
      <c r="P31" s="4015">
        <v>17</v>
      </c>
    </row>
    <row r="32" spans="1:16" ht="22.95" customHeight="1" x14ac:dyDescent="0.25">
      <c r="A32" s="4151"/>
      <c r="B32" s="4154"/>
      <c r="C32" s="4157"/>
      <c r="D32" s="1696"/>
      <c r="E32" s="4160"/>
      <c r="F32" s="4025"/>
      <c r="G32" s="4028"/>
      <c r="H32" s="692" t="s">
        <v>56</v>
      </c>
      <c r="I32" s="693"/>
      <c r="J32" s="693"/>
      <c r="K32" s="1633"/>
      <c r="L32" s="4114"/>
      <c r="M32" s="4116"/>
      <c r="N32" s="4032"/>
      <c r="O32" s="4032"/>
      <c r="P32" s="4017"/>
    </row>
    <row r="33" spans="1:16" ht="32.4" customHeight="1" x14ac:dyDescent="0.3">
      <c r="A33" s="4151"/>
      <c r="B33" s="4154"/>
      <c r="C33" s="4157"/>
      <c r="D33" s="1696"/>
      <c r="E33" s="4160"/>
      <c r="F33" s="4025"/>
      <c r="G33" s="4028"/>
      <c r="H33" s="692"/>
      <c r="I33" s="693"/>
      <c r="J33" s="693"/>
      <c r="K33" s="1633"/>
      <c r="L33" s="2745" t="s">
        <v>1075</v>
      </c>
      <c r="M33" s="1571" t="s">
        <v>69</v>
      </c>
      <c r="N33" s="1583">
        <v>100</v>
      </c>
      <c r="O33" s="1583">
        <v>110</v>
      </c>
      <c r="P33" s="1584">
        <v>115</v>
      </c>
    </row>
    <row r="34" spans="1:16" ht="31.2" x14ac:dyDescent="0.25">
      <c r="A34" s="4151"/>
      <c r="B34" s="4154"/>
      <c r="C34" s="4157"/>
      <c r="D34" s="1696"/>
      <c r="E34" s="4160"/>
      <c r="F34" s="4025"/>
      <c r="G34" s="4028"/>
      <c r="H34" s="692" t="s">
        <v>456</v>
      </c>
      <c r="I34" s="693">
        <v>1147</v>
      </c>
      <c r="J34" s="693">
        <v>1100</v>
      </c>
      <c r="K34" s="2696">
        <v>1100</v>
      </c>
      <c r="L34" s="659" t="s">
        <v>1078</v>
      </c>
      <c r="M34" s="1571" t="s">
        <v>69</v>
      </c>
      <c r="N34" s="2746">
        <v>20</v>
      </c>
      <c r="O34" s="2746">
        <v>15</v>
      </c>
      <c r="P34" s="2747">
        <v>10</v>
      </c>
    </row>
    <row r="35" spans="1:16" ht="21.6" customHeight="1" x14ac:dyDescent="0.25">
      <c r="A35" s="4151"/>
      <c r="B35" s="4154"/>
      <c r="C35" s="4157"/>
      <c r="D35" s="1696"/>
      <c r="E35" s="4161"/>
      <c r="F35" s="4025"/>
      <c r="G35" s="4028"/>
      <c r="H35" s="692" t="s">
        <v>233</v>
      </c>
      <c r="I35" s="983"/>
      <c r="J35" s="693"/>
      <c r="K35" s="1633"/>
      <c r="L35" s="659"/>
      <c r="M35" s="1571"/>
      <c r="N35" s="1572"/>
      <c r="O35" s="1582"/>
      <c r="P35" s="1699"/>
    </row>
    <row r="36" spans="1:16" ht="32.4" customHeight="1" x14ac:dyDescent="0.25">
      <c r="A36" s="4151"/>
      <c r="B36" s="4154"/>
      <c r="C36" s="4157"/>
      <c r="D36" s="1696"/>
      <c r="E36" s="879" t="s">
        <v>473</v>
      </c>
      <c r="F36" s="4025"/>
      <c r="G36" s="4028"/>
      <c r="H36" s="694"/>
      <c r="I36" s="695"/>
      <c r="J36" s="695"/>
      <c r="K36" s="1634"/>
      <c r="L36" s="659" t="s">
        <v>474</v>
      </c>
      <c r="M36" s="2746" t="s">
        <v>69</v>
      </c>
      <c r="N36" s="915">
        <v>1</v>
      </c>
      <c r="O36" s="915">
        <v>1</v>
      </c>
      <c r="P36" s="1573"/>
    </row>
    <row r="37" spans="1:16" ht="31.2" customHeight="1" x14ac:dyDescent="0.25">
      <c r="A37" s="4151"/>
      <c r="B37" s="4154"/>
      <c r="C37" s="4157"/>
      <c r="D37" s="1696"/>
      <c r="E37" s="879" t="s">
        <v>475</v>
      </c>
      <c r="F37" s="4025"/>
      <c r="G37" s="4028"/>
      <c r="H37" s="697"/>
      <c r="I37" s="698"/>
      <c r="J37" s="699"/>
      <c r="K37" s="1637"/>
      <c r="L37" s="659" t="s">
        <v>474</v>
      </c>
      <c r="M37" s="2746" t="s">
        <v>69</v>
      </c>
      <c r="N37" s="915"/>
      <c r="O37" s="915"/>
      <c r="P37" s="1573"/>
    </row>
    <row r="38" spans="1:16" ht="31.2" customHeight="1" x14ac:dyDescent="0.25">
      <c r="A38" s="4151"/>
      <c r="B38" s="4154"/>
      <c r="C38" s="4157"/>
      <c r="D38" s="1696"/>
      <c r="E38" s="879" t="s">
        <v>476</v>
      </c>
      <c r="F38" s="4025"/>
      <c r="G38" s="4028"/>
      <c r="H38" s="701"/>
      <c r="I38" s="702"/>
      <c r="J38" s="703"/>
      <c r="K38" s="1636"/>
      <c r="L38" s="2748" t="s">
        <v>474</v>
      </c>
      <c r="M38" s="2746" t="s">
        <v>69</v>
      </c>
      <c r="N38" s="915">
        <v>1</v>
      </c>
      <c r="O38" s="915"/>
      <c r="P38" s="1573"/>
    </row>
    <row r="39" spans="1:16" ht="40.950000000000003" customHeight="1" x14ac:dyDescent="0.25">
      <c r="A39" s="4151"/>
      <c r="B39" s="4154"/>
      <c r="C39" s="4157"/>
      <c r="D39" s="1696"/>
      <c r="E39" s="1697" t="s">
        <v>477</v>
      </c>
      <c r="F39" s="4025"/>
      <c r="G39" s="4028"/>
      <c r="H39" s="701"/>
      <c r="I39" s="702"/>
      <c r="J39" s="703"/>
      <c r="K39" s="1638"/>
      <c r="L39" s="659" t="s">
        <v>474</v>
      </c>
      <c r="M39" s="2746" t="s">
        <v>69</v>
      </c>
      <c r="N39" s="2753"/>
      <c r="O39" s="2753"/>
      <c r="P39" s="2754">
        <v>1</v>
      </c>
    </row>
    <row r="40" spans="1:16" ht="36" customHeight="1" x14ac:dyDescent="0.25">
      <c r="A40" s="4151"/>
      <c r="B40" s="4154"/>
      <c r="C40" s="4157"/>
      <c r="D40" s="1696"/>
      <c r="E40" s="4117" t="s">
        <v>478</v>
      </c>
      <c r="F40" s="4025"/>
      <c r="G40" s="4028"/>
      <c r="H40" s="701"/>
      <c r="I40" s="702"/>
      <c r="J40" s="703"/>
      <c r="K40" s="1638"/>
      <c r="L40" s="705" t="s">
        <v>479</v>
      </c>
      <c r="M40" s="706" t="s">
        <v>69</v>
      </c>
      <c r="N40" s="2755">
        <v>4</v>
      </c>
      <c r="O40" s="2755">
        <v>5</v>
      </c>
      <c r="P40" s="2756">
        <v>6</v>
      </c>
    </row>
    <row r="41" spans="1:16" ht="19.2" customHeight="1" x14ac:dyDescent="0.25">
      <c r="A41" s="4151"/>
      <c r="B41" s="4154"/>
      <c r="C41" s="4157"/>
      <c r="D41" s="1696"/>
      <c r="E41" s="4118"/>
      <c r="F41" s="4025"/>
      <c r="G41" s="4028"/>
      <c r="H41" s="701"/>
      <c r="I41" s="702"/>
      <c r="J41" s="703"/>
      <c r="K41" s="1638"/>
      <c r="L41" s="705" t="s">
        <v>480</v>
      </c>
      <c r="M41" s="706" t="s">
        <v>69</v>
      </c>
      <c r="N41" s="2755">
        <v>48</v>
      </c>
      <c r="O41" s="2755">
        <v>47</v>
      </c>
      <c r="P41" s="2756">
        <v>47</v>
      </c>
    </row>
    <row r="42" spans="1:16" ht="20.399999999999999" customHeight="1" x14ac:dyDescent="0.25">
      <c r="A42" s="4151"/>
      <c r="B42" s="4154"/>
      <c r="C42" s="4157"/>
      <c r="D42" s="1696"/>
      <c r="E42" s="4117" t="s">
        <v>481</v>
      </c>
      <c r="F42" s="4025"/>
      <c r="G42" s="4028"/>
      <c r="H42" s="701"/>
      <c r="I42" s="702"/>
      <c r="J42" s="703"/>
      <c r="K42" s="1638"/>
      <c r="L42" s="2750" t="s">
        <v>482</v>
      </c>
      <c r="M42" s="1582" t="s">
        <v>240</v>
      </c>
      <c r="N42" s="1572">
        <v>140</v>
      </c>
      <c r="O42" s="1572">
        <v>140</v>
      </c>
      <c r="P42" s="2542">
        <v>140</v>
      </c>
    </row>
    <row r="43" spans="1:16" ht="31.2" customHeight="1" thickBot="1" x14ac:dyDescent="0.3">
      <c r="A43" s="4151"/>
      <c r="B43" s="4154"/>
      <c r="C43" s="4157"/>
      <c r="D43" s="1696"/>
      <c r="E43" s="4119"/>
      <c r="F43" s="4025"/>
      <c r="G43" s="4028"/>
      <c r="H43" s="701"/>
      <c r="I43" s="702"/>
      <c r="J43" s="703"/>
      <c r="K43" s="1639"/>
      <c r="L43" s="2751" t="s">
        <v>483</v>
      </c>
      <c r="M43" s="2721" t="s">
        <v>308</v>
      </c>
      <c r="N43" s="2746">
        <v>6000</v>
      </c>
      <c r="O43" s="2746">
        <v>6500</v>
      </c>
      <c r="P43" s="2754">
        <v>6500</v>
      </c>
    </row>
    <row r="44" spans="1:16" ht="25.2" customHeight="1" thickBot="1" x14ac:dyDescent="0.3">
      <c r="A44" s="4152"/>
      <c r="B44" s="4155"/>
      <c r="C44" s="4158"/>
      <c r="D44" s="1698"/>
      <c r="E44" s="4052"/>
      <c r="F44" s="4026"/>
      <c r="G44" s="4029"/>
      <c r="H44" s="710" t="s">
        <v>7</v>
      </c>
      <c r="I44" s="664">
        <f>SUM(I31:I35)</f>
        <v>1367</v>
      </c>
      <c r="J44" s="664">
        <f>SUM(J31:J35)</f>
        <v>1500</v>
      </c>
      <c r="K44" s="711">
        <f>SUM(K31:K35)</f>
        <v>1500</v>
      </c>
      <c r="L44" s="1640"/>
      <c r="M44" s="1641"/>
      <c r="N44" s="1642"/>
      <c r="O44" s="1643"/>
      <c r="P44" s="1644"/>
    </row>
    <row r="45" spans="1:16" ht="31.2" x14ac:dyDescent="0.3">
      <c r="A45" s="4008" t="s">
        <v>6</v>
      </c>
      <c r="B45" s="4010" t="s">
        <v>8</v>
      </c>
      <c r="C45" s="3984" t="s">
        <v>8</v>
      </c>
      <c r="D45" s="714"/>
      <c r="E45" s="3949" t="s">
        <v>484</v>
      </c>
      <c r="F45" s="4078" t="s">
        <v>62</v>
      </c>
      <c r="G45" s="3955" t="s">
        <v>252</v>
      </c>
      <c r="H45" s="649" t="s">
        <v>48</v>
      </c>
      <c r="I45" s="650"/>
      <c r="J45" s="651">
        <v>15</v>
      </c>
      <c r="K45" s="652">
        <v>25</v>
      </c>
      <c r="L45" s="2757" t="s">
        <v>485</v>
      </c>
      <c r="M45" s="1570" t="s">
        <v>69</v>
      </c>
      <c r="N45" s="2758"/>
      <c r="O45" s="2758"/>
      <c r="P45" s="2759">
        <v>1</v>
      </c>
    </row>
    <row r="46" spans="1:16" ht="31.2" customHeight="1" x14ac:dyDescent="0.25">
      <c r="A46" s="3997"/>
      <c r="B46" s="3982"/>
      <c r="C46" s="3985"/>
      <c r="D46" s="716"/>
      <c r="E46" s="3950"/>
      <c r="F46" s="3901"/>
      <c r="G46" s="3956"/>
      <c r="H46" s="661" t="s">
        <v>56</v>
      </c>
      <c r="I46" s="700"/>
      <c r="J46" s="717"/>
      <c r="K46" s="718"/>
      <c r="L46" s="2760" t="s">
        <v>486</v>
      </c>
      <c r="M46" s="1571" t="s">
        <v>69</v>
      </c>
      <c r="N46" s="2761"/>
      <c r="O46" s="2761"/>
      <c r="P46" s="2752">
        <v>1</v>
      </c>
    </row>
    <row r="47" spans="1:16" ht="34.950000000000003" customHeight="1" x14ac:dyDescent="0.25">
      <c r="A47" s="3997"/>
      <c r="B47" s="3982"/>
      <c r="C47" s="3985"/>
      <c r="D47" s="716"/>
      <c r="E47" s="3950"/>
      <c r="F47" s="3901"/>
      <c r="G47" s="3956"/>
      <c r="H47" s="661" t="s">
        <v>456</v>
      </c>
      <c r="I47" s="700"/>
      <c r="J47" s="717"/>
      <c r="K47" s="718"/>
      <c r="L47" s="659" t="s">
        <v>1076</v>
      </c>
      <c r="M47" s="1571" t="s">
        <v>240</v>
      </c>
      <c r="N47" s="2746">
        <v>4.05</v>
      </c>
      <c r="O47" s="2746">
        <v>4.5</v>
      </c>
      <c r="P47" s="2762">
        <v>5</v>
      </c>
    </row>
    <row r="48" spans="1:16" ht="28.95" customHeight="1" x14ac:dyDescent="0.25">
      <c r="A48" s="3997"/>
      <c r="B48" s="3982"/>
      <c r="C48" s="3985"/>
      <c r="D48" s="716"/>
      <c r="E48" s="918"/>
      <c r="F48" s="3901"/>
      <c r="G48" s="3956"/>
      <c r="H48" s="661" t="s">
        <v>233</v>
      </c>
      <c r="I48" s="719"/>
      <c r="J48" s="717"/>
      <c r="K48" s="718"/>
      <c r="L48" s="659" t="s">
        <v>1077</v>
      </c>
      <c r="M48" s="1571" t="s">
        <v>240</v>
      </c>
      <c r="N48" s="1572">
        <v>5.5</v>
      </c>
      <c r="O48" s="1582">
        <v>6</v>
      </c>
      <c r="P48" s="1699">
        <v>7</v>
      </c>
    </row>
    <row r="49" spans="1:16" ht="16.2" thickBot="1" x14ac:dyDescent="0.3">
      <c r="A49" s="4090"/>
      <c r="B49" s="4091"/>
      <c r="C49" s="3986"/>
      <c r="D49" s="720"/>
      <c r="E49" s="721"/>
      <c r="F49" s="3902"/>
      <c r="G49" s="3957"/>
      <c r="H49" s="710" t="s">
        <v>7</v>
      </c>
      <c r="I49" s="664">
        <f>SUM(I45:I48)</f>
        <v>0</v>
      </c>
      <c r="J49" s="664">
        <f>SUM(J45:J48)</f>
        <v>15</v>
      </c>
      <c r="K49" s="664">
        <f>SUM(K45:K48)</f>
        <v>25</v>
      </c>
      <c r="L49" s="2763"/>
      <c r="M49" s="2764"/>
      <c r="N49" s="2765"/>
      <c r="O49" s="2765"/>
      <c r="P49" s="2766"/>
    </row>
    <row r="50" spans="1:16" ht="15.6" customHeight="1" thickBot="1" x14ac:dyDescent="0.3">
      <c r="A50" s="641" t="s">
        <v>6</v>
      </c>
      <c r="B50" s="725" t="s">
        <v>8</v>
      </c>
      <c r="C50" s="3974" t="s">
        <v>31</v>
      </c>
      <c r="D50" s="3974"/>
      <c r="E50" s="3974"/>
      <c r="F50" s="3974"/>
      <c r="G50" s="4097"/>
      <c r="H50" s="677" t="s">
        <v>7</v>
      </c>
      <c r="I50" s="678">
        <f>I44+I49</f>
        <v>1367</v>
      </c>
      <c r="J50" s="678">
        <f>J44+J49</f>
        <v>1515</v>
      </c>
      <c r="K50" s="678">
        <f>K44+K49</f>
        <v>1525</v>
      </c>
      <c r="L50" s="4107"/>
      <c r="M50" s="4108"/>
      <c r="N50" s="4108"/>
      <c r="O50" s="4108"/>
      <c r="P50" s="4109"/>
    </row>
    <row r="51" spans="1:16" ht="15.6" customHeight="1" thickBot="1" x14ac:dyDescent="0.35">
      <c r="A51" s="641" t="s">
        <v>6</v>
      </c>
      <c r="B51" s="725" t="s">
        <v>49</v>
      </c>
      <c r="C51" s="1025" t="s">
        <v>487</v>
      </c>
      <c r="D51" s="684"/>
      <c r="E51" s="685"/>
      <c r="F51" s="685"/>
      <c r="G51" s="685"/>
      <c r="H51" s="685"/>
      <c r="I51" s="685"/>
      <c r="J51" s="685"/>
      <c r="K51" s="685"/>
      <c r="L51" s="685"/>
      <c r="M51" s="685"/>
      <c r="N51" s="685"/>
      <c r="O51" s="685"/>
      <c r="P51" s="686"/>
    </row>
    <row r="52" spans="1:16" ht="16.2" customHeight="1" thickBot="1" x14ac:dyDescent="0.35">
      <c r="A52" s="641"/>
      <c r="B52" s="725"/>
      <c r="C52" s="726"/>
      <c r="D52" s="687"/>
      <c r="E52" s="688"/>
      <c r="F52" s="688"/>
      <c r="G52" s="688"/>
      <c r="H52" s="688"/>
      <c r="I52" s="688"/>
      <c r="J52" s="688"/>
      <c r="K52" s="688"/>
      <c r="L52" s="689" t="s">
        <v>488</v>
      </c>
      <c r="M52" s="743" t="s">
        <v>69</v>
      </c>
      <c r="N52" s="727"/>
      <c r="O52" s="727"/>
      <c r="P52" s="728">
        <v>1</v>
      </c>
    </row>
    <row r="53" spans="1:16" ht="16.2" customHeight="1" x14ac:dyDescent="0.25">
      <c r="A53" s="4008" t="s">
        <v>6</v>
      </c>
      <c r="B53" s="4010" t="s">
        <v>49</v>
      </c>
      <c r="C53" s="3984" t="s">
        <v>6</v>
      </c>
      <c r="D53" s="714"/>
      <c r="E53" s="3949" t="s">
        <v>489</v>
      </c>
      <c r="F53" s="4078" t="s">
        <v>62</v>
      </c>
      <c r="G53" s="3955" t="s">
        <v>252</v>
      </c>
      <c r="H53" s="649" t="s">
        <v>48</v>
      </c>
      <c r="I53" s="691">
        <v>15</v>
      </c>
      <c r="J53" s="651">
        <v>15</v>
      </c>
      <c r="K53" s="652">
        <v>15</v>
      </c>
      <c r="L53" s="729" t="s">
        <v>490</v>
      </c>
      <c r="M53" s="730" t="s">
        <v>69</v>
      </c>
      <c r="N53" s="731">
        <v>12</v>
      </c>
      <c r="O53" s="731">
        <v>12</v>
      </c>
      <c r="P53" s="732">
        <v>16</v>
      </c>
    </row>
    <row r="54" spans="1:16" ht="16.2" thickBot="1" x14ac:dyDescent="0.3">
      <c r="A54" s="4090"/>
      <c r="B54" s="4091"/>
      <c r="C54" s="3986"/>
      <c r="D54" s="720"/>
      <c r="E54" s="3685"/>
      <c r="F54" s="3902"/>
      <c r="G54" s="3957"/>
      <c r="H54" s="710" t="s">
        <v>7</v>
      </c>
      <c r="I54" s="664">
        <f>SUM(I53:I53)</f>
        <v>15</v>
      </c>
      <c r="J54" s="664">
        <f>SUM(J53:J53)</f>
        <v>15</v>
      </c>
      <c r="K54" s="664">
        <f>SUM(K53:K53)</f>
        <v>15</v>
      </c>
      <c r="L54" s="733"/>
      <c r="M54" s="734"/>
      <c r="N54" s="723"/>
      <c r="O54" s="723"/>
      <c r="P54" s="724"/>
    </row>
    <row r="55" spans="1:16" ht="16.2" thickBot="1" x14ac:dyDescent="0.3">
      <c r="A55" s="641" t="s">
        <v>6</v>
      </c>
      <c r="B55" s="725" t="s">
        <v>49</v>
      </c>
      <c r="C55" s="3974" t="s">
        <v>31</v>
      </c>
      <c r="D55" s="3974"/>
      <c r="E55" s="3974"/>
      <c r="F55" s="3974"/>
      <c r="G55" s="4097"/>
      <c r="H55" s="677" t="s">
        <v>7</v>
      </c>
      <c r="I55" s="678">
        <f>I54*1</f>
        <v>15</v>
      </c>
      <c r="J55" s="678">
        <f t="shared" ref="J55:K55" si="2">J54*1</f>
        <v>15</v>
      </c>
      <c r="K55" s="678">
        <f t="shared" si="2"/>
        <v>15</v>
      </c>
      <c r="L55" s="4110"/>
      <c r="M55" s="4111"/>
      <c r="N55" s="4111"/>
      <c r="O55" s="4111"/>
      <c r="P55" s="4112"/>
    </row>
    <row r="56" spans="1:16" ht="16.2" thickBot="1" x14ac:dyDescent="0.3">
      <c r="A56" s="641" t="s">
        <v>6</v>
      </c>
      <c r="B56" s="725" t="s">
        <v>50</v>
      </c>
      <c r="C56" s="735" t="s">
        <v>491</v>
      </c>
      <c r="D56" s="644"/>
      <c r="E56" s="684"/>
      <c r="F56" s="684"/>
      <c r="G56" s="684"/>
      <c r="H56" s="684"/>
      <c r="I56" s="684"/>
      <c r="J56" s="684"/>
      <c r="K56" s="684"/>
      <c r="L56" s="1611"/>
      <c r="M56" s="1611"/>
      <c r="N56" s="1611"/>
      <c r="O56" s="1611"/>
      <c r="P56" s="1648"/>
    </row>
    <row r="57" spans="1:16" ht="31.2" customHeight="1" x14ac:dyDescent="0.25">
      <c r="A57" s="3978"/>
      <c r="B57" s="3981"/>
      <c r="C57" s="4128"/>
      <c r="D57" s="4131"/>
      <c r="E57" s="4134"/>
      <c r="F57" s="4135"/>
      <c r="G57" s="4135"/>
      <c r="H57" s="4135"/>
      <c r="I57" s="4135"/>
      <c r="J57" s="4135"/>
      <c r="K57" s="4136"/>
      <c r="L57" s="2767" t="s">
        <v>1079</v>
      </c>
      <c r="M57" s="1570" t="s">
        <v>71</v>
      </c>
      <c r="N57" s="2768" t="s">
        <v>462</v>
      </c>
      <c r="O57" s="2768" t="s">
        <v>73</v>
      </c>
      <c r="P57" s="2769" t="s">
        <v>1074</v>
      </c>
    </row>
    <row r="58" spans="1:16" ht="31.2" customHeight="1" x14ac:dyDescent="0.25">
      <c r="A58" s="3979"/>
      <c r="B58" s="3982"/>
      <c r="C58" s="4129"/>
      <c r="D58" s="4132"/>
      <c r="E58" s="4137"/>
      <c r="F58" s="4138"/>
      <c r="G58" s="4138"/>
      <c r="H58" s="4138"/>
      <c r="I58" s="4138"/>
      <c r="J58" s="4138"/>
      <c r="K58" s="4139"/>
      <c r="L58" s="926" t="s">
        <v>492</v>
      </c>
      <c r="M58" s="2770" t="s">
        <v>69</v>
      </c>
      <c r="N58" s="2771" t="s">
        <v>70</v>
      </c>
      <c r="O58" s="2771" t="s">
        <v>70</v>
      </c>
      <c r="P58" s="2772" t="s">
        <v>72</v>
      </c>
    </row>
    <row r="59" spans="1:16" ht="34.200000000000003" customHeight="1" thickBot="1" x14ac:dyDescent="0.3">
      <c r="A59" s="3980"/>
      <c r="B59" s="3983"/>
      <c r="C59" s="4130"/>
      <c r="D59" s="4133"/>
      <c r="E59" s="4140"/>
      <c r="F59" s="3702"/>
      <c r="G59" s="3702"/>
      <c r="H59" s="3702"/>
      <c r="I59" s="3702"/>
      <c r="J59" s="3702"/>
      <c r="K59" s="4141"/>
      <c r="L59" s="2773" t="s">
        <v>493</v>
      </c>
      <c r="M59" s="2774" t="s">
        <v>71</v>
      </c>
      <c r="N59" s="2775" t="s">
        <v>462</v>
      </c>
      <c r="O59" s="2775" t="s">
        <v>73</v>
      </c>
      <c r="P59" s="2776" t="s">
        <v>1074</v>
      </c>
    </row>
    <row r="60" spans="1:16" ht="16.2" customHeight="1" x14ac:dyDescent="0.25">
      <c r="A60" s="4008" t="s">
        <v>6</v>
      </c>
      <c r="B60" s="4010" t="s">
        <v>50</v>
      </c>
      <c r="C60" s="3984" t="s">
        <v>6</v>
      </c>
      <c r="D60" s="714"/>
      <c r="E60" s="3949" t="s">
        <v>1080</v>
      </c>
      <c r="F60" s="4078" t="s">
        <v>62</v>
      </c>
      <c r="G60" s="3955" t="s">
        <v>252</v>
      </c>
      <c r="H60" s="649" t="s">
        <v>48</v>
      </c>
      <c r="I60" s="650"/>
      <c r="J60" s="651"/>
      <c r="K60" s="652">
        <v>200</v>
      </c>
      <c r="L60" s="2777" t="s">
        <v>494</v>
      </c>
      <c r="M60" s="2778"/>
      <c r="N60" s="2779"/>
      <c r="O60" s="2779"/>
      <c r="P60" s="2759" t="s">
        <v>66</v>
      </c>
    </row>
    <row r="61" spans="1:16" ht="16.2" customHeight="1" x14ac:dyDescent="0.25">
      <c r="A61" s="3997"/>
      <c r="B61" s="3982"/>
      <c r="C61" s="3985"/>
      <c r="D61" s="716"/>
      <c r="E61" s="3950"/>
      <c r="F61" s="3901"/>
      <c r="G61" s="3956"/>
      <c r="H61" s="661" t="s">
        <v>56</v>
      </c>
      <c r="I61" s="700"/>
      <c r="J61" s="717"/>
      <c r="K61" s="718"/>
      <c r="L61" s="2780"/>
      <c r="M61" s="2781"/>
      <c r="N61" s="2782"/>
      <c r="O61" s="2782"/>
      <c r="P61" s="2749"/>
    </row>
    <row r="62" spans="1:16" ht="16.2" thickBot="1" x14ac:dyDescent="0.3">
      <c r="A62" s="4090"/>
      <c r="B62" s="4091"/>
      <c r="C62" s="3986"/>
      <c r="D62" s="720"/>
      <c r="E62" s="739"/>
      <c r="F62" s="3902"/>
      <c r="G62" s="3957"/>
      <c r="H62" s="710" t="s">
        <v>7</v>
      </c>
      <c r="I62" s="664">
        <f>SUM(I60:I61)</f>
        <v>0</v>
      </c>
      <c r="J62" s="664">
        <f>SUM(J60:J61)</f>
        <v>0</v>
      </c>
      <c r="K62" s="664">
        <f>SUM(K60:K61)</f>
        <v>200</v>
      </c>
      <c r="L62" s="1645"/>
      <c r="M62" s="1642"/>
      <c r="N62" s="767"/>
      <c r="O62" s="767"/>
      <c r="P62" s="768"/>
    </row>
    <row r="63" spans="1:16" ht="16.2" thickBot="1" x14ac:dyDescent="0.3">
      <c r="A63" s="1555" t="s">
        <v>6</v>
      </c>
      <c r="B63" s="1557" t="s">
        <v>50</v>
      </c>
      <c r="C63" s="4081" t="s">
        <v>31</v>
      </c>
      <c r="D63" s="4081"/>
      <c r="E63" s="4081"/>
      <c r="F63" s="4081"/>
      <c r="G63" s="4082"/>
      <c r="H63" s="740" t="s">
        <v>7</v>
      </c>
      <c r="I63" s="741">
        <f>I62*1</f>
        <v>0</v>
      </c>
      <c r="J63" s="741">
        <f t="shared" ref="J63:K63" si="3">J62*1</f>
        <v>0</v>
      </c>
      <c r="K63" s="741">
        <f t="shared" si="3"/>
        <v>200</v>
      </c>
      <c r="L63" s="1576"/>
      <c r="M63" s="1577"/>
      <c r="N63" s="1577"/>
      <c r="O63" s="1577"/>
      <c r="P63" s="1578"/>
    </row>
    <row r="64" spans="1:16" ht="16.2" thickBot="1" x14ac:dyDescent="0.3">
      <c r="A64" s="641" t="s">
        <v>6</v>
      </c>
      <c r="B64" s="725" t="s">
        <v>53</v>
      </c>
      <c r="C64" s="742" t="s">
        <v>495</v>
      </c>
      <c r="D64" s="644"/>
      <c r="E64" s="644"/>
      <c r="F64" s="644"/>
      <c r="G64" s="644"/>
      <c r="H64" s="644"/>
      <c r="I64" s="644"/>
      <c r="J64" s="644"/>
      <c r="K64" s="644"/>
      <c r="L64" s="1611"/>
      <c r="M64" s="1611"/>
      <c r="N64" s="1611"/>
      <c r="O64" s="1611"/>
      <c r="P64" s="1648"/>
    </row>
    <row r="65" spans="1:16" ht="47.4" thickBot="1" x14ac:dyDescent="0.35">
      <c r="A65" s="4086"/>
      <c r="B65" s="3981"/>
      <c r="C65" s="4101"/>
      <c r="D65" s="4102"/>
      <c r="E65" s="4102"/>
      <c r="F65" s="4102"/>
      <c r="G65" s="4102"/>
      <c r="H65" s="4102"/>
      <c r="I65" s="4102"/>
      <c r="J65" s="4102"/>
      <c r="K65" s="4103"/>
      <c r="L65" s="2783" t="s">
        <v>496</v>
      </c>
      <c r="M65" s="1570" t="s">
        <v>71</v>
      </c>
      <c r="N65" s="2784" t="s">
        <v>497</v>
      </c>
      <c r="O65" s="2784" t="s">
        <v>74</v>
      </c>
      <c r="P65" s="2785" t="s">
        <v>1081</v>
      </c>
    </row>
    <row r="66" spans="1:16" ht="21" customHeight="1" thickBot="1" x14ac:dyDescent="0.3">
      <c r="A66" s="4087"/>
      <c r="B66" s="3983"/>
      <c r="C66" s="4104"/>
      <c r="D66" s="4105"/>
      <c r="E66" s="4105"/>
      <c r="F66" s="4105"/>
      <c r="G66" s="4105"/>
      <c r="H66" s="4105"/>
      <c r="I66" s="4105"/>
      <c r="J66" s="4105"/>
      <c r="K66" s="4106"/>
      <c r="L66" s="2786" t="s">
        <v>498</v>
      </c>
      <c r="M66" s="2787" t="s">
        <v>69</v>
      </c>
      <c r="N66" s="2788">
        <v>1</v>
      </c>
      <c r="O66" s="2788">
        <v>1</v>
      </c>
      <c r="P66" s="2789">
        <v>2</v>
      </c>
    </row>
    <row r="67" spans="1:16" ht="37.200000000000003" customHeight="1" x14ac:dyDescent="0.25">
      <c r="A67" s="4008" t="s">
        <v>6</v>
      </c>
      <c r="B67" s="4010" t="s">
        <v>53</v>
      </c>
      <c r="C67" s="3984" t="s">
        <v>6</v>
      </c>
      <c r="D67" s="714"/>
      <c r="E67" s="3949" t="s">
        <v>499</v>
      </c>
      <c r="F67" s="4078" t="s">
        <v>62</v>
      </c>
      <c r="G67" s="3955" t="s">
        <v>252</v>
      </c>
      <c r="H67" s="649" t="s">
        <v>48</v>
      </c>
      <c r="I67" s="691">
        <v>3500</v>
      </c>
      <c r="J67" s="651">
        <v>3900</v>
      </c>
      <c r="K67" s="652">
        <v>0</v>
      </c>
      <c r="L67" s="2716" t="s">
        <v>500</v>
      </c>
      <c r="M67" s="1570" t="s">
        <v>66</v>
      </c>
      <c r="N67" s="787" t="s">
        <v>66</v>
      </c>
      <c r="O67" s="2790"/>
      <c r="P67" s="2791"/>
    </row>
    <row r="68" spans="1:16" ht="16.2" customHeight="1" x14ac:dyDescent="0.25">
      <c r="A68" s="3997"/>
      <c r="B68" s="3982"/>
      <c r="C68" s="3985"/>
      <c r="D68" s="716"/>
      <c r="E68" s="3950"/>
      <c r="F68" s="3901"/>
      <c r="G68" s="3956"/>
      <c r="H68" s="697" t="s">
        <v>56</v>
      </c>
      <c r="I68" s="1018"/>
      <c r="J68" s="1019"/>
      <c r="K68" s="1020"/>
      <c r="L68" s="2792"/>
      <c r="M68" s="2793"/>
      <c r="N68" s="2794"/>
      <c r="O68" s="2794"/>
      <c r="P68" s="2795"/>
    </row>
    <row r="69" spans="1:16" ht="32.4" customHeight="1" thickBot="1" x14ac:dyDescent="0.3">
      <c r="A69" s="4090"/>
      <c r="B69" s="4091"/>
      <c r="C69" s="3986"/>
      <c r="D69" s="720"/>
      <c r="E69" s="3951"/>
      <c r="F69" s="3902"/>
      <c r="G69" s="3957"/>
      <c r="H69" s="710" t="s">
        <v>7</v>
      </c>
      <c r="I69" s="664">
        <f>SUM(I67:I68)</f>
        <v>3500</v>
      </c>
      <c r="J69" s="664">
        <f>SUM(J67:J67)</f>
        <v>3900</v>
      </c>
      <c r="K69" s="664">
        <f>SUM(K67:K67)</f>
        <v>0</v>
      </c>
      <c r="L69" s="2763"/>
      <c r="M69" s="2764"/>
      <c r="N69" s="2765"/>
      <c r="O69" s="2765"/>
      <c r="P69" s="2766"/>
    </row>
    <row r="70" spans="1:16" ht="16.2" customHeight="1" x14ac:dyDescent="0.3">
      <c r="A70" s="4008" t="s">
        <v>6</v>
      </c>
      <c r="B70" s="4010" t="s">
        <v>53</v>
      </c>
      <c r="C70" s="3984" t="s">
        <v>8</v>
      </c>
      <c r="D70" s="714"/>
      <c r="E70" s="3949" t="s">
        <v>501</v>
      </c>
      <c r="F70" s="4078" t="s">
        <v>62</v>
      </c>
      <c r="G70" s="4095" t="s">
        <v>502</v>
      </c>
      <c r="H70" s="649"/>
      <c r="I70" s="650"/>
      <c r="J70" s="651"/>
      <c r="K70" s="652"/>
      <c r="L70" s="2796" t="s">
        <v>503</v>
      </c>
      <c r="M70" s="1570"/>
      <c r="N70" s="917"/>
      <c r="O70" s="917"/>
      <c r="P70" s="2759" t="s">
        <v>66</v>
      </c>
    </row>
    <row r="71" spans="1:16" ht="31.95" customHeight="1" thickBot="1" x14ac:dyDescent="0.3">
      <c r="A71" s="4090"/>
      <c r="B71" s="4091"/>
      <c r="C71" s="3986"/>
      <c r="D71" s="720"/>
      <c r="E71" s="3951"/>
      <c r="F71" s="3902"/>
      <c r="G71" s="4096"/>
      <c r="H71" s="710" t="s">
        <v>7</v>
      </c>
      <c r="I71" s="664">
        <f>I707</f>
        <v>0</v>
      </c>
      <c r="J71" s="664">
        <f t="shared" ref="J71:K71" si="4">J707</f>
        <v>0</v>
      </c>
      <c r="K71" s="664">
        <f t="shared" si="4"/>
        <v>0</v>
      </c>
      <c r="L71" s="722"/>
      <c r="M71" s="712"/>
      <c r="N71" s="723"/>
      <c r="O71" s="723"/>
      <c r="P71" s="724"/>
    </row>
    <row r="72" spans="1:16" ht="16.2" thickBot="1" x14ac:dyDescent="0.3">
      <c r="A72" s="646" t="s">
        <v>6</v>
      </c>
      <c r="B72" s="725" t="s">
        <v>53</v>
      </c>
      <c r="C72" s="3973" t="s">
        <v>31</v>
      </c>
      <c r="D72" s="3974"/>
      <c r="E72" s="3974"/>
      <c r="F72" s="3974"/>
      <c r="G72" s="4097"/>
      <c r="H72" s="677" t="s">
        <v>7</v>
      </c>
      <c r="I72" s="744">
        <f>SUM(I69+I71)</f>
        <v>3500</v>
      </c>
      <c r="J72" s="745">
        <f t="shared" ref="J72" si="5">SUM(J69+J71)</f>
        <v>3900</v>
      </c>
      <c r="K72" s="746">
        <f>SUM(K69+K71)</f>
        <v>0</v>
      </c>
      <c r="L72" s="747"/>
      <c r="M72" s="747"/>
      <c r="N72" s="747"/>
      <c r="O72" s="747"/>
      <c r="P72" s="748"/>
    </row>
    <row r="73" spans="1:16" ht="16.2" thickBot="1" x14ac:dyDescent="0.3">
      <c r="A73" s="749" t="s">
        <v>6</v>
      </c>
      <c r="B73" s="3966" t="s">
        <v>75</v>
      </c>
      <c r="C73" s="3967"/>
      <c r="D73" s="3967"/>
      <c r="E73" s="3967"/>
      <c r="F73" s="3967"/>
      <c r="G73" s="3967"/>
      <c r="H73" s="3967"/>
      <c r="I73" s="750">
        <f>I28+I50+I55+I63+I72</f>
        <v>5832</v>
      </c>
      <c r="J73" s="750">
        <f>J28+J50+J55+J63+J72</f>
        <v>5780</v>
      </c>
      <c r="K73" s="750">
        <f>K28+K50+K55+K63+K72</f>
        <v>2090</v>
      </c>
      <c r="L73" s="751"/>
      <c r="M73" s="752"/>
      <c r="N73" s="752"/>
      <c r="O73" s="752"/>
      <c r="P73" s="753"/>
    </row>
    <row r="74" spans="1:16" ht="31.2" customHeight="1" thickBot="1" x14ac:dyDescent="0.3">
      <c r="A74" s="641" t="s">
        <v>8</v>
      </c>
      <c r="B74" s="4098" t="s">
        <v>451</v>
      </c>
      <c r="C74" s="4099"/>
      <c r="D74" s="4099"/>
      <c r="E74" s="4099"/>
      <c r="F74" s="4099"/>
      <c r="G74" s="4099"/>
      <c r="H74" s="4099"/>
      <c r="I74" s="4099"/>
      <c r="J74" s="4099"/>
      <c r="K74" s="4099"/>
      <c r="L74" s="4099"/>
      <c r="M74" s="4099"/>
      <c r="N74" s="4099"/>
      <c r="O74" s="4099"/>
      <c r="P74" s="4100"/>
    </row>
    <row r="75" spans="1:16" ht="31.2" customHeight="1" thickBot="1" x14ac:dyDescent="0.3">
      <c r="A75" s="641"/>
      <c r="B75" s="2917"/>
      <c r="C75" s="2918"/>
      <c r="D75" s="2918"/>
      <c r="E75" s="2918"/>
      <c r="F75" s="2918"/>
      <c r="G75" s="2918"/>
      <c r="H75" s="2918"/>
      <c r="I75" s="2918"/>
      <c r="J75" s="2918"/>
      <c r="K75" s="2919"/>
      <c r="L75" s="2920" t="s">
        <v>452</v>
      </c>
      <c r="M75" s="2921" t="s">
        <v>71</v>
      </c>
      <c r="N75" s="2788">
        <v>76.25</v>
      </c>
      <c r="O75" s="2788">
        <v>76.25</v>
      </c>
      <c r="P75" s="2789">
        <v>76.25</v>
      </c>
    </row>
    <row r="76" spans="1:16" ht="17.399999999999999" customHeight="1" thickBot="1" x14ac:dyDescent="0.3">
      <c r="A76" s="646" t="s">
        <v>8</v>
      </c>
      <c r="B76" s="755" t="s">
        <v>6</v>
      </c>
      <c r="C76" s="742" t="s">
        <v>504</v>
      </c>
      <c r="D76" s="756"/>
      <c r="E76" s="756"/>
      <c r="F76" s="756"/>
      <c r="G76" s="756"/>
      <c r="H76" s="756"/>
      <c r="I76" s="756"/>
      <c r="J76" s="756"/>
      <c r="K76" s="757"/>
      <c r="L76" s="757"/>
      <c r="M76" s="756"/>
      <c r="N76" s="756"/>
      <c r="O76" s="756"/>
      <c r="P76" s="758"/>
    </row>
    <row r="77" spans="1:16" ht="31.2" customHeight="1" thickBot="1" x14ac:dyDescent="0.3">
      <c r="A77" s="1612"/>
      <c r="B77" s="1610"/>
      <c r="C77" s="1649"/>
      <c r="D77" s="1650"/>
      <c r="E77" s="1650"/>
      <c r="F77" s="1650"/>
      <c r="G77" s="1650"/>
      <c r="H77" s="1650"/>
      <c r="I77" s="1650"/>
      <c r="J77" s="1650"/>
      <c r="K77" s="1651"/>
      <c r="L77" s="2797" t="s">
        <v>505</v>
      </c>
      <c r="M77" s="759"/>
      <c r="N77" s="2798">
        <v>26</v>
      </c>
      <c r="O77" s="2798">
        <v>25</v>
      </c>
      <c r="P77" s="2799">
        <v>24</v>
      </c>
    </row>
    <row r="78" spans="1:16" ht="43.2" customHeight="1" x14ac:dyDescent="0.25">
      <c r="A78" s="4008" t="s">
        <v>8</v>
      </c>
      <c r="B78" s="4010" t="s">
        <v>6</v>
      </c>
      <c r="C78" s="3984" t="s">
        <v>6</v>
      </c>
      <c r="D78" s="714"/>
      <c r="E78" s="3949" t="s">
        <v>506</v>
      </c>
      <c r="F78" s="4078" t="s">
        <v>62</v>
      </c>
      <c r="G78" s="3955" t="s">
        <v>252</v>
      </c>
      <c r="H78" s="649" t="s">
        <v>48</v>
      </c>
      <c r="I78" s="650"/>
      <c r="J78" s="651">
        <v>10</v>
      </c>
      <c r="K78" s="652">
        <v>10</v>
      </c>
      <c r="L78" s="2800" t="s">
        <v>507</v>
      </c>
      <c r="M78" s="761" t="s">
        <v>69</v>
      </c>
      <c r="N78" s="762">
        <v>160</v>
      </c>
      <c r="O78" s="762">
        <v>170</v>
      </c>
      <c r="P78" s="763">
        <v>180</v>
      </c>
    </row>
    <row r="79" spans="1:16" ht="28.95" customHeight="1" x14ac:dyDescent="0.25">
      <c r="A79" s="3997"/>
      <c r="B79" s="3982"/>
      <c r="C79" s="3985"/>
      <c r="D79" s="716"/>
      <c r="E79" s="3950"/>
      <c r="F79" s="3901"/>
      <c r="G79" s="3956"/>
      <c r="H79" s="661" t="s">
        <v>56</v>
      </c>
      <c r="I79" s="656"/>
      <c r="J79" s="657"/>
      <c r="K79" s="658"/>
      <c r="L79" s="4094" t="s">
        <v>688</v>
      </c>
      <c r="M79" s="2746" t="s">
        <v>69</v>
      </c>
      <c r="N79" s="2801">
        <v>1</v>
      </c>
      <c r="O79" s="2801">
        <v>0</v>
      </c>
      <c r="P79" s="2802"/>
    </row>
    <row r="80" spans="1:16" ht="31.95" customHeight="1" thickBot="1" x14ac:dyDescent="0.3">
      <c r="A80" s="4090"/>
      <c r="B80" s="4091"/>
      <c r="C80" s="3986"/>
      <c r="D80" s="720"/>
      <c r="E80" s="3951"/>
      <c r="F80" s="3902"/>
      <c r="G80" s="3957"/>
      <c r="H80" s="764" t="s">
        <v>7</v>
      </c>
      <c r="I80" s="765">
        <f>SUM(I78:I79)</f>
        <v>0</v>
      </c>
      <c r="J80" s="765">
        <f t="shared" ref="J80:K80" si="6">SUM(J78:J79)</f>
        <v>10</v>
      </c>
      <c r="K80" s="765">
        <f t="shared" si="6"/>
        <v>10</v>
      </c>
      <c r="L80" s="4080"/>
      <c r="M80" s="2803"/>
      <c r="N80" s="2804"/>
      <c r="O80" s="2804"/>
      <c r="P80" s="2805"/>
    </row>
    <row r="81" spans="1:16" ht="30.6" customHeight="1" x14ac:dyDescent="0.3">
      <c r="A81" s="769" t="s">
        <v>8</v>
      </c>
      <c r="B81" s="770" t="s">
        <v>6</v>
      </c>
      <c r="C81" s="771" t="s">
        <v>8</v>
      </c>
      <c r="D81" s="772"/>
      <c r="E81" s="4092" t="s">
        <v>508</v>
      </c>
      <c r="F81" s="4018" t="s">
        <v>62</v>
      </c>
      <c r="G81" s="3955" t="s">
        <v>252</v>
      </c>
      <c r="H81" s="649" t="s">
        <v>48</v>
      </c>
      <c r="I81" s="773">
        <v>0</v>
      </c>
      <c r="J81" s="650">
        <v>0</v>
      </c>
      <c r="K81" s="652">
        <v>0</v>
      </c>
      <c r="L81" s="2757" t="s">
        <v>509</v>
      </c>
      <c r="M81" s="761" t="s">
        <v>262</v>
      </c>
      <c r="N81" s="2806">
        <v>0</v>
      </c>
      <c r="O81" s="2807"/>
      <c r="P81" s="2808"/>
    </row>
    <row r="82" spans="1:16" ht="34.950000000000003" customHeight="1" thickBot="1" x14ac:dyDescent="0.3">
      <c r="A82" s="1653"/>
      <c r="B82" s="776"/>
      <c r="C82" s="777"/>
      <c r="D82" s="772"/>
      <c r="E82" s="4093"/>
      <c r="F82" s="4019"/>
      <c r="G82" s="3957"/>
      <c r="H82" s="764" t="s">
        <v>7</v>
      </c>
      <c r="I82" s="778">
        <f>SUM(I81:I81)</f>
        <v>0</v>
      </c>
      <c r="J82" s="778">
        <f t="shared" ref="J82:K82" si="7">SUM(J81:J81)</f>
        <v>0</v>
      </c>
      <c r="K82" s="778">
        <f t="shared" si="7"/>
        <v>0</v>
      </c>
      <c r="L82" s="2809" t="s">
        <v>1082</v>
      </c>
      <c r="M82" s="2810"/>
      <c r="N82" s="2811"/>
      <c r="O82" s="2811"/>
      <c r="P82" s="2812">
        <v>1</v>
      </c>
    </row>
    <row r="83" spans="1:16" ht="31.2" customHeight="1" x14ac:dyDescent="0.25">
      <c r="A83" s="4008" t="s">
        <v>8</v>
      </c>
      <c r="B83" s="4010" t="s">
        <v>6</v>
      </c>
      <c r="C83" s="3984" t="s">
        <v>49</v>
      </c>
      <c r="D83" s="714"/>
      <c r="E83" s="3949" t="s">
        <v>510</v>
      </c>
      <c r="F83" s="4078" t="s">
        <v>62</v>
      </c>
      <c r="G83" s="3955" t="s">
        <v>252</v>
      </c>
      <c r="H83" s="649" t="s">
        <v>48</v>
      </c>
      <c r="I83" s="650"/>
      <c r="J83" s="651"/>
      <c r="K83" s="652"/>
      <c r="L83" s="2816" t="s">
        <v>511</v>
      </c>
      <c r="M83" s="1570"/>
      <c r="N83" s="787"/>
      <c r="O83" s="787"/>
      <c r="P83" s="2759">
        <v>1</v>
      </c>
    </row>
    <row r="84" spans="1:16" ht="16.2" customHeight="1" x14ac:dyDescent="0.25">
      <c r="A84" s="3997"/>
      <c r="B84" s="3982"/>
      <c r="C84" s="3985"/>
      <c r="D84" s="716"/>
      <c r="E84" s="3950"/>
      <c r="F84" s="3901"/>
      <c r="G84" s="3956"/>
      <c r="H84" s="661" t="s">
        <v>56</v>
      </c>
      <c r="I84" s="700"/>
      <c r="J84" s="717"/>
      <c r="K84" s="718"/>
      <c r="L84" s="4000" t="s">
        <v>512</v>
      </c>
      <c r="M84" s="1582"/>
      <c r="N84" s="2544"/>
      <c r="O84" s="2544">
        <v>2</v>
      </c>
      <c r="P84" s="2815">
        <v>3</v>
      </c>
    </row>
    <row r="85" spans="1:16" ht="36.6" customHeight="1" thickBot="1" x14ac:dyDescent="0.3">
      <c r="A85" s="4090"/>
      <c r="B85" s="4091"/>
      <c r="C85" s="3986"/>
      <c r="D85" s="720"/>
      <c r="E85" s="3951"/>
      <c r="F85" s="3902"/>
      <c r="G85" s="3957"/>
      <c r="H85" s="764" t="s">
        <v>7</v>
      </c>
      <c r="I85" s="765">
        <f>SUM(I83:I84)</f>
        <v>0</v>
      </c>
      <c r="J85" s="765">
        <f t="shared" ref="J85:K85" si="8">SUM(J83:J84)</f>
        <v>0</v>
      </c>
      <c r="K85" s="765">
        <f t="shared" si="8"/>
        <v>0</v>
      </c>
      <c r="L85" s="4120"/>
      <c r="M85" s="2803"/>
      <c r="N85" s="2804"/>
      <c r="O85" s="2804"/>
      <c r="P85" s="2805"/>
    </row>
    <row r="86" spans="1:16" ht="16.2" customHeight="1" x14ac:dyDescent="0.25">
      <c r="A86" s="781" t="s">
        <v>8</v>
      </c>
      <c r="B86" s="782" t="s">
        <v>6</v>
      </c>
      <c r="C86" s="783" t="s">
        <v>50</v>
      </c>
      <c r="D86" s="784"/>
      <c r="E86" s="4092" t="s">
        <v>513</v>
      </c>
      <c r="F86" s="4018" t="s">
        <v>62</v>
      </c>
      <c r="G86" s="3955" t="s">
        <v>252</v>
      </c>
      <c r="H86" s="649" t="s">
        <v>48</v>
      </c>
      <c r="I86" s="984">
        <v>25</v>
      </c>
      <c r="J86" s="773">
        <v>0</v>
      </c>
      <c r="K86" s="994">
        <v>0</v>
      </c>
      <c r="L86" s="4079" t="s">
        <v>514</v>
      </c>
      <c r="M86" s="761" t="s">
        <v>262</v>
      </c>
      <c r="N86" s="2806">
        <v>1</v>
      </c>
      <c r="O86" s="762">
        <v>0</v>
      </c>
      <c r="P86" s="2813"/>
    </row>
    <row r="87" spans="1:16" ht="16.2" thickBot="1" x14ac:dyDescent="0.3">
      <c r="A87" s="775"/>
      <c r="B87" s="776"/>
      <c r="C87" s="777"/>
      <c r="D87" s="720"/>
      <c r="E87" s="4093"/>
      <c r="F87" s="4019"/>
      <c r="G87" s="3957"/>
      <c r="H87" s="764" t="s">
        <v>7</v>
      </c>
      <c r="I87" s="765">
        <f>SUM(I86:I86)</f>
        <v>25</v>
      </c>
      <c r="J87" s="765">
        <f t="shared" ref="J87:K87" si="9">SUM(J86:J86)</f>
        <v>0</v>
      </c>
      <c r="K87" s="765">
        <f t="shared" si="9"/>
        <v>0</v>
      </c>
      <c r="L87" s="4080"/>
      <c r="M87" s="2803"/>
      <c r="N87" s="2804"/>
      <c r="O87" s="2804"/>
      <c r="P87" s="2814"/>
    </row>
    <row r="88" spans="1:16" ht="16.2" thickBot="1" x14ac:dyDescent="0.3">
      <c r="A88" s="1555" t="s">
        <v>8</v>
      </c>
      <c r="B88" s="1579" t="s">
        <v>6</v>
      </c>
      <c r="C88" s="4081" t="s">
        <v>31</v>
      </c>
      <c r="D88" s="4081"/>
      <c r="E88" s="4081"/>
      <c r="F88" s="4081"/>
      <c r="G88" s="4082"/>
      <c r="H88" s="740" t="s">
        <v>7</v>
      </c>
      <c r="I88" s="741">
        <f>I80+I82+I85+I87</f>
        <v>25</v>
      </c>
      <c r="J88" s="741">
        <f t="shared" ref="J88:K88" si="10">J80+J82+J85+J87</f>
        <v>10</v>
      </c>
      <c r="K88" s="741">
        <f t="shared" si="10"/>
        <v>10</v>
      </c>
      <c r="L88" s="4083"/>
      <c r="M88" s="4084"/>
      <c r="N88" s="4084"/>
      <c r="O88" s="4084"/>
      <c r="P88" s="4085"/>
    </row>
    <row r="89" spans="1:16" ht="16.2" thickBot="1" x14ac:dyDescent="0.3">
      <c r="A89" s="641" t="s">
        <v>8</v>
      </c>
      <c r="B89" s="642" t="s">
        <v>8</v>
      </c>
      <c r="C89" s="742" t="s">
        <v>453</v>
      </c>
      <c r="D89" s="756"/>
      <c r="E89" s="756"/>
      <c r="F89" s="756"/>
      <c r="G89" s="756"/>
      <c r="H89" s="756"/>
      <c r="I89" s="756"/>
      <c r="J89" s="756"/>
      <c r="K89" s="756"/>
      <c r="L89" s="756"/>
      <c r="M89" s="756"/>
      <c r="N89" s="756"/>
      <c r="O89" s="756"/>
      <c r="P89" s="758"/>
    </row>
    <row r="90" spans="1:16" ht="15.6" x14ac:dyDescent="0.25">
      <c r="A90" s="4086"/>
      <c r="B90" s="4088"/>
      <c r="C90" s="1654"/>
      <c r="D90" s="1655"/>
      <c r="E90" s="1655"/>
      <c r="F90" s="1655"/>
      <c r="G90" s="1655"/>
      <c r="H90" s="1655"/>
      <c r="I90" s="1655"/>
      <c r="J90" s="1655"/>
      <c r="K90" s="1655"/>
      <c r="L90" s="2716" t="s">
        <v>515</v>
      </c>
      <c r="M90" s="738" t="s">
        <v>69</v>
      </c>
      <c r="N90" s="786"/>
      <c r="O90" s="787">
        <v>1</v>
      </c>
      <c r="P90" s="788"/>
    </row>
    <row r="91" spans="1:16" ht="36.6" customHeight="1" thickBot="1" x14ac:dyDescent="0.3">
      <c r="A91" s="4087"/>
      <c r="B91" s="4089"/>
      <c r="C91" s="1656"/>
      <c r="D91" s="1657"/>
      <c r="E91" s="1657"/>
      <c r="F91" s="1657"/>
      <c r="G91" s="1657"/>
      <c r="H91" s="1657"/>
      <c r="I91" s="1657"/>
      <c r="J91" s="1657"/>
      <c r="K91" s="1657"/>
      <c r="L91" s="905" t="s">
        <v>454</v>
      </c>
      <c r="M91" s="789" t="s">
        <v>69</v>
      </c>
      <c r="N91" s="790"/>
      <c r="O91" s="790"/>
      <c r="P91" s="791"/>
    </row>
    <row r="92" spans="1:16" ht="31.2" x14ac:dyDescent="0.25">
      <c r="A92" s="3978" t="s">
        <v>8</v>
      </c>
      <c r="B92" s="3981" t="s">
        <v>8</v>
      </c>
      <c r="C92" s="3947" t="s">
        <v>6</v>
      </c>
      <c r="D92" s="714"/>
      <c r="E92" s="3949" t="s">
        <v>516</v>
      </c>
      <c r="F92" s="4018" t="s">
        <v>62</v>
      </c>
      <c r="G92" s="3955" t="s">
        <v>252</v>
      </c>
      <c r="H92" s="649" t="s">
        <v>48</v>
      </c>
      <c r="I92" s="650">
        <v>40</v>
      </c>
      <c r="J92" s="651">
        <v>40</v>
      </c>
      <c r="K92" s="652">
        <v>40</v>
      </c>
      <c r="L92" s="760" t="s">
        <v>517</v>
      </c>
      <c r="M92" s="736" t="s">
        <v>71</v>
      </c>
      <c r="N92" s="762">
        <v>1.4999999999999999E-2</v>
      </c>
      <c r="O92" s="762">
        <v>1.7000000000000001E-2</v>
      </c>
      <c r="P92" s="763">
        <v>1.9E-2</v>
      </c>
    </row>
    <row r="93" spans="1:16" ht="23.4" customHeight="1" thickBot="1" x14ac:dyDescent="0.3">
      <c r="A93" s="3980"/>
      <c r="B93" s="3983"/>
      <c r="C93" s="4020"/>
      <c r="D93" s="720"/>
      <c r="E93" s="3951"/>
      <c r="F93" s="4019"/>
      <c r="G93" s="3957"/>
      <c r="H93" s="764" t="s">
        <v>7</v>
      </c>
      <c r="I93" s="765">
        <f>I92*1</f>
        <v>40</v>
      </c>
      <c r="J93" s="765">
        <f t="shared" ref="J93:K93" si="11">J92*1</f>
        <v>40</v>
      </c>
      <c r="K93" s="765">
        <f t="shared" si="11"/>
        <v>40</v>
      </c>
      <c r="L93" s="779"/>
      <c r="M93" s="780"/>
      <c r="N93" s="723"/>
      <c r="O93" s="723"/>
      <c r="P93" s="724"/>
    </row>
    <row r="94" spans="1:16" ht="15.6" x14ac:dyDescent="0.25">
      <c r="A94" s="4008" t="s">
        <v>8</v>
      </c>
      <c r="B94" s="3981" t="s">
        <v>8</v>
      </c>
      <c r="C94" s="3984" t="s">
        <v>8</v>
      </c>
      <c r="D94" s="714"/>
      <c r="E94" s="3949" t="s">
        <v>518</v>
      </c>
      <c r="F94" s="4018" t="s">
        <v>62</v>
      </c>
      <c r="G94" s="3955" t="s">
        <v>252</v>
      </c>
      <c r="H94" s="649" t="s">
        <v>48</v>
      </c>
      <c r="I94" s="691">
        <v>2696</v>
      </c>
      <c r="J94" s="651">
        <v>4700</v>
      </c>
      <c r="K94" s="652">
        <v>4700</v>
      </c>
      <c r="L94" s="794" t="s">
        <v>522</v>
      </c>
      <c r="M94" s="803" t="s">
        <v>240</v>
      </c>
      <c r="N94" s="731"/>
      <c r="O94" s="731"/>
      <c r="P94" s="1647"/>
    </row>
    <row r="95" spans="1:16" ht="15.6" customHeight="1" x14ac:dyDescent="0.25">
      <c r="A95" s="3997"/>
      <c r="B95" s="3982"/>
      <c r="C95" s="3985"/>
      <c r="D95" s="716"/>
      <c r="E95" s="3950"/>
      <c r="F95" s="3901"/>
      <c r="G95" s="3956"/>
      <c r="H95" s="661" t="s">
        <v>57</v>
      </c>
      <c r="I95" s="693"/>
      <c r="J95" s="928"/>
      <c r="K95" s="929"/>
      <c r="L95" s="2697"/>
      <c r="M95" s="2698"/>
      <c r="N95" s="1635"/>
      <c r="O95" s="1635"/>
      <c r="P95" s="1658"/>
    </row>
    <row r="96" spans="1:16" ht="19.95" customHeight="1" thickBot="1" x14ac:dyDescent="0.3">
      <c r="A96" s="775"/>
      <c r="B96" s="3983"/>
      <c r="C96" s="795"/>
      <c r="D96" s="720"/>
      <c r="E96" s="3951"/>
      <c r="F96" s="4019"/>
      <c r="G96" s="3957"/>
      <c r="H96" s="764" t="s">
        <v>7</v>
      </c>
      <c r="I96" s="765">
        <f>SUM(I94:I95)</f>
        <v>2696</v>
      </c>
      <c r="J96" s="765">
        <f>SUM(J94:J95)</f>
        <v>4700</v>
      </c>
      <c r="K96" s="765">
        <f>SUM(K94:K95)</f>
        <v>4700</v>
      </c>
      <c r="L96" s="2699"/>
      <c r="M96" s="2700"/>
      <c r="N96" s="1641"/>
      <c r="O96" s="1641"/>
      <c r="P96" s="1644"/>
    </row>
    <row r="97" spans="1:16" ht="15.6" x14ac:dyDescent="0.25">
      <c r="A97" s="4008"/>
      <c r="B97" s="4010"/>
      <c r="C97" s="3984"/>
      <c r="D97" s="714"/>
      <c r="E97" s="4070" t="s">
        <v>526</v>
      </c>
      <c r="F97" s="4078"/>
      <c r="G97" s="4057"/>
      <c r="H97" s="1700"/>
      <c r="I97" s="1701"/>
      <c r="J97" s="1702"/>
      <c r="K97" s="1715"/>
      <c r="L97" s="796" t="s">
        <v>527</v>
      </c>
      <c r="M97" s="774" t="s">
        <v>69</v>
      </c>
      <c r="N97" s="1652"/>
      <c r="O97" s="1652"/>
      <c r="P97" s="1647"/>
    </row>
    <row r="98" spans="1:16" ht="15.6" customHeight="1" thickBot="1" x14ac:dyDescent="0.3">
      <c r="A98" s="4009"/>
      <c r="B98" s="3983"/>
      <c r="C98" s="4011"/>
      <c r="D98" s="868"/>
      <c r="E98" s="4071"/>
      <c r="F98" s="4019"/>
      <c r="G98" s="4077"/>
      <c r="H98" s="1716"/>
      <c r="I98" s="1717"/>
      <c r="J98" s="1718"/>
      <c r="K98" s="1719"/>
      <c r="L98" s="797" t="s">
        <v>519</v>
      </c>
      <c r="M98" s="737" t="s">
        <v>455</v>
      </c>
      <c r="N98" s="903">
        <v>700</v>
      </c>
      <c r="O98" s="903">
        <v>700</v>
      </c>
      <c r="P98" s="904">
        <v>700</v>
      </c>
    </row>
    <row r="99" spans="1:16" ht="15.6" customHeight="1" thickBot="1" x14ac:dyDescent="0.3">
      <c r="A99" s="1542"/>
      <c r="B99" s="4075"/>
      <c r="C99" s="3674"/>
      <c r="D99" s="1343"/>
      <c r="E99" s="3971" t="s">
        <v>528</v>
      </c>
      <c r="F99" s="4076"/>
      <c r="G99" s="4058"/>
      <c r="H99" s="1712"/>
      <c r="I99" s="1713"/>
      <c r="J99" s="1713"/>
      <c r="K99" s="1714"/>
      <c r="L99" s="798" t="s">
        <v>520</v>
      </c>
      <c r="M99" s="754" t="s">
        <v>521</v>
      </c>
      <c r="N99" s="1583">
        <v>13350</v>
      </c>
      <c r="O99" s="1583">
        <v>14000</v>
      </c>
      <c r="P99" s="1584">
        <v>14000</v>
      </c>
    </row>
    <row r="100" spans="1:16" ht="15.6" customHeight="1" thickBot="1" x14ac:dyDescent="0.3">
      <c r="A100" s="1542"/>
      <c r="B100" s="3671"/>
      <c r="C100" s="3674"/>
      <c r="D100" s="1343"/>
      <c r="E100" s="3971"/>
      <c r="F100" s="4058"/>
      <c r="G100" s="4077"/>
      <c r="H100" s="1704"/>
      <c r="I100" s="927"/>
      <c r="J100" s="928"/>
      <c r="K100" s="1705"/>
      <c r="L100" s="799" t="s">
        <v>529</v>
      </c>
      <c r="M100" s="800" t="s">
        <v>521</v>
      </c>
      <c r="N100" s="964">
        <v>525</v>
      </c>
      <c r="O100" s="964">
        <v>600</v>
      </c>
      <c r="P100" s="2817">
        <v>600</v>
      </c>
    </row>
    <row r="101" spans="1:16" ht="16.95" customHeight="1" thickBot="1" x14ac:dyDescent="0.3">
      <c r="A101" s="1541"/>
      <c r="B101" s="1543"/>
      <c r="C101" s="1544"/>
      <c r="D101" s="1342"/>
      <c r="E101" s="1568" t="s">
        <v>530</v>
      </c>
      <c r="F101" s="1706"/>
      <c r="G101" s="1707"/>
      <c r="H101" s="1700"/>
      <c r="I101" s="1701"/>
      <c r="J101" s="1702"/>
      <c r="K101" s="1703"/>
      <c r="L101" s="801" t="s">
        <v>531</v>
      </c>
      <c r="M101" s="743" t="s">
        <v>69</v>
      </c>
      <c r="N101" s="964">
        <v>2900</v>
      </c>
      <c r="O101" s="964">
        <v>3000</v>
      </c>
      <c r="P101" s="2817">
        <v>3000</v>
      </c>
    </row>
    <row r="102" spans="1:16" ht="15.6" customHeight="1" x14ac:dyDescent="0.25">
      <c r="A102" s="3667"/>
      <c r="B102" s="3670"/>
      <c r="C102" s="3673"/>
      <c r="D102" s="1342"/>
      <c r="E102" s="4070" t="s">
        <v>532</v>
      </c>
      <c r="F102" s="4162"/>
      <c r="G102" s="3955"/>
      <c r="H102" s="649"/>
      <c r="I102" s="650"/>
      <c r="J102" s="651"/>
      <c r="K102" s="811"/>
      <c r="L102" s="802" t="s">
        <v>522</v>
      </c>
      <c r="M102" s="803" t="s">
        <v>240</v>
      </c>
      <c r="N102" s="2818">
        <v>175</v>
      </c>
      <c r="O102" s="1572">
        <v>175</v>
      </c>
      <c r="P102" s="2542">
        <v>180</v>
      </c>
    </row>
    <row r="103" spans="1:16" ht="15.6" customHeight="1" x14ac:dyDescent="0.25">
      <c r="A103" s="3668"/>
      <c r="B103" s="3671"/>
      <c r="C103" s="3674"/>
      <c r="D103" s="1343"/>
      <c r="E103" s="3971"/>
      <c r="F103" s="3956"/>
      <c r="G103" s="3956"/>
      <c r="H103" s="661"/>
      <c r="I103" s="700"/>
      <c r="J103" s="717"/>
      <c r="K103" s="820"/>
      <c r="L103" s="794" t="s">
        <v>523</v>
      </c>
      <c r="M103" s="792" t="s">
        <v>524</v>
      </c>
      <c r="N103" s="2746">
        <v>420</v>
      </c>
      <c r="O103" s="2746">
        <v>430</v>
      </c>
      <c r="P103" s="2754">
        <v>440</v>
      </c>
    </row>
    <row r="104" spans="1:16" ht="15.6" customHeight="1" x14ac:dyDescent="0.25">
      <c r="A104" s="3668"/>
      <c r="B104" s="3671"/>
      <c r="C104" s="3674"/>
      <c r="D104" s="1343"/>
      <c r="E104" s="3971"/>
      <c r="F104" s="3956"/>
      <c r="G104" s="3956"/>
      <c r="H104" s="661"/>
      <c r="I104" s="700"/>
      <c r="J104" s="717"/>
      <c r="K104" s="820"/>
      <c r="L104" s="794" t="s">
        <v>525</v>
      </c>
      <c r="M104" s="715" t="s">
        <v>69</v>
      </c>
      <c r="N104" s="2746">
        <v>21</v>
      </c>
      <c r="O104" s="2746">
        <v>21</v>
      </c>
      <c r="P104" s="2754">
        <v>21</v>
      </c>
    </row>
    <row r="105" spans="1:16" ht="21" customHeight="1" thickBot="1" x14ac:dyDescent="0.3">
      <c r="A105" s="3668"/>
      <c r="B105" s="3671"/>
      <c r="C105" s="3674"/>
      <c r="D105" s="1343"/>
      <c r="E105" s="721"/>
      <c r="F105" s="3957"/>
      <c r="G105" s="3957"/>
      <c r="H105" s="1708"/>
      <c r="I105" s="1709"/>
      <c r="J105" s="1710"/>
      <c r="K105" s="1711"/>
      <c r="L105" s="734" t="s">
        <v>527</v>
      </c>
      <c r="M105" s="713" t="s">
        <v>69</v>
      </c>
      <c r="N105" s="2819">
        <v>690</v>
      </c>
      <c r="O105" s="2819">
        <v>745</v>
      </c>
      <c r="P105" s="904">
        <v>750</v>
      </c>
    </row>
    <row r="106" spans="1:16" ht="15.6" x14ac:dyDescent="0.25">
      <c r="A106" s="3777"/>
      <c r="B106" s="3811"/>
      <c r="C106" s="3813"/>
      <c r="D106" s="1342"/>
      <c r="E106" s="4070" t="s">
        <v>533</v>
      </c>
      <c r="F106" s="3955"/>
      <c r="G106" s="3955"/>
      <c r="H106" s="649"/>
      <c r="I106" s="650"/>
      <c r="J106" s="651"/>
      <c r="K106" s="811"/>
      <c r="L106" s="3969" t="s">
        <v>534</v>
      </c>
      <c r="M106" s="3944" t="s">
        <v>69</v>
      </c>
      <c r="N106" s="4030">
        <v>12</v>
      </c>
      <c r="O106" s="4030">
        <v>12</v>
      </c>
      <c r="P106" s="4015">
        <v>12</v>
      </c>
    </row>
    <row r="107" spans="1:16" ht="15.6" customHeight="1" x14ac:dyDescent="0.25">
      <c r="A107" s="3810"/>
      <c r="B107" s="3671"/>
      <c r="C107" s="3814"/>
      <c r="D107" s="1343"/>
      <c r="E107" s="3971"/>
      <c r="F107" s="3956"/>
      <c r="G107" s="3956"/>
      <c r="H107" s="661"/>
      <c r="I107" s="700"/>
      <c r="J107" s="717"/>
      <c r="K107" s="820"/>
      <c r="L107" s="3970"/>
      <c r="M107" s="3945"/>
      <c r="N107" s="4031"/>
      <c r="O107" s="4031"/>
      <c r="P107" s="4016"/>
    </row>
    <row r="108" spans="1:16" ht="34.950000000000003" customHeight="1" thickBot="1" x14ac:dyDescent="0.3">
      <c r="A108" s="3810"/>
      <c r="B108" s="3671"/>
      <c r="C108" s="3814"/>
      <c r="D108" s="1343"/>
      <c r="E108" s="3971"/>
      <c r="F108" s="3956"/>
      <c r="G108" s="3956"/>
      <c r="H108" s="661"/>
      <c r="I108" s="700"/>
      <c r="J108" s="717"/>
      <c r="K108" s="820"/>
      <c r="L108" s="3970"/>
      <c r="M108" s="3945"/>
      <c r="N108" s="4031"/>
      <c r="O108" s="4031"/>
      <c r="P108" s="4016"/>
    </row>
    <row r="109" spans="1:16" ht="34.950000000000003" customHeight="1" thickBot="1" x14ac:dyDescent="0.3">
      <c r="A109" s="1661"/>
      <c r="B109" s="1662"/>
      <c r="C109" s="1663"/>
      <c r="D109" s="1664"/>
      <c r="E109" s="807" t="s">
        <v>535</v>
      </c>
      <c r="F109" s="1562"/>
      <c r="G109" s="810"/>
      <c r="H109" s="649"/>
      <c r="I109" s="650"/>
      <c r="J109" s="651"/>
      <c r="K109" s="811"/>
      <c r="L109" s="808" t="s">
        <v>536</v>
      </c>
      <c r="M109" s="743" t="s">
        <v>69</v>
      </c>
      <c r="N109" s="964">
        <v>50</v>
      </c>
      <c r="O109" s="964">
        <v>100</v>
      </c>
      <c r="P109" s="2817">
        <v>100</v>
      </c>
    </row>
    <row r="110" spans="1:16" ht="15.6" x14ac:dyDescent="0.25">
      <c r="A110" s="4064"/>
      <c r="B110" s="4066"/>
      <c r="C110" s="4068"/>
      <c r="D110" s="1665"/>
      <c r="E110" s="4070" t="s">
        <v>537</v>
      </c>
      <c r="F110" s="3955"/>
      <c r="G110" s="3955"/>
      <c r="H110" s="649"/>
      <c r="I110" s="650"/>
      <c r="J110" s="651"/>
      <c r="K110" s="811"/>
      <c r="L110" s="3969" t="s">
        <v>538</v>
      </c>
      <c r="M110" s="3944" t="s">
        <v>69</v>
      </c>
      <c r="N110" s="4030">
        <v>20</v>
      </c>
      <c r="O110" s="4030">
        <v>35</v>
      </c>
      <c r="P110" s="4015">
        <v>35</v>
      </c>
    </row>
    <row r="111" spans="1:16" ht="33.6" customHeight="1" thickBot="1" x14ac:dyDescent="0.3">
      <c r="A111" s="4065"/>
      <c r="B111" s="4067"/>
      <c r="C111" s="4069"/>
      <c r="D111" s="2822"/>
      <c r="E111" s="4071"/>
      <c r="F111" s="3957"/>
      <c r="G111" s="3957"/>
      <c r="H111" s="1708"/>
      <c r="I111" s="707"/>
      <c r="J111" s="1710"/>
      <c r="K111" s="1711"/>
      <c r="L111" s="4072"/>
      <c r="M111" s="3946"/>
      <c r="N111" s="4073"/>
      <c r="O111" s="4073"/>
      <c r="P111" s="4074"/>
    </row>
    <row r="112" spans="1:16" ht="32.4" customHeight="1" thickBot="1" x14ac:dyDescent="0.3">
      <c r="A112" s="1620"/>
      <c r="B112" s="1621"/>
      <c r="C112" s="1721"/>
      <c r="D112" s="1660"/>
      <c r="E112" s="806" t="s">
        <v>539</v>
      </c>
      <c r="F112" s="1564"/>
      <c r="G112" s="1720"/>
      <c r="H112" s="655"/>
      <c r="I112" s="656"/>
      <c r="J112" s="657"/>
      <c r="K112" s="815"/>
      <c r="L112" s="812" t="s">
        <v>540</v>
      </c>
      <c r="M112" s="660" t="s">
        <v>69</v>
      </c>
      <c r="N112" s="804">
        <v>30</v>
      </c>
      <c r="O112" s="804">
        <v>30</v>
      </c>
      <c r="P112" s="805">
        <v>30</v>
      </c>
    </row>
    <row r="113" spans="1:16" ht="15.6" x14ac:dyDescent="0.25">
      <c r="A113" s="4055" t="s">
        <v>8</v>
      </c>
      <c r="B113" s="4057" t="s">
        <v>8</v>
      </c>
      <c r="C113" s="4059" t="s">
        <v>49</v>
      </c>
      <c r="D113" s="4061"/>
      <c r="E113" s="3949" t="s">
        <v>1060</v>
      </c>
      <c r="F113" s="4018" t="s">
        <v>62</v>
      </c>
      <c r="G113" s="3955" t="s">
        <v>252</v>
      </c>
      <c r="H113" s="649" t="s">
        <v>48</v>
      </c>
      <c r="I113" s="691">
        <v>900</v>
      </c>
      <c r="J113" s="650">
        <v>1370</v>
      </c>
      <c r="K113" s="811">
        <v>1370</v>
      </c>
      <c r="L113" s="814" t="s">
        <v>541</v>
      </c>
      <c r="M113" s="730" t="s">
        <v>76</v>
      </c>
      <c r="N113" s="761">
        <v>4</v>
      </c>
      <c r="O113" s="761">
        <v>4</v>
      </c>
      <c r="P113" s="761">
        <v>4</v>
      </c>
    </row>
    <row r="114" spans="1:16" ht="15.6" x14ac:dyDescent="0.25">
      <c r="A114" s="4056"/>
      <c r="B114" s="4058"/>
      <c r="C114" s="4060"/>
      <c r="D114" s="4062"/>
      <c r="E114" s="3950"/>
      <c r="F114" s="3901"/>
      <c r="G114" s="3956"/>
      <c r="H114" s="661" t="s">
        <v>56</v>
      </c>
      <c r="I114" s="656"/>
      <c r="J114" s="656"/>
      <c r="K114" s="815"/>
      <c r="L114" s="816" t="s">
        <v>542</v>
      </c>
      <c r="M114" s="817" t="s">
        <v>76</v>
      </c>
      <c r="N114" s="2823">
        <v>2</v>
      </c>
      <c r="O114" s="2823">
        <v>2</v>
      </c>
      <c r="P114" s="2823">
        <v>2</v>
      </c>
    </row>
    <row r="115" spans="1:16" ht="15.6" x14ac:dyDescent="0.25">
      <c r="A115" s="4056"/>
      <c r="B115" s="4058"/>
      <c r="C115" s="4060"/>
      <c r="D115" s="4062"/>
      <c r="E115" s="3950"/>
      <c r="F115" s="3901"/>
      <c r="G115" s="3956"/>
      <c r="H115" s="661" t="s">
        <v>57</v>
      </c>
      <c r="I115" s="818"/>
      <c r="J115" s="656"/>
      <c r="K115" s="815"/>
      <c r="L115" s="816" t="s">
        <v>543</v>
      </c>
      <c r="M115" s="817" t="s">
        <v>76</v>
      </c>
      <c r="N115" s="2823">
        <v>3</v>
      </c>
      <c r="O115" s="2823">
        <v>3</v>
      </c>
      <c r="P115" s="2823">
        <v>3</v>
      </c>
    </row>
    <row r="116" spans="1:16" ht="15.6" customHeight="1" x14ac:dyDescent="0.25">
      <c r="A116" s="4056"/>
      <c r="B116" s="4058"/>
      <c r="C116" s="4060"/>
      <c r="D116" s="4062"/>
      <c r="E116" s="3950"/>
      <c r="F116" s="3901"/>
      <c r="G116" s="3956"/>
      <c r="H116" s="661"/>
      <c r="I116" s="656"/>
      <c r="J116" s="656"/>
      <c r="K116" s="815"/>
      <c r="L116" s="816" t="s">
        <v>544</v>
      </c>
      <c r="M116" s="817" t="s">
        <v>69</v>
      </c>
      <c r="N116" s="2823">
        <v>48</v>
      </c>
      <c r="O116" s="2823">
        <v>48</v>
      </c>
      <c r="P116" s="2823">
        <v>48</v>
      </c>
    </row>
    <row r="117" spans="1:16" ht="15.6" customHeight="1" x14ac:dyDescent="0.25">
      <c r="A117" s="4056"/>
      <c r="B117" s="4058"/>
      <c r="C117" s="4060"/>
      <c r="D117" s="4062"/>
      <c r="E117" s="3950"/>
      <c r="F117" s="3901"/>
      <c r="G117" s="3956"/>
      <c r="H117" s="819"/>
      <c r="I117" s="700"/>
      <c r="J117" s="700"/>
      <c r="K117" s="820"/>
      <c r="L117" s="816" t="s">
        <v>545</v>
      </c>
      <c r="M117" s="817" t="s">
        <v>69</v>
      </c>
      <c r="N117" s="2823">
        <v>42</v>
      </c>
      <c r="O117" s="2823">
        <v>42</v>
      </c>
      <c r="P117" s="2823">
        <v>42</v>
      </c>
    </row>
    <row r="118" spans="1:16" ht="15.6" customHeight="1" x14ac:dyDescent="0.25">
      <c r="A118" s="4056"/>
      <c r="B118" s="4058"/>
      <c r="C118" s="4060"/>
      <c r="D118" s="4062"/>
      <c r="E118" s="3950"/>
      <c r="F118" s="3901"/>
      <c r="G118" s="3956"/>
      <c r="H118" s="821"/>
      <c r="I118" s="822"/>
      <c r="J118" s="822"/>
      <c r="K118" s="823"/>
      <c r="L118" s="816" t="s">
        <v>546</v>
      </c>
      <c r="M118" s="817" t="s">
        <v>69</v>
      </c>
      <c r="N118" s="2823">
        <v>2</v>
      </c>
      <c r="O118" s="2823">
        <v>2</v>
      </c>
      <c r="P118" s="2752">
        <v>2</v>
      </c>
    </row>
    <row r="119" spans="1:16" ht="31.8" thickBot="1" x14ac:dyDescent="0.3">
      <c r="A119" s="824"/>
      <c r="B119" s="825"/>
      <c r="C119" s="826"/>
      <c r="D119" s="4063"/>
      <c r="E119" s="3951"/>
      <c r="F119" s="4019"/>
      <c r="G119" s="3957"/>
      <c r="H119" s="827" t="s">
        <v>7</v>
      </c>
      <c r="I119" s="828">
        <f>SUM(I113:I118)</f>
        <v>900</v>
      </c>
      <c r="J119" s="828">
        <f t="shared" ref="J119:K119" si="12">SUM(J113:J118)</f>
        <v>1370</v>
      </c>
      <c r="K119" s="829">
        <f t="shared" si="12"/>
        <v>1370</v>
      </c>
      <c r="L119" s="830" t="s">
        <v>547</v>
      </c>
      <c r="M119" s="831" t="s">
        <v>69</v>
      </c>
      <c r="N119" s="2824">
        <v>1</v>
      </c>
      <c r="O119" s="2824">
        <v>1</v>
      </c>
      <c r="P119" s="791">
        <v>1</v>
      </c>
    </row>
    <row r="120" spans="1:16" ht="21" customHeight="1" x14ac:dyDescent="0.25">
      <c r="A120" s="4045"/>
      <c r="B120" s="4047"/>
      <c r="C120" s="4049"/>
      <c r="D120" s="1666"/>
      <c r="E120" s="4051" t="s">
        <v>1061</v>
      </c>
      <c r="F120" s="4053"/>
      <c r="G120" s="4053"/>
      <c r="H120" s="3958"/>
      <c r="I120" s="3960"/>
      <c r="J120" s="3960"/>
      <c r="K120" s="3962"/>
      <c r="L120" s="832" t="s">
        <v>548</v>
      </c>
      <c r="M120" s="833" t="s">
        <v>69</v>
      </c>
      <c r="N120" s="2825">
        <v>1</v>
      </c>
      <c r="O120" s="2825">
        <v>2</v>
      </c>
      <c r="P120" s="2826">
        <v>2</v>
      </c>
    </row>
    <row r="121" spans="1:16" ht="21" customHeight="1" thickBot="1" x14ac:dyDescent="0.3">
      <c r="A121" s="4046"/>
      <c r="B121" s="4048"/>
      <c r="C121" s="4050"/>
      <c r="D121" s="1667"/>
      <c r="E121" s="4052"/>
      <c r="F121" s="4054"/>
      <c r="G121" s="4054"/>
      <c r="H121" s="3959"/>
      <c r="I121" s="3961"/>
      <c r="J121" s="3961"/>
      <c r="K121" s="3963"/>
      <c r="L121" s="834" t="s">
        <v>549</v>
      </c>
      <c r="M121" s="835" t="s">
        <v>76</v>
      </c>
      <c r="N121" s="2827">
        <v>31</v>
      </c>
      <c r="O121" s="2827">
        <v>33</v>
      </c>
      <c r="P121" s="2828">
        <v>35</v>
      </c>
    </row>
    <row r="122" spans="1:16" ht="37.200000000000003" customHeight="1" thickBot="1" x14ac:dyDescent="0.3">
      <c r="A122" s="1668"/>
      <c r="B122" s="1669"/>
      <c r="C122" s="1670"/>
      <c r="D122" s="1671"/>
      <c r="E122" s="813" t="s">
        <v>1062</v>
      </c>
      <c r="F122" s="836"/>
      <c r="G122" s="836"/>
      <c r="H122" s="837"/>
      <c r="I122" s="838"/>
      <c r="J122" s="838"/>
      <c r="K122" s="839"/>
      <c r="L122" s="840" t="s">
        <v>550</v>
      </c>
      <c r="M122" s="841" t="s">
        <v>69</v>
      </c>
      <c r="N122" s="2829">
        <v>92</v>
      </c>
      <c r="O122" s="2829">
        <v>92</v>
      </c>
      <c r="P122" s="2830">
        <v>92</v>
      </c>
    </row>
    <row r="123" spans="1:16" ht="40.950000000000003" customHeight="1" thickBot="1" x14ac:dyDescent="0.3">
      <c r="A123" s="1672"/>
      <c r="B123" s="1673"/>
      <c r="C123" s="1674"/>
      <c r="D123" s="1675"/>
      <c r="E123" s="813" t="s">
        <v>1063</v>
      </c>
      <c r="F123" s="836"/>
      <c r="G123" s="836"/>
      <c r="H123" s="837"/>
      <c r="I123" s="838"/>
      <c r="J123" s="838"/>
      <c r="K123" s="839"/>
      <c r="L123" s="840" t="s">
        <v>551</v>
      </c>
      <c r="M123" s="841" t="s">
        <v>69</v>
      </c>
      <c r="N123" s="2829">
        <v>45</v>
      </c>
      <c r="O123" s="2829">
        <v>47</v>
      </c>
      <c r="P123" s="2830">
        <v>47</v>
      </c>
    </row>
    <row r="124" spans="1:16" ht="32.4" customHeight="1" thickBot="1" x14ac:dyDescent="0.3">
      <c r="A124" s="2834"/>
      <c r="B124" s="2835"/>
      <c r="C124" s="2836"/>
      <c r="D124" s="2837"/>
      <c r="E124" s="2838" t="s">
        <v>1064</v>
      </c>
      <c r="F124" s="836"/>
      <c r="G124" s="836"/>
      <c r="H124" s="837"/>
      <c r="I124" s="838"/>
      <c r="J124" s="838"/>
      <c r="K124" s="839"/>
      <c r="L124" s="847" t="s">
        <v>552</v>
      </c>
      <c r="M124" s="841" t="s">
        <v>69</v>
      </c>
      <c r="N124" s="2829">
        <v>1</v>
      </c>
      <c r="O124" s="2829">
        <v>1</v>
      </c>
      <c r="P124" s="2830">
        <v>1</v>
      </c>
    </row>
    <row r="125" spans="1:16" ht="16.2" thickBot="1" x14ac:dyDescent="0.3">
      <c r="A125" s="1668"/>
      <c r="B125" s="1669"/>
      <c r="C125" s="1670"/>
      <c r="D125" s="1671"/>
      <c r="E125" s="842" t="s">
        <v>1065</v>
      </c>
      <c r="F125" s="1553"/>
      <c r="G125" s="1553"/>
      <c r="H125" s="843"/>
      <c r="I125" s="844"/>
      <c r="J125" s="844"/>
      <c r="K125" s="845"/>
      <c r="L125" s="2831" t="s">
        <v>553</v>
      </c>
      <c r="M125" s="846"/>
      <c r="N125" s="2832" t="s">
        <v>66</v>
      </c>
      <c r="O125" s="2832" t="s">
        <v>66</v>
      </c>
      <c r="P125" s="2833" t="s">
        <v>66</v>
      </c>
    </row>
    <row r="126" spans="1:16" ht="16.2" thickBot="1" x14ac:dyDescent="0.3">
      <c r="A126" s="848" t="s">
        <v>8</v>
      </c>
      <c r="B126" s="642" t="s">
        <v>8</v>
      </c>
      <c r="C126" s="1566"/>
      <c r="D126" s="3964" t="s">
        <v>31</v>
      </c>
      <c r="E126" s="3964"/>
      <c r="F126" s="3964"/>
      <c r="G126" s="3964"/>
      <c r="H126" s="3965"/>
      <c r="I126" s="678">
        <f>I93+I96+I119</f>
        <v>3636</v>
      </c>
      <c r="J126" s="678">
        <f>J93+J96+J119</f>
        <v>6110</v>
      </c>
      <c r="K126" s="678">
        <f>K93+K96+K119</f>
        <v>6110</v>
      </c>
      <c r="L126" s="1574"/>
      <c r="M126" s="1574"/>
      <c r="N126" s="1574"/>
      <c r="O126" s="1574"/>
      <c r="P126" s="1575"/>
    </row>
    <row r="127" spans="1:16" ht="16.2" thickBot="1" x14ac:dyDescent="0.3">
      <c r="A127" s="849" t="s">
        <v>8</v>
      </c>
      <c r="B127" s="3966" t="s">
        <v>75</v>
      </c>
      <c r="C127" s="3967"/>
      <c r="D127" s="3967"/>
      <c r="E127" s="3967"/>
      <c r="F127" s="3967"/>
      <c r="G127" s="3967"/>
      <c r="H127" s="3968"/>
      <c r="I127" s="850">
        <f>I88+I126</f>
        <v>3661</v>
      </c>
      <c r="J127" s="850">
        <f>J88+J126</f>
        <v>6120</v>
      </c>
      <c r="K127" s="850">
        <f>K88+K126</f>
        <v>6120</v>
      </c>
      <c r="L127" s="851"/>
      <c r="M127" s="851"/>
      <c r="N127" s="851"/>
      <c r="O127" s="851"/>
      <c r="P127" s="852"/>
    </row>
    <row r="128" spans="1:16" ht="17.399999999999999" customHeight="1" thickBot="1" x14ac:dyDescent="0.35">
      <c r="A128" s="632" t="s">
        <v>49</v>
      </c>
      <c r="B128" s="587" t="s">
        <v>554</v>
      </c>
      <c r="C128" s="853"/>
      <c r="D128" s="853"/>
      <c r="E128" s="853"/>
      <c r="F128" s="853"/>
      <c r="G128" s="853"/>
      <c r="H128" s="854"/>
      <c r="I128" s="855"/>
      <c r="J128" s="855"/>
      <c r="K128" s="855"/>
      <c r="L128" s="856"/>
      <c r="M128" s="856"/>
      <c r="N128" s="856"/>
      <c r="O128" s="856"/>
      <c r="P128" s="857"/>
    </row>
    <row r="129" spans="1:16" ht="15.6" customHeight="1" thickBot="1" x14ac:dyDescent="0.3">
      <c r="A129" s="1580" t="s">
        <v>49</v>
      </c>
      <c r="B129" s="1676"/>
      <c r="C129" s="858"/>
      <c r="D129" s="858"/>
      <c r="E129" s="858"/>
      <c r="F129" s="858"/>
      <c r="G129" s="858"/>
      <c r="H129" s="858"/>
      <c r="I129" s="859"/>
      <c r="J129" s="859"/>
      <c r="K129" s="860"/>
      <c r="L129" s="861" t="s">
        <v>555</v>
      </c>
      <c r="M129" s="862" t="s">
        <v>556</v>
      </c>
      <c r="N129" s="863" t="s">
        <v>557</v>
      </c>
      <c r="O129" s="864"/>
      <c r="P129" s="865"/>
    </row>
    <row r="130" spans="1:16" ht="16.95" customHeight="1" thickBot="1" x14ac:dyDescent="0.3">
      <c r="A130" s="4037" t="s">
        <v>49</v>
      </c>
      <c r="B130" s="1679"/>
      <c r="C130" s="4039" t="s">
        <v>267</v>
      </c>
      <c r="D130" s="4040"/>
      <c r="E130" s="4040"/>
      <c r="F130" s="4040"/>
      <c r="G130" s="4040"/>
      <c r="H130" s="4040"/>
      <c r="I130" s="4040"/>
      <c r="J130" s="4040"/>
      <c r="K130" s="4040"/>
      <c r="L130" s="4040"/>
      <c r="M130" s="4040"/>
      <c r="N130" s="4040"/>
      <c r="O130" s="4040"/>
      <c r="P130" s="4041"/>
    </row>
    <row r="131" spans="1:16" ht="15.6" customHeight="1" thickBot="1" x14ac:dyDescent="0.35">
      <c r="A131" s="4038"/>
      <c r="B131" s="1680"/>
      <c r="C131" s="4042"/>
      <c r="D131" s="4043"/>
      <c r="E131" s="4043"/>
      <c r="F131" s="4043"/>
      <c r="G131" s="4043"/>
      <c r="H131" s="4043"/>
      <c r="I131" s="4043"/>
      <c r="J131" s="4043"/>
      <c r="K131" s="4044"/>
      <c r="L131" s="866"/>
      <c r="M131" s="1677"/>
      <c r="N131" s="1677"/>
      <c r="O131" s="1677"/>
      <c r="P131" s="1678"/>
    </row>
    <row r="132" spans="1:16" ht="33" customHeight="1" x14ac:dyDescent="0.25">
      <c r="A132" s="4033" t="s">
        <v>49</v>
      </c>
      <c r="B132" s="3981" t="s">
        <v>6</v>
      </c>
      <c r="C132" s="783" t="s">
        <v>6</v>
      </c>
      <c r="D132" s="714"/>
      <c r="E132" s="3949" t="s">
        <v>558</v>
      </c>
      <c r="F132" s="4018" t="s">
        <v>62</v>
      </c>
      <c r="G132" s="3955" t="s">
        <v>252</v>
      </c>
      <c r="H132" s="649" t="s">
        <v>48</v>
      </c>
      <c r="I132" s="691">
        <v>457</v>
      </c>
      <c r="J132" s="650">
        <v>1100</v>
      </c>
      <c r="K132" s="652">
        <v>1100</v>
      </c>
      <c r="L132" s="2844" t="s">
        <v>559</v>
      </c>
      <c r="M132" s="1570" t="s">
        <v>240</v>
      </c>
      <c r="N132" s="761">
        <f>SUM(N140:N151)</f>
        <v>3.27</v>
      </c>
      <c r="O132" s="761">
        <f>SUM(O140:O151)</f>
        <v>3.79</v>
      </c>
      <c r="P132" s="910">
        <f>SUM(P140:P151)</f>
        <v>3.4600000000000004</v>
      </c>
    </row>
    <row r="133" spans="1:16" ht="15.6" x14ac:dyDescent="0.25">
      <c r="A133" s="4034"/>
      <c r="B133" s="3982"/>
      <c r="C133" s="771"/>
      <c r="D133" s="716"/>
      <c r="E133" s="3950"/>
      <c r="F133" s="3901"/>
      <c r="G133" s="3956"/>
      <c r="H133" s="655" t="s">
        <v>56</v>
      </c>
      <c r="I133" s="822"/>
      <c r="J133" s="656"/>
      <c r="K133" s="815"/>
      <c r="L133" s="4000" t="s">
        <v>560</v>
      </c>
      <c r="M133" s="4003" t="s">
        <v>69</v>
      </c>
      <c r="N133" s="4031">
        <v>1</v>
      </c>
      <c r="O133" s="4031">
        <v>1</v>
      </c>
      <c r="P133" s="4016">
        <v>1</v>
      </c>
    </row>
    <row r="134" spans="1:16" ht="15.6" x14ac:dyDescent="0.25">
      <c r="A134" s="4034"/>
      <c r="B134" s="3982"/>
      <c r="C134" s="771"/>
      <c r="D134" s="716"/>
      <c r="E134" s="3950"/>
      <c r="F134" s="3901"/>
      <c r="G134" s="3956"/>
      <c r="H134" s="692" t="s">
        <v>456</v>
      </c>
      <c r="I134" s="822">
        <v>1810</v>
      </c>
      <c r="J134" s="656">
        <v>1850</v>
      </c>
      <c r="K134" s="815">
        <v>1850</v>
      </c>
      <c r="L134" s="4035"/>
      <c r="M134" s="4003"/>
      <c r="N134" s="4031"/>
      <c r="O134" s="4031"/>
      <c r="P134" s="4016"/>
    </row>
    <row r="135" spans="1:16" ht="36.6" customHeight="1" x14ac:dyDescent="0.25">
      <c r="A135" s="4034"/>
      <c r="B135" s="3982"/>
      <c r="C135" s="771"/>
      <c r="D135" s="716"/>
      <c r="E135" s="3950"/>
      <c r="F135" s="3901"/>
      <c r="G135" s="3956"/>
      <c r="H135" s="661" t="s">
        <v>57</v>
      </c>
      <c r="I135" s="1284"/>
      <c r="J135" s="656"/>
      <c r="K135" s="815"/>
      <c r="L135" s="4036"/>
      <c r="M135" s="4004"/>
      <c r="N135" s="4032"/>
      <c r="O135" s="4032"/>
      <c r="P135" s="4017"/>
    </row>
    <row r="136" spans="1:16" ht="15.6" x14ac:dyDescent="0.25">
      <c r="A136" s="1681"/>
      <c r="B136" s="1552"/>
      <c r="C136" s="771"/>
      <c r="D136" s="716"/>
      <c r="E136" s="3950"/>
      <c r="F136" s="3901"/>
      <c r="G136" s="3956"/>
      <c r="H136" s="701" t="s">
        <v>233</v>
      </c>
      <c r="I136" s="1722"/>
      <c r="J136" s="699"/>
      <c r="K136" s="2922"/>
      <c r="L136" s="2842"/>
      <c r="M136" s="1581"/>
      <c r="N136" s="1583"/>
      <c r="O136" s="1583"/>
      <c r="P136" s="1584"/>
    </row>
    <row r="137" spans="1:16" ht="16.95" customHeight="1" thickBot="1" x14ac:dyDescent="0.3">
      <c r="A137" s="1682"/>
      <c r="B137" s="1557"/>
      <c r="C137" s="777"/>
      <c r="D137" s="868"/>
      <c r="E137" s="3951"/>
      <c r="F137" s="4019"/>
      <c r="G137" s="3957"/>
      <c r="H137" s="764" t="s">
        <v>7</v>
      </c>
      <c r="I137" s="828">
        <f>SUM(I132:I136)</f>
        <v>2267</v>
      </c>
      <c r="J137" s="828">
        <f t="shared" ref="J137:K137" si="13">SUM(J132:J135)</f>
        <v>2950</v>
      </c>
      <c r="K137" s="828">
        <f t="shared" si="13"/>
        <v>2950</v>
      </c>
      <c r="L137" s="869"/>
      <c r="M137" s="2839"/>
      <c r="N137" s="2820"/>
      <c r="O137" s="2820"/>
      <c r="P137" s="2821"/>
    </row>
    <row r="138" spans="1:16" ht="32.4" customHeight="1" x14ac:dyDescent="0.25">
      <c r="A138" s="2925"/>
      <c r="B138" s="2926"/>
      <c r="C138" s="2927"/>
      <c r="D138" s="2928"/>
      <c r="E138" s="2929" t="s">
        <v>561</v>
      </c>
      <c r="F138" s="2930"/>
      <c r="G138" s="2931"/>
      <c r="H138" s="872"/>
      <c r="I138" s="2701"/>
      <c r="J138" s="2701"/>
      <c r="K138" s="2701"/>
      <c r="L138" s="2932" t="s">
        <v>562</v>
      </c>
      <c r="M138" s="2916" t="s">
        <v>240</v>
      </c>
      <c r="N138" s="761">
        <v>184.82</v>
      </c>
      <c r="O138" s="761">
        <v>186.48</v>
      </c>
      <c r="P138" s="910">
        <v>187.57</v>
      </c>
    </row>
    <row r="139" spans="1:16" ht="35.4" customHeight="1" x14ac:dyDescent="0.25">
      <c r="A139" s="1683"/>
      <c r="B139" s="1684"/>
      <c r="C139" s="1685"/>
      <c r="D139" s="1660"/>
      <c r="E139" s="877" t="s">
        <v>1066</v>
      </c>
      <c r="F139" s="870"/>
      <c r="G139" s="871"/>
      <c r="H139" s="873"/>
      <c r="I139" s="874"/>
      <c r="J139" s="875"/>
      <c r="K139" s="875"/>
      <c r="L139" s="2843" t="s">
        <v>563</v>
      </c>
      <c r="M139" s="2841" t="s">
        <v>240</v>
      </c>
      <c r="N139" s="2746">
        <v>42.98</v>
      </c>
      <c r="O139" s="2746">
        <v>41.3</v>
      </c>
      <c r="P139" s="2754">
        <v>40.229999999999997</v>
      </c>
    </row>
    <row r="140" spans="1:16" ht="34.200000000000003" customHeight="1" x14ac:dyDescent="0.25">
      <c r="A140" s="1683"/>
      <c r="B140" s="1684"/>
      <c r="C140" s="1685"/>
      <c r="D140" s="1660"/>
      <c r="E140" s="673" t="s">
        <v>564</v>
      </c>
      <c r="F140" s="870"/>
      <c r="G140" s="871"/>
      <c r="H140" s="666"/>
      <c r="I140" s="875"/>
      <c r="J140" s="875"/>
      <c r="K140" s="875"/>
      <c r="L140" s="2843" t="s">
        <v>565</v>
      </c>
      <c r="M140" s="2841" t="s">
        <v>240</v>
      </c>
      <c r="N140" s="2746">
        <v>0</v>
      </c>
      <c r="O140" s="2746">
        <v>1.18</v>
      </c>
      <c r="P140" s="2754">
        <v>1.34</v>
      </c>
    </row>
    <row r="141" spans="1:16" ht="15.6" x14ac:dyDescent="0.25">
      <c r="A141" s="1683"/>
      <c r="B141" s="1684"/>
      <c r="C141" s="1685"/>
      <c r="D141" s="1660"/>
      <c r="E141" s="877" t="s">
        <v>566</v>
      </c>
      <c r="F141" s="870"/>
      <c r="G141" s="871"/>
      <c r="H141" s="666"/>
      <c r="I141" s="874"/>
      <c r="J141" s="875"/>
      <c r="K141" s="875"/>
      <c r="L141" s="912" t="s">
        <v>567</v>
      </c>
      <c r="M141" s="1571" t="s">
        <v>240</v>
      </c>
      <c r="N141" s="2746">
        <v>0.78</v>
      </c>
      <c r="O141" s="2746">
        <v>0</v>
      </c>
      <c r="P141" s="2754">
        <v>0</v>
      </c>
    </row>
    <row r="142" spans="1:16" ht="31.2" x14ac:dyDescent="0.25">
      <c r="A142" s="1683"/>
      <c r="B142" s="1684"/>
      <c r="C142" s="1685"/>
      <c r="D142" s="1660"/>
      <c r="E142" s="673" t="s">
        <v>568</v>
      </c>
      <c r="F142" s="870"/>
      <c r="G142" s="871"/>
      <c r="H142" s="666"/>
      <c r="I142" s="874"/>
      <c r="J142" s="875"/>
      <c r="K142" s="875"/>
      <c r="L142" s="2702" t="s">
        <v>569</v>
      </c>
      <c r="M142" s="880" t="s">
        <v>240</v>
      </c>
      <c r="N142" s="881">
        <v>0.9</v>
      </c>
      <c r="O142" s="881">
        <v>0.34</v>
      </c>
      <c r="P142" s="2933">
        <v>0</v>
      </c>
    </row>
    <row r="143" spans="1:16" ht="36" customHeight="1" x14ac:dyDescent="0.25">
      <c r="A143" s="1683"/>
      <c r="B143" s="1684"/>
      <c r="C143" s="1685"/>
      <c r="D143" s="1660"/>
      <c r="E143" s="877" t="s">
        <v>570</v>
      </c>
      <c r="F143" s="870"/>
      <c r="G143" s="871"/>
      <c r="H143" s="666"/>
      <c r="I143" s="874"/>
      <c r="J143" s="875"/>
      <c r="K143" s="875"/>
      <c r="L143" s="1256" t="s">
        <v>571</v>
      </c>
      <c r="M143" s="876" t="s">
        <v>240</v>
      </c>
      <c r="N143" s="881"/>
      <c r="O143" s="881">
        <v>0.73</v>
      </c>
      <c r="P143" s="2933">
        <v>0.73</v>
      </c>
    </row>
    <row r="144" spans="1:16" ht="98.4" customHeight="1" x14ac:dyDescent="0.25">
      <c r="A144" s="1683"/>
      <c r="B144" s="1684"/>
      <c r="C144" s="1685"/>
      <c r="D144" s="1660"/>
      <c r="E144" s="877" t="s">
        <v>1067</v>
      </c>
      <c r="F144" s="870"/>
      <c r="G144" s="871"/>
      <c r="H144" s="666"/>
      <c r="I144" s="875"/>
      <c r="J144" s="875"/>
      <c r="K144" s="875"/>
      <c r="L144" s="1256" t="s">
        <v>1229</v>
      </c>
      <c r="M144" s="876" t="s">
        <v>240</v>
      </c>
      <c r="N144" s="881">
        <v>0</v>
      </c>
      <c r="O144" s="881">
        <v>0</v>
      </c>
      <c r="P144" s="2933">
        <v>0.9</v>
      </c>
    </row>
    <row r="145" spans="1:16" ht="46.8" x14ac:dyDescent="0.25">
      <c r="A145" s="1683"/>
      <c r="B145" s="1684"/>
      <c r="C145" s="1685"/>
      <c r="D145" s="1660"/>
      <c r="E145" s="673" t="s">
        <v>1068</v>
      </c>
      <c r="F145" s="870"/>
      <c r="G145" s="871"/>
      <c r="H145" s="666"/>
      <c r="I145" s="875"/>
      <c r="J145" s="875"/>
      <c r="K145" s="875"/>
      <c r="L145" s="1256" t="s">
        <v>572</v>
      </c>
      <c r="M145" s="876" t="s">
        <v>240</v>
      </c>
      <c r="N145" s="881">
        <v>0.65</v>
      </c>
      <c r="O145" s="881">
        <v>0.65</v>
      </c>
      <c r="P145" s="2933">
        <v>0</v>
      </c>
    </row>
    <row r="146" spans="1:16" ht="31.2" x14ac:dyDescent="0.25">
      <c r="A146" s="1683"/>
      <c r="B146" s="1684"/>
      <c r="C146" s="1685"/>
      <c r="D146" s="1660"/>
      <c r="E146" s="877" t="s">
        <v>573</v>
      </c>
      <c r="F146" s="870"/>
      <c r="G146" s="871"/>
      <c r="H146" s="666"/>
      <c r="I146" s="875"/>
      <c r="J146" s="875"/>
      <c r="K146" s="875"/>
      <c r="L146" s="1254" t="s">
        <v>574</v>
      </c>
      <c r="M146" s="878" t="s">
        <v>240</v>
      </c>
      <c r="N146" s="881">
        <v>0.64</v>
      </c>
      <c r="O146" s="881">
        <v>0</v>
      </c>
      <c r="P146" s="2933">
        <v>0</v>
      </c>
    </row>
    <row r="147" spans="1:16" ht="49.2" customHeight="1" x14ac:dyDescent="0.25">
      <c r="A147" s="1683"/>
      <c r="B147" s="1684"/>
      <c r="C147" s="1685"/>
      <c r="D147" s="1660"/>
      <c r="E147" s="882" t="s">
        <v>575</v>
      </c>
      <c r="F147" s="870"/>
      <c r="G147" s="871"/>
      <c r="H147" s="666"/>
      <c r="I147" s="875"/>
      <c r="J147" s="875"/>
      <c r="K147" s="875"/>
      <c r="L147" s="2702" t="s">
        <v>576</v>
      </c>
      <c r="M147" s="880" t="s">
        <v>240</v>
      </c>
      <c r="N147" s="881">
        <v>0.3</v>
      </c>
      <c r="O147" s="881">
        <v>0</v>
      </c>
      <c r="P147" s="2933">
        <v>0</v>
      </c>
    </row>
    <row r="148" spans="1:16" ht="50.4" customHeight="1" x14ac:dyDescent="0.25">
      <c r="A148" s="1683"/>
      <c r="B148" s="1684"/>
      <c r="C148" s="1685"/>
      <c r="D148" s="1660"/>
      <c r="E148" s="882" t="s">
        <v>577</v>
      </c>
      <c r="F148" s="870"/>
      <c r="G148" s="871"/>
      <c r="H148" s="666"/>
      <c r="I148" s="875"/>
      <c r="J148" s="875"/>
      <c r="K148" s="875"/>
      <c r="L148" s="2702" t="s">
        <v>578</v>
      </c>
      <c r="M148" s="880" t="s">
        <v>240</v>
      </c>
      <c r="N148" s="881">
        <v>0</v>
      </c>
      <c r="O148" s="881">
        <v>0.35</v>
      </c>
      <c r="P148" s="2933">
        <v>0</v>
      </c>
    </row>
    <row r="149" spans="1:16" ht="111" customHeight="1" x14ac:dyDescent="0.25">
      <c r="A149" s="1683"/>
      <c r="B149" s="1684"/>
      <c r="C149" s="1685"/>
      <c r="D149" s="1660"/>
      <c r="E149" s="673" t="s">
        <v>579</v>
      </c>
      <c r="F149" s="870"/>
      <c r="G149" s="871"/>
      <c r="H149" s="666"/>
      <c r="I149" s="875"/>
      <c r="J149" s="875"/>
      <c r="K149" s="875"/>
      <c r="L149" s="2702" t="s">
        <v>1230</v>
      </c>
      <c r="M149" s="878" t="s">
        <v>240</v>
      </c>
      <c r="N149" s="881">
        <v>0</v>
      </c>
      <c r="O149" s="881">
        <v>0.14000000000000001</v>
      </c>
      <c r="P149" s="2933">
        <v>0.14000000000000001</v>
      </c>
    </row>
    <row r="150" spans="1:16" ht="32.4" customHeight="1" x14ac:dyDescent="0.25">
      <c r="A150" s="1683"/>
      <c r="B150" s="1684"/>
      <c r="C150" s="1685"/>
      <c r="D150" s="1660"/>
      <c r="E150" s="673" t="s">
        <v>1231</v>
      </c>
      <c r="F150" s="870"/>
      <c r="G150" s="871"/>
      <c r="H150" s="666"/>
      <c r="I150" s="875"/>
      <c r="J150" s="875"/>
      <c r="K150" s="875"/>
      <c r="L150" s="2702" t="s">
        <v>1232</v>
      </c>
      <c r="M150" s="880" t="s">
        <v>240</v>
      </c>
      <c r="N150" s="881">
        <v>0</v>
      </c>
      <c r="O150" s="881">
        <v>0.4</v>
      </c>
      <c r="P150" s="2933">
        <v>0</v>
      </c>
    </row>
    <row r="151" spans="1:16" ht="16.95" customHeight="1" x14ac:dyDescent="0.25">
      <c r="A151" s="1683"/>
      <c r="B151" s="1684"/>
      <c r="C151" s="1685"/>
      <c r="D151" s="1660"/>
      <c r="E151" s="882" t="s">
        <v>580</v>
      </c>
      <c r="F151" s="870"/>
      <c r="G151" s="871"/>
      <c r="H151" s="666"/>
      <c r="I151" s="875"/>
      <c r="J151" s="875"/>
      <c r="K151" s="875"/>
      <c r="L151" s="2702" t="s">
        <v>581</v>
      </c>
      <c r="M151" s="880" t="s">
        <v>240</v>
      </c>
      <c r="N151" s="881">
        <v>0</v>
      </c>
      <c r="O151" s="881">
        <v>0</v>
      </c>
      <c r="P151" s="2933">
        <v>0.35</v>
      </c>
    </row>
    <row r="152" spans="1:16" ht="31.2" x14ac:dyDescent="0.25">
      <c r="A152" s="1683"/>
      <c r="B152" s="1684"/>
      <c r="C152" s="1685"/>
      <c r="D152" s="1660"/>
      <c r="E152" s="882" t="s">
        <v>1233</v>
      </c>
      <c r="F152" s="870"/>
      <c r="G152" s="871"/>
      <c r="H152" s="674"/>
      <c r="I152" s="667"/>
      <c r="J152" s="667"/>
      <c r="K152" s="667"/>
      <c r="L152" s="2702" t="s">
        <v>1234</v>
      </c>
      <c r="M152" s="880" t="s">
        <v>240</v>
      </c>
      <c r="N152" s="881">
        <v>0</v>
      </c>
      <c r="O152" s="881">
        <v>0</v>
      </c>
      <c r="P152" s="2933">
        <v>0.86</v>
      </c>
    </row>
    <row r="153" spans="1:16" ht="25.2" customHeight="1" x14ac:dyDescent="0.25">
      <c r="A153" s="1683"/>
      <c r="B153" s="1684"/>
      <c r="C153" s="1685"/>
      <c r="D153" s="1660"/>
      <c r="E153" s="882" t="s">
        <v>582</v>
      </c>
      <c r="F153" s="870"/>
      <c r="G153" s="871"/>
      <c r="H153" s="674"/>
      <c r="I153" s="667"/>
      <c r="J153" s="667"/>
      <c r="K153" s="667"/>
      <c r="L153" s="2703" t="s">
        <v>583</v>
      </c>
      <c r="M153" s="878" t="s">
        <v>308</v>
      </c>
      <c r="N153" s="881">
        <v>2</v>
      </c>
      <c r="O153" s="881">
        <v>2</v>
      </c>
      <c r="P153" s="2933">
        <v>2</v>
      </c>
    </row>
    <row r="154" spans="1:16" ht="22.95" customHeight="1" thickBot="1" x14ac:dyDescent="0.3">
      <c r="A154" s="2934"/>
      <c r="B154" s="2935"/>
      <c r="C154" s="2936"/>
      <c r="D154" s="2937"/>
      <c r="E154" s="2938" t="s">
        <v>584</v>
      </c>
      <c r="F154" s="2939"/>
      <c r="G154" s="2940"/>
      <c r="H154" s="2941"/>
      <c r="I154" s="2704"/>
      <c r="J154" s="2704"/>
      <c r="K154" s="2704"/>
      <c r="L154" s="2942" t="s">
        <v>585</v>
      </c>
      <c r="M154" s="2943" t="s">
        <v>308</v>
      </c>
      <c r="N154" s="2944">
        <v>3</v>
      </c>
      <c r="O154" s="2944">
        <v>3</v>
      </c>
      <c r="P154" s="2945">
        <v>3</v>
      </c>
    </row>
    <row r="155" spans="1:16" ht="24.6" customHeight="1" thickBot="1" x14ac:dyDescent="0.3">
      <c r="A155" s="3978" t="s">
        <v>49</v>
      </c>
      <c r="B155" s="3981" t="s">
        <v>6</v>
      </c>
      <c r="C155" s="3947" t="s">
        <v>8</v>
      </c>
      <c r="D155" s="4021"/>
      <c r="E155" s="3949" t="s">
        <v>586</v>
      </c>
      <c r="F155" s="4018" t="s">
        <v>62</v>
      </c>
      <c r="G155" s="3955" t="s">
        <v>252</v>
      </c>
      <c r="H155" s="649" t="s">
        <v>48</v>
      </c>
      <c r="I155" s="691">
        <v>1210</v>
      </c>
      <c r="J155" s="650">
        <v>1550</v>
      </c>
      <c r="K155" s="652">
        <v>1600</v>
      </c>
      <c r="L155" s="883" t="s">
        <v>587</v>
      </c>
      <c r="M155" s="730" t="s">
        <v>69</v>
      </c>
      <c r="N155" s="787">
        <v>8500</v>
      </c>
      <c r="O155" s="787">
        <v>8700</v>
      </c>
      <c r="P155" s="2759">
        <v>9000</v>
      </c>
    </row>
    <row r="156" spans="1:16" ht="19.95" customHeight="1" thickBot="1" x14ac:dyDescent="0.3">
      <c r="A156" s="3979"/>
      <c r="B156" s="3982"/>
      <c r="C156" s="3948"/>
      <c r="D156" s="4022"/>
      <c r="E156" s="3950"/>
      <c r="F156" s="3901"/>
      <c r="G156" s="3956"/>
      <c r="H156" s="661" t="s">
        <v>56</v>
      </c>
      <c r="I156" s="700"/>
      <c r="J156" s="700"/>
      <c r="K156" s="718"/>
      <c r="L156" s="2923" t="s">
        <v>588</v>
      </c>
      <c r="M156" s="817" t="s">
        <v>240</v>
      </c>
      <c r="N156" s="2746">
        <v>1.6</v>
      </c>
      <c r="O156" s="2746">
        <v>2</v>
      </c>
      <c r="P156" s="2762">
        <v>2</v>
      </c>
    </row>
    <row r="157" spans="1:16" ht="15.6" customHeight="1" x14ac:dyDescent="0.25">
      <c r="A157" s="3979"/>
      <c r="B157" s="3982"/>
      <c r="C157" s="3948"/>
      <c r="D157" s="4022"/>
      <c r="E157" s="3950"/>
      <c r="F157" s="3901"/>
      <c r="G157" s="3956"/>
      <c r="H157" s="661" t="s">
        <v>589</v>
      </c>
      <c r="I157" s="700"/>
      <c r="J157" s="700"/>
      <c r="K157" s="718"/>
      <c r="L157" s="884" t="s">
        <v>590</v>
      </c>
      <c r="M157" s="730" t="s">
        <v>591</v>
      </c>
      <c r="N157" s="761">
        <v>2.66</v>
      </c>
      <c r="O157" s="761">
        <v>2.4</v>
      </c>
      <c r="P157" s="910">
        <v>2.2999999999999998</v>
      </c>
    </row>
    <row r="158" spans="1:16" ht="16.2" thickBot="1" x14ac:dyDescent="0.3">
      <c r="A158" s="3979"/>
      <c r="B158" s="3982"/>
      <c r="C158" s="3948"/>
      <c r="D158" s="4022"/>
      <c r="E158" s="3950"/>
      <c r="F158" s="3901"/>
      <c r="G158" s="3956"/>
      <c r="H158" s="661" t="s">
        <v>233</v>
      </c>
      <c r="I158" s="719"/>
      <c r="J158" s="700"/>
      <c r="K158" s="718"/>
      <c r="L158" s="885" t="s">
        <v>592</v>
      </c>
      <c r="M158" s="886" t="s">
        <v>69</v>
      </c>
      <c r="N158" s="2820">
        <v>1</v>
      </c>
      <c r="O158" s="2820">
        <v>1</v>
      </c>
      <c r="P158" s="2821">
        <v>1</v>
      </c>
    </row>
    <row r="159" spans="1:16" ht="15.6" customHeight="1" thickBot="1" x14ac:dyDescent="0.3">
      <c r="A159" s="3979"/>
      <c r="B159" s="3982"/>
      <c r="C159" s="3948"/>
      <c r="D159" s="4022"/>
      <c r="E159" s="3950"/>
      <c r="F159" s="3901"/>
      <c r="G159" s="3956"/>
      <c r="H159" s="1586" t="s">
        <v>57</v>
      </c>
      <c r="I159" s="887"/>
      <c r="J159" s="888"/>
      <c r="K159" s="889"/>
      <c r="L159" s="2924"/>
      <c r="M159" s="890"/>
      <c r="N159" s="1583"/>
      <c r="O159" s="1583"/>
      <c r="P159" s="1584"/>
    </row>
    <row r="160" spans="1:16" ht="15.6" customHeight="1" thickBot="1" x14ac:dyDescent="0.3">
      <c r="A160" s="3980"/>
      <c r="B160" s="3983"/>
      <c r="C160" s="4020"/>
      <c r="D160" s="4023"/>
      <c r="E160" s="3951"/>
      <c r="F160" s="4019"/>
      <c r="G160" s="3957"/>
      <c r="H160" s="663" t="s">
        <v>7</v>
      </c>
      <c r="I160" s="711">
        <f>SUM(I155:I159)</f>
        <v>1210</v>
      </c>
      <c r="J160" s="711">
        <f t="shared" ref="J160:K160" si="14">SUM(J155:J158)</f>
        <v>1550</v>
      </c>
      <c r="K160" s="711">
        <f t="shared" si="14"/>
        <v>1600</v>
      </c>
      <c r="L160" s="891"/>
      <c r="M160" s="892"/>
      <c r="N160" s="893"/>
      <c r="O160" s="893"/>
      <c r="P160" s="894"/>
    </row>
    <row r="161" spans="1:16" ht="22.2" customHeight="1" x14ac:dyDescent="0.25">
      <c r="A161" s="4008" t="s">
        <v>49</v>
      </c>
      <c r="B161" s="4010" t="s">
        <v>6</v>
      </c>
      <c r="C161" s="3984" t="s">
        <v>49</v>
      </c>
      <c r="D161" s="714"/>
      <c r="E161" s="3949" t="s">
        <v>593</v>
      </c>
      <c r="F161" s="4024" t="s">
        <v>62</v>
      </c>
      <c r="G161" s="4027" t="s">
        <v>252</v>
      </c>
      <c r="H161" s="690" t="s">
        <v>48</v>
      </c>
      <c r="I161" s="895">
        <v>10</v>
      </c>
      <c r="J161" s="895">
        <v>20</v>
      </c>
      <c r="K161" s="895">
        <v>20</v>
      </c>
      <c r="L161" s="3999" t="s">
        <v>594</v>
      </c>
      <c r="M161" s="4002" t="s">
        <v>240</v>
      </c>
      <c r="N161" s="4030">
        <v>10.4</v>
      </c>
      <c r="O161" s="4030">
        <v>10</v>
      </c>
      <c r="P161" s="4015">
        <v>10</v>
      </c>
    </row>
    <row r="162" spans="1:16" ht="15.6" customHeight="1" x14ac:dyDescent="0.25">
      <c r="A162" s="3997"/>
      <c r="B162" s="3982"/>
      <c r="C162" s="3985"/>
      <c r="D162" s="716"/>
      <c r="E162" s="3950"/>
      <c r="F162" s="4025"/>
      <c r="G162" s="4028"/>
      <c r="H162" s="692" t="s">
        <v>56</v>
      </c>
      <c r="I162" s="896"/>
      <c r="J162" s="896"/>
      <c r="K162" s="896"/>
      <c r="L162" s="4000"/>
      <c r="M162" s="4003"/>
      <c r="N162" s="4031"/>
      <c r="O162" s="4031"/>
      <c r="P162" s="4016"/>
    </row>
    <row r="163" spans="1:16" ht="15.6" x14ac:dyDescent="0.25">
      <c r="A163" s="3997"/>
      <c r="B163" s="3982"/>
      <c r="C163" s="3985"/>
      <c r="D163" s="716"/>
      <c r="E163" s="3950"/>
      <c r="F163" s="4025"/>
      <c r="G163" s="4028"/>
      <c r="H163" s="692" t="s">
        <v>589</v>
      </c>
      <c r="I163" s="693"/>
      <c r="J163" s="693"/>
      <c r="K163" s="693"/>
      <c r="L163" s="4000"/>
      <c r="M163" s="4003"/>
      <c r="N163" s="4031"/>
      <c r="O163" s="4031"/>
      <c r="P163" s="4016"/>
    </row>
    <row r="164" spans="1:16" ht="16.2" thickBot="1" x14ac:dyDescent="0.3">
      <c r="A164" s="3997"/>
      <c r="B164" s="3982"/>
      <c r="C164" s="3985"/>
      <c r="D164" s="716"/>
      <c r="E164" s="3950"/>
      <c r="F164" s="4025"/>
      <c r="G164" s="4028"/>
      <c r="H164" s="897" t="s">
        <v>233</v>
      </c>
      <c r="I164" s="898"/>
      <c r="J164" s="899"/>
      <c r="K164" s="898"/>
      <c r="L164" s="4001"/>
      <c r="M164" s="4004"/>
      <c r="N164" s="4032"/>
      <c r="O164" s="4032"/>
      <c r="P164" s="4017"/>
    </row>
    <row r="165" spans="1:16" ht="47.4" thickBot="1" x14ac:dyDescent="0.3">
      <c r="A165" s="4009"/>
      <c r="B165" s="3983"/>
      <c r="C165" s="4011"/>
      <c r="D165" s="868"/>
      <c r="E165" s="3951"/>
      <c r="F165" s="4026"/>
      <c r="G165" s="4029"/>
      <c r="H165" s="900" t="s">
        <v>7</v>
      </c>
      <c r="I165" s="901">
        <f>SUM(I161:I164)</f>
        <v>10</v>
      </c>
      <c r="J165" s="901">
        <f t="shared" ref="J165:K165" si="15">SUM(J161:J164)</f>
        <v>20</v>
      </c>
      <c r="K165" s="901">
        <f t="shared" si="15"/>
        <v>20</v>
      </c>
      <c r="L165" s="869" t="s">
        <v>595</v>
      </c>
      <c r="M165" s="902" t="s">
        <v>240</v>
      </c>
      <c r="N165" s="903"/>
      <c r="O165" s="903"/>
      <c r="P165" s="904"/>
    </row>
    <row r="166" spans="1:16" ht="15.6" x14ac:dyDescent="0.25">
      <c r="A166" s="4008" t="s">
        <v>49</v>
      </c>
      <c r="B166" s="4010" t="s">
        <v>6</v>
      </c>
      <c r="C166" s="3984" t="s">
        <v>50</v>
      </c>
      <c r="D166" s="714"/>
      <c r="E166" s="3949" t="s">
        <v>596</v>
      </c>
      <c r="F166" s="4012" t="s">
        <v>62</v>
      </c>
      <c r="G166" s="3955" t="s">
        <v>252</v>
      </c>
      <c r="H166" s="690" t="s">
        <v>48</v>
      </c>
      <c r="I166" s="691"/>
      <c r="J166" s="691">
        <v>500</v>
      </c>
      <c r="K166" s="895">
        <v>500</v>
      </c>
      <c r="L166" s="3999" t="s">
        <v>597</v>
      </c>
      <c r="M166" s="4002" t="s">
        <v>69</v>
      </c>
      <c r="N166" s="4005">
        <v>1</v>
      </c>
      <c r="O166" s="4005"/>
      <c r="P166" s="4015"/>
    </row>
    <row r="167" spans="1:16" ht="15.6" x14ac:dyDescent="0.25">
      <c r="A167" s="3997"/>
      <c r="B167" s="3982"/>
      <c r="C167" s="3985"/>
      <c r="D167" s="716"/>
      <c r="E167" s="3950"/>
      <c r="F167" s="4013"/>
      <c r="G167" s="3956"/>
      <c r="H167" s="692" t="s">
        <v>56</v>
      </c>
      <c r="I167" s="693"/>
      <c r="J167" s="693"/>
      <c r="K167" s="896"/>
      <c r="L167" s="4000"/>
      <c r="M167" s="4003"/>
      <c r="N167" s="4006"/>
      <c r="O167" s="4006"/>
      <c r="P167" s="4016"/>
    </row>
    <row r="168" spans="1:16" ht="15.6" x14ac:dyDescent="0.25">
      <c r="A168" s="3997"/>
      <c r="B168" s="3982"/>
      <c r="C168" s="3985"/>
      <c r="D168" s="716"/>
      <c r="E168" s="3950"/>
      <c r="F168" s="4013"/>
      <c r="G168" s="3956"/>
      <c r="H168" s="692" t="s">
        <v>589</v>
      </c>
      <c r="I168" s="693">
        <v>300</v>
      </c>
      <c r="J168" s="693">
        <v>500</v>
      </c>
      <c r="K168" s="896">
        <v>500</v>
      </c>
      <c r="L168" s="4000"/>
      <c r="M168" s="4003"/>
      <c r="N168" s="4006"/>
      <c r="O168" s="4006"/>
      <c r="P168" s="4016"/>
    </row>
    <row r="169" spans="1:16" ht="16.2" thickBot="1" x14ac:dyDescent="0.3">
      <c r="A169" s="3997"/>
      <c r="B169" s="3982"/>
      <c r="C169" s="3985"/>
      <c r="D169" s="716"/>
      <c r="E169" s="1723"/>
      <c r="F169" s="4013"/>
      <c r="G169" s="3956"/>
      <c r="H169" s="692" t="s">
        <v>233</v>
      </c>
      <c r="I169" s="693"/>
      <c r="J169" s="693"/>
      <c r="K169" s="896"/>
      <c r="L169" s="4001"/>
      <c r="M169" s="4004"/>
      <c r="N169" s="4007"/>
      <c r="O169" s="4007"/>
      <c r="P169" s="4017"/>
    </row>
    <row r="170" spans="1:16" ht="42.6" customHeight="1" thickBot="1" x14ac:dyDescent="0.3">
      <c r="A170" s="4009"/>
      <c r="B170" s="3983"/>
      <c r="C170" s="4011"/>
      <c r="D170" s="868"/>
      <c r="E170" s="721" t="s">
        <v>1069</v>
      </c>
      <c r="F170" s="4014"/>
      <c r="G170" s="3957"/>
      <c r="H170" s="710" t="s">
        <v>7</v>
      </c>
      <c r="I170" s="664">
        <f>SUM(I166:I169)</f>
        <v>300</v>
      </c>
      <c r="J170" s="664">
        <f t="shared" ref="J170:K170" si="16">SUM(J166:J169)</f>
        <v>1000</v>
      </c>
      <c r="K170" s="664">
        <f t="shared" si="16"/>
        <v>1000</v>
      </c>
      <c r="L170" s="905" t="s">
        <v>598</v>
      </c>
      <c r="M170" s="906" t="s">
        <v>69</v>
      </c>
      <c r="N170" s="907">
        <v>1</v>
      </c>
      <c r="O170" s="907"/>
      <c r="P170" s="904"/>
    </row>
    <row r="171" spans="1:16" ht="46.8" x14ac:dyDescent="0.25">
      <c r="A171" s="3413" t="s">
        <v>49</v>
      </c>
      <c r="B171" s="3981" t="s">
        <v>6</v>
      </c>
      <c r="C171" s="3947" t="s">
        <v>53</v>
      </c>
      <c r="D171" s="714"/>
      <c r="E171" s="3949" t="s">
        <v>599</v>
      </c>
      <c r="F171" s="4018" t="s">
        <v>62</v>
      </c>
      <c r="G171" s="3955" t="s">
        <v>252</v>
      </c>
      <c r="H171" s="690" t="s">
        <v>48</v>
      </c>
      <c r="I171" s="691">
        <v>93</v>
      </c>
      <c r="J171" s="691">
        <v>100</v>
      </c>
      <c r="K171" s="895">
        <v>100</v>
      </c>
      <c r="L171" s="908" t="s">
        <v>600</v>
      </c>
      <c r="M171" s="909" t="s">
        <v>69</v>
      </c>
      <c r="N171" s="761">
        <v>1</v>
      </c>
      <c r="O171" s="761">
        <v>2</v>
      </c>
      <c r="P171" s="910">
        <v>2</v>
      </c>
    </row>
    <row r="172" spans="1:16" ht="31.2" x14ac:dyDescent="0.25">
      <c r="A172" s="3845"/>
      <c r="B172" s="3982"/>
      <c r="C172" s="3948"/>
      <c r="D172" s="716"/>
      <c r="E172" s="3950"/>
      <c r="F172" s="3901"/>
      <c r="G172" s="3956"/>
      <c r="H172" s="692" t="s">
        <v>56</v>
      </c>
      <c r="I172" s="693"/>
      <c r="J172" s="693"/>
      <c r="K172" s="896"/>
      <c r="L172" s="911" t="s">
        <v>601</v>
      </c>
      <c r="M172" s="912" t="s">
        <v>69</v>
      </c>
      <c r="N172" s="913">
        <v>15</v>
      </c>
      <c r="O172" s="913">
        <v>14</v>
      </c>
      <c r="P172" s="914">
        <v>14</v>
      </c>
    </row>
    <row r="173" spans="1:16" ht="15.6" x14ac:dyDescent="0.25">
      <c r="A173" s="3845"/>
      <c r="B173" s="3982"/>
      <c r="C173" s="3948"/>
      <c r="D173" s="716"/>
      <c r="E173" s="3950"/>
      <c r="F173" s="3901"/>
      <c r="G173" s="3956"/>
      <c r="H173" s="692" t="s">
        <v>589</v>
      </c>
      <c r="I173" s="693">
        <v>400</v>
      </c>
      <c r="J173" s="693">
        <v>400</v>
      </c>
      <c r="K173" s="896">
        <v>400</v>
      </c>
      <c r="L173" s="911" t="s">
        <v>602</v>
      </c>
      <c r="M173" s="912" t="s">
        <v>69</v>
      </c>
      <c r="N173" s="913">
        <v>10</v>
      </c>
      <c r="O173" s="913">
        <v>10</v>
      </c>
      <c r="P173" s="914">
        <v>10</v>
      </c>
    </row>
    <row r="174" spans="1:16" ht="15.6" customHeight="1" x14ac:dyDescent="0.25">
      <c r="A174" s="3845"/>
      <c r="B174" s="3982"/>
      <c r="C174" s="3948"/>
      <c r="D174" s="716"/>
      <c r="E174" s="3950"/>
      <c r="F174" s="3901"/>
      <c r="G174" s="3956"/>
      <c r="H174" s="692" t="s">
        <v>233</v>
      </c>
      <c r="I174" s="693"/>
      <c r="J174" s="693"/>
      <c r="K174" s="896"/>
      <c r="L174" s="911" t="s">
        <v>603</v>
      </c>
      <c r="M174" s="912" t="s">
        <v>69</v>
      </c>
      <c r="N174" s="915">
        <v>1</v>
      </c>
      <c r="O174" s="915">
        <v>2</v>
      </c>
      <c r="P174" s="1573">
        <v>2</v>
      </c>
    </row>
    <row r="175" spans="1:16" ht="15.6" customHeight="1" x14ac:dyDescent="0.25">
      <c r="A175" s="3845"/>
      <c r="B175" s="3982"/>
      <c r="C175" s="3948"/>
      <c r="D175" s="716"/>
      <c r="E175" s="3950"/>
      <c r="F175" s="3901"/>
      <c r="G175" s="3956"/>
      <c r="H175" s="694"/>
      <c r="I175" s="695"/>
      <c r="J175" s="695"/>
      <c r="K175" s="695"/>
      <c r="L175" s="911" t="s">
        <v>604</v>
      </c>
      <c r="M175" s="912" t="s">
        <v>69</v>
      </c>
      <c r="N175" s="915">
        <v>1</v>
      </c>
      <c r="O175" s="915">
        <v>1</v>
      </c>
      <c r="P175" s="1573">
        <v>1</v>
      </c>
    </row>
    <row r="176" spans="1:16" ht="16.2" thickBot="1" x14ac:dyDescent="0.3">
      <c r="A176" s="3414"/>
      <c r="B176" s="3983"/>
      <c r="C176" s="1561"/>
      <c r="D176" s="720"/>
      <c r="E176" s="3951"/>
      <c r="F176" s="4019"/>
      <c r="G176" s="3957"/>
      <c r="H176" s="710" t="s">
        <v>7</v>
      </c>
      <c r="I176" s="664">
        <f>SUM(I171:I174)</f>
        <v>493</v>
      </c>
      <c r="J176" s="664">
        <f t="shared" ref="J176:K176" si="17">SUM(J171:J174)</f>
        <v>500</v>
      </c>
      <c r="K176" s="664">
        <f t="shared" si="17"/>
        <v>500</v>
      </c>
      <c r="L176" s="779"/>
      <c r="M176" s="665"/>
      <c r="N176" s="2804"/>
      <c r="O176" s="2804"/>
      <c r="P176" s="2805"/>
    </row>
    <row r="177" spans="1:16" ht="21" customHeight="1" x14ac:dyDescent="0.25">
      <c r="A177" s="3978" t="s">
        <v>49</v>
      </c>
      <c r="B177" s="3981" t="s">
        <v>6</v>
      </c>
      <c r="C177" s="3984" t="s">
        <v>58</v>
      </c>
      <c r="D177" s="3987"/>
      <c r="E177" s="916" t="s">
        <v>605</v>
      </c>
      <c r="F177" s="3990">
        <v>288724610</v>
      </c>
      <c r="G177" s="3993" t="s">
        <v>252</v>
      </c>
      <c r="H177" s="649" t="s">
        <v>48</v>
      </c>
      <c r="I177" s="762">
        <v>325</v>
      </c>
      <c r="J177" s="785">
        <v>490</v>
      </c>
      <c r="K177" s="785">
        <v>490</v>
      </c>
      <c r="L177" s="2705"/>
      <c r="M177" s="653"/>
      <c r="N177" s="774"/>
      <c r="O177" s="731"/>
      <c r="P177" s="732"/>
    </row>
    <row r="178" spans="1:16" ht="19.95" customHeight="1" x14ac:dyDescent="0.25">
      <c r="A178" s="3979"/>
      <c r="B178" s="3982"/>
      <c r="C178" s="3985"/>
      <c r="D178" s="3988"/>
      <c r="E178" s="918"/>
      <c r="F178" s="3991"/>
      <c r="G178" s="3994"/>
      <c r="H178" s="661" t="s">
        <v>57</v>
      </c>
      <c r="I178" s="704"/>
      <c r="J178" s="919"/>
      <c r="K178" s="919"/>
      <c r="L178" s="2706"/>
      <c r="M178" s="920"/>
      <c r="N178" s="708"/>
      <c r="O178" s="708"/>
      <c r="P178" s="709"/>
    </row>
    <row r="179" spans="1:16" ht="16.2" customHeight="1" x14ac:dyDescent="0.25">
      <c r="A179" s="3979"/>
      <c r="B179" s="3982"/>
      <c r="C179" s="3985"/>
      <c r="D179" s="3988"/>
      <c r="E179" s="918"/>
      <c r="F179" s="3991"/>
      <c r="G179" s="3994"/>
      <c r="H179" s="661"/>
      <c r="I179" s="919"/>
      <c r="J179" s="919"/>
      <c r="K179" s="919"/>
      <c r="L179" s="2707"/>
      <c r="M179" s="715"/>
      <c r="N179" s="696"/>
      <c r="O179" s="696"/>
      <c r="P179" s="793"/>
    </row>
    <row r="180" spans="1:16" ht="16.2" thickBot="1" x14ac:dyDescent="0.3">
      <c r="A180" s="3980"/>
      <c r="B180" s="3983"/>
      <c r="C180" s="3986"/>
      <c r="D180" s="3989"/>
      <c r="E180" s="921"/>
      <c r="F180" s="3992"/>
      <c r="G180" s="3995"/>
      <c r="H180" s="710" t="s">
        <v>7</v>
      </c>
      <c r="I180" s="664">
        <f>SUM(I177:I179)</f>
        <v>325</v>
      </c>
      <c r="J180" s="664">
        <f>SUM(J177:J179)</f>
        <v>490</v>
      </c>
      <c r="K180" s="664">
        <f>SUM(K177:K179)</f>
        <v>490</v>
      </c>
      <c r="L180" s="922"/>
      <c r="M180" s="737"/>
      <c r="N180" s="923"/>
      <c r="O180" s="923"/>
      <c r="P180" s="924"/>
    </row>
    <row r="181" spans="1:16" ht="15.6" customHeight="1" x14ac:dyDescent="0.25">
      <c r="A181" s="3996"/>
      <c r="B181" s="3998"/>
      <c r="C181" s="3985"/>
      <c r="D181" s="716"/>
      <c r="E181" s="3971" t="s">
        <v>609</v>
      </c>
      <c r="F181" s="3972"/>
      <c r="G181" s="3956"/>
      <c r="H181" s="1724"/>
      <c r="I181" s="1725"/>
      <c r="J181" s="1726"/>
      <c r="K181" s="1727"/>
      <c r="L181" s="2845" t="s">
        <v>606</v>
      </c>
      <c r="M181" s="1572" t="s">
        <v>607</v>
      </c>
      <c r="N181" s="2544" t="s">
        <v>1235</v>
      </c>
      <c r="O181" s="2544" t="s">
        <v>1235</v>
      </c>
      <c r="P181" s="2815" t="s">
        <v>1235</v>
      </c>
    </row>
    <row r="182" spans="1:16" ht="38.4" customHeight="1" thickBot="1" x14ac:dyDescent="0.3">
      <c r="A182" s="3997"/>
      <c r="B182" s="3982"/>
      <c r="C182" s="3985"/>
      <c r="D182" s="716"/>
      <c r="E182" s="3971"/>
      <c r="F182" s="3956"/>
      <c r="G182" s="3972"/>
      <c r="H182" s="1724"/>
      <c r="I182" s="1728"/>
      <c r="J182" s="1729"/>
      <c r="K182" s="1730"/>
      <c r="L182" s="2846" t="s">
        <v>610</v>
      </c>
      <c r="M182" s="1571" t="s">
        <v>69</v>
      </c>
      <c r="N182" s="2746">
        <v>1</v>
      </c>
      <c r="O182" s="2746">
        <v>1</v>
      </c>
      <c r="P182" s="2754">
        <v>1</v>
      </c>
    </row>
    <row r="183" spans="1:16" ht="47.4" thickBot="1" x14ac:dyDescent="0.3">
      <c r="A183" s="1554"/>
      <c r="B183" s="1556"/>
      <c r="C183" s="1569"/>
      <c r="D183" s="714"/>
      <c r="E183" s="1568" t="s">
        <v>611</v>
      </c>
      <c r="F183" s="1564"/>
      <c r="G183" s="925"/>
      <c r="H183" s="1731"/>
      <c r="I183" s="1732"/>
      <c r="J183" s="950"/>
      <c r="K183" s="1733"/>
      <c r="L183" s="926" t="s">
        <v>611</v>
      </c>
      <c r="M183" s="1571" t="s">
        <v>69</v>
      </c>
      <c r="N183" s="2753">
        <v>110</v>
      </c>
      <c r="O183" s="2746">
        <v>110</v>
      </c>
      <c r="P183" s="2754">
        <v>110</v>
      </c>
    </row>
    <row r="184" spans="1:16" ht="15.6" customHeight="1" thickBot="1" x14ac:dyDescent="0.3">
      <c r="A184" s="646"/>
      <c r="B184" s="1556"/>
      <c r="C184" s="1560"/>
      <c r="D184" s="714"/>
      <c r="E184" s="1568" t="s">
        <v>612</v>
      </c>
      <c r="F184" s="1562"/>
      <c r="G184" s="1026"/>
      <c r="H184" s="1734"/>
      <c r="I184" s="1735"/>
      <c r="J184" s="1736"/>
      <c r="K184" s="1737"/>
      <c r="L184" s="2840" t="s">
        <v>608</v>
      </c>
      <c r="M184" s="2841" t="s">
        <v>69</v>
      </c>
      <c r="N184" s="2847">
        <v>10</v>
      </c>
      <c r="O184" s="2847">
        <v>10</v>
      </c>
      <c r="P184" s="1573">
        <v>10</v>
      </c>
    </row>
    <row r="185" spans="1:16" ht="16.2" thickBot="1" x14ac:dyDescent="0.3">
      <c r="A185" s="641" t="s">
        <v>49</v>
      </c>
      <c r="B185" s="725" t="s">
        <v>6</v>
      </c>
      <c r="C185" s="3973" t="s">
        <v>31</v>
      </c>
      <c r="D185" s="3974"/>
      <c r="E185" s="3974"/>
      <c r="F185" s="3974"/>
      <c r="G185" s="3974"/>
      <c r="H185" s="677" t="s">
        <v>7</v>
      </c>
      <c r="I185" s="678">
        <f>I137+I160+I165+I170+I176+I180</f>
        <v>4605</v>
      </c>
      <c r="J185" s="678">
        <f>J137+J160+J165+J170+J176+J180</f>
        <v>6510</v>
      </c>
      <c r="K185" s="678">
        <f>K137+K160+K165+K170+K176+K180</f>
        <v>6560</v>
      </c>
      <c r="L185" s="1738"/>
      <c r="M185" s="1738"/>
      <c r="N185" s="1739"/>
      <c r="O185" s="1739"/>
      <c r="P185" s="1740"/>
    </row>
    <row r="186" spans="1:16" ht="16.2" thickBot="1" x14ac:dyDescent="0.3">
      <c r="A186" s="641" t="s">
        <v>49</v>
      </c>
      <c r="B186" s="725" t="s">
        <v>8</v>
      </c>
      <c r="C186" s="3975" t="s">
        <v>613</v>
      </c>
      <c r="D186" s="3976"/>
      <c r="E186" s="3976"/>
      <c r="F186" s="3976"/>
      <c r="G186" s="3976"/>
      <c r="H186" s="3976"/>
      <c r="I186" s="3976"/>
      <c r="J186" s="3976"/>
      <c r="K186" s="3976"/>
      <c r="L186" s="3976"/>
      <c r="M186" s="3976"/>
      <c r="N186" s="3976"/>
      <c r="O186" s="3976"/>
      <c r="P186" s="3977"/>
    </row>
    <row r="187" spans="1:16" ht="47.4" customHeight="1" thickBot="1" x14ac:dyDescent="0.3">
      <c r="A187" s="1609"/>
      <c r="B187" s="1646"/>
      <c r="C187" s="1686"/>
      <c r="D187" s="1687"/>
      <c r="E187" s="1687"/>
      <c r="F187" s="1687"/>
      <c r="G187" s="1687"/>
      <c r="H187" s="1687"/>
      <c r="I187" s="1687"/>
      <c r="J187" s="1687"/>
      <c r="K187" s="1688"/>
      <c r="L187" s="2848" t="s">
        <v>614</v>
      </c>
      <c r="M187" s="2849" t="s">
        <v>71</v>
      </c>
      <c r="N187" s="2850" t="s">
        <v>73</v>
      </c>
      <c r="O187" s="1689"/>
      <c r="P187" s="1690"/>
    </row>
    <row r="188" spans="1:16" ht="15.6" customHeight="1" x14ac:dyDescent="0.25">
      <c r="A188" s="3978" t="s">
        <v>49</v>
      </c>
      <c r="B188" s="3981" t="s">
        <v>8</v>
      </c>
      <c r="C188" s="3947" t="s">
        <v>6</v>
      </c>
      <c r="D188" s="714"/>
      <c r="E188" s="3949" t="s">
        <v>615</v>
      </c>
      <c r="F188" s="3952">
        <v>288724610</v>
      </c>
      <c r="G188" s="3955" t="s">
        <v>252</v>
      </c>
      <c r="H188" s="649" t="s">
        <v>48</v>
      </c>
      <c r="I188" s="691">
        <v>165</v>
      </c>
      <c r="J188" s="651">
        <v>230</v>
      </c>
      <c r="K188" s="652">
        <v>230</v>
      </c>
      <c r="L188" s="2844" t="s">
        <v>616</v>
      </c>
      <c r="M188" s="2851" t="s">
        <v>69</v>
      </c>
      <c r="N188" s="761">
        <v>48</v>
      </c>
      <c r="O188" s="761">
        <v>48</v>
      </c>
      <c r="P188" s="910">
        <v>48</v>
      </c>
    </row>
    <row r="189" spans="1:16" ht="31.2" customHeight="1" x14ac:dyDescent="0.25">
      <c r="A189" s="3979"/>
      <c r="B189" s="3982"/>
      <c r="C189" s="3948"/>
      <c r="D189" s="716"/>
      <c r="E189" s="3950"/>
      <c r="F189" s="3953"/>
      <c r="G189" s="3956"/>
      <c r="H189" s="661" t="s">
        <v>56</v>
      </c>
      <c r="I189" s="927"/>
      <c r="J189" s="928"/>
      <c r="K189" s="929"/>
      <c r="L189" s="2852"/>
      <c r="M189" s="2853"/>
      <c r="N189" s="2854"/>
      <c r="O189" s="2854"/>
      <c r="P189" s="2855"/>
    </row>
    <row r="190" spans="1:16" ht="31.2" customHeight="1" thickBot="1" x14ac:dyDescent="0.3">
      <c r="A190" s="1550"/>
      <c r="B190" s="1552"/>
      <c r="C190" s="1563"/>
      <c r="D190" s="716"/>
      <c r="E190" s="3951"/>
      <c r="F190" s="3954"/>
      <c r="G190" s="3957"/>
      <c r="H190" s="710" t="s">
        <v>7</v>
      </c>
      <c r="I190" s="711">
        <f>SUM(I188:I189)</f>
        <v>165</v>
      </c>
      <c r="J190" s="711">
        <f>SUM(J188:J189)</f>
        <v>230</v>
      </c>
      <c r="K190" s="711">
        <f>SUM(K188:K189)</f>
        <v>230</v>
      </c>
      <c r="L190" s="2856"/>
      <c r="M190" s="2857"/>
      <c r="N190" s="2858"/>
      <c r="O190" s="2858"/>
      <c r="P190" s="2859"/>
    </row>
    <row r="191" spans="1:16" ht="15.6" x14ac:dyDescent="0.3">
      <c r="A191" s="3978" t="s">
        <v>49</v>
      </c>
      <c r="B191" s="3981" t="s">
        <v>8</v>
      </c>
      <c r="C191" s="3947" t="s">
        <v>8</v>
      </c>
      <c r="D191" s="930"/>
      <c r="E191" s="3949" t="s">
        <v>617</v>
      </c>
      <c r="F191" s="4018" t="s">
        <v>62</v>
      </c>
      <c r="G191" s="3955" t="s">
        <v>252</v>
      </c>
      <c r="H191" s="649" t="s">
        <v>48</v>
      </c>
      <c r="I191" s="650">
        <v>4</v>
      </c>
      <c r="J191" s="650">
        <v>4</v>
      </c>
      <c r="K191" s="652">
        <v>4</v>
      </c>
      <c r="L191" s="2860" t="s">
        <v>618</v>
      </c>
      <c r="M191" s="2861" t="s">
        <v>69</v>
      </c>
      <c r="N191" s="2862">
        <v>5</v>
      </c>
      <c r="O191" s="2863">
        <v>5</v>
      </c>
      <c r="P191" s="2864">
        <v>5</v>
      </c>
    </row>
    <row r="192" spans="1:16" ht="31.2" customHeight="1" x14ac:dyDescent="0.3">
      <c r="A192" s="3979"/>
      <c r="B192" s="3982"/>
      <c r="C192" s="3948"/>
      <c r="D192" s="931"/>
      <c r="E192" s="3950"/>
      <c r="F192" s="3901"/>
      <c r="G192" s="3956"/>
      <c r="H192" s="661"/>
      <c r="I192" s="1285"/>
      <c r="J192" s="1286"/>
      <c r="K192" s="1285"/>
      <c r="L192" s="2865" t="s">
        <v>619</v>
      </c>
      <c r="M192" s="2866" t="s">
        <v>308</v>
      </c>
      <c r="N192" s="2867">
        <v>2</v>
      </c>
      <c r="O192" s="2867">
        <v>2</v>
      </c>
      <c r="P192" s="2868">
        <v>2</v>
      </c>
    </row>
    <row r="193" spans="1:17" ht="16.2" thickBot="1" x14ac:dyDescent="0.35">
      <c r="A193" s="3980"/>
      <c r="B193" s="3983"/>
      <c r="C193" s="4020"/>
      <c r="D193" s="932"/>
      <c r="E193" s="1565"/>
      <c r="F193" s="4019"/>
      <c r="G193" s="3957"/>
      <c r="H193" s="710" t="s">
        <v>7</v>
      </c>
      <c r="I193" s="664">
        <f>I191*1</f>
        <v>4</v>
      </c>
      <c r="J193" s="664">
        <f t="shared" ref="J193:K193" si="18">J191*1</f>
        <v>4</v>
      </c>
      <c r="K193" s="664">
        <f t="shared" si="18"/>
        <v>4</v>
      </c>
      <c r="L193" s="2869"/>
      <c r="M193" s="2870"/>
      <c r="N193" s="2871"/>
      <c r="O193" s="2871"/>
      <c r="P193" s="2872"/>
    </row>
    <row r="194" spans="1:17" ht="15.6" x14ac:dyDescent="0.3">
      <c r="A194" s="4008" t="s">
        <v>49</v>
      </c>
      <c r="B194" s="4010" t="s">
        <v>8</v>
      </c>
      <c r="C194" s="3984" t="s">
        <v>49</v>
      </c>
      <c r="D194" s="714"/>
      <c r="E194" s="3949" t="s">
        <v>620</v>
      </c>
      <c r="F194" s="4078" t="s">
        <v>62</v>
      </c>
      <c r="G194" s="3955" t="s">
        <v>252</v>
      </c>
      <c r="H194" s="934" t="s">
        <v>48</v>
      </c>
      <c r="I194" s="935">
        <v>20</v>
      </c>
      <c r="J194" s="935">
        <v>20</v>
      </c>
      <c r="K194" s="935">
        <v>20</v>
      </c>
      <c r="L194" s="2873" t="s">
        <v>621</v>
      </c>
      <c r="M194" s="2861" t="s">
        <v>69</v>
      </c>
      <c r="N194" s="2863">
        <v>7</v>
      </c>
      <c r="O194" s="2863">
        <v>7</v>
      </c>
      <c r="P194" s="2864">
        <v>7</v>
      </c>
    </row>
    <row r="195" spans="1:17" ht="25.2" customHeight="1" thickBot="1" x14ac:dyDescent="0.35">
      <c r="A195" s="4090"/>
      <c r="B195" s="4091"/>
      <c r="C195" s="3986"/>
      <c r="D195" s="720"/>
      <c r="E195" s="3951"/>
      <c r="F195" s="3902"/>
      <c r="G195" s="3957"/>
      <c r="H195" s="710" t="s">
        <v>7</v>
      </c>
      <c r="I195" s="711">
        <f>SUM(I194:I194)</f>
        <v>20</v>
      </c>
      <c r="J195" s="711">
        <f t="shared" ref="J195:K195" si="19">SUM(J194:J194)</f>
        <v>20</v>
      </c>
      <c r="K195" s="711">
        <f t="shared" si="19"/>
        <v>20</v>
      </c>
      <c r="L195" s="936"/>
      <c r="M195" s="937"/>
      <c r="N195" s="938"/>
      <c r="O195" s="938"/>
      <c r="P195" s="933"/>
    </row>
    <row r="196" spans="1:17" ht="31.2" x14ac:dyDescent="0.3">
      <c r="A196" s="646" t="s">
        <v>49</v>
      </c>
      <c r="B196" s="1556" t="s">
        <v>8</v>
      </c>
      <c r="C196" s="3984" t="s">
        <v>50</v>
      </c>
      <c r="D196" s="4174"/>
      <c r="E196" s="3949" t="s">
        <v>622</v>
      </c>
      <c r="F196" s="4078" t="s">
        <v>62</v>
      </c>
      <c r="G196" s="3955" t="s">
        <v>252</v>
      </c>
      <c r="H196" s="649" t="s">
        <v>48</v>
      </c>
      <c r="I196" s="691">
        <v>1570</v>
      </c>
      <c r="J196" s="651">
        <v>1700</v>
      </c>
      <c r="K196" s="652">
        <v>1700</v>
      </c>
      <c r="L196" s="939" t="s">
        <v>623</v>
      </c>
      <c r="M196" s="2874" t="s">
        <v>308</v>
      </c>
      <c r="N196" s="2863">
        <v>5</v>
      </c>
      <c r="O196" s="2863">
        <v>4</v>
      </c>
      <c r="P196" s="2864">
        <v>4</v>
      </c>
    </row>
    <row r="197" spans="1:17" ht="15.6" x14ac:dyDescent="0.3">
      <c r="A197" s="1550"/>
      <c r="B197" s="1552"/>
      <c r="C197" s="3985"/>
      <c r="D197" s="4175"/>
      <c r="E197" s="3950"/>
      <c r="F197" s="3901"/>
      <c r="G197" s="3956"/>
      <c r="H197" s="661" t="s">
        <v>56</v>
      </c>
      <c r="I197" s="693"/>
      <c r="J197" s="717"/>
      <c r="K197" s="718"/>
      <c r="L197" s="940"/>
      <c r="M197" s="2875"/>
      <c r="N197" s="2876"/>
      <c r="O197" s="2876"/>
      <c r="P197" s="2877"/>
    </row>
    <row r="198" spans="1:17" ht="15.6" x14ac:dyDescent="0.3">
      <c r="A198" s="1550"/>
      <c r="B198" s="1552"/>
      <c r="C198" s="3985"/>
      <c r="D198" s="4175"/>
      <c r="E198" s="3950"/>
      <c r="F198" s="3901"/>
      <c r="G198" s="3956"/>
      <c r="H198" s="661" t="s">
        <v>589</v>
      </c>
      <c r="I198" s="700"/>
      <c r="J198" s="717"/>
      <c r="K198" s="718"/>
      <c r="L198" s="941"/>
      <c r="M198" s="2878"/>
      <c r="N198" s="2867"/>
      <c r="O198" s="2867"/>
      <c r="P198" s="2868"/>
    </row>
    <row r="199" spans="1:17" ht="15.6" x14ac:dyDescent="0.25">
      <c r="A199" s="1550"/>
      <c r="B199" s="1552"/>
      <c r="C199" s="3985"/>
      <c r="D199" s="4175"/>
      <c r="E199" s="3950"/>
      <c r="F199" s="3901"/>
      <c r="G199" s="3956"/>
      <c r="H199" s="661" t="s">
        <v>233</v>
      </c>
      <c r="I199" s="693"/>
      <c r="J199" s="717"/>
      <c r="K199" s="718"/>
      <c r="L199" s="995"/>
      <c r="M199" s="2879"/>
      <c r="N199" s="2880"/>
      <c r="O199" s="2880"/>
      <c r="P199" s="2881"/>
    </row>
    <row r="200" spans="1:17" ht="15.6" x14ac:dyDescent="0.25">
      <c r="A200" s="1550"/>
      <c r="B200" s="1552"/>
      <c r="C200" s="3985"/>
      <c r="D200" s="4175"/>
      <c r="E200" s="3950"/>
      <c r="F200" s="3901"/>
      <c r="G200" s="3956"/>
      <c r="H200" s="942" t="s">
        <v>57</v>
      </c>
      <c r="I200" s="899"/>
      <c r="J200" s="943"/>
      <c r="K200" s="944"/>
      <c r="L200" s="995"/>
      <c r="M200" s="2879"/>
      <c r="N200" s="2880"/>
      <c r="O200" s="2880"/>
      <c r="P200" s="2881"/>
    </row>
    <row r="201" spans="1:17" ht="25.95" customHeight="1" thickBot="1" x14ac:dyDescent="0.3">
      <c r="A201" s="1585"/>
      <c r="B201" s="1557"/>
      <c r="C201" s="3986"/>
      <c r="D201" s="4176"/>
      <c r="E201" s="3951"/>
      <c r="F201" s="3902"/>
      <c r="G201" s="3957"/>
      <c r="H201" s="710" t="s">
        <v>7</v>
      </c>
      <c r="I201" s="664">
        <f>SUM(I196:I200)</f>
        <v>1570</v>
      </c>
      <c r="J201" s="664">
        <f t="shared" ref="J201:K201" si="20">SUM(J196:J200)</f>
        <v>1700</v>
      </c>
      <c r="K201" s="664">
        <f t="shared" si="20"/>
        <v>1700</v>
      </c>
      <c r="L201" s="996"/>
      <c r="M201" s="2882"/>
      <c r="N201" s="2883"/>
      <c r="O201" s="2883"/>
      <c r="P201" s="2884"/>
    </row>
    <row r="202" spans="1:17" ht="63" thickBot="1" x14ac:dyDescent="0.3">
      <c r="A202" s="641"/>
      <c r="B202" s="725"/>
      <c r="C202" s="945"/>
      <c r="D202" s="946"/>
      <c r="E202" s="809" t="s">
        <v>624</v>
      </c>
      <c r="F202" s="2885"/>
      <c r="G202" s="2886"/>
      <c r="H202" s="2887"/>
      <c r="I202" s="2888"/>
      <c r="J202" s="2888"/>
      <c r="K202" s="2889"/>
      <c r="L202" s="962" t="s">
        <v>625</v>
      </c>
      <c r="M202" s="963" t="s">
        <v>69</v>
      </c>
      <c r="N202" s="964">
        <v>1</v>
      </c>
      <c r="O202" s="964"/>
      <c r="P202" s="2817"/>
      <c r="Q202" s="20"/>
    </row>
    <row r="203" spans="1:17" ht="63" thickBot="1" x14ac:dyDescent="0.3">
      <c r="A203" s="1549"/>
      <c r="B203" s="1551"/>
      <c r="C203" s="1560"/>
      <c r="D203" s="714"/>
      <c r="E203" s="953" t="s">
        <v>626</v>
      </c>
      <c r="F203" s="2885"/>
      <c r="G203" s="2886"/>
      <c r="H203" s="2887"/>
      <c r="I203" s="2888"/>
      <c r="J203" s="2888"/>
      <c r="K203" s="2889"/>
      <c r="L203" s="962" t="s">
        <v>627</v>
      </c>
      <c r="M203" s="963" t="s">
        <v>69</v>
      </c>
      <c r="N203" s="964">
        <v>1</v>
      </c>
      <c r="O203" s="2890"/>
      <c r="P203" s="2891"/>
      <c r="Q203" s="20"/>
    </row>
    <row r="204" spans="1:17" ht="33" customHeight="1" thickBot="1" x14ac:dyDescent="0.3">
      <c r="A204" s="1549"/>
      <c r="B204" s="1551"/>
      <c r="C204" s="1560"/>
      <c r="D204" s="714"/>
      <c r="E204" s="806" t="s">
        <v>628</v>
      </c>
      <c r="F204" s="2539"/>
      <c r="G204" s="2892"/>
      <c r="H204" s="2893"/>
      <c r="I204" s="2894"/>
      <c r="J204" s="2894"/>
      <c r="K204" s="2895"/>
      <c r="L204" s="2896" t="s">
        <v>629</v>
      </c>
      <c r="M204" s="2897" t="s">
        <v>69</v>
      </c>
      <c r="N204" s="2847">
        <v>1</v>
      </c>
      <c r="O204" s="2847"/>
      <c r="P204" s="1573"/>
      <c r="Q204" s="20"/>
    </row>
    <row r="205" spans="1:17" ht="16.2" thickBot="1" x14ac:dyDescent="0.3">
      <c r="A205" s="954"/>
      <c r="B205" s="955"/>
      <c r="C205" s="956"/>
      <c r="D205" s="957"/>
      <c r="E205" s="809" t="s">
        <v>582</v>
      </c>
      <c r="F205" s="958"/>
      <c r="G205" s="948"/>
      <c r="H205" s="949"/>
      <c r="I205" s="950"/>
      <c r="J205" s="950"/>
      <c r="K205" s="951"/>
      <c r="L205" s="952" t="s">
        <v>630</v>
      </c>
      <c r="M205" s="963" t="s">
        <v>69</v>
      </c>
      <c r="N205" s="964">
        <v>2</v>
      </c>
      <c r="O205" s="964">
        <v>2</v>
      </c>
      <c r="P205" s="2817">
        <v>2</v>
      </c>
      <c r="Q205" s="20"/>
    </row>
    <row r="206" spans="1:17" ht="36" customHeight="1" thickBot="1" x14ac:dyDescent="0.3">
      <c r="A206" s="959"/>
      <c r="B206" s="770"/>
      <c r="C206" s="960"/>
      <c r="D206" s="716"/>
      <c r="E206" s="809" t="s">
        <v>631</v>
      </c>
      <c r="F206" s="947"/>
      <c r="G206" s="961"/>
      <c r="H206" s="949"/>
      <c r="I206" s="950"/>
      <c r="J206" s="950"/>
      <c r="K206" s="951"/>
      <c r="L206" s="952" t="s">
        <v>632</v>
      </c>
      <c r="M206" s="963" t="s">
        <v>69</v>
      </c>
      <c r="N206" s="964">
        <v>1</v>
      </c>
      <c r="O206" s="964">
        <v>1</v>
      </c>
      <c r="P206" s="2817">
        <v>1</v>
      </c>
      <c r="Q206" s="20"/>
    </row>
    <row r="207" spans="1:17" ht="31.8" thickBot="1" x14ac:dyDescent="0.3">
      <c r="A207" s="1549"/>
      <c r="B207" s="1551"/>
      <c r="C207" s="1560"/>
      <c r="D207" s="714"/>
      <c r="E207" s="953" t="s">
        <v>633</v>
      </c>
      <c r="F207" s="947"/>
      <c r="G207" s="948"/>
      <c r="H207" s="949"/>
      <c r="I207" s="950"/>
      <c r="J207" s="950"/>
      <c r="K207" s="951"/>
      <c r="L207" s="962" t="s">
        <v>634</v>
      </c>
      <c r="M207" s="963" t="s">
        <v>69</v>
      </c>
      <c r="N207" s="964">
        <v>4</v>
      </c>
      <c r="O207" s="964">
        <v>3</v>
      </c>
      <c r="P207" s="2817">
        <v>2</v>
      </c>
      <c r="Q207" s="20"/>
    </row>
    <row r="208" spans="1:17" ht="16.2" thickBot="1" x14ac:dyDescent="0.3">
      <c r="A208" s="848"/>
      <c r="B208" s="725"/>
      <c r="C208" s="965"/>
      <c r="D208" s="946"/>
      <c r="E208" s="809" t="s">
        <v>635</v>
      </c>
      <c r="F208" s="947"/>
      <c r="G208" s="948"/>
      <c r="H208" s="949"/>
      <c r="I208" s="950"/>
      <c r="J208" s="950"/>
      <c r="K208" s="951"/>
      <c r="L208" s="962" t="s">
        <v>636</v>
      </c>
      <c r="M208" s="963" t="s">
        <v>69</v>
      </c>
      <c r="N208" s="964">
        <v>1</v>
      </c>
      <c r="O208" s="964">
        <v>1</v>
      </c>
      <c r="P208" s="2817">
        <v>1</v>
      </c>
      <c r="Q208" s="20"/>
    </row>
    <row r="209" spans="1:17" ht="37.950000000000003" customHeight="1" thickBot="1" x14ac:dyDescent="0.3">
      <c r="A209" s="848"/>
      <c r="B209" s="725"/>
      <c r="C209" s="965"/>
      <c r="D209" s="946"/>
      <c r="E209" s="809" t="s">
        <v>637</v>
      </c>
      <c r="F209" s="947"/>
      <c r="G209" s="948"/>
      <c r="H209" s="949"/>
      <c r="I209" s="950"/>
      <c r="J209" s="950"/>
      <c r="K209" s="951"/>
      <c r="L209" s="962" t="s">
        <v>337</v>
      </c>
      <c r="M209" s="963" t="s">
        <v>69</v>
      </c>
      <c r="N209" s="964">
        <v>1</v>
      </c>
      <c r="O209" s="964"/>
      <c r="P209" s="2817"/>
      <c r="Q209" s="20"/>
    </row>
    <row r="210" spans="1:17" ht="31.8" thickBot="1" x14ac:dyDescent="0.3">
      <c r="A210" s="641"/>
      <c r="B210" s="725"/>
      <c r="C210" s="2708"/>
      <c r="D210" s="2709"/>
      <c r="E210" s="2900" t="s">
        <v>1236</v>
      </c>
      <c r="F210" s="2885"/>
      <c r="G210" s="2886"/>
      <c r="H210" s="2901"/>
      <c r="I210" s="2902"/>
      <c r="J210" s="2902"/>
      <c r="K210" s="2903"/>
      <c r="L210" s="962" t="s">
        <v>1237</v>
      </c>
      <c r="M210" s="963" t="s">
        <v>69</v>
      </c>
      <c r="N210" s="964">
        <v>1</v>
      </c>
      <c r="O210" s="964"/>
      <c r="P210" s="2817"/>
      <c r="Q210" s="20"/>
    </row>
    <row r="211" spans="1:17" ht="63" thickBot="1" x14ac:dyDescent="0.35">
      <c r="A211" s="641"/>
      <c r="B211" s="725"/>
      <c r="C211" s="2708"/>
      <c r="D211" s="2709"/>
      <c r="E211" s="2904" t="s">
        <v>1238</v>
      </c>
      <c r="F211" s="2885"/>
      <c r="G211" s="2886"/>
      <c r="H211" s="2901"/>
      <c r="I211" s="2902"/>
      <c r="J211" s="2902"/>
      <c r="K211" s="2903"/>
      <c r="L211" s="962" t="s">
        <v>337</v>
      </c>
      <c r="M211" s="963" t="s">
        <v>69</v>
      </c>
      <c r="N211" s="964">
        <v>0.9</v>
      </c>
      <c r="O211" s="964"/>
      <c r="P211" s="2817"/>
    </row>
    <row r="212" spans="1:17" ht="21.6" customHeight="1" thickBot="1" x14ac:dyDescent="0.35">
      <c r="A212" s="641"/>
      <c r="B212" s="1557"/>
      <c r="C212" s="2898"/>
      <c r="D212" s="2899"/>
      <c r="E212" s="2905" t="s">
        <v>1239</v>
      </c>
      <c r="F212" s="2540"/>
      <c r="G212" s="2906"/>
      <c r="H212" s="2907"/>
      <c r="I212" s="2908"/>
      <c r="J212" s="2908"/>
      <c r="K212" s="2909"/>
      <c r="L212" s="2910" t="s">
        <v>1240</v>
      </c>
      <c r="M212" s="902" t="s">
        <v>69</v>
      </c>
      <c r="N212" s="2820">
        <v>0.9</v>
      </c>
      <c r="O212" s="2820"/>
      <c r="P212" s="2821"/>
    </row>
    <row r="213" spans="1:17" ht="16.2" thickBot="1" x14ac:dyDescent="0.3">
      <c r="A213" s="641" t="s">
        <v>49</v>
      </c>
      <c r="B213" s="725" t="s">
        <v>8</v>
      </c>
      <c r="C213" s="3974" t="s">
        <v>31</v>
      </c>
      <c r="D213" s="3974"/>
      <c r="E213" s="3974"/>
      <c r="F213" s="3974"/>
      <c r="G213" s="4097"/>
      <c r="H213" s="1587" t="s">
        <v>7</v>
      </c>
      <c r="I213" s="678">
        <f>I190+I193+I195+I201</f>
        <v>1759</v>
      </c>
      <c r="J213" s="678">
        <f>J190+J193+J195+J201</f>
        <v>1954</v>
      </c>
      <c r="K213" s="678">
        <f>K190+K193+K195+K201</f>
        <v>1954</v>
      </c>
      <c r="L213" s="966"/>
      <c r="M213" s="4163"/>
      <c r="N213" s="4164"/>
      <c r="O213" s="4164"/>
      <c r="P213" s="4165"/>
    </row>
    <row r="214" spans="1:17" ht="16.2" thickBot="1" x14ac:dyDescent="0.3">
      <c r="A214" s="749" t="s">
        <v>49</v>
      </c>
      <c r="B214" s="4166" t="s">
        <v>75</v>
      </c>
      <c r="C214" s="4167"/>
      <c r="D214" s="4167"/>
      <c r="E214" s="4167"/>
      <c r="F214" s="4167"/>
      <c r="G214" s="4167"/>
      <c r="H214" s="4167"/>
      <c r="I214" s="850">
        <f>I185+I213</f>
        <v>6364</v>
      </c>
      <c r="J214" s="850">
        <f>J185+J213</f>
        <v>8464</v>
      </c>
      <c r="K214" s="850">
        <f>K185+K213</f>
        <v>8514</v>
      </c>
      <c r="L214" s="967"/>
      <c r="M214" s="851"/>
      <c r="N214" s="851"/>
      <c r="O214" s="851"/>
      <c r="P214" s="852"/>
    </row>
    <row r="215" spans="1:17" ht="16.2" thickBot="1" x14ac:dyDescent="0.3">
      <c r="A215" s="4168" t="s">
        <v>638</v>
      </c>
      <c r="B215" s="4169"/>
      <c r="C215" s="4169"/>
      <c r="D215" s="4169"/>
      <c r="E215" s="4169"/>
      <c r="F215" s="4169"/>
      <c r="G215" s="4169"/>
      <c r="H215" s="4170"/>
      <c r="I215" s="968">
        <f>I216-I200-I135-I95-I115-I178-I159</f>
        <v>15857</v>
      </c>
      <c r="J215" s="968">
        <f>J216-J200-J135</f>
        <v>20364</v>
      </c>
      <c r="K215" s="968">
        <f>K216-K200-K135</f>
        <v>16724</v>
      </c>
      <c r="L215" s="969"/>
      <c r="M215" s="970"/>
      <c r="N215" s="970"/>
      <c r="O215" s="970"/>
      <c r="P215" s="971"/>
    </row>
    <row r="216" spans="1:17" ht="16.2" thickBot="1" x14ac:dyDescent="0.3">
      <c r="A216" s="4168" t="s">
        <v>9</v>
      </c>
      <c r="B216" s="4169"/>
      <c r="C216" s="4169"/>
      <c r="D216" s="4169"/>
      <c r="E216" s="4169"/>
      <c r="F216" s="4169"/>
      <c r="G216" s="4169"/>
      <c r="H216" s="4170"/>
      <c r="I216" s="972">
        <f>I73+I127+I214</f>
        <v>15857</v>
      </c>
      <c r="J216" s="972">
        <f>J73+J127+J214</f>
        <v>20364</v>
      </c>
      <c r="K216" s="972">
        <f>K73+K127+K214</f>
        <v>16724</v>
      </c>
      <c r="L216" s="4171"/>
      <c r="M216" s="4172"/>
      <c r="N216" s="4172"/>
      <c r="O216" s="4172"/>
      <c r="P216" s="4173"/>
    </row>
    <row r="217" spans="1:17" x14ac:dyDescent="0.25">
      <c r="A217" s="997" t="s">
        <v>450</v>
      </c>
      <c r="B217" s="997"/>
      <c r="C217" s="997"/>
      <c r="D217" s="997"/>
      <c r="E217" s="997"/>
      <c r="F217" s="997"/>
      <c r="G217" s="997"/>
      <c r="H217" s="997"/>
      <c r="I217" s="997"/>
      <c r="J217" s="997"/>
      <c r="K217" s="20"/>
      <c r="L217" s="20"/>
      <c r="M217" s="20"/>
      <c r="N217" s="20"/>
      <c r="O217" s="20"/>
      <c r="P217" s="20"/>
    </row>
    <row r="218" spans="1:17" x14ac:dyDescent="0.25">
      <c r="A218" s="519"/>
      <c r="B218" s="519"/>
      <c r="C218" s="519"/>
      <c r="D218" s="519"/>
      <c r="E218" s="519"/>
      <c r="F218" s="519"/>
      <c r="G218" s="519"/>
      <c r="H218" s="519"/>
      <c r="I218" s="519"/>
      <c r="J218" s="519"/>
      <c r="K218" s="519"/>
      <c r="L218" s="519"/>
      <c r="M218" s="519"/>
      <c r="N218" s="519"/>
      <c r="O218" s="519"/>
      <c r="P218" s="519"/>
    </row>
    <row r="219" spans="1:17" x14ac:dyDescent="0.25">
      <c r="A219" s="519"/>
      <c r="B219" s="519"/>
      <c r="C219" s="519"/>
      <c r="D219" s="519"/>
      <c r="E219" s="519"/>
      <c r="F219" s="519"/>
      <c r="G219" s="519"/>
      <c r="H219" s="20" t="s">
        <v>48</v>
      </c>
      <c r="I219" s="998">
        <f>I13+I53+I60+I67+I78+I81+I83+I86+I92+I94+I113+I132+I155+I161+I171+I166+I177+I188+I191+I194+I196+I31</f>
        <v>11350</v>
      </c>
      <c r="J219" s="998">
        <f>J13+J53+J60+J67+J78+J81+J83+J86+J92+J94+J113+J132+J155+J161+J171+J166+J177+J188+J191+J194+J196+J31+J45</f>
        <v>16364</v>
      </c>
      <c r="K219" s="998">
        <f>K13+K53+K60+K67+K78+K81+K83+K86+K92+K94+K113+K132+K155+K161+K171+K166+K177+K188+K191+K194+K196+K31+K45</f>
        <v>12724</v>
      </c>
      <c r="L219" s="519"/>
      <c r="M219" s="1021"/>
      <c r="N219" s="519"/>
      <c r="O219" s="519"/>
      <c r="P219" s="519"/>
    </row>
    <row r="220" spans="1:17" x14ac:dyDescent="0.25">
      <c r="A220" s="519"/>
      <c r="B220" s="519"/>
      <c r="C220" s="519"/>
      <c r="D220" s="519"/>
      <c r="E220" s="519"/>
      <c r="F220" s="519"/>
      <c r="G220" s="519"/>
      <c r="H220" s="20" t="s">
        <v>456</v>
      </c>
      <c r="I220" s="998">
        <f>I15+I34+I47+I134+I157+I163+I168+I173+I198</f>
        <v>4507</v>
      </c>
      <c r="J220" s="998">
        <f>J15+J34+J47+J134+J157+J163+J168+J173+J198</f>
        <v>4000</v>
      </c>
      <c r="K220" s="998">
        <f>K15+K34+K47+K134+K157+K163+K168+K173+K198</f>
        <v>4000</v>
      </c>
      <c r="L220" s="519"/>
      <c r="M220" s="519"/>
      <c r="N220" s="519"/>
      <c r="O220" s="519"/>
      <c r="P220" s="519"/>
    </row>
    <row r="221" spans="1:17" x14ac:dyDescent="0.25">
      <c r="A221" s="519"/>
      <c r="B221" s="519"/>
      <c r="C221" s="519"/>
      <c r="D221" s="519"/>
      <c r="E221" s="519"/>
      <c r="F221" s="519"/>
      <c r="G221" s="519"/>
      <c r="H221" s="20" t="s">
        <v>56</v>
      </c>
      <c r="I221" s="998"/>
      <c r="J221" s="998"/>
      <c r="K221" s="998"/>
      <c r="L221" s="519"/>
      <c r="M221" s="519"/>
      <c r="N221" s="519"/>
      <c r="O221" s="519"/>
      <c r="P221" s="519"/>
    </row>
    <row r="222" spans="1:17" x14ac:dyDescent="0.25">
      <c r="A222" s="519"/>
      <c r="B222" s="519"/>
      <c r="C222" s="519"/>
      <c r="D222" s="519"/>
      <c r="E222" s="519"/>
      <c r="F222" s="519"/>
      <c r="G222" s="519"/>
      <c r="H222" s="20" t="s">
        <v>233</v>
      </c>
      <c r="I222" s="999">
        <f>I16+I35+I48+I158+I164+I169+I174+I199+I136</f>
        <v>0</v>
      </c>
      <c r="J222" s="999">
        <f>J16+J35+J48+J158+J164+J169+J174+J199</f>
        <v>0</v>
      </c>
      <c r="K222" s="999">
        <f>K16+K35+K48+K158+K164+K169+K174+K199</f>
        <v>0</v>
      </c>
      <c r="L222" s="519"/>
      <c r="M222" s="519"/>
      <c r="N222" s="519"/>
      <c r="O222" s="519"/>
      <c r="P222" s="519"/>
    </row>
    <row r="223" spans="1:17" ht="28.95" customHeight="1" x14ac:dyDescent="0.25">
      <c r="A223" s="519"/>
      <c r="B223" s="519"/>
      <c r="C223" s="519"/>
      <c r="D223" s="519"/>
      <c r="E223" s="519"/>
      <c r="F223" s="519"/>
      <c r="G223" s="519"/>
      <c r="H223" s="20" t="s">
        <v>57</v>
      </c>
      <c r="I223" s="999">
        <f>I135+I200+I95+I115+I159+I178</f>
        <v>0</v>
      </c>
      <c r="J223" s="999">
        <f>J135+J200+J95+J115+J159+J178</f>
        <v>0</v>
      </c>
      <c r="K223" s="999">
        <f>K135+K200+K95+K115+K159+K178</f>
        <v>0</v>
      </c>
      <c r="L223" s="519"/>
      <c r="M223" s="1022"/>
      <c r="N223" s="519"/>
      <c r="O223" s="519"/>
      <c r="P223" s="519"/>
    </row>
    <row r="224" spans="1:17" ht="13.95" customHeight="1" x14ac:dyDescent="0.25">
      <c r="A224" s="519"/>
      <c r="B224" s="519"/>
      <c r="C224" s="519"/>
      <c r="D224" s="519"/>
      <c r="E224" s="519"/>
      <c r="F224" s="519"/>
      <c r="G224" s="519"/>
      <c r="H224" s="20" t="s">
        <v>639</v>
      </c>
      <c r="I224" s="999">
        <f>SUM(I219:I223)</f>
        <v>15857</v>
      </c>
      <c r="J224" s="998">
        <f t="shared" ref="J224:K224" si="21">SUM(J219:J223)</f>
        <v>20364</v>
      </c>
      <c r="K224" s="998">
        <f t="shared" si="21"/>
        <v>16724</v>
      </c>
      <c r="L224" s="519"/>
      <c r="M224" s="519"/>
      <c r="N224" s="519"/>
      <c r="O224" s="519"/>
      <c r="P224" s="519"/>
    </row>
    <row r="225" spans="1:16" ht="13.95" customHeight="1" x14ac:dyDescent="0.25">
      <c r="A225" s="519"/>
      <c r="B225" s="519"/>
      <c r="C225" s="519"/>
      <c r="D225" s="519"/>
      <c r="E225" s="519"/>
      <c r="F225" s="519"/>
      <c r="G225" s="519"/>
      <c r="H225" s="20"/>
      <c r="I225" s="998"/>
      <c r="J225" s="998"/>
      <c r="K225" s="998"/>
      <c r="L225" s="519"/>
      <c r="M225" s="519"/>
      <c r="N225" s="519"/>
      <c r="O225" s="519"/>
      <c r="P225" s="519"/>
    </row>
    <row r="226" spans="1:16" ht="13.95" customHeight="1" x14ac:dyDescent="0.25">
      <c r="A226" s="519"/>
      <c r="B226" s="519"/>
      <c r="C226" s="519"/>
      <c r="D226" s="519"/>
      <c r="E226" s="519"/>
      <c r="F226" s="519"/>
      <c r="G226" s="519"/>
      <c r="H226" s="519"/>
      <c r="I226" s="1021"/>
      <c r="J226" s="1021"/>
      <c r="K226" s="1021"/>
      <c r="L226" s="519"/>
      <c r="M226" s="519"/>
      <c r="N226" s="519"/>
      <c r="O226" s="519"/>
      <c r="P226" s="519"/>
    </row>
    <row r="227" spans="1:16" ht="30.6" customHeight="1" x14ac:dyDescent="0.25">
      <c r="A227" s="519"/>
      <c r="B227" s="519"/>
      <c r="C227" s="519"/>
      <c r="D227" s="519"/>
      <c r="E227" s="519"/>
      <c r="F227" s="519"/>
      <c r="G227" s="519"/>
      <c r="H227" s="519"/>
      <c r="I227" s="519"/>
      <c r="J227" s="519"/>
      <c r="K227" s="519"/>
      <c r="L227" s="519"/>
      <c r="M227" s="519"/>
      <c r="N227" s="519"/>
      <c r="O227" s="519"/>
      <c r="P227" s="519"/>
    </row>
    <row r="228" spans="1:16" ht="13.95" customHeight="1" thickBot="1" x14ac:dyDescent="0.3">
      <c r="A228" s="519"/>
      <c r="B228" s="519"/>
      <c r="C228" s="519"/>
      <c r="D228" s="519"/>
      <c r="E228" s="3702" t="s">
        <v>10</v>
      </c>
      <c r="F228" s="3702"/>
      <c r="G228" s="3702"/>
      <c r="H228" s="3702"/>
      <c r="I228" s="3702"/>
      <c r="J228" s="3702"/>
      <c r="K228" s="3702"/>
      <c r="L228" s="519"/>
      <c r="M228" s="519"/>
      <c r="N228" s="519"/>
      <c r="O228" s="519"/>
      <c r="P228" s="519"/>
    </row>
    <row r="229" spans="1:16" ht="43.2" customHeight="1" thickBot="1" x14ac:dyDescent="0.3">
      <c r="A229" s="519"/>
      <c r="B229" s="519"/>
      <c r="C229" s="519"/>
      <c r="D229" s="519"/>
      <c r="E229" s="490"/>
      <c r="F229" s="489"/>
      <c r="G229" s="489"/>
      <c r="H229" s="22"/>
      <c r="I229" s="1973" t="s">
        <v>1083</v>
      </c>
      <c r="J229" s="1974" t="s">
        <v>77</v>
      </c>
      <c r="K229" s="1973" t="s">
        <v>1084</v>
      </c>
      <c r="L229" s="519"/>
      <c r="M229" s="519"/>
      <c r="N229" s="519"/>
      <c r="O229" s="519"/>
      <c r="P229" s="519"/>
    </row>
    <row r="230" spans="1:16" ht="13.95" customHeight="1" thickBot="1" x14ac:dyDescent="0.3">
      <c r="A230" s="519"/>
      <c r="B230" s="519"/>
      <c r="C230" s="519"/>
      <c r="D230" s="519"/>
      <c r="E230" s="3450" t="s">
        <v>33</v>
      </c>
      <c r="F230" s="3451"/>
      <c r="G230" s="3451"/>
      <c r="H230" s="3452"/>
      <c r="I230" s="576">
        <f>SUM(I231:I241)</f>
        <v>15857</v>
      </c>
      <c r="J230" s="973">
        <f t="shared" ref="J230:K230" si="22">SUM(J231:J241)</f>
        <v>20364</v>
      </c>
      <c r="K230" s="974">
        <f t="shared" si="22"/>
        <v>16724</v>
      </c>
      <c r="L230" s="519"/>
      <c r="M230" s="519"/>
      <c r="N230" s="519"/>
      <c r="O230" s="519"/>
      <c r="P230" s="519"/>
    </row>
    <row r="231" spans="1:16" ht="13.95" customHeight="1" x14ac:dyDescent="0.25">
      <c r="A231" s="10"/>
      <c r="B231" s="10"/>
      <c r="C231" s="10"/>
      <c r="D231" s="10"/>
      <c r="E231" s="3435" t="s">
        <v>230</v>
      </c>
      <c r="F231" s="3436"/>
      <c r="G231" s="3436"/>
      <c r="H231" s="3437"/>
      <c r="I231" s="574">
        <v>11350</v>
      </c>
      <c r="J231" s="575">
        <v>16364</v>
      </c>
      <c r="K231" s="572">
        <v>12724</v>
      </c>
      <c r="L231" s="10"/>
      <c r="M231" s="1023"/>
      <c r="N231" s="10"/>
      <c r="O231" s="10"/>
      <c r="P231" s="10"/>
    </row>
    <row r="232" spans="1:16" ht="13.95" customHeight="1" x14ac:dyDescent="0.25">
      <c r="A232" s="10"/>
      <c r="B232" s="10"/>
      <c r="C232" s="10"/>
      <c r="D232" s="10"/>
      <c r="E232" s="3435" t="s">
        <v>229</v>
      </c>
      <c r="F232" s="3436"/>
      <c r="G232" s="3436"/>
      <c r="H232" s="3437"/>
      <c r="I232" s="572"/>
      <c r="J232" s="573"/>
      <c r="K232" s="572"/>
      <c r="L232" s="10"/>
      <c r="M232" s="1692"/>
      <c r="N232" s="10"/>
      <c r="O232" s="10"/>
      <c r="P232" s="10"/>
    </row>
    <row r="233" spans="1:16" ht="13.8" x14ac:dyDescent="0.25">
      <c r="A233" s="519"/>
      <c r="B233" s="519"/>
      <c r="C233" s="519"/>
      <c r="D233" s="519"/>
      <c r="E233" s="3435" t="s">
        <v>228</v>
      </c>
      <c r="F233" s="3436"/>
      <c r="G233" s="3436"/>
      <c r="H233" s="3437"/>
      <c r="I233" s="572"/>
      <c r="J233" s="573"/>
      <c r="K233" s="572"/>
      <c r="L233" s="10"/>
      <c r="M233" s="1692"/>
      <c r="N233" s="519"/>
      <c r="O233" s="519"/>
      <c r="P233" s="519"/>
    </row>
    <row r="234" spans="1:16" ht="27.6" customHeight="1" x14ac:dyDescent="0.25">
      <c r="A234" s="519"/>
      <c r="B234" s="519"/>
      <c r="C234" s="519"/>
      <c r="D234" s="519"/>
      <c r="E234" s="3435" t="s">
        <v>227</v>
      </c>
      <c r="F234" s="3436"/>
      <c r="G234" s="3436"/>
      <c r="H234" s="3437"/>
      <c r="I234" s="572">
        <v>4507</v>
      </c>
      <c r="J234" s="573">
        <v>4000</v>
      </c>
      <c r="K234" s="572">
        <v>4000</v>
      </c>
      <c r="L234" s="10"/>
      <c r="M234" s="1692"/>
      <c r="N234" s="519"/>
      <c r="O234" s="519"/>
      <c r="P234" s="519"/>
    </row>
    <row r="235" spans="1:16" ht="13.8" x14ac:dyDescent="0.25">
      <c r="A235" s="519"/>
      <c r="B235" s="519"/>
      <c r="C235" s="519"/>
      <c r="D235" s="519"/>
      <c r="E235" s="3438" t="s">
        <v>226</v>
      </c>
      <c r="F235" s="3439"/>
      <c r="G235" s="3439"/>
      <c r="H235" s="3440"/>
      <c r="I235" s="975"/>
      <c r="J235" s="976"/>
      <c r="K235" s="977"/>
      <c r="L235" s="519"/>
      <c r="M235" s="2710"/>
      <c r="N235" s="519"/>
      <c r="O235" s="519"/>
      <c r="P235" s="519"/>
    </row>
    <row r="236" spans="1:16" ht="13.8" x14ac:dyDescent="0.25">
      <c r="A236" s="519"/>
      <c r="B236" s="519"/>
      <c r="C236" s="519"/>
      <c r="D236" s="519"/>
      <c r="E236" s="484" t="s">
        <v>225</v>
      </c>
      <c r="F236" s="483"/>
      <c r="G236" s="483"/>
      <c r="H236" s="482"/>
      <c r="I236" s="572"/>
      <c r="J236" s="573"/>
      <c r="K236" s="572"/>
      <c r="L236" s="519"/>
      <c r="M236" s="2710"/>
      <c r="N236" s="519"/>
      <c r="O236" s="519"/>
      <c r="P236" s="519"/>
    </row>
    <row r="237" spans="1:16" ht="13.8" x14ac:dyDescent="0.25">
      <c r="A237" s="519"/>
      <c r="B237" s="519"/>
      <c r="C237" s="519"/>
      <c r="D237" s="519"/>
      <c r="E237" s="3435" t="s">
        <v>224</v>
      </c>
      <c r="F237" s="3436"/>
      <c r="G237" s="3436"/>
      <c r="H237" s="3437"/>
      <c r="I237" s="572"/>
      <c r="J237" s="573"/>
      <c r="K237" s="572"/>
      <c r="L237" s="519"/>
      <c r="M237" s="2710"/>
      <c r="N237" s="519"/>
      <c r="O237" s="519"/>
      <c r="P237" s="519"/>
    </row>
    <row r="238" spans="1:16" ht="13.8" x14ac:dyDescent="0.25">
      <c r="A238" s="519"/>
      <c r="B238" s="519"/>
      <c r="C238" s="519"/>
      <c r="D238" s="519"/>
      <c r="E238" s="3435" t="s">
        <v>223</v>
      </c>
      <c r="F238" s="3436"/>
      <c r="G238" s="3436"/>
      <c r="H238" s="3437"/>
      <c r="I238" s="978"/>
      <c r="J238" s="979"/>
      <c r="K238" s="978"/>
      <c r="L238" s="519"/>
      <c r="M238" s="2710"/>
      <c r="N238" s="519"/>
      <c r="O238" s="519"/>
      <c r="P238" s="519"/>
    </row>
    <row r="239" spans="1:16" ht="13.8" x14ac:dyDescent="0.25">
      <c r="A239" s="519"/>
      <c r="B239" s="519"/>
      <c r="C239" s="519"/>
      <c r="D239" s="519"/>
      <c r="E239" s="3435" t="s">
        <v>222</v>
      </c>
      <c r="F239" s="3436"/>
      <c r="G239" s="3436"/>
      <c r="H239" s="3437"/>
      <c r="I239" s="978"/>
      <c r="J239" s="979"/>
      <c r="K239" s="978"/>
      <c r="L239" s="519"/>
      <c r="M239" s="2710"/>
      <c r="N239" s="519"/>
      <c r="O239" s="519"/>
      <c r="P239" s="519"/>
    </row>
    <row r="240" spans="1:16" ht="13.8" x14ac:dyDescent="0.25">
      <c r="A240" s="519"/>
      <c r="B240" s="519"/>
      <c r="C240" s="519"/>
      <c r="D240" s="519"/>
      <c r="E240" s="3435" t="s">
        <v>221</v>
      </c>
      <c r="F240" s="3436"/>
      <c r="G240" s="3436"/>
      <c r="H240" s="3437"/>
      <c r="I240" s="978"/>
      <c r="J240" s="979"/>
      <c r="K240" s="978"/>
      <c r="L240" s="519"/>
      <c r="M240" s="2710"/>
      <c r="N240" s="519"/>
      <c r="O240" s="519"/>
      <c r="P240" s="519"/>
    </row>
    <row r="241" spans="1:16" ht="14.4" thickBot="1" x14ac:dyDescent="0.3">
      <c r="A241" s="519"/>
      <c r="B241" s="519"/>
      <c r="C241" s="519"/>
      <c r="D241" s="519"/>
      <c r="E241" s="3456" t="s">
        <v>220</v>
      </c>
      <c r="F241" s="3457"/>
      <c r="G241" s="3457"/>
      <c r="H241" s="3458"/>
      <c r="I241" s="980"/>
      <c r="J241" s="981"/>
      <c r="K241" s="980"/>
      <c r="L241" s="519"/>
      <c r="M241" s="1024"/>
      <c r="N241" s="519"/>
      <c r="O241" s="519"/>
      <c r="P241" s="519"/>
    </row>
    <row r="242" spans="1:16" ht="14.4" thickBot="1" x14ac:dyDescent="0.3">
      <c r="A242" s="519"/>
      <c r="B242" s="519"/>
      <c r="C242" s="519"/>
      <c r="D242" s="519"/>
      <c r="E242" s="3433" t="s">
        <v>34</v>
      </c>
      <c r="F242" s="3434"/>
      <c r="G242" s="3434"/>
      <c r="H242" s="3434"/>
      <c r="I242" s="571"/>
      <c r="J242" s="571"/>
      <c r="K242" s="982"/>
      <c r="L242" s="519"/>
      <c r="M242" s="2710"/>
      <c r="N242" s="519"/>
      <c r="O242" s="519"/>
      <c r="P242" s="519"/>
    </row>
  </sheetData>
  <mergeCells count="288">
    <mergeCell ref="E235:H235"/>
    <mergeCell ref="A194:A195"/>
    <mergeCell ref="B194:B195"/>
    <mergeCell ref="C194:C195"/>
    <mergeCell ref="E194:E195"/>
    <mergeCell ref="F194:F195"/>
    <mergeCell ref="G194:G195"/>
    <mergeCell ref="C196:C201"/>
    <mergeCell ref="D196:D201"/>
    <mergeCell ref="E196:E201"/>
    <mergeCell ref="F196:F201"/>
    <mergeCell ref="G196:G201"/>
    <mergeCell ref="A188:A189"/>
    <mergeCell ref="B188:B189"/>
    <mergeCell ref="E234:H234"/>
    <mergeCell ref="E232:H232"/>
    <mergeCell ref="E233:H233"/>
    <mergeCell ref="E230:H230"/>
    <mergeCell ref="E231:H231"/>
    <mergeCell ref="C213:G213"/>
    <mergeCell ref="M213:P213"/>
    <mergeCell ref="B214:H214"/>
    <mergeCell ref="A215:H215"/>
    <mergeCell ref="A216:H216"/>
    <mergeCell ref="L216:P216"/>
    <mergeCell ref="E228:K228"/>
    <mergeCell ref="A191:A193"/>
    <mergeCell ref="B191:B193"/>
    <mergeCell ref="C191:C193"/>
    <mergeCell ref="E191:E192"/>
    <mergeCell ref="F191:F193"/>
    <mergeCell ref="G191:G193"/>
    <mergeCell ref="A102:A105"/>
    <mergeCell ref="B102:B105"/>
    <mergeCell ref="C102:C105"/>
    <mergeCell ref="E102:E104"/>
    <mergeCell ref="F102:F105"/>
    <mergeCell ref="G102:G105"/>
    <mergeCell ref="A106:A108"/>
    <mergeCell ref="B106:B108"/>
    <mergeCell ref="C106:C108"/>
    <mergeCell ref="E106:E108"/>
    <mergeCell ref="F106:F108"/>
    <mergeCell ref="G106:G108"/>
    <mergeCell ref="H6:H8"/>
    <mergeCell ref="I6:I8"/>
    <mergeCell ref="A57:A59"/>
    <mergeCell ref="B57:B59"/>
    <mergeCell ref="C57:C59"/>
    <mergeCell ref="D57:D59"/>
    <mergeCell ref="E57:K59"/>
    <mergeCell ref="A60:A62"/>
    <mergeCell ref="B60:B62"/>
    <mergeCell ref="C60:C62"/>
    <mergeCell ref="E60:E61"/>
    <mergeCell ref="F60:F62"/>
    <mergeCell ref="G60:G62"/>
    <mergeCell ref="A18:A26"/>
    <mergeCell ref="B18:B26"/>
    <mergeCell ref="C18:C26"/>
    <mergeCell ref="F18:F26"/>
    <mergeCell ref="E28:G28"/>
    <mergeCell ref="A31:A44"/>
    <mergeCell ref="B31:B44"/>
    <mergeCell ref="C31:C44"/>
    <mergeCell ref="E31:E35"/>
    <mergeCell ref="F31:F44"/>
    <mergeCell ref="G31:G44"/>
    <mergeCell ref="L84:L85"/>
    <mergeCell ref="L1:O1"/>
    <mergeCell ref="L2:P2"/>
    <mergeCell ref="A3:N3"/>
    <mergeCell ref="A4:P4"/>
    <mergeCell ref="O5:P5"/>
    <mergeCell ref="A6:A8"/>
    <mergeCell ref="B6:B8"/>
    <mergeCell ref="C6:C8"/>
    <mergeCell ref="D6:D8"/>
    <mergeCell ref="E6:E8"/>
    <mergeCell ref="L6:P6"/>
    <mergeCell ref="L7:L8"/>
    <mergeCell ref="M7:M8"/>
    <mergeCell ref="N7:P7"/>
    <mergeCell ref="J6:J8"/>
    <mergeCell ref="K6:K8"/>
    <mergeCell ref="A13:A17"/>
    <mergeCell ref="B13:B17"/>
    <mergeCell ref="C13:C17"/>
    <mergeCell ref="F13:F17"/>
    <mergeCell ref="G13:G17"/>
    <mergeCell ref="F6:F8"/>
    <mergeCell ref="G6:G8"/>
    <mergeCell ref="L31:L32"/>
    <mergeCell ref="M31:M32"/>
    <mergeCell ref="N31:N32"/>
    <mergeCell ref="O31:O32"/>
    <mergeCell ref="P31:P32"/>
    <mergeCell ref="E40:E41"/>
    <mergeCell ref="E42:E44"/>
    <mergeCell ref="A45:A49"/>
    <mergeCell ref="B45:B49"/>
    <mergeCell ref="C45:C49"/>
    <mergeCell ref="E45:E47"/>
    <mergeCell ref="F45:F49"/>
    <mergeCell ref="G45:G49"/>
    <mergeCell ref="C50:G50"/>
    <mergeCell ref="L50:P50"/>
    <mergeCell ref="A53:A54"/>
    <mergeCell ref="B53:B54"/>
    <mergeCell ref="C53:C54"/>
    <mergeCell ref="E53:E54"/>
    <mergeCell ref="F53:F54"/>
    <mergeCell ref="G53:G54"/>
    <mergeCell ref="C55:G55"/>
    <mergeCell ref="L55:P55"/>
    <mergeCell ref="C63:G63"/>
    <mergeCell ref="A65:A66"/>
    <mergeCell ref="B65:B66"/>
    <mergeCell ref="C65:K66"/>
    <mergeCell ref="A67:A69"/>
    <mergeCell ref="B67:B69"/>
    <mergeCell ref="C67:C69"/>
    <mergeCell ref="E67:E69"/>
    <mergeCell ref="F67:F69"/>
    <mergeCell ref="G67:G69"/>
    <mergeCell ref="A70:A71"/>
    <mergeCell ref="B70:B71"/>
    <mergeCell ref="C70:C71"/>
    <mergeCell ref="E70:E71"/>
    <mergeCell ref="F70:F71"/>
    <mergeCell ref="G70:G71"/>
    <mergeCell ref="C72:G72"/>
    <mergeCell ref="B73:H73"/>
    <mergeCell ref="B74:P74"/>
    <mergeCell ref="A78:A80"/>
    <mergeCell ref="B78:B80"/>
    <mergeCell ref="C78:C80"/>
    <mergeCell ref="E78:E80"/>
    <mergeCell ref="F78:F80"/>
    <mergeCell ref="G78:G80"/>
    <mergeCell ref="L79:L80"/>
    <mergeCell ref="E81:E82"/>
    <mergeCell ref="F81:F82"/>
    <mergeCell ref="G81:G82"/>
    <mergeCell ref="A83:A85"/>
    <mergeCell ref="B83:B85"/>
    <mergeCell ref="C83:C85"/>
    <mergeCell ref="E83:E85"/>
    <mergeCell ref="F83:F85"/>
    <mergeCell ref="G83:G85"/>
    <mergeCell ref="E86:E87"/>
    <mergeCell ref="F86:F87"/>
    <mergeCell ref="G86:G87"/>
    <mergeCell ref="L86:L87"/>
    <mergeCell ref="C88:G88"/>
    <mergeCell ref="L88:P88"/>
    <mergeCell ref="A92:A93"/>
    <mergeCell ref="B92:B93"/>
    <mergeCell ref="C92:C93"/>
    <mergeCell ref="E92:E93"/>
    <mergeCell ref="F92:F93"/>
    <mergeCell ref="G92:G93"/>
    <mergeCell ref="A90:A91"/>
    <mergeCell ref="B90:B91"/>
    <mergeCell ref="A94:A95"/>
    <mergeCell ref="B94:B96"/>
    <mergeCell ref="C94:C95"/>
    <mergeCell ref="E94:E96"/>
    <mergeCell ref="F94:F96"/>
    <mergeCell ref="G94:G96"/>
    <mergeCell ref="A97:A98"/>
    <mergeCell ref="B99:B100"/>
    <mergeCell ref="C99:C100"/>
    <mergeCell ref="E99:E100"/>
    <mergeCell ref="F99:F100"/>
    <mergeCell ref="G99:G100"/>
    <mergeCell ref="E97:E98"/>
    <mergeCell ref="F97:F98"/>
    <mergeCell ref="G97:G98"/>
    <mergeCell ref="B97:B98"/>
    <mergeCell ref="C97:C98"/>
    <mergeCell ref="N106:N108"/>
    <mergeCell ref="O106:O108"/>
    <mergeCell ref="P106:P108"/>
    <mergeCell ref="A110:A111"/>
    <mergeCell ref="B110:B111"/>
    <mergeCell ref="C110:C111"/>
    <mergeCell ref="E110:E111"/>
    <mergeCell ref="F110:F111"/>
    <mergeCell ref="G110:G111"/>
    <mergeCell ref="L110:L111"/>
    <mergeCell ref="N110:N111"/>
    <mergeCell ref="O110:O111"/>
    <mergeCell ref="P110:P111"/>
    <mergeCell ref="A130:A131"/>
    <mergeCell ref="C130:P130"/>
    <mergeCell ref="C131:K131"/>
    <mergeCell ref="E113:E119"/>
    <mergeCell ref="F113:F119"/>
    <mergeCell ref="G113:G119"/>
    <mergeCell ref="A120:A121"/>
    <mergeCell ref="B120:B121"/>
    <mergeCell ref="C120:C121"/>
    <mergeCell ref="E120:E121"/>
    <mergeCell ref="F120:F121"/>
    <mergeCell ref="G120:G121"/>
    <mergeCell ref="A113:A118"/>
    <mergeCell ref="B113:B118"/>
    <mergeCell ref="C113:C118"/>
    <mergeCell ref="D113:D119"/>
    <mergeCell ref="N161:N164"/>
    <mergeCell ref="O161:O164"/>
    <mergeCell ref="P161:P164"/>
    <mergeCell ref="A132:A135"/>
    <mergeCell ref="B132:B135"/>
    <mergeCell ref="E132:E137"/>
    <mergeCell ref="F132:F137"/>
    <mergeCell ref="G132:G137"/>
    <mergeCell ref="L133:L135"/>
    <mergeCell ref="M133:M135"/>
    <mergeCell ref="N133:N135"/>
    <mergeCell ref="O133:O135"/>
    <mergeCell ref="O166:O169"/>
    <mergeCell ref="P166:P169"/>
    <mergeCell ref="A171:A176"/>
    <mergeCell ref="B171:B176"/>
    <mergeCell ref="C171:C175"/>
    <mergeCell ref="E171:E176"/>
    <mergeCell ref="F171:F176"/>
    <mergeCell ref="G171:G176"/>
    <mergeCell ref="P133:P135"/>
    <mergeCell ref="A155:A160"/>
    <mergeCell ref="B155:B160"/>
    <mergeCell ref="C155:C160"/>
    <mergeCell ref="D155:D160"/>
    <mergeCell ref="E155:E160"/>
    <mergeCell ref="F155:F160"/>
    <mergeCell ref="G155:G160"/>
    <mergeCell ref="A161:A165"/>
    <mergeCell ref="B161:B165"/>
    <mergeCell ref="C161:C165"/>
    <mergeCell ref="E161:E165"/>
    <mergeCell ref="F161:F165"/>
    <mergeCell ref="G161:G165"/>
    <mergeCell ref="L161:L164"/>
    <mergeCell ref="M161:M164"/>
    <mergeCell ref="L166:L169"/>
    <mergeCell ref="M166:M169"/>
    <mergeCell ref="N166:N169"/>
    <mergeCell ref="A166:A170"/>
    <mergeCell ref="B166:B170"/>
    <mergeCell ref="C166:C170"/>
    <mergeCell ref="E166:E168"/>
    <mergeCell ref="F166:F170"/>
    <mergeCell ref="G166:G170"/>
    <mergeCell ref="A177:A180"/>
    <mergeCell ref="B177:B180"/>
    <mergeCell ref="C177:C180"/>
    <mergeCell ref="D177:D180"/>
    <mergeCell ref="F177:F180"/>
    <mergeCell ref="G177:G180"/>
    <mergeCell ref="A181:A182"/>
    <mergeCell ref="B181:B182"/>
    <mergeCell ref="C181:C182"/>
    <mergeCell ref="E237:H237"/>
    <mergeCell ref="E238:H238"/>
    <mergeCell ref="E239:H239"/>
    <mergeCell ref="E240:H240"/>
    <mergeCell ref="E241:H241"/>
    <mergeCell ref="E242:H242"/>
    <mergeCell ref="M106:M108"/>
    <mergeCell ref="M110:M111"/>
    <mergeCell ref="C188:C189"/>
    <mergeCell ref="E188:E190"/>
    <mergeCell ref="F188:F190"/>
    <mergeCell ref="G188:G190"/>
    <mergeCell ref="H120:H121"/>
    <mergeCell ref="I120:I121"/>
    <mergeCell ref="J120:J121"/>
    <mergeCell ref="K120:K121"/>
    <mergeCell ref="D126:H126"/>
    <mergeCell ref="B127:H127"/>
    <mergeCell ref="L106:L108"/>
    <mergeCell ref="E181:E182"/>
    <mergeCell ref="F181:F182"/>
    <mergeCell ref="G181:G182"/>
    <mergeCell ref="C185:G185"/>
    <mergeCell ref="C186:P186"/>
  </mergeCells>
  <pageMargins left="0.7" right="0.7" top="0.75" bottom="0.75" header="0.3" footer="0.3"/>
  <pageSetup paperSize="9" scale="7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19</vt:i4>
      </vt:variant>
    </vt:vector>
  </HeadingPairs>
  <TitlesOfParts>
    <vt:vector size="19" baseType="lpstr">
      <vt:lpstr>01</vt:lpstr>
      <vt:lpstr>02</vt:lpstr>
      <vt:lpstr>03</vt:lpstr>
      <vt:lpstr>04</vt:lpstr>
      <vt:lpstr>05</vt:lpstr>
      <vt:lpstr>06</vt:lpstr>
      <vt:lpstr>08</vt:lpstr>
      <vt:lpstr>09</vt:lpstr>
      <vt:lpstr>10</vt:lpstr>
      <vt:lpstr>11</vt:lpstr>
      <vt:lpstr>12</vt:lpstr>
      <vt:lpstr>13</vt:lpstr>
      <vt:lpstr>14</vt:lpstr>
      <vt:lpstr>15</vt:lpstr>
      <vt:lpstr>16</vt:lpstr>
      <vt:lpstr>Dotacijos</vt:lpstr>
      <vt:lpstr>Saviv.įmonių rodikliai</vt:lpstr>
      <vt:lpstr>VšĮ rodikliai</vt:lpstr>
      <vt:lpstr>Priemoniu vykdytoju kodai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Diana Brazdžiunienė</cp:lastModifiedBy>
  <cp:lastPrinted>2023-01-06T13:17:07Z</cp:lastPrinted>
  <dcterms:created xsi:type="dcterms:W3CDTF">1996-10-14T23:33:28Z</dcterms:created>
  <dcterms:modified xsi:type="dcterms:W3CDTF">2023-01-09T11:39:17Z</dcterms:modified>
</cp:coreProperties>
</file>