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2 men medziaga\"/>
    </mc:Choice>
  </mc:AlternateContent>
  <bookViews>
    <workbookView xWindow="-108" yWindow="-108" windowWidth="23256" windowHeight="12576" tabRatio="629"/>
  </bookViews>
  <sheets>
    <sheet name="10" sheetId="101" r:id="rId1"/>
    <sheet name="Priemoniu vykdytoju kodai" sheetId="3" r:id="rId2"/>
  </sheets>
  <calcPr calcId="191029"/>
</workbook>
</file>

<file path=xl/calcChain.xml><?xml version="1.0" encoding="utf-8"?>
<calcChain xmlns="http://schemas.openxmlformats.org/spreadsheetml/2006/main">
  <c r="I226" i="101" l="1"/>
  <c r="K204" i="101" l="1"/>
  <c r="J204" i="101"/>
  <c r="I204" i="101"/>
  <c r="K198" i="101"/>
  <c r="J198" i="101"/>
  <c r="I198" i="101"/>
  <c r="K196" i="101"/>
  <c r="J196" i="101"/>
  <c r="I196" i="101"/>
  <c r="K193" i="101"/>
  <c r="J193" i="101"/>
  <c r="I193" i="101"/>
  <c r="K183" i="101"/>
  <c r="J183" i="101"/>
  <c r="I183" i="101"/>
  <c r="K179" i="101"/>
  <c r="J179" i="101"/>
  <c r="I179" i="101"/>
  <c r="K173" i="101"/>
  <c r="J173" i="101"/>
  <c r="I173" i="101"/>
  <c r="K168" i="101"/>
  <c r="J168" i="101"/>
  <c r="I168" i="101"/>
  <c r="K163" i="101"/>
  <c r="J163" i="101"/>
  <c r="I163" i="101"/>
  <c r="K137" i="101"/>
  <c r="J137" i="101"/>
  <c r="I137" i="101"/>
  <c r="P132" i="101"/>
  <c r="O132" i="101"/>
  <c r="N132" i="101"/>
  <c r="K119" i="101"/>
  <c r="J119" i="101"/>
  <c r="I119" i="101"/>
  <c r="K96" i="101"/>
  <c r="J96" i="101"/>
  <c r="I96" i="101"/>
  <c r="K93" i="101"/>
  <c r="J93" i="101"/>
  <c r="I93" i="101"/>
  <c r="K87" i="101"/>
  <c r="J87" i="101"/>
  <c r="I87" i="101"/>
  <c r="K85" i="101"/>
  <c r="J85" i="101"/>
  <c r="I85" i="101"/>
  <c r="K82" i="101"/>
  <c r="J82" i="101"/>
  <c r="I82" i="101"/>
  <c r="K80" i="101"/>
  <c r="J80" i="101"/>
  <c r="I80" i="101"/>
  <c r="K71" i="101"/>
  <c r="J71" i="101"/>
  <c r="J72" i="101" s="1"/>
  <c r="I71" i="101"/>
  <c r="K69" i="101"/>
  <c r="K72" i="101" s="1"/>
  <c r="J69" i="101"/>
  <c r="I69" i="101"/>
  <c r="I72" i="101" s="1"/>
  <c r="K62" i="101"/>
  <c r="K63" i="101" s="1"/>
  <c r="J62" i="101"/>
  <c r="J63" i="101" s="1"/>
  <c r="I62" i="101"/>
  <c r="I63" i="101" s="1"/>
  <c r="K54" i="101"/>
  <c r="K55" i="101" s="1"/>
  <c r="J54" i="101"/>
  <c r="J55" i="101" s="1"/>
  <c r="I54" i="101"/>
  <c r="I55" i="101" s="1"/>
  <c r="K49" i="101"/>
  <c r="J49" i="101"/>
  <c r="I49" i="101"/>
  <c r="K44" i="101"/>
  <c r="J44" i="101"/>
  <c r="I44" i="101"/>
  <c r="K17" i="101"/>
  <c r="K28" i="101" s="1"/>
  <c r="J17" i="101"/>
  <c r="J28" i="101" s="1"/>
  <c r="I17" i="101"/>
  <c r="I28" i="101" s="1"/>
  <c r="P15" i="101"/>
  <c r="O15" i="101"/>
  <c r="N15" i="101"/>
  <c r="J50" i="101" l="1"/>
  <c r="J216" i="101"/>
  <c r="K126" i="101"/>
  <c r="J88" i="101"/>
  <c r="K188" i="101"/>
  <c r="I50" i="101"/>
  <c r="I73" i="101" s="1"/>
  <c r="K50" i="101"/>
  <c r="K216" i="101"/>
  <c r="K217" i="101" s="1"/>
  <c r="K88" i="101"/>
  <c r="J188" i="101"/>
  <c r="J217" i="101" s="1"/>
  <c r="I216" i="101"/>
  <c r="I88" i="101"/>
  <c r="J126" i="101"/>
  <c r="J127" i="101" s="1"/>
  <c r="I126" i="101"/>
  <c r="I188" i="101"/>
  <c r="I217" i="101" s="1"/>
  <c r="J73" i="101"/>
  <c r="K73" i="101"/>
  <c r="K127" i="101" l="1"/>
  <c r="I127" i="101"/>
  <c r="J219" i="101"/>
  <c r="J218" i="101" s="1"/>
  <c r="I219" i="101"/>
  <c r="I218" i="101" s="1"/>
  <c r="K219" i="101"/>
  <c r="K218" i="101" s="1"/>
  <c r="K233" i="101" l="1"/>
  <c r="J233" i="101"/>
  <c r="I233" i="101"/>
  <c r="K226" i="101"/>
  <c r="J226" i="101"/>
  <c r="K225" i="101"/>
  <c r="J225" i="101"/>
  <c r="I225" i="101"/>
  <c r="K223" i="101"/>
  <c r="J223" i="101"/>
  <c r="I223" i="101"/>
  <c r="K222" i="101"/>
  <c r="J222" i="101"/>
  <c r="I222" i="101"/>
  <c r="I227" i="101" l="1"/>
  <c r="K227" i="101"/>
  <c r="J227" i="101"/>
</calcChain>
</file>

<file path=xl/sharedStrings.xml><?xml version="1.0" encoding="utf-8"?>
<sst xmlns="http://schemas.openxmlformats.org/spreadsheetml/2006/main" count="732" uniqueCount="335">
  <si>
    <t>Programos tikslo kodas</t>
  </si>
  <si>
    <t>Uždavinio kodas</t>
  </si>
  <si>
    <t>Priemonės kodas</t>
  </si>
  <si>
    <t>Asignavimų valdytojo kodas</t>
  </si>
  <si>
    <t>Priemonės vykdytojo kodas</t>
  </si>
  <si>
    <t>Finansavimo šaltinis</t>
  </si>
  <si>
    <t>01</t>
  </si>
  <si>
    <t>Iš viso:</t>
  </si>
  <si>
    <t>02</t>
  </si>
  <si>
    <t xml:space="preserve">Iš viso  programai: </t>
  </si>
  <si>
    <t>Finansavimo šaltinių suvestinė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</si>
  <si>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</si>
  <si>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</si>
  <si>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</si>
  <si>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</si>
  <si>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Centralizuotas vidaus audito skyrius</t>
  </si>
  <si>
    <t>Viešųjų pirkimų skyrius</t>
  </si>
  <si>
    <t>Civilinės metrikacijos skyrius</t>
  </si>
  <si>
    <t>Kultūros ir meno skyrius</t>
  </si>
  <si>
    <t>Priemonių vykdytojų kodų klasifikatorius</t>
  </si>
  <si>
    <t>Sporto skyrius</t>
  </si>
  <si>
    <t>Teritorijų planavimo ir architektūros skyrius</t>
  </si>
  <si>
    <t>Miesto plėtros skyrius</t>
  </si>
  <si>
    <t>E. plėtros skyrius</t>
  </si>
  <si>
    <t>Miesto infrastruktūros skyrius</t>
  </si>
  <si>
    <t>Vidaus administravimo skyrius</t>
  </si>
  <si>
    <t>Komunikacijos skyrius</t>
  </si>
  <si>
    <t>Socialinių reikalų skyrius</t>
  </si>
  <si>
    <t>Investicijų projektų skyrius</t>
  </si>
  <si>
    <t>Strateginio planavimo ir finansų skyrius</t>
  </si>
  <si>
    <t>Švietimo skyrius</t>
  </si>
  <si>
    <t>Iš viso uždaviniui</t>
  </si>
  <si>
    <t>*Priemonės požymis</t>
  </si>
  <si>
    <t>SAVIVALDYBĖS  LĖŠOS, IŠ VISO:</t>
  </si>
  <si>
    <t>KITI ŠALTINIAI, IŠ VISO:</t>
  </si>
  <si>
    <t xml:space="preserve"> TIKSLŲ, UŽDAVINIŲ IR PRIEMONIŲ, PRIEMONIŲ IŠLAIDŲ IR REZULTATO, PRODUKTO VERTINIMO KRITERIJŲ SUVESTINĖS FORMA</t>
  </si>
  <si>
    <t>mato vnt.</t>
  </si>
  <si>
    <t>pavadinimas</t>
  </si>
  <si>
    <t xml:space="preserve">planas </t>
  </si>
  <si>
    <t>SB</t>
  </si>
  <si>
    <t>03</t>
  </si>
  <si>
    <t>04</t>
  </si>
  <si>
    <t>2024 metai</t>
  </si>
  <si>
    <t>05</t>
  </si>
  <si>
    <t>Pavadinimas</t>
  </si>
  <si>
    <t>VB</t>
  </si>
  <si>
    <t>L</t>
  </si>
  <si>
    <t>06</t>
  </si>
  <si>
    <t>288724610</t>
  </si>
  <si>
    <t>+</t>
  </si>
  <si>
    <t>vnt.</t>
  </si>
  <si>
    <t>2</t>
  </si>
  <si>
    <t>proc.</t>
  </si>
  <si>
    <t>3</t>
  </si>
  <si>
    <t>5</t>
  </si>
  <si>
    <t>29</t>
  </si>
  <si>
    <t>Iš viso tikslui:</t>
  </si>
  <si>
    <t xml:space="preserve"> vnt.</t>
  </si>
  <si>
    <t>2024 metų asignavimų projektas</t>
  </si>
  <si>
    <r>
      <t>Praėjusių metų lėšų 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</si>
  <si>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</si>
  <si>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</si>
  <si>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</si>
  <si>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</si>
  <si>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</si>
  <si>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</si>
  <si>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</si>
  <si>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</si>
  <si>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</si>
  <si>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</si>
  <si>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VKI</t>
  </si>
  <si>
    <t>km</t>
  </si>
  <si>
    <t>0;7</t>
  </si>
  <si>
    <t>kompl.</t>
  </si>
  <si>
    <t>Modernizuoti esamą ir tvariai vystyti naują miesto infrastruktūrą (SPP 2.3.1.)</t>
  </si>
  <si>
    <t>Modernizuotų šviesoforinių sankryžų skaičius</t>
  </si>
  <si>
    <t>Vykdyti kryptingą darnaus judumo politiką savivaldybėje (SPP 2.1.)</t>
  </si>
  <si>
    <t>vnt</t>
  </si>
  <si>
    <t xml:space="preserve">Parengtas techninis projektas </t>
  </si>
  <si>
    <t>tūkst. Eur</t>
  </si>
  <si>
    <t>*Priemonės požymis- nauja priemonė/pažangos projektas (P), tęstinė priemonė/projektas- (T )</t>
  </si>
  <si>
    <t>Mažinti poveikį klimato kaitai ir prisitaikyti prie jos (SPP 2.2.)</t>
  </si>
  <si>
    <t>Žalumo indeksas</t>
  </si>
  <si>
    <t>Patobulinti miesto erdvių ir objektų kokybę, jų priežiūrą (SPP 2.2.3.)</t>
  </si>
  <si>
    <t>Įgyvendintų eko sistemą stiprinančių projektų skaičius</t>
  </si>
  <si>
    <t>ha</t>
  </si>
  <si>
    <t>KPP</t>
  </si>
  <si>
    <t>Parų skaičius, kai buvo viršyta kietųjų dalelių KD10 paros ribinė vertė 50 µg/m3</t>
  </si>
  <si>
    <r>
      <t>Paskatinti netaršaus mikrotransporto (paspirtukai, dviračiai, riedžiai ir kt.) infrastruktūros plėtrą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2.1.1)</t>
    </r>
  </si>
  <si>
    <t>Įskaitinių eismo įvykių, kuriuose sužeidžiami pėstieji ir dviratininkai, skaičius</t>
  </si>
  <si>
    <t>Dviračių trasų, pėsčiųjų takų mieste ir jo prieigose įrengimas, atnaujinimas užtikrinant tęstinumą bei junglumą</t>
  </si>
  <si>
    <t>Kelio atkarpų, kuriose perorganizuotas eismas, pritaikant jas saugiam važinėjimui dviračiais – atskirų dviračių takų ir (arba) fiziškai atskirtų dviračių juostų ilgis</t>
  </si>
  <si>
    <t>4</t>
  </si>
  <si>
    <t>Naujų įrengtų dviračių ir pėsčiųjų takų ilgis</t>
  </si>
  <si>
    <t>Atnaujintų dviračių ir pėsčiųjų takų ilgis</t>
  </si>
  <si>
    <t>Dviračių trasų, pėsčiųjų takų mieste ir jo prieigose remontas ir priežiūra</t>
  </si>
  <si>
    <t>Dviračių ir pėsčiųjų takų ilgis (šalia gatvių)</t>
  </si>
  <si>
    <t xml:space="preserve">Klaipėdos g. dalies (nuo Nemuno g. iki miesto ribos) šaligatvio dangos atnaujinimas </t>
  </si>
  <si>
    <t xml:space="preserve">Pušaloto g. dalies (nuo geležinkėlio pervažos iki miesto ribos) pėsčiųjų-dviračių tako asfalto dangos atnaujinimas </t>
  </si>
  <si>
    <t xml:space="preserve">Velžio kel. dalies (nuo Velžio kel. 74 iki miesto ribos) pėsčiųjų-dviračių tako asfalto dangos atnaujinimas </t>
  </si>
  <si>
    <r>
      <t>Padidinti eismo saugumą</t>
    </r>
    <r>
      <rPr>
        <b/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2.1.2.)</t>
    </r>
  </si>
  <si>
    <t>Įskaitinių eismo įvykių skaičius</t>
  </si>
  <si>
    <t xml:space="preserve">Sankryžų modernizavimas ir saugaus eismo užtikrinimas </t>
  </si>
  <si>
    <t xml:space="preserve">Klaipėdos g., Projektuotojų g., Dariaus ir Girėno g. sankryžos rekonstravimas </t>
  </si>
  <si>
    <t>Įrengtų žiedinių sankryžų skaičius</t>
  </si>
  <si>
    <t>Stoties g., Pušaloto g., Marijonų g. sankryžos rekonstravimas</t>
  </si>
  <si>
    <t>Senamiesčio g., S. Kerbedžio g. sankryžos su prieigomis rekonstravimas</t>
  </si>
  <si>
    <t>Elektronikos g., Venslaviškio g. sankryžos su prieigomis rekonstravimas</t>
  </si>
  <si>
    <t>Išmaniųjų pėsčiųjų perėjų įrengimas ir esamų modernizavimas. Šviesoforų postų priežiūra ir eksplotavimas</t>
  </si>
  <si>
    <t>Naujų įrengtų išmaniųjų (reaguojanti į srautą ir keičianti signalus) perėjų skaičius</t>
  </si>
  <si>
    <t>Šviesoforų postų priežiūra ir eksplotavimas</t>
  </si>
  <si>
    <t>Miesto gatvių horizontalus ir vertikalus ženklinimas</t>
  </si>
  <si>
    <t>Horizontaliai paženklintos, paženklinimu atnaujintos gtavės</t>
  </si>
  <si>
    <t>Kelio ženklų, užtvarų ir kitų eismo saugumo gerinimo priemonių įrengimas ir priežiūra</t>
  </si>
  <si>
    <t>Ramaus eismo gatvių be tranzitinio transporto tinklo plėtra. Eismo intensyvumo miesto centre mažinimas</t>
  </si>
  <si>
    <t>Parengta transporto pralaidumo Panevėžio mieste studija</t>
  </si>
  <si>
    <t>Parengtas gatvių parametrų auditas</t>
  </si>
  <si>
    <r>
      <t>Pasiekti skirtingų transporto būdų darną miesto sistemoje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2.1.3.)</t>
    </r>
  </si>
  <si>
    <t xml:space="preserve">Zonų be CO2  skaičius </t>
  </si>
  <si>
    <t xml:space="preserve">Elektromobilių įkrovimo prieigų tinklo plėtra </t>
  </si>
  <si>
    <t>Elektromobilių įkrovimo prieigų skaičius</t>
  </si>
  <si>
    <r>
      <t>Padidinti naudojimosi viešuoju transportu mastą</t>
    </r>
    <r>
      <rPr>
        <u/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(SPP 2.1.4.)</t>
    </r>
  </si>
  <si>
    <t>Vietinio susisiekimo bendrų maršrutų su kitomis savivaldybėmis skaičius</t>
  </si>
  <si>
    <t>Keleivių pasitenkinimo viešojo transporto paslaugomis pokytis</t>
  </si>
  <si>
    <t>Atliktas transporto maršrutinio tinklo optimizavimas</t>
  </si>
  <si>
    <t>Išplėsti viešojo transporto ir susisiekimo infrastruktūrą bei atnaujinti viešojo transporto priemones (SPP 2.1.5.)</t>
  </si>
  <si>
    <t>Mažiau teršiančių, elektra ir (ar) dujomis varomų viešojo transporto priemonių dalis nuo visų viešojo transporto priemonių</t>
  </si>
  <si>
    <t>27</t>
  </si>
  <si>
    <t>Veikiančių subjektų, siūlančių nuomotis / dalintis automobilius, dviračius ir kitas transporto priemones, skaičius</t>
  </si>
  <si>
    <r>
      <t>Naujos autobusų stoties įrengimas ir prieigų sutvarkymas</t>
    </r>
    <r>
      <rPr>
        <b/>
        <u/>
        <sz val="12"/>
        <rFont val="Times New Roman"/>
        <family val="1"/>
        <charset val="186"/>
      </rPr>
      <t xml:space="preserve"> </t>
    </r>
  </si>
  <si>
    <t>Įrengta nauja autobusų stotis ir sutvarkytos prieigos</t>
  </si>
  <si>
    <t>„Rail Baltica“ transporto mazgo integravimas į Panevėžio miesto transporto tinklą</t>
  </si>
  <si>
    <t>0;7;
8;14</t>
  </si>
  <si>
    <t>Numatyti nauji maršrutai</t>
  </si>
  <si>
    <t>Paskatinti energijos taupymą, atsinaujinančių ir alternatyvių energijos išteklių naudojimą (SPP 2.2.1.)</t>
  </si>
  <si>
    <t>Savivaldybės darnios energetikos plėtros indeksas</t>
  </si>
  <si>
    <t>Kvartalinės renovacijos skatinimas ir plėtra taikant kompleksines energetinio efektyvumo didinimo priemones</t>
  </si>
  <si>
    <t>Kompleksiškai renovuotų daugiabučių namų skaičius</t>
  </si>
  <si>
    <t>Atsinaujinančių išteklių energijos naudojimo plėtros plano  parengimas ir įgyvendinimas</t>
  </si>
  <si>
    <t>Parengtas atsinaujinančių išteklių energijos naudojimo plėtros planas</t>
  </si>
  <si>
    <r>
      <t>Savivaldybės viešųjų pastatų modernizavimas, taikant energijos išteklių panaudojimo efektyvumo didinimo priemones</t>
    </r>
    <r>
      <rPr>
        <b/>
        <u/>
        <sz val="12"/>
        <rFont val="Times New Roman"/>
        <family val="1"/>
        <charset val="186"/>
      </rPr>
      <t xml:space="preserve"> </t>
    </r>
  </si>
  <si>
    <t>Naujų modernizuotų viešųjų pastatų skaičius</t>
  </si>
  <si>
    <t>Naujus aplinkai draugiškesnius šilumos būdus įdiegusių savivaldybės įmonių / organizacijų skaičius</t>
  </si>
  <si>
    <t>Namų ūkių (būstų) šildymo įrenginių inventorizavimas ir vartotojų sąmoningumo didinimas</t>
  </si>
  <si>
    <t>Atlikta namų ūkių (būstų) šildymo įrenginių inventorizacija</t>
  </si>
  <si>
    <t xml:space="preserve">Suformuotų erdvių skaičius </t>
  </si>
  <si>
    <t>Dalyvaujamojo biudžeto modelio taikymas</t>
  </si>
  <si>
    <t>Dalyvaujamojo biudžeto dalies didėjimas (kasmet)</t>
  </si>
  <si>
    <t>Miesto viešųjų erdvių atnaujinimas, priežiūra</t>
  </si>
  <si>
    <t>Vykdoma vejų ir žolynų (želdinių) priežiūra mieste</t>
  </si>
  <si>
    <t>Prižiūrimi ir atnaujinami miesto gėlynai</t>
  </si>
  <si>
    <r>
      <t>m</t>
    </r>
    <r>
      <rPr>
        <vertAlign val="superscript"/>
        <sz val="12"/>
        <rFont val="Times New Roman"/>
        <family val="1"/>
        <charset val="186"/>
      </rPr>
      <t>2</t>
    </r>
  </si>
  <si>
    <t xml:space="preserve">Valomos gatvės  </t>
  </si>
  <si>
    <t xml:space="preserve">Valomi šaligatviai </t>
  </si>
  <si>
    <r>
      <t>tūkst. m</t>
    </r>
    <r>
      <rPr>
        <vertAlign val="superscript"/>
        <sz val="12"/>
        <rFont val="Times New Roman"/>
        <family val="1"/>
        <charset val="186"/>
      </rPr>
      <t xml:space="preserve">2   </t>
    </r>
  </si>
  <si>
    <t>Prižiūrimi viešieji tualetai</t>
  </si>
  <si>
    <t>Miesto vejų ir žolynų atnaujinimas ir priežiūra</t>
  </si>
  <si>
    <t>Prižiūrimos šiukšlių dėžės</t>
  </si>
  <si>
    <t>Miesto gėlynų atnaujinimas ir priežiūra</t>
  </si>
  <si>
    <t>Sodinamos gėlės ir dekoratyviniai augalai</t>
  </si>
  <si>
    <t>Miesto želdynų atnaujinimas ir priežiūra</t>
  </si>
  <si>
    <t>Medžių priežiūros paslaugos Panevėžio mieste</t>
  </si>
  <si>
    <t xml:space="preserve">Miesto    teritorijų, viešųjų tualetų valymas, priežiūra, šiukšliadėžių priežiūra </t>
  </si>
  <si>
    <t>Paruošiamųjų darbų atlikimas ir paslaugų suteikimas miesto renginiams</t>
  </si>
  <si>
    <t>Atlikti darbus ir suteikti paslaugas (pastatyti biotualetus, atliekų surinkimo konteinerius, išvalyti teritorijas ir kt.) planuojamiems miesto renginiams</t>
  </si>
  <si>
    <t>Bepriežiūrių, bešeimininkių gyvūnų  laikinoji priežiūra</t>
  </si>
  <si>
    <t xml:space="preserve">Suteikta laikinoji priežiūra bepriežiūriams, bešeimininkiams gyvūnams </t>
  </si>
  <si>
    <t>Požeminių atliekų surinkimo konteinerių aikštelių su požeminiais konteineriais remontas</t>
  </si>
  <si>
    <t>Atliktas pagal poreikį konteinerių su požeminiais konteineriais remontas</t>
  </si>
  <si>
    <t>Bešeimininkių gyvūnų  (kačių) augintinių skaičiaus mažinimo programai vykdyti</t>
  </si>
  <si>
    <t xml:space="preserve">Sterilizuota bešeimininkų kačių   </t>
  </si>
  <si>
    <t xml:space="preserve">Prižiūrima miesto fontanų                                                   </t>
  </si>
  <si>
    <t>Prižiūrima miesto paplūdimių</t>
  </si>
  <si>
    <t xml:space="preserve">Prižiūrimos miesto užtvankos </t>
  </si>
  <si>
    <t>Prižiūrimos skulptūros, paminklai</t>
  </si>
  <si>
    <t>Suremontuota suoliukų</t>
  </si>
  <si>
    <t>Pastatyta naujų suoliukų</t>
  </si>
  <si>
    <t>Pritaikyta viešųjų erdvių  įvairioms socialinėms grupėms (įgyvendintų projektų skaičius)</t>
  </si>
  <si>
    <t xml:space="preserve">Įrengta vaikų žaidimo aikštelių        </t>
  </si>
  <si>
    <t xml:space="preserve">Prižiūrima vaikų žaidimo aikštelių        </t>
  </si>
  <si>
    <t>Vaizdo stebėjimo kameros</t>
  </si>
  <si>
    <t>Renkama rinkliava (parkomatai)</t>
  </si>
  <si>
    <t>Papuošta miesto eglė ir Laisvės aikštė, kartą per metus</t>
  </si>
  <si>
    <t>Skaičiuojama nuo gatvių ir statinių stogų ploto</t>
  </si>
  <si>
    <t>Skatinti miesto plėtrą ir tvarią transformaciją   (SPP 2.3.)</t>
  </si>
  <si>
    <t xml:space="preserve">Apšviestų teritorijų plotas </t>
  </si>
  <si>
    <t>mln. kv. m</t>
  </si>
  <si>
    <t>1,5</t>
  </si>
  <si>
    <t>Miesto vietinės reikšmės kelių ir gatvių infrastruktūros atnaujinimas ir plėtra</t>
  </si>
  <si>
    <t>Atnaujintų ir naujai įrengtų vietinės reikšmės kelių ir gatvių ilgis</t>
  </si>
  <si>
    <t>Panevėžio miesto infrastruktūros objektų naujos statybos, rekonstravimo, kapitalinio, paprastojo remonto darbai dalyvaujant fiziniams ir  (ar) juridiniams asmenims, projektų skaičius</t>
  </si>
  <si>
    <t xml:space="preserve">Vietinės reikšmės kelių ir gatvių su asfalto danga remontas ir priežiūra </t>
  </si>
  <si>
    <t>Vietinės reikšmės kelių ir gatvių su asfalto danga ilgis</t>
  </si>
  <si>
    <t>Vietinės reikšmės kelių ir gatvių su žvyro danga ilgis</t>
  </si>
  <si>
    <t xml:space="preserve">Vietinės reikšmės kelių ir gatvių su asfalto danga atnaujinimas </t>
  </si>
  <si>
    <t>Atnaujintų gatvių su asfalto danga ilgis</t>
  </si>
  <si>
    <t xml:space="preserve">Bendrijų gatvės kapitalinis remontas  </t>
  </si>
  <si>
    <t>Kapitališkai suremontuotos Bendrijų gatvės ilgis</t>
  </si>
  <si>
    <t>Matininkų gatvės kapitalinis remontas</t>
  </si>
  <si>
    <t>Kapitališkai suremontuotos Matininkų gatvės ilgis</t>
  </si>
  <si>
    <t xml:space="preserve">Rėklių gatvės kapitalinis remontas </t>
  </si>
  <si>
    <t>Kapitališkai suremontuotos Rėklių gatvės ilgis</t>
  </si>
  <si>
    <t>Kapitališkai suremontuotos Smėlynės gatvės ilgis</t>
  </si>
  <si>
    <t xml:space="preserve">Beržų gatvės dalies (nuo Pilėnų g. iki Ramygalos g.) rekonstravimas  </t>
  </si>
  <si>
    <t>Rekonstruotos Beržų gatvės dalies (nuo Pilėnų g. iki Ramygalos g.) ilgis</t>
  </si>
  <si>
    <t xml:space="preserve">Parko gatvės dalies (nuo Tulpių g. iki Nemuno g.) kapitalinis remontas  </t>
  </si>
  <si>
    <t>Kapitališkai suremontuotos Parko gatvės dalies (nuo Tulpių g. iki Nemuno g.) ilgis</t>
  </si>
  <si>
    <t xml:space="preserve">Žvaigždžių gatvės dalies (nuo Kniaudiškių g. iki J. Zikaro g.) kapitalinis remontas  </t>
  </si>
  <si>
    <t>Kapitališkai suremontuotos Žvaigždžių gatvės dalies (nuo Kniaudiškių g. iki J. Zikaro g.)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</si>
  <si>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</si>
  <si>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Sietyno gatvės kapitalinis remontas</t>
  </si>
  <si>
    <t>Kapitališkai suremontuotos Sietyno gatvės ilgis</t>
  </si>
  <si>
    <t>Projektavimo darbai</t>
  </si>
  <si>
    <t>Atlikti  inžinerinių statinių techniniai projektai</t>
  </si>
  <si>
    <t>Statinių kadastriniai matavimai</t>
  </si>
  <si>
    <t>Atlikti statinių kadastriniai matavimai</t>
  </si>
  <si>
    <t>Miesto gatvių ir viešųjų erdvių apšvietimo tinklų eksploatavimas, įrengimas, rekonstrukcija ir remontas, viešųjų erdvių ir gatvių apšvietimas, naujų abonentų prijungimas</t>
  </si>
  <si>
    <t xml:space="preserve">Eksploatuojama šviestuvų    </t>
  </si>
  <si>
    <t>Įrengta, rekonstruota apšvietimo tinklų</t>
  </si>
  <si>
    <t>KPPP</t>
  </si>
  <si>
    <t>Suvartota el. energijos</t>
  </si>
  <si>
    <t>GWh</t>
  </si>
  <si>
    <t>Abonentų skaičius</t>
  </si>
  <si>
    <t xml:space="preserve">Žvyruotų gatvių dulkėtumo mažinimas   </t>
  </si>
  <si>
    <t>Žvyruotų gatvių, kuriose sumažintas dulkėtumas, ilgis</t>
  </si>
  <si>
    <t>Vietinės reikšmės kelių ir gatvių su žvyro danga priežiūra, naudojant dulkėjimą mažinančias priemones, ilgis</t>
  </si>
  <si>
    <t>Esamų tiltų ir kitos infrastruktūros remontas ir rekonstrukcija</t>
  </si>
  <si>
    <t>Atliktų tiltų ir kitos infrastruktūros  remonto ar rekonstrukcijos skaičius</t>
  </si>
  <si>
    <t>Kapitališkai suremontuotų tiltų skaičius</t>
  </si>
  <si>
    <t>Daugiabučių gyvenamųjų namų teritorijų infrastruktūros atnaujinimas ir plėtra</t>
  </si>
  <si>
    <t>Įrengtų, atnaujintų objektų skaičius (automobilių aikštelės, vaikų žaidimų aikštelės, šaligatviai, vidaus keliai)</t>
  </si>
  <si>
    <t>Atnaujintų vidaus kelių, automobilių aikštelių skaičius</t>
  </si>
  <si>
    <t>Atnaujintų šaligatvių skaičius</t>
  </si>
  <si>
    <t>Įrengtų, atnaujintų vaikų žaidimų aikštelių skaičius</t>
  </si>
  <si>
    <t>Atnaujintų objektų skaičius</t>
  </si>
  <si>
    <t>Organizuoti kapinių priežiūrą, vienišų žmonių laidojimą</t>
  </si>
  <si>
    <t>Vykdomas kapinių atnaujinimas ir  priežiūra</t>
  </si>
  <si>
    <t xml:space="preserve">tūkst. m2 </t>
  </si>
  <si>
    <t>Palaidota vienišų ir neatpažintų žmonių palaikų</t>
  </si>
  <si>
    <t xml:space="preserve">Kapinių teritorijos atnaujinimas ir priežiūra </t>
  </si>
  <si>
    <t>Kapinių skaitmeninimo informacinės sistemos palaikymas</t>
  </si>
  <si>
    <t>Panevėžio miesto savivaldybės teritorijoje mirusių žmonių palaikų vežimo ir laikymo paslaugos</t>
  </si>
  <si>
    <t>Vienišų ir neatpažintų žmonių palaikų laidojimas</t>
  </si>
  <si>
    <t>Savivaldybei priklausančius statinius rekonstruoti, atnaujinti, modernizuoti, remontuoti, apdrausti ir plėtoti</t>
  </si>
  <si>
    <t xml:space="preserve">Savivaldybei priklausiančių pastatų kasmet pagerintos būklės dalis (nuo visų priklausančių pastatų) </t>
  </si>
  <si>
    <t>Gedimų, įvykusių Savivaldybei priklausančiuose statiniuose, likvidavimas, statinių nugriovimas</t>
  </si>
  <si>
    <t>Likviduota gedimų, vnt.</t>
  </si>
  <si>
    <t>Užsakovo funkcijų vykdymas</t>
  </si>
  <si>
    <t>Apdrausti statybos techniniai prižiūrėtojai, vnt.</t>
  </si>
  <si>
    <t>Išimta statybą leidžiančių dokumentų, vnt.</t>
  </si>
  <si>
    <t>Turto, sukurto įgyvendinant projektus finansuojamus iš ES lėšų, draudimas</t>
  </si>
  <si>
    <t>Apdrausti viešosios paskirties pastatai, vnt</t>
  </si>
  <si>
    <t>Savivaldybei priklausančių pastatų ir inžinerinių statinių rekonstravimas, atnaujinimas (modernizavimas)  ir remontas</t>
  </si>
  <si>
    <t>Atlikti remonto darbai savivaldybei priklausančiuose statiniuose</t>
  </si>
  <si>
    <t>Centralizuotos buhalterijos patalpų remontas</t>
  </si>
  <si>
    <t>Parengtas projektas objektui "Mokslo paskirties pastato dalies, Beržų g. 37, Panevėžys, paskirties keitimo į administracinę, atliekant kapitalinio remonto darbus</t>
  </si>
  <si>
    <t>BMX dviračių takų įrengimas J. Janonio gatvėje</t>
  </si>
  <si>
    <t>Parengtas techninis projektas "Mažųjų dviračių (BMX) kroso trasos rekonstravimas ir kitų sporto pastatų nauja statyba J. Janonio g. 33, Panevėžyje"</t>
  </si>
  <si>
    <t>Nevėžio upės vagos valymui (salos išardymui už Vakarinės gatvės)</t>
  </si>
  <si>
    <t>Išvalyta Nevėžio upės vaga- salos išardymas už Vakarinės gatvės</t>
  </si>
  <si>
    <t>Atlikti techniniai projektai</t>
  </si>
  <si>
    <t>Kolumbariumo darbo projekto parengimo ir statybos darbai</t>
  </si>
  <si>
    <t>Atlikti projektavimo darbai, įrengtas kolumbariumas</t>
  </si>
  <si>
    <t>Signalizacijų įvedimas bendrojo ugdymo mokyklose</t>
  </si>
  <si>
    <t>Sumontuotos signalizacijos bendro ugdymo įstaigose</t>
  </si>
  <si>
    <t>Švietimo įstaigų remontas</t>
  </si>
  <si>
    <t>Atlikti paprastojo remonto darbai</t>
  </si>
  <si>
    <t>Požeminės slėptuvės Sietino g. rekonstravimo projekto parengimas</t>
  </si>
  <si>
    <t xml:space="preserve">Iš viso  programai be likučio: </t>
  </si>
  <si>
    <t xml:space="preserve">Viso </t>
  </si>
  <si>
    <t>Kapitališkai suremontuoto S. Daukanto g. šaligatvio  ilgis</t>
  </si>
  <si>
    <t>Parengta kvartalų energinio efektyvumo didinimo programa</t>
  </si>
  <si>
    <t>Apskaitos skyrius</t>
  </si>
  <si>
    <t>Teisės skyrius</t>
  </si>
  <si>
    <t>Viešosios tvarkos skyrius</t>
  </si>
  <si>
    <t>Pėsčiųjų ir dviračių tako nuo Vakarinės g. link Berčiūnų gyvenvietės rekonstravimas</t>
  </si>
  <si>
    <t xml:space="preserve">S. Daukanto g. šaligatvio kapitalinis remontas </t>
  </si>
  <si>
    <t xml:space="preserve">Viešųjų erdvių ir poilsio zonų infrastruktūros objektų atnaujinimas, remontas ir priežiūra, rinkliava už transporto stovėjimą, miesto puošimas švenčių proga </t>
  </si>
  <si>
    <t xml:space="preserve">Vaikų žaidimo aikštelių ir treniruoklių atnaujinimas, remontas ir priežiūra </t>
  </si>
  <si>
    <t xml:space="preserve">Vaizdo stebėjimo sistemos duomenų perdavimo ir stebėjimo paslaugos  </t>
  </si>
  <si>
    <t xml:space="preserve">Rinkliavos už transporto stovėjimą gatvėse ir aikštėse organizavimas  </t>
  </si>
  <si>
    <t xml:space="preserve">Miesto puošimas švenčių ir renginių metu  </t>
  </si>
  <si>
    <t xml:space="preserve">Mokestis už lietaus nuotekas   </t>
  </si>
  <si>
    <t xml:space="preserve">Vietinės reikšmės kelių ir gatvių su žvyro danga remontas ir priežiūra </t>
  </si>
  <si>
    <t>V. Alanto g. statyba (III etapas – nuo Projektuotojų g. iki V. Alanto g. – Savitiškio g. (Vakarinės g. ) žiedinės sankryžos),  (IV etapas – žiedinė sankryža V. Alanto g. – Savitiškio g. (Vakarinės g.)</t>
  </si>
  <si>
    <t xml:space="preserve">Smėlynės gatvės dalies (nuo geležinkelio pervažos iki miesto ribos) kapitalinis remontas </t>
  </si>
  <si>
    <t xml:space="preserve">Tilto per Nevėžį Nemuno gatvėje, Panevėžio mieste kapitalinis remontas </t>
  </si>
  <si>
    <t>Planuojami asignavimai 2023 m.</t>
  </si>
  <si>
    <t>2025  metų asignavimų projektas</t>
  </si>
  <si>
    <t xml:space="preserve">2023 metai </t>
  </si>
  <si>
    <t>2025 metai</t>
  </si>
  <si>
    <t>6</t>
  </si>
  <si>
    <t>Modernizuotos, įdiegiant inžinerines eismo saugos priemones, neregulioujamos pėsčiųjų perėjos</t>
  </si>
  <si>
    <t xml:space="preserve">Bendras gatvių ilgis, kuriose pritaikytos tranzitą ribojančios priemonės </t>
  </si>
  <si>
    <t>Gatvės, kurioms taikomas "gyvenamos zonos" eismo statusas</t>
  </si>
  <si>
    <t>Sumažintas "juodųjų dėmių" skaičius Panevėžio mieste</t>
  </si>
  <si>
    <t xml:space="preserve">Keleivių naudojimosi viešojo transporto paslaugomis pokytis </t>
  </si>
  <si>
    <t xml:space="preserve">Viešojo transporto maršrutinio tinklo optimizavimas. 
Viešojo transporto infrastruktūros modernizavimas </t>
  </si>
  <si>
    <t>31</t>
  </si>
  <si>
    <t>Įgyvendintas atsinaujinančių išteklių energijos naudojimo plėtros planas</t>
  </si>
  <si>
    <t>Planuojami asignavimai    2023 metams</t>
  </si>
  <si>
    <t>2025 metų asignavimų projektas</t>
  </si>
  <si>
    <t xml:space="preserve">2023–2025 M.  MIESTO INFRASTRUKTŪROS OBJEKTŲ PLĖTROS, MODERNIZAVIMO, PRIEŽIŪROS PROGRAMA (10)                                                                                             
</t>
  </si>
  <si>
    <t>1,68</t>
  </si>
  <si>
    <t>1,07</t>
  </si>
  <si>
    <t>1,63</t>
  </si>
  <si>
    <t>A. Mackevičiaus g. šaligatvio kapitalinis remontas</t>
  </si>
  <si>
    <t>Kapitališkai suremontuoto A. Mackevičiaus g. šaligatvio  ilgis</t>
  </si>
  <si>
    <t>Kapitališkai suremontuoto Pramonės g. dalies (nuo Pušaloto g. iki Šiaurinės g.) pėsčiųjų-dviračių tako ilgis</t>
  </si>
  <si>
    <t>Kapitališkai suremontuoto Smėlynės g. dalies (nuo J. Basanavičiaus g. iki geležinkėlio pervažos) šaligatvio  ilgis</t>
  </si>
  <si>
    <t>Atnaujinto Klaipėdos g. dalies (nuo Nemuno g. iki miesto ribos) šaligatvio  ilgis</t>
  </si>
  <si>
    <t>Pievų g. dalies (nuo Rožių g, iki Rėklių g.) pėsčiųjų-dviračių tako kapitalinis remontas</t>
  </si>
  <si>
    <t>Kapitališkai suremontuoto Pievų g. dalies (nuo Rožių g, iki Rėklių g.) pėsčiųjų-dviračių tako ilgis</t>
  </si>
  <si>
    <t>Atnaujinto Pušaloto g. dalies (nuo geležinkėlio pervažos iki miesto ribos) pėsčiųjų-dviračių tako ilgis</t>
  </si>
  <si>
    <t>Atnaujinto Velžio kel. dalies (nuo Velžio kel. 74 iki miesto ribos) pėsčiųjų-dviračių tako ilgis</t>
  </si>
  <si>
    <t>Rekonstruoto pėsčiųjų ir dviračių tako nuo Vakarinės g. link Berčiūnų gyvenvietės ilgis</t>
  </si>
  <si>
    <t>V. Alanto gatvės statybos ilgis</t>
  </si>
  <si>
    <t>Kapitališkai suremontuotos Respublikos g. atkarpos (nuo Vasario 16-osios g. iki Respublikos g. 44) ilgis</t>
  </si>
  <si>
    <t>Pajuostės pl. atkarpos (nuo Nr. 34 iki miesto ribos) kapitalinis remontas</t>
  </si>
  <si>
    <t>Kapitališkai suremontuotos Pajuostės pl. atkarpos (nuo Nr. 34 iki miesto ribos) ilgis</t>
  </si>
  <si>
    <t>Šermukšnių gatvės kapitalinis remontas</t>
  </si>
  <si>
    <t>Kapitališkai suremontuotos Šermukšnių gatvės ilgis</t>
  </si>
  <si>
    <t>468.5</t>
  </si>
  <si>
    <t>Ekrano užtvankos uždorių ir šandorų remontas</t>
  </si>
  <si>
    <t>Paprasto remonto darbai</t>
  </si>
  <si>
    <t xml:space="preserve">"Panevėžio Raimundo Sargūno sporto gimnazijos teritorijoje, Liepų al. 2, Panevėžio m., naujos universalios sporto salės statyba" projekto parengimas </t>
  </si>
  <si>
    <t>„Velotrasos Kultūros ir poilsio parke“</t>
  </si>
  <si>
    <t xml:space="preserve">Parengtas projektas </t>
  </si>
  <si>
    <t>Pramonės g. dalies (nuo Pušaloto g. iki Šiaurinės g.) pėsčiųjų-dviračių tako kapitalinis remontas</t>
  </si>
  <si>
    <t>Smėlynės g. dalies (nuo J. Basanavičiaus g. iki geležinkėlio pervažos) šaligatvio kapitalinis remontas</t>
  </si>
  <si>
    <t xml:space="preserve">Kėdainių g.  naujo vidaus kelio (įvažos) įrengimas </t>
  </si>
  <si>
    <t>Įrengta nauja sankryža</t>
  </si>
  <si>
    <t>Įrengtas naujas vidaus kelias (įvaža)</t>
  </si>
  <si>
    <t>Ramygalos g. kapitalinis remontas, įrengiant šviesoforų postą ties Ramygalos g. Nr. 202</t>
  </si>
  <si>
    <t>Pramonės g. kapitalinis remontas, įrengiant privažiavimą prie Pramonės g. Nr.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</si>
</sst>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.0"/>
  </numFmts>
  <fonts count="51" x14ac:knownFonts="1">
    <font>
      <sz val="10"/>
      <name val="Arial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8"/>
      <color rgb="FFFF0000"/>
      <name val="Times New Roman"/>
      <family val="1"/>
    </font>
    <font>
      <b/>
      <sz val="9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8"/>
      <name val="Times New Roman"/>
      <family val="1"/>
      <charset val="186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Arial"/>
      <family val="2"/>
      <charset val="186"/>
    </font>
    <font>
      <u/>
      <sz val="12"/>
      <name val="Times New Roman"/>
      <family val="1"/>
      <charset val="186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vertAlign val="superscript"/>
      <sz val="12"/>
      <name val="Times New Roman"/>
      <family val="1"/>
      <charset val="186"/>
    </font>
    <font>
      <b/>
      <sz val="12"/>
      <name val="Calibri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Times New Roman"/>
      <family val="1"/>
    </font>
    <font>
      <b/>
      <sz val="12"/>
      <color rgb="FFFF0000"/>
      <name val="Arial"/>
      <family val="2"/>
      <charset val="186"/>
    </font>
    <font>
      <b/>
      <sz val="12"/>
      <color rgb="FFFF0000"/>
      <name val="Calibri"/>
      <family val="2"/>
      <charset val="186"/>
    </font>
    <font>
      <sz val="12"/>
      <color theme="7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z val="12"/>
      <color theme="5" tint="-0.249977111117893"/>
      <name val="Times New Roman"/>
      <family val="1"/>
    </font>
    <font>
      <b/>
      <sz val="12"/>
      <color theme="9" tint="-0.249977111117893"/>
      <name val="Times New Roman"/>
      <family val="1"/>
      <charset val="186"/>
    </font>
    <font>
      <sz val="12"/>
      <color theme="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3" fillId="0" borderId="0"/>
    <xf numFmtId="0" fontId="11" fillId="0" borderId="0"/>
    <xf numFmtId="0" fontId="7" fillId="0" borderId="0"/>
    <xf numFmtId="0" fontId="14" fillId="0" borderId="0"/>
    <xf numFmtId="0" fontId="8" fillId="0" borderId="0"/>
    <xf numFmtId="164" fontId="14" fillId="0" borderId="0" applyFont="0" applyFill="0" applyBorder="0" applyAlignment="0" applyProtection="0"/>
    <xf numFmtId="0" fontId="8" fillId="0" borderId="0"/>
    <xf numFmtId="9" fontId="15" fillId="0" borderId="0" applyFont="0" applyFill="0" applyBorder="0" applyAlignment="0" applyProtection="0"/>
    <xf numFmtId="0" fontId="15" fillId="0" borderId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30" fillId="12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1147">
    <xf numFmtId="0" fontId="0" fillId="0" borderId="0" xfId="0"/>
    <xf numFmtId="0" fontId="10" fillId="0" borderId="28" xfId="0" applyFont="1" applyBorder="1" applyAlignment="1">
      <alignment horizontal="center" vertical="top" wrapText="1"/>
    </xf>
    <xf numFmtId="0" fontId="10" fillId="0" borderId="12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9" fillId="0" borderId="26" xfId="0" applyFont="1" applyBorder="1" applyAlignment="1">
      <alignment vertical="top" wrapText="1"/>
    </xf>
    <xf numFmtId="0" fontId="10" fillId="0" borderId="21" xfId="0" applyFont="1" applyBorder="1" applyAlignment="1">
      <alignment horizontal="center" vertical="top" wrapText="1"/>
    </xf>
    <xf numFmtId="0" fontId="9" fillId="0" borderId="24" xfId="0" applyFont="1" applyBorder="1" applyAlignment="1">
      <alignment vertical="top" wrapText="1"/>
    </xf>
    <xf numFmtId="0" fontId="10" fillId="0" borderId="29" xfId="0" applyFont="1" applyBorder="1" applyAlignment="1">
      <alignment horizontal="center" vertical="top" wrapText="1"/>
    </xf>
    <xf numFmtId="0" fontId="9" fillId="0" borderId="43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0" fillId="2" borderId="11" xfId="0" applyFont="1" applyFill="1" applyBorder="1" applyAlignment="1">
      <alignment horizontal="left" vertical="top"/>
    </xf>
    <xf numFmtId="0" fontId="8" fillId="0" borderId="0" xfId="0" applyFont="1"/>
    <xf numFmtId="0" fontId="24" fillId="0" borderId="11" xfId="0" applyFont="1" applyBorder="1"/>
    <xf numFmtId="0" fontId="23" fillId="0" borderId="1" xfId="0" applyFont="1" applyBorder="1" applyAlignment="1">
      <alignment horizontal="center" vertical="center" textRotation="90"/>
    </xf>
    <xf numFmtId="0" fontId="23" fillId="0" borderId="45" xfId="0" applyFont="1" applyBorder="1" applyAlignment="1">
      <alignment horizontal="center" vertical="center" textRotation="90"/>
    </xf>
    <xf numFmtId="0" fontId="11" fillId="0" borderId="0" xfId="0" applyFont="1" applyAlignment="1">
      <alignment vertical="top" wrapText="1"/>
    </xf>
    <xf numFmtId="0" fontId="23" fillId="0" borderId="26" xfId="0" applyFont="1" applyBorder="1"/>
    <xf numFmtId="0" fontId="23" fillId="0" borderId="0" xfId="0" applyFont="1"/>
    <xf numFmtId="0" fontId="23" fillId="0" borderId="36" xfId="0" applyFont="1" applyBorder="1"/>
    <xf numFmtId="0" fontId="22" fillId="0" borderId="11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8" fillId="0" borderId="0" xfId="0" applyFont="1"/>
    <xf numFmtId="0" fontId="9" fillId="0" borderId="0" xfId="0" applyFont="1" applyAlignment="1">
      <alignment vertical="top" wrapText="1"/>
    </xf>
    <xf numFmtId="2" fontId="22" fillId="4" borderId="28" xfId="0" applyNumberFormat="1" applyFont="1" applyFill="1" applyBorder="1" applyAlignment="1">
      <alignment vertical="top" wrapText="1"/>
    </xf>
    <xf numFmtId="0" fontId="10" fillId="8" borderId="0" xfId="0" applyFont="1" applyFill="1"/>
    <xf numFmtId="0" fontId="9" fillId="0" borderId="0" xfId="0" applyFont="1"/>
    <xf numFmtId="0" fontId="9" fillId="0" borderId="0" xfId="0" applyFont="1" applyAlignment="1">
      <alignment vertical="top"/>
    </xf>
    <xf numFmtId="49" fontId="10" fillId="8" borderId="28" xfId="0" applyNumberFormat="1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vertical="top"/>
    </xf>
    <xf numFmtId="0" fontId="9" fillId="2" borderId="11" xfId="0" applyFont="1" applyFill="1" applyBorder="1" applyAlignment="1">
      <alignment horizontal="left" vertical="top"/>
    </xf>
    <xf numFmtId="0" fontId="31" fillId="8" borderId="11" xfId="0" applyFont="1" applyFill="1" applyBorder="1"/>
    <xf numFmtId="0" fontId="10" fillId="2" borderId="12" xfId="0" applyFont="1" applyFill="1" applyBorder="1" applyAlignment="1">
      <alignment horizontal="left" vertical="top"/>
    </xf>
    <xf numFmtId="49" fontId="10" fillId="8" borderId="36" xfId="0" applyNumberFormat="1" applyFont="1" applyFill="1" applyBorder="1" applyAlignment="1">
      <alignment horizontal="center" vertical="top" wrapText="1"/>
    </xf>
    <xf numFmtId="0" fontId="10" fillId="0" borderId="36" xfId="0" applyFont="1" applyBorder="1" applyAlignment="1">
      <alignment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49" fontId="10" fillId="2" borderId="15" xfId="0" applyNumberFormat="1" applyFont="1" applyFill="1" applyBorder="1" applyAlignment="1">
      <alignment horizontal="center" vertical="top"/>
    </xf>
    <xf numFmtId="49" fontId="10" fillId="7" borderId="28" xfId="0" applyNumberFormat="1" applyFont="1" applyFill="1" applyBorder="1" applyAlignment="1">
      <alignment horizontal="center" vertical="top"/>
    </xf>
    <xf numFmtId="0" fontId="10" fillId="7" borderId="11" xfId="0" applyFont="1" applyFill="1" applyBorder="1" applyAlignment="1">
      <alignment vertical="center"/>
    </xf>
    <xf numFmtId="49" fontId="10" fillId="7" borderId="11" xfId="0" applyNumberFormat="1" applyFont="1" applyFill="1" applyBorder="1" applyAlignment="1">
      <alignment vertical="top" wrapText="1"/>
    </xf>
    <xf numFmtId="0" fontId="31" fillId="7" borderId="11" xfId="0" applyFont="1" applyFill="1" applyBorder="1" applyAlignment="1">
      <alignment vertical="top" wrapText="1"/>
    </xf>
    <xf numFmtId="49" fontId="10" fillId="2" borderId="39" xfId="0" applyNumberFormat="1" applyFont="1" applyFill="1" applyBorder="1" applyAlignment="1">
      <alignment horizontal="center" vertical="top"/>
    </xf>
    <xf numFmtId="0" fontId="31" fillId="0" borderId="40" xfId="0" applyFont="1" applyBorder="1" applyAlignment="1">
      <alignment vertical="top" wrapText="1"/>
    </xf>
    <xf numFmtId="49" fontId="10" fillId="5" borderId="29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165" fontId="9" fillId="9" borderId="2" xfId="0" applyNumberFormat="1" applyFont="1" applyFill="1" applyBorder="1" applyAlignment="1">
      <alignment horizontal="center" vertical="top"/>
    </xf>
    <xf numFmtId="165" fontId="9" fillId="0" borderId="25" xfId="0" applyNumberFormat="1" applyFont="1" applyBorder="1" applyAlignment="1">
      <alignment horizontal="center" vertical="top"/>
    </xf>
    <xf numFmtId="165" fontId="9" fillId="9" borderId="5" xfId="0" applyNumberFormat="1" applyFont="1" applyFill="1" applyBorder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 vertical="top" wrapText="1"/>
    </xf>
    <xf numFmtId="0" fontId="9" fillId="0" borderId="59" xfId="0" applyFont="1" applyBorder="1" applyAlignment="1">
      <alignment horizontal="center" vertical="top"/>
    </xf>
    <xf numFmtId="165" fontId="9" fillId="0" borderId="59" xfId="0" applyNumberFormat="1" applyFont="1" applyBorder="1" applyAlignment="1">
      <alignment horizontal="center" vertical="top"/>
    </xf>
    <xf numFmtId="165" fontId="9" fillId="9" borderId="59" xfId="0" applyNumberFormat="1" applyFont="1" applyFill="1" applyBorder="1" applyAlignment="1">
      <alignment horizontal="center" vertical="top"/>
    </xf>
    <xf numFmtId="165" fontId="9" fillId="0" borderId="60" xfId="0" applyNumberFormat="1" applyFont="1" applyBorder="1" applyAlignment="1">
      <alignment horizontal="center" vertical="top"/>
    </xf>
    <xf numFmtId="0" fontId="9" fillId="5" borderId="37" xfId="0" applyFont="1" applyFill="1" applyBorder="1" applyAlignment="1">
      <alignment vertical="center" wrapText="1"/>
    </xf>
    <xf numFmtId="165" fontId="9" fillId="9" borderId="17" xfId="0" applyNumberFormat="1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/>
    </xf>
    <xf numFmtId="0" fontId="31" fillId="5" borderId="21" xfId="0" applyFont="1" applyFill="1" applyBorder="1" applyAlignment="1">
      <alignment horizontal="center" vertical="top" wrapText="1"/>
    </xf>
    <xf numFmtId="0" fontId="10" fillId="10" borderId="22" xfId="0" applyFont="1" applyFill="1" applyBorder="1" applyAlignment="1">
      <alignment horizontal="center" vertical="top"/>
    </xf>
    <xf numFmtId="165" fontId="10" fillId="10" borderId="4" xfId="0" applyNumberFormat="1" applyFont="1" applyFill="1" applyBorder="1" applyAlignment="1">
      <alignment horizontal="center" vertical="top"/>
    </xf>
    <xf numFmtId="0" fontId="9" fillId="0" borderId="53" xfId="0" applyFont="1" applyBorder="1" applyAlignment="1">
      <alignment horizontal="left" vertical="top"/>
    </xf>
    <xf numFmtId="0" fontId="33" fillId="5" borderId="30" xfId="0" applyFont="1" applyFill="1" applyBorder="1" applyAlignment="1">
      <alignment horizontal="center" vertical="top"/>
    </xf>
    <xf numFmtId="165" fontId="33" fillId="5" borderId="3" xfId="0" applyNumberFormat="1" applyFont="1" applyFill="1" applyBorder="1" applyAlignment="1">
      <alignment horizontal="center" vertical="top"/>
    </xf>
    <xf numFmtId="165" fontId="33" fillId="5" borderId="47" xfId="0" applyNumberFormat="1" applyFont="1" applyFill="1" applyBorder="1" applyAlignment="1">
      <alignment horizontal="center" vertical="top"/>
    </xf>
    <xf numFmtId="0" fontId="33" fillId="5" borderId="55" xfId="0" applyFont="1" applyFill="1" applyBorder="1" applyAlignment="1">
      <alignment vertical="top" wrapText="1"/>
    </xf>
    <xf numFmtId="165" fontId="33" fillId="5" borderId="50" xfId="0" applyNumberFormat="1" applyFont="1" applyFill="1" applyBorder="1" applyAlignment="1">
      <alignment horizontal="center" vertical="top" wrapText="1"/>
    </xf>
    <xf numFmtId="0" fontId="33" fillId="5" borderId="37" xfId="0" applyFont="1" applyFill="1" applyBorder="1" applyAlignment="1">
      <alignment vertical="top" wrapText="1"/>
    </xf>
    <xf numFmtId="165" fontId="33" fillId="5" borderId="35" xfId="0" applyNumberFormat="1" applyFont="1" applyFill="1" applyBorder="1" applyAlignment="1">
      <alignment horizontal="center" vertical="top" wrapText="1"/>
    </xf>
    <xf numFmtId="0" fontId="33" fillId="5" borderId="30" xfId="0" applyFont="1" applyFill="1" applyBorder="1" applyAlignment="1">
      <alignment vertical="center" wrapText="1"/>
    </xf>
    <xf numFmtId="0" fontId="33" fillId="5" borderId="3" xfId="0" applyFont="1" applyFill="1" applyBorder="1" applyAlignment="1">
      <alignment horizontal="center" vertical="top"/>
    </xf>
    <xf numFmtId="0" fontId="31" fillId="7" borderId="15" xfId="0" applyFont="1" applyFill="1" applyBorder="1" applyAlignment="1">
      <alignment horizontal="center" vertical="top" wrapText="1"/>
    </xf>
    <xf numFmtId="0" fontId="31" fillId="7" borderId="11" xfId="0" applyFont="1" applyFill="1" applyBorder="1" applyAlignment="1">
      <alignment horizontal="center" vertical="top" wrapText="1"/>
    </xf>
    <xf numFmtId="0" fontId="10" fillId="7" borderId="28" xfId="0" applyFont="1" applyFill="1" applyBorder="1" applyAlignment="1">
      <alignment horizontal="center" vertical="top"/>
    </xf>
    <xf numFmtId="165" fontId="10" fillId="7" borderId="28" xfId="0" applyNumberFormat="1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9" fontId="9" fillId="7" borderId="22" xfId="0" applyNumberFormat="1" applyFont="1" applyFill="1" applyBorder="1" applyAlignment="1">
      <alignment horizontal="center" vertical="top"/>
    </xf>
    <xf numFmtId="9" fontId="9" fillId="7" borderId="24" xfId="0" applyNumberFormat="1" applyFont="1" applyFill="1" applyBorder="1" applyAlignment="1">
      <alignment horizontal="center" vertical="top"/>
    </xf>
    <xf numFmtId="0" fontId="10" fillId="7" borderId="39" xfId="0" applyFont="1" applyFill="1" applyBorder="1" applyAlignment="1">
      <alignment vertical="top"/>
    </xf>
    <xf numFmtId="49" fontId="10" fillId="7" borderId="40" xfId="0" applyNumberFormat="1" applyFont="1" applyFill="1" applyBorder="1" applyAlignment="1">
      <alignment vertical="top" wrapText="1"/>
    </xf>
    <xf numFmtId="0" fontId="36" fillId="7" borderId="40" xfId="0" applyFont="1" applyFill="1" applyBorder="1" applyAlignment="1">
      <alignment vertical="top" wrapText="1"/>
    </xf>
    <xf numFmtId="0" fontId="36" fillId="7" borderId="43" xfId="0" applyFont="1" applyFill="1" applyBorder="1" applyAlignment="1">
      <alignment vertical="top" wrapText="1"/>
    </xf>
    <xf numFmtId="49" fontId="10" fillId="0" borderId="11" xfId="0" applyNumberFormat="1" applyFont="1" applyBorder="1" applyAlignment="1">
      <alignment vertical="top" wrapText="1"/>
    </xf>
    <xf numFmtId="0" fontId="36" fillId="0" borderId="11" xfId="0" applyFont="1" applyBorder="1" applyAlignment="1">
      <alignment vertical="top" wrapText="1"/>
    </xf>
    <xf numFmtId="0" fontId="9" fillId="0" borderId="65" xfId="0" applyFont="1" applyBorder="1" applyAlignment="1">
      <alignment horizontal="justify" vertical="center"/>
    </xf>
    <xf numFmtId="0" fontId="9" fillId="5" borderId="2" xfId="0" applyFont="1" applyFill="1" applyBorder="1" applyAlignment="1">
      <alignment horizontal="center" vertical="top"/>
    </xf>
    <xf numFmtId="165" fontId="9" fillId="5" borderId="2" xfId="0" applyNumberFormat="1" applyFont="1" applyFill="1" applyBorder="1" applyAlignment="1">
      <alignment horizontal="center" vertical="top"/>
    </xf>
    <xf numFmtId="0" fontId="9" fillId="5" borderId="30" xfId="0" applyFont="1" applyFill="1" applyBorder="1" applyAlignment="1">
      <alignment horizontal="center" vertical="top"/>
    </xf>
    <xf numFmtId="165" fontId="9" fillId="5" borderId="30" xfId="0" applyNumberFormat="1" applyFont="1" applyFill="1" applyBorder="1" applyAlignment="1">
      <alignment horizontal="center" vertical="top"/>
    </xf>
    <xf numFmtId="0" fontId="10" fillId="5" borderId="33" xfId="0" applyFont="1" applyFill="1" applyBorder="1" applyAlignment="1">
      <alignment horizontal="center" vertical="top"/>
    </xf>
    <xf numFmtId="165" fontId="10" fillId="5" borderId="30" xfId="0" applyNumberFormat="1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top"/>
    </xf>
    <xf numFmtId="2" fontId="9" fillId="0" borderId="9" xfId="0" applyNumberFormat="1" applyFont="1" applyBorder="1" applyAlignment="1">
      <alignment horizontal="center" vertical="top"/>
    </xf>
    <xf numFmtId="165" fontId="9" fillId="0" borderId="9" xfId="0" applyNumberFormat="1" applyFont="1" applyBorder="1" applyAlignment="1">
      <alignment horizontal="center" vertical="top"/>
    </xf>
    <xf numFmtId="165" fontId="9" fillId="0" borderId="30" xfId="0" applyNumberFormat="1" applyFont="1" applyBorder="1" applyAlignment="1">
      <alignment horizontal="center" vertical="top"/>
    </xf>
    <xf numFmtId="0" fontId="9" fillId="5" borderId="47" xfId="0" applyFont="1" applyFill="1" applyBorder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165" fontId="9" fillId="0" borderId="3" xfId="0" applyNumberFormat="1" applyFont="1" applyBorder="1" applyAlignment="1">
      <alignment horizontal="center" vertical="top"/>
    </xf>
    <xf numFmtId="0" fontId="9" fillId="5" borderId="62" xfId="36" applyFont="1" applyFill="1" applyBorder="1" applyAlignment="1">
      <alignment vertical="top" wrapText="1"/>
    </xf>
    <xf numFmtId="0" fontId="23" fillId="5" borderId="17" xfId="36" applyFont="1" applyFill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top"/>
    </xf>
    <xf numFmtId="0" fontId="9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10" fillId="10" borderId="10" xfId="0" applyFont="1" applyFill="1" applyBorder="1" applyAlignment="1">
      <alignment horizontal="center" vertical="top"/>
    </xf>
    <xf numFmtId="165" fontId="10" fillId="10" borderId="2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49" fontId="10" fillId="5" borderId="16" xfId="0" applyNumberFormat="1" applyFont="1" applyFill="1" applyBorder="1" applyAlignment="1">
      <alignment horizontal="center" vertical="top" wrapText="1"/>
    </xf>
    <xf numFmtId="165" fontId="9" fillId="9" borderId="35" xfId="0" applyNumberFormat="1" applyFont="1" applyFill="1" applyBorder="1" applyAlignment="1">
      <alignment horizontal="center" vertical="center" wrapText="1"/>
    </xf>
    <xf numFmtId="49" fontId="10" fillId="5" borderId="44" xfId="0" applyNumberFormat="1" applyFont="1" applyFill="1" applyBorder="1" applyAlignment="1">
      <alignment horizontal="center" vertical="top" wrapText="1"/>
    </xf>
    <xf numFmtId="165" fontId="9" fillId="9" borderId="30" xfId="0" applyNumberFormat="1" applyFont="1" applyFill="1" applyBorder="1" applyAlignment="1">
      <alignment horizontal="center" vertical="top"/>
    </xf>
    <xf numFmtId="165" fontId="9" fillId="0" borderId="41" xfId="0" applyNumberFormat="1" applyFont="1" applyBorder="1" applyAlignment="1">
      <alignment horizontal="center" vertical="top"/>
    </xf>
    <xf numFmtId="2" fontId="9" fillId="0" borderId="30" xfId="0" applyNumberFormat="1" applyFont="1" applyBorder="1" applyAlignment="1">
      <alignment horizontal="center" vertical="top"/>
    </xf>
    <xf numFmtId="0" fontId="31" fillId="5" borderId="19" xfId="0" applyFont="1" applyFill="1" applyBorder="1" applyAlignment="1">
      <alignment horizontal="center" vertical="top" wrapText="1"/>
    </xf>
    <xf numFmtId="0" fontId="9" fillId="5" borderId="21" xfId="0" applyFont="1" applyFill="1" applyBorder="1" applyAlignment="1">
      <alignment vertical="top" wrapText="1"/>
    </xf>
    <xf numFmtId="0" fontId="9" fillId="0" borderId="32" xfId="0" applyFont="1" applyBorder="1" applyAlignment="1">
      <alignment horizontal="left" vertical="top"/>
    </xf>
    <xf numFmtId="9" fontId="9" fillId="0" borderId="1" xfId="0" applyNumberFormat="1" applyFont="1" applyBorder="1" applyAlignment="1">
      <alignment horizontal="center" vertical="top"/>
    </xf>
    <xf numFmtId="9" fontId="9" fillId="0" borderId="45" xfId="0" applyNumberFormat="1" applyFont="1" applyBorder="1" applyAlignment="1">
      <alignment horizontal="center" vertical="top"/>
    </xf>
    <xf numFmtId="49" fontId="10" fillId="3" borderId="28" xfId="0" applyNumberFormat="1" applyFont="1" applyFill="1" applyBorder="1" applyAlignment="1">
      <alignment horizontal="center" vertical="top"/>
    </xf>
    <xf numFmtId="0" fontId="10" fillId="0" borderId="15" xfId="0" applyFont="1" applyBorder="1"/>
    <xf numFmtId="0" fontId="36" fillId="5" borderId="65" xfId="0" applyFont="1" applyFill="1" applyBorder="1" applyAlignment="1">
      <alignment vertical="top" wrapText="1"/>
    </xf>
    <xf numFmtId="0" fontId="31" fillId="5" borderId="66" xfId="0" applyFont="1" applyFill="1" applyBorder="1" applyAlignment="1">
      <alignment horizontal="center" vertical="top" wrapText="1"/>
    </xf>
    <xf numFmtId="0" fontId="9" fillId="0" borderId="40" xfId="0" applyFont="1" applyBorder="1" applyAlignment="1">
      <alignment horizontal="left" vertical="top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7" borderId="15" xfId="0" applyFont="1" applyFill="1" applyBorder="1" applyAlignment="1">
      <alignment vertical="center"/>
    </xf>
    <xf numFmtId="0" fontId="9" fillId="0" borderId="49" xfId="0" applyFont="1" applyBorder="1" applyAlignment="1">
      <alignment horizontal="left" vertical="top" wrapText="1"/>
    </xf>
    <xf numFmtId="165" fontId="9" fillId="9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0" fontId="10" fillId="7" borderId="21" xfId="0" applyFont="1" applyFill="1" applyBorder="1" applyAlignment="1">
      <alignment horizontal="center" vertical="top"/>
    </xf>
    <xf numFmtId="165" fontId="10" fillId="7" borderId="21" xfId="0" applyNumberFormat="1" applyFont="1" applyFill="1" applyBorder="1" applyAlignment="1">
      <alignment horizontal="center" vertical="top"/>
    </xf>
    <xf numFmtId="0" fontId="10" fillId="7" borderId="15" xfId="0" applyFont="1" applyFill="1" applyBorder="1" applyAlignment="1">
      <alignment vertical="top"/>
    </xf>
    <xf numFmtId="165" fontId="9" fillId="9" borderId="65" xfId="0" applyNumberFormat="1" applyFont="1" applyFill="1" applyBorder="1" applyAlignment="1">
      <alignment horizontal="center" vertical="center" wrapText="1"/>
    </xf>
    <xf numFmtId="165" fontId="36" fillId="7" borderId="11" xfId="0" applyNumberFormat="1" applyFont="1" applyFill="1" applyBorder="1" applyAlignment="1">
      <alignment horizontal="left" vertical="top" wrapText="1"/>
    </xf>
    <xf numFmtId="165" fontId="36" fillId="7" borderId="28" xfId="0" applyNumberFormat="1" applyFont="1" applyFill="1" applyBorder="1" applyAlignment="1">
      <alignment horizontal="left" vertical="top" wrapText="1"/>
    </xf>
    <xf numFmtId="165" fontId="36" fillId="7" borderId="28" xfId="0" applyNumberFormat="1" applyFont="1" applyFill="1" applyBorder="1" applyAlignment="1">
      <alignment horizontal="center" vertical="top" wrapText="1"/>
    </xf>
    <xf numFmtId="0" fontId="36" fillId="7" borderId="11" xfId="0" applyFont="1" applyFill="1" applyBorder="1" applyAlignment="1">
      <alignment horizontal="left" vertical="top" wrapText="1"/>
    </xf>
    <xf numFmtId="0" fontId="36" fillId="7" borderId="12" xfId="0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 wrapText="1"/>
    </xf>
    <xf numFmtId="165" fontId="10" fillId="8" borderId="28" xfId="7" applyNumberFormat="1" applyFont="1" applyFill="1" applyBorder="1" applyAlignment="1">
      <alignment horizontal="center" vertical="top"/>
    </xf>
    <xf numFmtId="49" fontId="10" fillId="8" borderId="15" xfId="7" applyNumberFormat="1" applyFont="1" applyFill="1" applyBorder="1" applyAlignment="1">
      <alignment vertical="top"/>
    </xf>
    <xf numFmtId="49" fontId="10" fillId="8" borderId="11" xfId="7" applyNumberFormat="1" applyFont="1" applyFill="1" applyBorder="1" applyAlignment="1">
      <alignment vertical="top"/>
    </xf>
    <xf numFmtId="49" fontId="10" fillId="8" borderId="12" xfId="7" applyNumberFormat="1" applyFont="1" applyFill="1" applyBorder="1" applyAlignment="1">
      <alignment vertical="top"/>
    </xf>
    <xf numFmtId="0" fontId="9" fillId="0" borderId="56" xfId="0" applyFont="1" applyBorder="1" applyAlignment="1">
      <alignment horizontal="center" vertical="center"/>
    </xf>
    <xf numFmtId="49" fontId="10" fillId="7" borderId="23" xfId="0" applyNumberFormat="1" applyFont="1" applyFill="1" applyBorder="1" applyAlignment="1">
      <alignment horizontal="center" vertical="top"/>
    </xf>
    <xf numFmtId="0" fontId="10" fillId="7" borderId="11" xfId="0" applyFont="1" applyFill="1" applyBorder="1" applyAlignment="1">
      <alignment vertical="top" wrapText="1"/>
    </xf>
    <xf numFmtId="0" fontId="9" fillId="7" borderId="11" xfId="0" applyFont="1" applyFill="1" applyBorder="1" applyAlignment="1">
      <alignment vertical="top" wrapText="1"/>
    </xf>
    <xf numFmtId="0" fontId="10" fillId="7" borderId="12" xfId="0" applyFont="1" applyFill="1" applyBorder="1" applyAlignment="1">
      <alignment vertical="top" wrapText="1"/>
    </xf>
    <xf numFmtId="0" fontId="10" fillId="5" borderId="65" xfId="0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/>
    </xf>
    <xf numFmtId="0" fontId="10" fillId="11" borderId="10" xfId="0" applyFont="1" applyFill="1" applyBorder="1" applyAlignment="1">
      <alignment horizontal="center" vertical="top"/>
    </xf>
    <xf numFmtId="165" fontId="10" fillId="11" borderId="4" xfId="0" applyNumberFormat="1" applyFont="1" applyFill="1" applyBorder="1" applyAlignment="1">
      <alignment horizontal="center" vertical="top"/>
    </xf>
    <xf numFmtId="0" fontId="38" fillId="0" borderId="52" xfId="0" applyFont="1" applyBorder="1" applyAlignment="1">
      <alignment horizontal="left" vertical="top"/>
    </xf>
    <xf numFmtId="9" fontId="38" fillId="0" borderId="1" xfId="0" applyNumberFormat="1" applyFont="1" applyBorder="1" applyAlignment="1">
      <alignment horizontal="center" vertical="top"/>
    </xf>
    <xf numFmtId="9" fontId="38" fillId="0" borderId="45" xfId="0" applyNumberFormat="1" applyFont="1" applyBorder="1" applyAlignment="1">
      <alignment horizontal="center" vertical="top"/>
    </xf>
    <xf numFmtId="49" fontId="10" fillId="2" borderId="9" xfId="0" applyNumberFormat="1" applyFont="1" applyFill="1" applyBorder="1" applyAlignment="1">
      <alignment vertical="top"/>
    </xf>
    <xf numFmtId="49" fontId="10" fillId="3" borderId="9" xfId="0" applyNumberFormat="1" applyFont="1" applyFill="1" applyBorder="1" applyAlignment="1">
      <alignment vertical="top"/>
    </xf>
    <xf numFmtId="49" fontId="10" fillId="5" borderId="46" xfId="0" applyNumberFormat="1" applyFont="1" applyFill="1" applyBorder="1" applyAlignment="1">
      <alignment vertical="top" wrapText="1"/>
    </xf>
    <xf numFmtId="0" fontId="31" fillId="5" borderId="44" xfId="0" applyFont="1" applyFill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10" fillId="2" borderId="21" xfId="0" applyNumberFormat="1" applyFont="1" applyFill="1" applyBorder="1" applyAlignment="1">
      <alignment vertical="top"/>
    </xf>
    <xf numFmtId="49" fontId="10" fillId="3" borderId="21" xfId="0" applyNumberFormat="1" applyFont="1" applyFill="1" applyBorder="1" applyAlignment="1">
      <alignment vertical="top"/>
    </xf>
    <xf numFmtId="49" fontId="10" fillId="5" borderId="18" xfId="0" applyNumberFormat="1" applyFont="1" applyFill="1" applyBorder="1" applyAlignment="1">
      <alignment vertical="top" wrapText="1"/>
    </xf>
    <xf numFmtId="165" fontId="9" fillId="11" borderId="4" xfId="0" applyNumberFormat="1" applyFont="1" applyFill="1" applyBorder="1" applyAlignment="1">
      <alignment horizontal="center" vertical="top"/>
    </xf>
    <xf numFmtId="0" fontId="9" fillId="0" borderId="52" xfId="0" applyFont="1" applyBorder="1" applyAlignment="1">
      <alignment horizontal="left" vertical="top"/>
    </xf>
    <xf numFmtId="0" fontId="9" fillId="0" borderId="53" xfId="0" applyFont="1" applyBorder="1" applyAlignment="1">
      <alignment horizontal="center" vertical="center"/>
    </xf>
    <xf numFmtId="49" fontId="10" fillId="2" borderId="29" xfId="0" applyNumberFormat="1" applyFont="1" applyFill="1" applyBorder="1" applyAlignment="1">
      <alignment vertical="top"/>
    </xf>
    <xf numFmtId="49" fontId="10" fillId="3" borderId="29" xfId="0" applyNumberFormat="1" applyFont="1" applyFill="1" applyBorder="1" applyAlignment="1">
      <alignment vertical="top"/>
    </xf>
    <xf numFmtId="49" fontId="10" fillId="5" borderId="55" xfId="0" applyNumberFormat="1" applyFont="1" applyFill="1" applyBorder="1" applyAlignment="1">
      <alignment vertical="top" wrapText="1"/>
    </xf>
    <xf numFmtId="0" fontId="31" fillId="5" borderId="16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/>
    </xf>
    <xf numFmtId="0" fontId="10" fillId="5" borderId="5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0" fillId="5" borderId="1" xfId="0" applyFont="1" applyFill="1" applyBorder="1" applyAlignment="1">
      <alignment vertical="top" wrapText="1"/>
    </xf>
    <xf numFmtId="0" fontId="9" fillId="5" borderId="45" xfId="0" applyFont="1" applyFill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/>
    </xf>
    <xf numFmtId="0" fontId="31" fillId="5" borderId="20" xfId="0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/>
    </xf>
    <xf numFmtId="165" fontId="9" fillId="9" borderId="52" xfId="0" applyNumberFormat="1" applyFont="1" applyFill="1" applyBorder="1" applyAlignment="1">
      <alignment vertical="top" wrapText="1"/>
    </xf>
    <xf numFmtId="0" fontId="9" fillId="0" borderId="46" xfId="0" applyFont="1" applyBorder="1" applyAlignment="1">
      <alignment vertical="top" wrapText="1"/>
    </xf>
    <xf numFmtId="0" fontId="9" fillId="0" borderId="69" xfId="0" applyFont="1" applyBorder="1" applyAlignment="1">
      <alignment vertical="top" wrapText="1"/>
    </xf>
    <xf numFmtId="0" fontId="9" fillId="0" borderId="65" xfId="0" applyFont="1" applyBorder="1" applyAlignment="1">
      <alignment horizontal="center" vertical="center" wrapText="1"/>
    </xf>
    <xf numFmtId="165" fontId="9" fillId="9" borderId="69" xfId="0" applyNumberFormat="1" applyFont="1" applyFill="1" applyBorder="1" applyAlignment="1">
      <alignment vertical="top" wrapText="1"/>
    </xf>
    <xf numFmtId="0" fontId="9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vertical="top" wrapText="1"/>
    </xf>
    <xf numFmtId="0" fontId="9" fillId="5" borderId="29" xfId="0" applyFont="1" applyFill="1" applyBorder="1" applyAlignment="1">
      <alignment vertical="top" wrapText="1"/>
    </xf>
    <xf numFmtId="165" fontId="9" fillId="9" borderId="69" xfId="0" applyNumberFormat="1" applyFont="1" applyFill="1" applyBorder="1" applyAlignment="1">
      <alignment horizontal="left" vertical="top" wrapText="1"/>
    </xf>
    <xf numFmtId="0" fontId="9" fillId="5" borderId="28" xfId="0" applyFont="1" applyFill="1" applyBorder="1" applyAlignment="1">
      <alignment vertical="top" wrapText="1"/>
    </xf>
    <xf numFmtId="49" fontId="9" fillId="0" borderId="2" xfId="0" applyNumberFormat="1" applyFont="1" applyBorder="1" applyAlignment="1">
      <alignment vertical="top"/>
    </xf>
    <xf numFmtId="165" fontId="9" fillId="0" borderId="8" xfId="0" applyNumberFormat="1" applyFont="1" applyBorder="1" applyAlignment="1">
      <alignment horizontal="center" vertical="top"/>
    </xf>
    <xf numFmtId="165" fontId="9" fillId="9" borderId="71" xfId="0" applyNumberFormat="1" applyFont="1" applyFill="1" applyBorder="1" applyAlignment="1">
      <alignment horizontal="left" vertical="top" wrapText="1"/>
    </xf>
    <xf numFmtId="0" fontId="33" fillId="5" borderId="28" xfId="0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center" wrapText="1"/>
    </xf>
    <xf numFmtId="165" fontId="9" fillId="0" borderId="70" xfId="0" applyNumberFormat="1" applyFont="1" applyBorder="1" applyAlignment="1">
      <alignment horizontal="center" vertical="top"/>
    </xf>
    <xf numFmtId="0" fontId="9" fillId="0" borderId="37" xfId="0" applyFont="1" applyBorder="1" applyAlignment="1">
      <alignment horizontal="left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0" fontId="31" fillId="0" borderId="33" xfId="0" applyFont="1" applyBorder="1"/>
    <xf numFmtId="165" fontId="9" fillId="0" borderId="38" xfId="0" applyNumberFormat="1" applyFont="1" applyBorder="1" applyAlignment="1">
      <alignment horizontal="center" vertical="top"/>
    </xf>
    <xf numFmtId="0" fontId="10" fillId="5" borderId="30" xfId="0" applyFont="1" applyFill="1" applyBorder="1" applyAlignment="1">
      <alignment horizontal="center" vertical="top"/>
    </xf>
    <xf numFmtId="165" fontId="9" fillId="5" borderId="59" xfId="0" applyNumberFormat="1" applyFont="1" applyFill="1" applyBorder="1" applyAlignment="1">
      <alignment horizontal="center" vertical="top"/>
    </xf>
    <xf numFmtId="165" fontId="9" fillId="5" borderId="58" xfId="0" applyNumberFormat="1" applyFont="1" applyFill="1" applyBorder="1" applyAlignment="1">
      <alignment horizontal="center" vertical="top"/>
    </xf>
    <xf numFmtId="49" fontId="10" fillId="8" borderId="21" xfId="0" applyNumberFormat="1" applyFont="1" applyFill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18" xfId="0" applyNumberFormat="1" applyFont="1" applyBorder="1" applyAlignment="1">
      <alignment horizontal="center" vertical="top" wrapText="1"/>
    </xf>
    <xf numFmtId="0" fontId="10" fillId="11" borderId="22" xfId="0" applyFont="1" applyFill="1" applyBorder="1" applyAlignment="1">
      <alignment horizontal="center" vertical="top"/>
    </xf>
    <xf numFmtId="165" fontId="10" fillId="11" borderId="21" xfId="0" applyNumberFormat="1" applyFont="1" applyFill="1" applyBorder="1" applyAlignment="1">
      <alignment horizontal="center" vertical="top"/>
    </xf>
    <xf numFmtId="165" fontId="10" fillId="11" borderId="23" xfId="0" applyNumberFormat="1" applyFont="1" applyFill="1" applyBorder="1" applyAlignment="1">
      <alignment horizontal="center" vertical="top"/>
    </xf>
    <xf numFmtId="0" fontId="9" fillId="0" borderId="52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165" fontId="33" fillId="0" borderId="49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165" fontId="33" fillId="0" borderId="53" xfId="0" applyNumberFormat="1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center" vertical="top"/>
    </xf>
    <xf numFmtId="0" fontId="33" fillId="0" borderId="28" xfId="0" applyFont="1" applyBorder="1" applyAlignment="1">
      <alignment horizontal="center" vertical="center"/>
    </xf>
    <xf numFmtId="165" fontId="33" fillId="0" borderId="28" xfId="0" applyNumberFormat="1" applyFont="1" applyBorder="1" applyAlignment="1">
      <alignment horizontal="center" vertical="top"/>
    </xf>
    <xf numFmtId="165" fontId="33" fillId="0" borderId="11" xfId="0" applyNumberFormat="1" applyFont="1" applyBorder="1" applyAlignment="1">
      <alignment horizontal="center" vertical="top"/>
    </xf>
    <xf numFmtId="0" fontId="33" fillId="0" borderId="28" xfId="0" applyFont="1" applyBorder="1" applyAlignment="1">
      <alignment horizontal="left" vertical="center" wrapText="1"/>
    </xf>
    <xf numFmtId="165" fontId="33" fillId="0" borderId="73" xfId="0" applyNumberFormat="1" applyFont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left" vertical="top" wrapText="1"/>
    </xf>
    <xf numFmtId="0" fontId="33" fillId="0" borderId="9" xfId="0" applyFont="1" applyBorder="1" applyAlignment="1">
      <alignment horizontal="center" vertical="center"/>
    </xf>
    <xf numFmtId="165" fontId="33" fillId="0" borderId="59" xfId="0" applyNumberFormat="1" applyFont="1" applyBorder="1" applyAlignment="1">
      <alignment horizontal="center" vertical="top"/>
    </xf>
    <xf numFmtId="165" fontId="33" fillId="0" borderId="70" xfId="0" applyNumberFormat="1" applyFont="1" applyBorder="1" applyAlignment="1">
      <alignment horizontal="center" vertical="top"/>
    </xf>
    <xf numFmtId="165" fontId="33" fillId="0" borderId="62" xfId="0" applyNumberFormat="1" applyFont="1" applyBorder="1" applyAlignment="1">
      <alignment horizontal="center" vertical="center" wrapText="1"/>
    </xf>
    <xf numFmtId="0" fontId="33" fillId="0" borderId="28" xfId="0" applyFont="1" applyBorder="1" applyAlignment="1">
      <alignment vertical="top" wrapText="1"/>
    </xf>
    <xf numFmtId="49" fontId="10" fillId="2" borderId="28" xfId="0" applyNumberFormat="1" applyFont="1" applyFill="1" applyBorder="1" applyAlignment="1">
      <alignment horizontal="center" vertical="top"/>
    </xf>
    <xf numFmtId="49" fontId="10" fillId="2" borderId="55" xfId="0" applyNumberFormat="1" applyFont="1" applyFill="1" applyBorder="1" applyAlignment="1">
      <alignment horizontal="center" vertical="top" wrapText="1"/>
    </xf>
    <xf numFmtId="165" fontId="10" fillId="8" borderId="21" xfId="7" applyNumberFormat="1" applyFont="1" applyFill="1" applyBorder="1" applyAlignment="1">
      <alignment horizontal="center" vertical="top"/>
    </xf>
    <xf numFmtId="49" fontId="10" fillId="8" borderId="22" xfId="7" applyNumberFormat="1" applyFont="1" applyFill="1" applyBorder="1" applyAlignment="1">
      <alignment vertical="top"/>
    </xf>
    <xf numFmtId="49" fontId="10" fillId="8" borderId="24" xfId="7" applyNumberFormat="1" applyFont="1" applyFill="1" applyBorder="1" applyAlignment="1">
      <alignment vertical="top"/>
    </xf>
    <xf numFmtId="49" fontId="10" fillId="8" borderId="40" xfId="7" applyNumberFormat="1" applyFont="1" applyFill="1" applyBorder="1" applyAlignment="1">
      <alignment horizontal="right" vertical="top"/>
    </xf>
    <xf numFmtId="49" fontId="10" fillId="8" borderId="43" xfId="7" applyNumberFormat="1" applyFont="1" applyFill="1" applyBorder="1" applyAlignment="1">
      <alignment horizontal="right" vertical="top"/>
    </xf>
    <xf numFmtId="165" fontId="10" fillId="8" borderId="9" xfId="7" applyNumberFormat="1" applyFont="1" applyFill="1" applyBorder="1" applyAlignment="1">
      <alignment horizontal="center" vertical="top"/>
    </xf>
    <xf numFmtId="49" fontId="10" fillId="8" borderId="0" xfId="7" applyNumberFormat="1" applyFont="1" applyFill="1" applyAlignment="1">
      <alignment vertical="top"/>
    </xf>
    <xf numFmtId="49" fontId="10" fillId="8" borderId="26" xfId="7" applyNumberFormat="1" applyFont="1" applyFill="1" applyBorder="1" applyAlignment="1">
      <alignment vertical="top"/>
    </xf>
    <xf numFmtId="49" fontId="10" fillId="0" borderId="11" xfId="7" applyNumberFormat="1" applyFont="1" applyBorder="1" applyAlignment="1">
      <alignment horizontal="right" vertical="top"/>
    </xf>
    <xf numFmtId="165" fontId="10" fillId="0" borderId="11" xfId="7" applyNumberFormat="1" applyFont="1" applyBorder="1" applyAlignment="1">
      <alignment horizontal="center" vertical="top"/>
    </xf>
    <xf numFmtId="165" fontId="10" fillId="0" borderId="12" xfId="7" applyNumberFormat="1" applyFont="1" applyBorder="1" applyAlignment="1">
      <alignment horizontal="center" vertical="top"/>
    </xf>
    <xf numFmtId="0" fontId="9" fillId="5" borderId="15" xfId="7" applyFont="1" applyFill="1" applyBorder="1" applyAlignment="1">
      <alignment horizontal="left" vertical="top" wrapText="1"/>
    </xf>
    <xf numFmtId="49" fontId="9" fillId="0" borderId="69" xfId="7" applyNumberFormat="1" applyFont="1" applyBorder="1" applyAlignment="1">
      <alignment vertical="top" wrapText="1"/>
    </xf>
    <xf numFmtId="49" fontId="9" fillId="0" borderId="65" xfId="7" applyNumberFormat="1" applyFont="1" applyBorder="1" applyAlignment="1">
      <alignment horizontal="center" vertical="top"/>
    </xf>
    <xf numFmtId="49" fontId="10" fillId="0" borderId="65" xfId="7" applyNumberFormat="1" applyFont="1" applyBorder="1" applyAlignment="1">
      <alignment vertical="top"/>
    </xf>
    <xf numFmtId="49" fontId="10" fillId="0" borderId="66" xfId="7" applyNumberFormat="1" applyFont="1" applyBorder="1" applyAlignment="1">
      <alignment vertical="top"/>
    </xf>
    <xf numFmtId="49" fontId="38" fillId="0" borderId="15" xfId="7" applyNumberFormat="1" applyFont="1" applyBorder="1" applyAlignment="1">
      <alignment vertical="top"/>
    </xf>
    <xf numFmtId="0" fontId="9" fillId="5" borderId="50" xfId="0" applyFont="1" applyFill="1" applyBorder="1" applyAlignment="1">
      <alignment vertical="center" wrapText="1"/>
    </xf>
    <xf numFmtId="49" fontId="10" fillId="5" borderId="19" xfId="0" applyNumberFormat="1" applyFont="1" applyFill="1" applyBorder="1" applyAlignment="1">
      <alignment horizontal="center" vertical="top" wrapText="1"/>
    </xf>
    <xf numFmtId="0" fontId="9" fillId="5" borderId="18" xfId="0" applyFont="1" applyFill="1" applyBorder="1" applyAlignment="1">
      <alignment horizontal="left" vertical="center" wrapText="1"/>
    </xf>
    <xf numFmtId="49" fontId="33" fillId="0" borderId="26" xfId="0" applyNumberFormat="1" applyFont="1" applyBorder="1" applyAlignment="1">
      <alignment vertical="top"/>
    </xf>
    <xf numFmtId="49" fontId="33" fillId="0" borderId="9" xfId="0" applyNumberFormat="1" applyFont="1" applyBorder="1" applyAlignment="1">
      <alignment vertical="top"/>
    </xf>
    <xf numFmtId="0" fontId="17" fillId="5" borderId="2" xfId="0" applyFont="1" applyFill="1" applyBorder="1" applyAlignment="1">
      <alignment horizontal="center" vertical="top"/>
    </xf>
    <xf numFmtId="0" fontId="33" fillId="5" borderId="59" xfId="0" applyFont="1" applyFill="1" applyBorder="1" applyAlignment="1">
      <alignment horizontal="center" vertical="top"/>
    </xf>
    <xf numFmtId="165" fontId="33" fillId="5" borderId="41" xfId="0" applyNumberFormat="1" applyFont="1" applyFill="1" applyBorder="1" applyAlignment="1">
      <alignment horizontal="center" vertical="top"/>
    </xf>
    <xf numFmtId="165" fontId="33" fillId="5" borderId="30" xfId="0" applyNumberFormat="1" applyFont="1" applyFill="1" applyBorder="1" applyAlignment="1">
      <alignment horizontal="center" vertical="top"/>
    </xf>
    <xf numFmtId="165" fontId="33" fillId="5" borderId="64" xfId="0" applyNumberFormat="1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vertical="center" wrapText="1"/>
    </xf>
    <xf numFmtId="165" fontId="33" fillId="5" borderId="35" xfId="0" applyNumberFormat="1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vertical="top" wrapText="1"/>
    </xf>
    <xf numFmtId="165" fontId="33" fillId="5" borderId="62" xfId="0" applyNumberFormat="1" applyFont="1" applyFill="1" applyBorder="1" applyAlignment="1">
      <alignment horizontal="center" vertical="center" wrapText="1"/>
    </xf>
    <xf numFmtId="0" fontId="33" fillId="5" borderId="35" xfId="0" applyFont="1" applyFill="1" applyBorder="1" applyAlignment="1">
      <alignment horizontal="center" vertical="center" wrapText="1"/>
    </xf>
    <xf numFmtId="0" fontId="33" fillId="5" borderId="30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top" wrapText="1"/>
    </xf>
    <xf numFmtId="0" fontId="9" fillId="0" borderId="31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165" fontId="9" fillId="0" borderId="51" xfId="0" applyNumberFormat="1" applyFont="1" applyBorder="1" applyAlignment="1">
      <alignment horizontal="center" vertical="center" wrapText="1"/>
    </xf>
    <xf numFmtId="165" fontId="9" fillId="0" borderId="21" xfId="0" applyNumberFormat="1" applyFont="1" applyBorder="1" applyAlignment="1">
      <alignment horizontal="center" vertical="top"/>
    </xf>
    <xf numFmtId="165" fontId="9" fillId="0" borderId="24" xfId="0" applyNumberFormat="1" applyFont="1" applyBorder="1" applyAlignment="1">
      <alignment horizontal="center" vertical="top"/>
    </xf>
    <xf numFmtId="165" fontId="9" fillId="0" borderId="56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left" vertical="top"/>
    </xf>
    <xf numFmtId="9" fontId="9" fillId="0" borderId="51" xfId="0" applyNumberFormat="1" applyFont="1" applyBorder="1" applyAlignment="1">
      <alignment horizontal="center" vertical="top"/>
    </xf>
    <xf numFmtId="9" fontId="9" fillId="0" borderId="14" xfId="0" applyNumberFormat="1" applyFont="1" applyBorder="1" applyAlignment="1">
      <alignment horizontal="center" vertical="top"/>
    </xf>
    <xf numFmtId="165" fontId="9" fillId="5" borderId="25" xfId="0" applyNumberFormat="1" applyFont="1" applyFill="1" applyBorder="1" applyAlignment="1">
      <alignment horizontal="center" vertical="top"/>
    </xf>
    <xf numFmtId="165" fontId="9" fillId="5" borderId="41" xfId="0" applyNumberFormat="1" applyFont="1" applyFill="1" applyBorder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165" fontId="9" fillId="5" borderId="68" xfId="0" applyNumberFormat="1" applyFont="1" applyFill="1" applyBorder="1" applyAlignment="1">
      <alignment horizontal="center" vertical="top"/>
    </xf>
    <xf numFmtId="165" fontId="9" fillId="5" borderId="3" xfId="0" applyNumberFormat="1" applyFont="1" applyFill="1" applyBorder="1" applyAlignment="1">
      <alignment horizontal="center" vertical="top"/>
    </xf>
    <xf numFmtId="0" fontId="10" fillId="11" borderId="15" xfId="0" applyFont="1" applyFill="1" applyBorder="1" applyAlignment="1">
      <alignment horizontal="center" vertical="top"/>
    </xf>
    <xf numFmtId="165" fontId="10" fillId="11" borderId="28" xfId="0" applyNumberFormat="1" applyFont="1" applyFill="1" applyBorder="1" applyAlignment="1">
      <alignment horizontal="center" vertical="top"/>
    </xf>
    <xf numFmtId="165" fontId="9" fillId="5" borderId="2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vertical="top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vertical="top" wrapText="1"/>
    </xf>
    <xf numFmtId="0" fontId="9" fillId="5" borderId="61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top"/>
    </xf>
    <xf numFmtId="0" fontId="9" fillId="5" borderId="63" xfId="0" applyFont="1" applyFill="1" applyBorder="1" applyAlignment="1">
      <alignment horizontal="center" vertical="top" wrapText="1"/>
    </xf>
    <xf numFmtId="0" fontId="9" fillId="5" borderId="6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vertical="top" wrapText="1"/>
    </xf>
    <xf numFmtId="0" fontId="10" fillId="0" borderId="35" xfId="0" applyFont="1" applyBorder="1" applyAlignment="1">
      <alignment horizontal="left" vertical="top"/>
    </xf>
    <xf numFmtId="0" fontId="9" fillId="9" borderId="35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49" fontId="9" fillId="0" borderId="58" xfId="0" applyNumberFormat="1" applyFont="1" applyBorder="1" applyAlignment="1">
      <alignment vertical="top"/>
    </xf>
    <xf numFmtId="0" fontId="9" fillId="5" borderId="61" xfId="0" applyFont="1" applyFill="1" applyBorder="1" applyAlignment="1">
      <alignment horizontal="left" vertical="top" wrapText="1"/>
    </xf>
    <xf numFmtId="165" fontId="10" fillId="0" borderId="30" xfId="0" applyNumberFormat="1" applyFont="1" applyBorder="1" applyAlignment="1">
      <alignment horizontal="center" vertical="top"/>
    </xf>
    <xf numFmtId="165" fontId="10" fillId="9" borderId="30" xfId="0" applyNumberFormat="1" applyFont="1" applyFill="1" applyBorder="1" applyAlignment="1">
      <alignment horizontal="center" vertical="top"/>
    </xf>
    <xf numFmtId="165" fontId="10" fillId="0" borderId="41" xfId="0" applyNumberFormat="1" applyFont="1" applyBorder="1" applyAlignment="1">
      <alignment horizontal="center" vertical="top"/>
    </xf>
    <xf numFmtId="49" fontId="10" fillId="5" borderId="16" xfId="0" applyNumberFormat="1" applyFont="1" applyFill="1" applyBorder="1" applyAlignment="1">
      <alignment vertical="top" wrapText="1"/>
    </xf>
    <xf numFmtId="49" fontId="10" fillId="5" borderId="44" xfId="0" applyNumberFormat="1" applyFont="1" applyFill="1" applyBorder="1" applyAlignment="1">
      <alignment vertical="top" wrapText="1"/>
    </xf>
    <xf numFmtId="49" fontId="10" fillId="5" borderId="19" xfId="0" applyNumberFormat="1" applyFont="1" applyFill="1" applyBorder="1" applyAlignment="1">
      <alignment vertical="top" wrapText="1"/>
    </xf>
    <xf numFmtId="0" fontId="9" fillId="0" borderId="45" xfId="0" applyFont="1" applyBorder="1" applyAlignment="1">
      <alignment horizontal="center" wrapText="1"/>
    </xf>
    <xf numFmtId="0" fontId="9" fillId="0" borderId="31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/>
    </xf>
    <xf numFmtId="165" fontId="10" fillId="9" borderId="52" xfId="0" applyNumberFormat="1" applyFont="1" applyFill="1" applyBorder="1" applyAlignment="1">
      <alignment horizontal="left" vertical="center" wrapText="1"/>
    </xf>
    <xf numFmtId="165" fontId="9" fillId="9" borderId="53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5" fontId="9" fillId="9" borderId="31" xfId="0" applyNumberFormat="1" applyFont="1" applyFill="1" applyBorder="1" applyAlignment="1">
      <alignment horizontal="left" vertical="center" wrapText="1"/>
    </xf>
    <xf numFmtId="165" fontId="9" fillId="9" borderId="33" xfId="0" applyNumberFormat="1" applyFont="1" applyFill="1" applyBorder="1" applyAlignment="1">
      <alignment horizontal="left" vertical="center" wrapText="1"/>
    </xf>
    <xf numFmtId="0" fontId="31" fillId="0" borderId="33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top"/>
    </xf>
    <xf numFmtId="165" fontId="9" fillId="9" borderId="3" xfId="0" applyNumberFormat="1" applyFont="1" applyFill="1" applyBorder="1" applyAlignment="1">
      <alignment horizontal="center" vertical="top"/>
    </xf>
    <xf numFmtId="165" fontId="9" fillId="0" borderId="68" xfId="0" applyNumberFormat="1" applyFont="1" applyBorder="1" applyAlignment="1">
      <alignment horizontal="center" vertical="top"/>
    </xf>
    <xf numFmtId="49" fontId="10" fillId="5" borderId="73" xfId="0" applyNumberFormat="1" applyFont="1" applyFill="1" applyBorder="1" applyAlignment="1">
      <alignment horizontal="center" vertical="top" wrapText="1"/>
    </xf>
    <xf numFmtId="49" fontId="10" fillId="5" borderId="75" xfId="0" applyNumberFormat="1" applyFont="1" applyFill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/>
    </xf>
    <xf numFmtId="49" fontId="9" fillId="0" borderId="15" xfId="0" applyNumberFormat="1" applyFont="1" applyBorder="1" applyAlignment="1">
      <alignment vertical="top"/>
    </xf>
    <xf numFmtId="0" fontId="10" fillId="0" borderId="65" xfId="0" applyFont="1" applyBorder="1" applyAlignment="1">
      <alignment horizontal="center" vertical="top"/>
    </xf>
    <xf numFmtId="165" fontId="10" fillId="0" borderId="65" xfId="0" applyNumberFormat="1" applyFont="1" applyBorder="1" applyAlignment="1">
      <alignment horizontal="center" vertical="top"/>
    </xf>
    <xf numFmtId="165" fontId="10" fillId="0" borderId="75" xfId="0" applyNumberFormat="1" applyFont="1" applyBorder="1" applyAlignment="1">
      <alignment horizontal="center" vertical="top"/>
    </xf>
    <xf numFmtId="0" fontId="9" fillId="0" borderId="28" xfId="0" applyFont="1" applyBorder="1" applyAlignment="1">
      <alignment vertical="center" wrapText="1"/>
    </xf>
    <xf numFmtId="0" fontId="9" fillId="5" borderId="28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vertical="top"/>
    </xf>
    <xf numFmtId="49" fontId="10" fillId="3" borderId="28" xfId="0" applyNumberFormat="1" applyFont="1" applyFill="1" applyBorder="1" applyAlignment="1">
      <alignment vertical="top"/>
    </xf>
    <xf numFmtId="49" fontId="10" fillId="5" borderId="73" xfId="0" applyNumberFormat="1" applyFont="1" applyFill="1" applyBorder="1" applyAlignment="1">
      <alignment vertical="top" wrapText="1"/>
    </xf>
    <xf numFmtId="49" fontId="10" fillId="5" borderId="66" xfId="0" applyNumberFormat="1" applyFont="1" applyFill="1" applyBorder="1" applyAlignment="1">
      <alignment horizontal="center" vertical="top" wrapText="1"/>
    </xf>
    <xf numFmtId="49" fontId="9" fillId="0" borderId="28" xfId="0" applyNumberFormat="1" applyFont="1" applyBorder="1" applyAlignment="1">
      <alignment vertical="top"/>
    </xf>
    <xf numFmtId="49" fontId="9" fillId="0" borderId="69" xfId="0" applyNumberFormat="1" applyFont="1" applyBorder="1" applyAlignment="1">
      <alignment horizontal="center" vertical="top"/>
    </xf>
    <xf numFmtId="0" fontId="9" fillId="5" borderId="28" xfId="0" applyFont="1" applyFill="1" applyBorder="1" applyAlignment="1">
      <alignment vertical="center" wrapText="1"/>
    </xf>
    <xf numFmtId="165" fontId="9" fillId="5" borderId="73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49" fontId="10" fillId="5" borderId="69" xfId="0" applyNumberFormat="1" applyFont="1" applyFill="1" applyBorder="1" applyAlignment="1">
      <alignment horizontal="center" vertical="top" wrapText="1"/>
    </xf>
    <xf numFmtId="0" fontId="10" fillId="7" borderId="69" xfId="0" applyFont="1" applyFill="1" applyBorder="1" applyAlignment="1">
      <alignment horizontal="left" vertical="top"/>
    </xf>
    <xf numFmtId="49" fontId="10" fillId="8" borderId="23" xfId="7" applyNumberFormat="1" applyFont="1" applyFill="1" applyBorder="1" applyAlignment="1">
      <alignment vertical="top"/>
    </xf>
    <xf numFmtId="165" fontId="10" fillId="6" borderId="21" xfId="7" applyNumberFormat="1" applyFont="1" applyFill="1" applyBorder="1" applyAlignment="1">
      <alignment horizontal="center" vertical="top"/>
    </xf>
    <xf numFmtId="49" fontId="10" fillId="6" borderId="23" xfId="7" applyNumberFormat="1" applyFont="1" applyFill="1" applyBorder="1" applyAlignment="1">
      <alignment vertical="top"/>
    </xf>
    <xf numFmtId="49" fontId="10" fillId="6" borderId="22" xfId="7" applyNumberFormat="1" applyFont="1" applyFill="1" applyBorder="1" applyAlignment="1">
      <alignment vertical="top"/>
    </xf>
    <xf numFmtId="49" fontId="10" fillId="6" borderId="24" xfId="7" applyNumberFormat="1" applyFont="1" applyFill="1" applyBorder="1" applyAlignment="1">
      <alignment vertical="top"/>
    </xf>
    <xf numFmtId="2" fontId="10" fillId="6" borderId="28" xfId="0" applyNumberFormat="1" applyFont="1" applyFill="1" applyBorder="1" applyAlignment="1">
      <alignment horizontal="center" vertical="top"/>
    </xf>
    <xf numFmtId="165" fontId="23" fillId="0" borderId="38" xfId="33" applyNumberFormat="1" applyFont="1" applyBorder="1" applyAlignment="1">
      <alignment horizontal="center" vertical="top" wrapText="1"/>
    </xf>
    <xf numFmtId="165" fontId="23" fillId="0" borderId="30" xfId="33" applyNumberFormat="1" applyFont="1" applyBorder="1" applyAlignment="1">
      <alignment horizontal="center" vertical="top" wrapText="1"/>
    </xf>
    <xf numFmtId="2" fontId="22" fillId="4" borderId="24" xfId="0" applyNumberFormat="1" applyFont="1" applyFill="1" applyBorder="1" applyAlignment="1">
      <alignment vertical="top" wrapText="1"/>
    </xf>
    <xf numFmtId="2" fontId="9" fillId="5" borderId="30" xfId="0" applyNumberFormat="1" applyFont="1" applyFill="1" applyBorder="1" applyAlignment="1">
      <alignment horizontal="center" vertical="top"/>
    </xf>
    <xf numFmtId="165" fontId="9" fillId="5" borderId="2" xfId="0" applyNumberFormat="1" applyFont="1" applyFill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10" fillId="9" borderId="58" xfId="0" applyNumberFormat="1" applyFont="1" applyFill="1" applyBorder="1" applyAlignment="1">
      <alignment horizontal="left" vertical="center" wrapText="1"/>
    </xf>
    <xf numFmtId="165" fontId="10" fillId="9" borderId="32" xfId="0" applyNumberFormat="1" applyFont="1" applyFill="1" applyBorder="1" applyAlignment="1">
      <alignment horizontal="left" vertical="center" wrapText="1"/>
    </xf>
    <xf numFmtId="49" fontId="11" fillId="0" borderId="40" xfId="0" applyNumberFormat="1" applyFont="1" applyBorder="1" applyAlignment="1">
      <alignment vertical="top"/>
    </xf>
    <xf numFmtId="165" fontId="8" fillId="0" borderId="0" xfId="0" applyNumberFormat="1" applyFont="1"/>
    <xf numFmtId="165" fontId="9" fillId="5" borderId="9" xfId="0" applyNumberFormat="1" applyFont="1" applyFill="1" applyBorder="1" applyAlignment="1">
      <alignment horizontal="center" vertical="top"/>
    </xf>
    <xf numFmtId="165" fontId="9" fillId="9" borderId="9" xfId="0" applyNumberFormat="1" applyFont="1" applyFill="1" applyBorder="1" applyAlignment="1">
      <alignment horizontal="center" vertical="top"/>
    </xf>
    <xf numFmtId="165" fontId="9" fillId="0" borderId="26" xfId="0" applyNumberFormat="1" applyFont="1" applyBorder="1" applyAlignment="1">
      <alignment horizontal="center" vertical="top"/>
    </xf>
    <xf numFmtId="165" fontId="28" fillId="0" borderId="0" xfId="0" applyNumberFormat="1" applyFont="1"/>
    <xf numFmtId="2" fontId="28" fillId="0" borderId="0" xfId="0" applyNumberFormat="1" applyFont="1"/>
    <xf numFmtId="165" fontId="28" fillId="5" borderId="0" xfId="0" applyNumberFormat="1" applyFont="1" applyFill="1"/>
    <xf numFmtId="2" fontId="28" fillId="5" borderId="0" xfId="0" applyNumberFormat="1" applyFont="1" applyFill="1"/>
    <xf numFmtId="0" fontId="10" fillId="7" borderId="40" xfId="0" applyFont="1" applyFill="1" applyBorder="1"/>
    <xf numFmtId="49" fontId="9" fillId="0" borderId="39" xfId="0" applyNumberFormat="1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33" fillId="5" borderId="25" xfId="0" applyFont="1" applyFill="1" applyBorder="1" applyAlignment="1">
      <alignment vertical="center" wrapText="1"/>
    </xf>
    <xf numFmtId="49" fontId="33" fillId="5" borderId="26" xfId="0" applyNumberFormat="1" applyFont="1" applyFill="1" applyBorder="1" applyAlignment="1">
      <alignment vertical="top"/>
    </xf>
    <xf numFmtId="0" fontId="33" fillId="5" borderId="61" xfId="0" applyFont="1" applyFill="1" applyBorder="1" applyAlignment="1">
      <alignment vertical="center" wrapText="1"/>
    </xf>
    <xf numFmtId="0" fontId="33" fillId="5" borderId="41" xfId="0" applyFont="1" applyFill="1" applyBorder="1" applyAlignment="1">
      <alignment vertical="center" wrapText="1"/>
    </xf>
    <xf numFmtId="0" fontId="33" fillId="5" borderId="74" xfId="0" applyFont="1" applyFill="1" applyBorder="1" applyAlignment="1">
      <alignment vertical="center" wrapText="1"/>
    </xf>
    <xf numFmtId="165" fontId="34" fillId="5" borderId="9" xfId="0" applyNumberFormat="1" applyFont="1" applyFill="1" applyBorder="1" applyAlignment="1">
      <alignment horizontal="center" vertical="top"/>
    </xf>
    <xf numFmtId="165" fontId="34" fillId="5" borderId="36" xfId="0" applyNumberFormat="1" applyFont="1" applyFill="1" applyBorder="1" applyAlignment="1">
      <alignment horizontal="center" vertical="top"/>
    </xf>
    <xf numFmtId="165" fontId="10" fillId="0" borderId="59" xfId="0" applyNumberFormat="1" applyFont="1" applyBorder="1" applyAlignment="1">
      <alignment horizontal="center" vertical="top"/>
    </xf>
    <xf numFmtId="165" fontId="10" fillId="9" borderId="59" xfId="0" applyNumberFormat="1" applyFont="1" applyFill="1" applyBorder="1" applyAlignment="1">
      <alignment horizontal="center" vertical="top"/>
    </xf>
    <xf numFmtId="49" fontId="12" fillId="5" borderId="16" xfId="0" applyNumberFormat="1" applyFont="1" applyFill="1" applyBorder="1" applyAlignment="1">
      <alignment horizontal="center" vertical="top" wrapText="1"/>
    </xf>
    <xf numFmtId="49" fontId="12" fillId="5" borderId="44" xfId="0" applyNumberFormat="1" applyFont="1" applyFill="1" applyBorder="1" applyAlignment="1">
      <alignment horizontal="center" vertical="top" wrapText="1"/>
    </xf>
    <xf numFmtId="49" fontId="19" fillId="2" borderId="31" xfId="0" applyNumberFormat="1" applyFont="1" applyFill="1" applyBorder="1" applyAlignment="1">
      <alignment horizontal="center" vertical="top"/>
    </xf>
    <xf numFmtId="49" fontId="19" fillId="2" borderId="36" xfId="0" applyNumberFormat="1" applyFont="1" applyFill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center" vertical="top"/>
    </xf>
    <xf numFmtId="49" fontId="12" fillId="5" borderId="48" xfId="0" applyNumberFormat="1" applyFont="1" applyFill="1" applyBorder="1" applyAlignment="1">
      <alignment horizontal="center" vertical="top" wrapText="1"/>
    </xf>
    <xf numFmtId="49" fontId="10" fillId="2" borderId="31" xfId="0" applyNumberFormat="1" applyFont="1" applyFill="1" applyBorder="1" applyAlignment="1">
      <alignment horizontal="center" vertical="top"/>
    </xf>
    <xf numFmtId="49" fontId="10" fillId="2" borderId="36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49" fontId="33" fillId="0" borderId="9" xfId="0" applyNumberFormat="1" applyFont="1" applyBorder="1" applyAlignment="1">
      <alignment horizontal="center" vertical="top"/>
    </xf>
    <xf numFmtId="49" fontId="10" fillId="2" borderId="21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49" fontId="10" fillId="3" borderId="21" xfId="0" applyNumberFormat="1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top" wrapText="1"/>
    </xf>
    <xf numFmtId="49" fontId="10" fillId="5" borderId="48" xfId="0" applyNumberFormat="1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49" fontId="9" fillId="0" borderId="29" xfId="0" applyNumberFormat="1" applyFont="1" applyBorder="1" applyAlignment="1">
      <alignment horizontal="center" vertical="top"/>
    </xf>
    <xf numFmtId="49" fontId="10" fillId="5" borderId="13" xfId="0" applyNumberFormat="1" applyFont="1" applyFill="1" applyBorder="1" applyAlignment="1">
      <alignment horizontal="center" vertical="top" wrapText="1"/>
    </xf>
    <xf numFmtId="49" fontId="9" fillId="0" borderId="9" xfId="0" applyNumberFormat="1" applyFont="1" applyBorder="1" applyAlignment="1">
      <alignment horizontal="center" vertical="top"/>
    </xf>
    <xf numFmtId="0" fontId="10" fillId="5" borderId="21" xfId="0" applyFont="1" applyFill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left" vertical="top"/>
    </xf>
    <xf numFmtId="0" fontId="9" fillId="5" borderId="29" xfId="0" applyFont="1" applyFill="1" applyBorder="1" applyAlignment="1">
      <alignment horizontal="left" vertical="top" wrapText="1"/>
    </xf>
    <xf numFmtId="165" fontId="9" fillId="5" borderId="5" xfId="0" applyNumberFormat="1" applyFont="1" applyFill="1" applyBorder="1" applyAlignment="1">
      <alignment horizontal="center" vertical="center" wrapText="1"/>
    </xf>
    <xf numFmtId="165" fontId="9" fillId="5" borderId="35" xfId="0" applyNumberFormat="1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top"/>
    </xf>
    <xf numFmtId="0" fontId="9" fillId="7" borderId="12" xfId="0" applyFont="1" applyFill="1" applyBorder="1" applyAlignment="1">
      <alignment horizontal="center" vertical="top"/>
    </xf>
    <xf numFmtId="0" fontId="38" fillId="7" borderId="23" xfId="0" applyFont="1" applyFill="1" applyBorder="1" applyAlignment="1">
      <alignment horizontal="center" vertical="top"/>
    </xf>
    <xf numFmtId="0" fontId="38" fillId="7" borderId="22" xfId="0" applyFont="1" applyFill="1" applyBorder="1" applyAlignment="1">
      <alignment horizontal="center" vertical="top"/>
    </xf>
    <xf numFmtId="0" fontId="38" fillId="7" borderId="24" xfId="0" applyFont="1" applyFill="1" applyBorder="1" applyAlignment="1">
      <alignment horizontal="center" vertical="top"/>
    </xf>
    <xf numFmtId="49" fontId="10" fillId="7" borderId="21" xfId="0" applyNumberFormat="1" applyFont="1" applyFill="1" applyBorder="1" applyAlignment="1">
      <alignment horizontal="center" vertical="top"/>
    </xf>
    <xf numFmtId="49" fontId="10" fillId="2" borderId="39" xfId="0" applyNumberFormat="1" applyFont="1" applyFill="1" applyBorder="1" applyAlignment="1">
      <alignment horizontal="center" vertical="top" wrapText="1"/>
    </xf>
    <xf numFmtId="165" fontId="9" fillId="5" borderId="56" xfId="0" applyNumberFormat="1" applyFont="1" applyFill="1" applyBorder="1" applyAlignment="1">
      <alignment horizontal="center" vertical="center" wrapText="1"/>
    </xf>
    <xf numFmtId="165" fontId="9" fillId="5" borderId="17" xfId="0" applyNumberFormat="1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57" xfId="0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/>
    </xf>
    <xf numFmtId="49" fontId="37" fillId="2" borderId="15" xfId="0" applyNumberFormat="1" applyFont="1" applyFill="1" applyBorder="1" applyAlignment="1">
      <alignment horizontal="center" vertical="top"/>
    </xf>
    <xf numFmtId="49" fontId="37" fillId="7" borderId="28" xfId="0" applyNumberFormat="1" applyFont="1" applyFill="1" applyBorder="1" applyAlignment="1">
      <alignment horizontal="center" vertical="top"/>
    </xf>
    <xf numFmtId="49" fontId="37" fillId="7" borderId="11" xfId="0" applyNumberFormat="1" applyFont="1" applyFill="1" applyBorder="1" applyAlignment="1">
      <alignment vertical="top" wrapText="1"/>
    </xf>
    <xf numFmtId="49" fontId="37" fillId="2" borderId="39" xfId="0" applyNumberFormat="1" applyFont="1" applyFill="1" applyBorder="1" applyAlignment="1">
      <alignment horizontal="center" vertical="top"/>
    </xf>
    <xf numFmtId="49" fontId="37" fillId="7" borderId="9" xfId="0" applyNumberFormat="1" applyFont="1" applyFill="1" applyBorder="1" applyAlignment="1">
      <alignment horizontal="center" vertical="top"/>
    </xf>
    <xf numFmtId="0" fontId="37" fillId="0" borderId="39" xfId="0" applyFont="1" applyBorder="1" applyAlignment="1">
      <alignment vertical="center"/>
    </xf>
    <xf numFmtId="49" fontId="37" fillId="0" borderId="40" xfId="0" applyNumberFormat="1" applyFont="1" applyBorder="1" applyAlignment="1">
      <alignment vertical="top" wrapText="1"/>
    </xf>
    <xf numFmtId="0" fontId="38" fillId="5" borderId="37" xfId="0" applyFont="1" applyFill="1" applyBorder="1" applyAlignment="1">
      <alignment vertical="center" wrapText="1"/>
    </xf>
    <xf numFmtId="49" fontId="26" fillId="5" borderId="29" xfId="0" applyNumberFormat="1" applyFont="1" applyFill="1" applyBorder="1" applyAlignment="1">
      <alignment horizontal="center" vertical="top" wrapText="1"/>
    </xf>
    <xf numFmtId="49" fontId="34" fillId="5" borderId="26" xfId="0" applyNumberFormat="1" applyFont="1" applyFill="1" applyBorder="1" applyAlignment="1">
      <alignment vertical="top"/>
    </xf>
    <xf numFmtId="49" fontId="26" fillId="5" borderId="9" xfId="0" applyNumberFormat="1" applyFont="1" applyFill="1" applyBorder="1" applyAlignment="1">
      <alignment horizontal="center" vertical="top" wrapText="1"/>
    </xf>
    <xf numFmtId="49" fontId="27" fillId="2" borderId="9" xfId="0" applyNumberFormat="1" applyFont="1" applyFill="1" applyBorder="1" applyAlignment="1">
      <alignment horizontal="center" vertical="top"/>
    </xf>
    <xf numFmtId="49" fontId="26" fillId="3" borderId="9" xfId="0" applyNumberFormat="1" applyFont="1" applyFill="1" applyBorder="1" applyAlignment="1">
      <alignment horizontal="center" vertical="top"/>
    </xf>
    <xf numFmtId="49" fontId="26" fillId="5" borderId="21" xfId="0" applyNumberFormat="1" applyFont="1" applyFill="1" applyBorder="1" applyAlignment="1">
      <alignment horizontal="center" vertical="top" wrapText="1"/>
    </xf>
    <xf numFmtId="49" fontId="18" fillId="5" borderId="21" xfId="0" applyNumberFormat="1" applyFont="1" applyFill="1" applyBorder="1" applyAlignment="1">
      <alignment horizontal="center" vertical="top"/>
    </xf>
    <xf numFmtId="0" fontId="34" fillId="5" borderId="9" xfId="0" applyFont="1" applyFill="1" applyBorder="1" applyAlignment="1">
      <alignment horizontal="center" vertical="top"/>
    </xf>
    <xf numFmtId="2" fontId="34" fillId="5" borderId="9" xfId="0" applyNumberFormat="1" applyFont="1" applyFill="1" applyBorder="1" applyAlignment="1">
      <alignment horizontal="center" vertical="top"/>
    </xf>
    <xf numFmtId="0" fontId="44" fillId="7" borderId="40" xfId="0" applyFont="1" applyFill="1" applyBorder="1" applyAlignment="1">
      <alignment vertical="top" wrapText="1"/>
    </xf>
    <xf numFmtId="0" fontId="44" fillId="7" borderId="43" xfId="0" applyFont="1" applyFill="1" applyBorder="1" applyAlignment="1">
      <alignment vertical="top" wrapText="1"/>
    </xf>
    <xf numFmtId="49" fontId="27" fillId="2" borderId="39" xfId="0" applyNumberFormat="1" applyFont="1" applyFill="1" applyBorder="1" applyAlignment="1">
      <alignment horizontal="center" vertical="top"/>
    </xf>
    <xf numFmtId="49" fontId="37" fillId="3" borderId="29" xfId="0" applyNumberFormat="1" applyFont="1" applyFill="1" applyBorder="1" applyAlignment="1">
      <alignment horizontal="center" vertical="top"/>
    </xf>
    <xf numFmtId="0" fontId="37" fillId="0" borderId="15" xfId="0" applyFont="1" applyBorder="1" applyAlignment="1">
      <alignment vertical="top"/>
    </xf>
    <xf numFmtId="49" fontId="37" fillId="0" borderId="11" xfId="0" applyNumberFormat="1" applyFont="1" applyBorder="1" applyAlignment="1">
      <alignment vertical="top" wrapText="1"/>
    </xf>
    <xf numFmtId="0" fontId="44" fillId="0" borderId="11" xfId="0" applyFont="1" applyBorder="1" applyAlignment="1">
      <alignment vertical="top" wrapText="1"/>
    </xf>
    <xf numFmtId="165" fontId="38" fillId="5" borderId="38" xfId="0" applyNumberFormat="1" applyFont="1" applyFill="1" applyBorder="1" applyAlignment="1">
      <alignment horizontal="center" vertical="top"/>
    </xf>
    <xf numFmtId="165" fontId="37" fillId="5" borderId="41" xfId="0" applyNumberFormat="1" applyFont="1" applyFill="1" applyBorder="1" applyAlignment="1">
      <alignment horizontal="center" vertical="top"/>
    </xf>
    <xf numFmtId="0" fontId="38" fillId="0" borderId="35" xfId="0" applyFont="1" applyBorder="1" applyAlignment="1">
      <alignment horizontal="center" vertical="center" wrapText="1"/>
    </xf>
    <xf numFmtId="165" fontId="38" fillId="0" borderId="9" xfId="0" applyNumberFormat="1" applyFont="1" applyBorder="1" applyAlignment="1">
      <alignment horizontal="center" vertical="top"/>
    </xf>
    <xf numFmtId="165" fontId="38" fillId="0" borderId="30" xfId="0" applyNumberFormat="1" applyFont="1" applyBorder="1" applyAlignment="1">
      <alignment horizontal="center" vertical="top"/>
    </xf>
    <xf numFmtId="165" fontId="38" fillId="0" borderId="3" xfId="0" applyNumberFormat="1" applyFont="1" applyBorder="1" applyAlignment="1">
      <alignment horizontal="center" vertical="top"/>
    </xf>
    <xf numFmtId="165" fontId="38" fillId="0" borderId="4" xfId="0" applyNumberFormat="1" applyFont="1" applyBorder="1" applyAlignment="1">
      <alignment horizontal="center" vertical="top"/>
    </xf>
    <xf numFmtId="0" fontId="38" fillId="0" borderId="52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left" vertical="top"/>
    </xf>
    <xf numFmtId="49" fontId="37" fillId="3" borderId="28" xfId="0" applyNumberFormat="1" applyFont="1" applyFill="1" applyBorder="1" applyAlignment="1">
      <alignment horizontal="center" vertical="top"/>
    </xf>
    <xf numFmtId="0" fontId="38" fillId="0" borderId="7" xfId="0" applyFont="1" applyBorder="1" applyAlignment="1">
      <alignment horizontal="center" vertical="center" wrapText="1"/>
    </xf>
    <xf numFmtId="49" fontId="37" fillId="7" borderId="12" xfId="0" applyNumberFormat="1" applyFont="1" applyFill="1" applyBorder="1" applyAlignment="1">
      <alignment vertical="top" wrapText="1"/>
    </xf>
    <xf numFmtId="0" fontId="37" fillId="0" borderId="11" xfId="0" applyFont="1" applyBorder="1" applyAlignment="1">
      <alignment vertical="top"/>
    </xf>
    <xf numFmtId="0" fontId="37" fillId="0" borderId="11" xfId="0" applyFont="1" applyBorder="1" applyAlignment="1">
      <alignment vertical="top" wrapText="1"/>
    </xf>
    <xf numFmtId="0" fontId="38" fillId="0" borderId="11" xfId="0" applyFont="1" applyBorder="1" applyAlignment="1">
      <alignment vertical="top" wrapText="1"/>
    </xf>
    <xf numFmtId="0" fontId="38" fillId="0" borderId="5" xfId="0" applyFont="1" applyBorder="1" applyAlignment="1">
      <alignment horizontal="center" vertical="center"/>
    </xf>
    <xf numFmtId="49" fontId="37" fillId="2" borderId="21" xfId="0" applyNumberFormat="1" applyFont="1" applyFill="1" applyBorder="1" applyAlignment="1">
      <alignment vertical="top"/>
    </xf>
    <xf numFmtId="0" fontId="37" fillId="0" borderId="39" xfId="0" applyFont="1" applyBorder="1" applyAlignment="1">
      <alignment vertical="top"/>
    </xf>
    <xf numFmtId="0" fontId="37" fillId="0" borderId="40" xfId="0" applyFont="1" applyBorder="1" applyAlignment="1">
      <alignment vertical="top" wrapText="1"/>
    </xf>
    <xf numFmtId="0" fontId="37" fillId="0" borderId="23" xfId="0" applyFont="1" applyBorder="1" applyAlignment="1">
      <alignment vertical="top"/>
    </xf>
    <xf numFmtId="0" fontId="37" fillId="0" borderId="22" xfId="0" applyFont="1" applyBorder="1" applyAlignment="1">
      <alignment vertical="top" wrapText="1"/>
    </xf>
    <xf numFmtId="0" fontId="38" fillId="0" borderId="34" xfId="0" applyFont="1" applyBorder="1" applyAlignment="1">
      <alignment horizontal="center" vertical="center" wrapText="1"/>
    </xf>
    <xf numFmtId="49" fontId="26" fillId="5" borderId="44" xfId="0" applyNumberFormat="1" applyFont="1" applyFill="1" applyBorder="1" applyAlignment="1">
      <alignment horizontal="center" vertical="top" wrapText="1"/>
    </xf>
    <xf numFmtId="49" fontId="27" fillId="2" borderId="28" xfId="0" applyNumberFormat="1" applyFont="1" applyFill="1" applyBorder="1" applyAlignment="1">
      <alignment horizontal="center" vertical="top"/>
    </xf>
    <xf numFmtId="49" fontId="26" fillId="3" borderId="28" xfId="0" applyNumberFormat="1" applyFont="1" applyFill="1" applyBorder="1" applyAlignment="1">
      <alignment horizontal="center" vertical="top"/>
    </xf>
    <xf numFmtId="49" fontId="26" fillId="5" borderId="69" xfId="0" applyNumberFormat="1" applyFont="1" applyFill="1" applyBorder="1" applyAlignment="1">
      <alignment horizontal="center" vertical="top" wrapText="1"/>
    </xf>
    <xf numFmtId="49" fontId="26" fillId="5" borderId="66" xfId="0" applyNumberFormat="1" applyFont="1" applyFill="1" applyBorder="1" applyAlignment="1">
      <alignment horizontal="center" vertical="top" wrapText="1"/>
    </xf>
    <xf numFmtId="49" fontId="26" fillId="5" borderId="54" xfId="0" applyNumberFormat="1" applyFont="1" applyFill="1" applyBorder="1" applyAlignment="1">
      <alignment horizontal="center" vertical="top" wrapText="1"/>
    </xf>
    <xf numFmtId="49" fontId="43" fillId="0" borderId="16" xfId="0" applyNumberFormat="1" applyFont="1" applyBorder="1" applyAlignment="1">
      <alignment horizontal="center" vertical="top" wrapText="1"/>
    </xf>
    <xf numFmtId="49" fontId="43" fillId="0" borderId="19" xfId="0" applyNumberFormat="1" applyFont="1" applyBorder="1" applyAlignment="1">
      <alignment horizontal="center" vertical="top" wrapText="1"/>
    </xf>
    <xf numFmtId="49" fontId="27" fillId="8" borderId="9" xfId="0" applyNumberFormat="1" applyFont="1" applyFill="1" applyBorder="1" applyAlignment="1">
      <alignment horizontal="center" vertical="top"/>
    </xf>
    <xf numFmtId="49" fontId="26" fillId="0" borderId="9" xfId="0" applyNumberFormat="1" applyFont="1" applyBorder="1" applyAlignment="1">
      <alignment horizontal="center" vertical="top"/>
    </xf>
    <xf numFmtId="49" fontId="26" fillId="0" borderId="46" xfId="0" applyNumberFormat="1" applyFont="1" applyBorder="1" applyAlignment="1">
      <alignment horizontal="center" vertical="top" wrapText="1"/>
    </xf>
    <xf numFmtId="49" fontId="26" fillId="0" borderId="44" xfId="0" applyNumberFormat="1" applyFont="1" applyBorder="1" applyAlignment="1">
      <alignment horizontal="center" vertical="top" wrapText="1"/>
    </xf>
    <xf numFmtId="49" fontId="27" fillId="8" borderId="29" xfId="0" applyNumberFormat="1" applyFont="1" applyFill="1" applyBorder="1" applyAlignment="1">
      <alignment horizontal="center" vertical="top"/>
    </xf>
    <xf numFmtId="49" fontId="26" fillId="0" borderId="29" xfId="0" applyNumberFormat="1" applyFont="1" applyBorder="1" applyAlignment="1">
      <alignment horizontal="center" vertical="top"/>
    </xf>
    <xf numFmtId="49" fontId="26" fillId="0" borderId="55" xfId="0" applyNumberFormat="1" applyFont="1" applyBorder="1" applyAlignment="1">
      <alignment horizontal="center" vertical="top" wrapText="1"/>
    </xf>
    <xf numFmtId="49" fontId="26" fillId="0" borderId="16" xfId="0" applyNumberFormat="1" applyFont="1" applyBorder="1" applyAlignment="1">
      <alignment horizontal="center" vertical="top" wrapText="1"/>
    </xf>
    <xf numFmtId="49" fontId="37" fillId="0" borderId="15" xfId="7" applyNumberFormat="1" applyFont="1" applyBorder="1" applyAlignment="1">
      <alignment horizontal="right" vertical="top"/>
    </xf>
    <xf numFmtId="49" fontId="37" fillId="0" borderId="65" xfId="7" applyNumberFormat="1" applyFont="1" applyBorder="1" applyAlignment="1">
      <alignment vertical="top"/>
    </xf>
    <xf numFmtId="49" fontId="37" fillId="0" borderId="66" xfId="7" applyNumberFormat="1" applyFont="1" applyBorder="1" applyAlignment="1">
      <alignment vertical="top"/>
    </xf>
    <xf numFmtId="49" fontId="37" fillId="7" borderId="9" xfId="0" applyNumberFormat="1" applyFont="1" applyFill="1" applyBorder="1" applyAlignment="1">
      <alignment horizontal="center" vertical="top" wrapText="1"/>
    </xf>
    <xf numFmtId="0" fontId="45" fillId="7" borderId="21" xfId="0" applyFont="1" applyFill="1" applyBorder="1"/>
    <xf numFmtId="49" fontId="43" fillId="2" borderId="36" xfId="0" applyNumberFormat="1" applyFont="1" applyFill="1" applyBorder="1" applyAlignment="1">
      <alignment horizontal="center" vertical="top"/>
    </xf>
    <xf numFmtId="49" fontId="27" fillId="2" borderId="23" xfId="0" applyNumberFormat="1" applyFont="1" applyFill="1" applyBorder="1" applyAlignment="1">
      <alignment horizontal="center" vertical="top"/>
    </xf>
    <xf numFmtId="49" fontId="27" fillId="2" borderId="36" xfId="0" applyNumberFormat="1" applyFont="1" applyFill="1" applyBorder="1" applyAlignment="1">
      <alignment vertical="top"/>
    </xf>
    <xf numFmtId="49" fontId="26" fillId="3" borderId="9" xfId="0" applyNumberFormat="1" applyFont="1" applyFill="1" applyBorder="1" applyAlignment="1">
      <alignment vertical="top"/>
    </xf>
    <xf numFmtId="49" fontId="26" fillId="5" borderId="13" xfId="0" applyNumberFormat="1" applyFont="1" applyFill="1" applyBorder="1" applyAlignment="1">
      <alignment vertical="top" wrapText="1"/>
    </xf>
    <xf numFmtId="0" fontId="37" fillId="0" borderId="15" xfId="0" applyFont="1" applyBorder="1" applyAlignment="1">
      <alignment horizontal="left" vertical="top"/>
    </xf>
    <xf numFmtId="0" fontId="37" fillId="0" borderId="11" xfId="0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42" fillId="5" borderId="65" xfId="0" applyFont="1" applyFill="1" applyBorder="1"/>
    <xf numFmtId="0" fontId="37" fillId="5" borderId="66" xfId="0" applyFont="1" applyFill="1" applyBorder="1" applyAlignment="1">
      <alignment horizontal="left" vertical="top"/>
    </xf>
    <xf numFmtId="0" fontId="20" fillId="5" borderId="0" xfId="0" applyFont="1" applyFill="1" applyAlignment="1">
      <alignment vertical="top"/>
    </xf>
    <xf numFmtId="0" fontId="9" fillId="5" borderId="59" xfId="0" applyFont="1" applyFill="1" applyBorder="1" applyAlignment="1">
      <alignment horizontal="center" vertical="top"/>
    </xf>
    <xf numFmtId="165" fontId="10" fillId="10" borderId="32" xfId="0" applyNumberFormat="1" applyFont="1" applyFill="1" applyBorder="1" applyAlignment="1">
      <alignment horizontal="center" vertical="top"/>
    </xf>
    <xf numFmtId="49" fontId="17" fillId="5" borderId="39" xfId="0" applyNumberFormat="1" applyFont="1" applyFill="1" applyBorder="1" applyAlignment="1">
      <alignment horizontal="center" vertical="top" wrapText="1"/>
    </xf>
    <xf numFmtId="49" fontId="17" fillId="5" borderId="36" xfId="0" applyNumberFormat="1" applyFont="1" applyFill="1" applyBorder="1" applyAlignment="1">
      <alignment horizontal="center" vertical="top" wrapText="1"/>
    </xf>
    <xf numFmtId="0" fontId="33" fillId="5" borderId="3" xfId="0" applyFont="1" applyFill="1" applyBorder="1" applyAlignment="1">
      <alignment vertical="top" wrapText="1"/>
    </xf>
    <xf numFmtId="49" fontId="17" fillId="5" borderId="23" xfId="0" applyNumberFormat="1" applyFont="1" applyFill="1" applyBorder="1" applyAlignment="1">
      <alignment horizontal="center" vertical="top" wrapText="1"/>
    </xf>
    <xf numFmtId="165" fontId="9" fillId="5" borderId="4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165" fontId="10" fillId="0" borderId="2" xfId="0" applyNumberFormat="1" applyFont="1" applyBorder="1" applyAlignment="1">
      <alignment horizontal="center" vertical="top"/>
    </xf>
    <xf numFmtId="165" fontId="10" fillId="9" borderId="2" xfId="0" applyNumberFormat="1" applyFont="1" applyFill="1" applyBorder="1" applyAlignment="1">
      <alignment horizontal="center" vertical="top"/>
    </xf>
    <xf numFmtId="165" fontId="10" fillId="0" borderId="8" xfId="0" applyNumberFormat="1" applyFont="1" applyBorder="1" applyAlignment="1">
      <alignment horizontal="center" vertical="top"/>
    </xf>
    <xf numFmtId="0" fontId="10" fillId="0" borderId="59" xfId="0" applyFont="1" applyBorder="1" applyAlignment="1">
      <alignment horizontal="center" vertical="top"/>
    </xf>
    <xf numFmtId="165" fontId="10" fillId="0" borderId="33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2" fontId="9" fillId="0" borderId="4" xfId="0" applyNumberFormat="1" applyFont="1" applyBorder="1" applyAlignment="1">
      <alignment horizontal="center" vertical="top"/>
    </xf>
    <xf numFmtId="165" fontId="9" fillId="9" borderId="4" xfId="0" applyNumberFormat="1" applyFont="1" applyFill="1" applyBorder="1" applyAlignment="1">
      <alignment horizontal="center" vertical="top"/>
    </xf>
    <xf numFmtId="165" fontId="9" fillId="0" borderId="10" xfId="0" applyNumberFormat="1" applyFont="1" applyBorder="1" applyAlignment="1">
      <alignment horizontal="center" vertical="top"/>
    </xf>
    <xf numFmtId="0" fontId="10" fillId="5" borderId="59" xfId="0" applyFont="1" applyFill="1" applyBorder="1" applyAlignment="1">
      <alignment horizontal="center" vertical="top"/>
    </xf>
    <xf numFmtId="165" fontId="10" fillId="5" borderId="9" xfId="0" applyNumberFormat="1" applyFont="1" applyFill="1" applyBorder="1" applyAlignment="1">
      <alignment horizontal="center" vertical="top"/>
    </xf>
    <xf numFmtId="165" fontId="10" fillId="5" borderId="36" xfId="0" applyNumberFormat="1" applyFont="1" applyFill="1" applyBorder="1" applyAlignment="1">
      <alignment horizontal="center" vertical="top"/>
    </xf>
    <xf numFmtId="165" fontId="10" fillId="0" borderId="25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65" fontId="10" fillId="0" borderId="4" xfId="0" applyNumberFormat="1" applyFont="1" applyBorder="1" applyAlignment="1">
      <alignment horizontal="center" vertical="top"/>
    </xf>
    <xf numFmtId="165" fontId="10" fillId="9" borderId="4" xfId="0" applyNumberFormat="1" applyFont="1" applyFill="1" applyBorder="1" applyAlignment="1">
      <alignment horizontal="center" vertical="top"/>
    </xf>
    <xf numFmtId="165" fontId="10" fillId="0" borderId="27" xfId="0" applyNumberFormat="1" applyFont="1" applyBorder="1" applyAlignment="1">
      <alignment horizontal="center" vertical="top"/>
    </xf>
    <xf numFmtId="49" fontId="9" fillId="0" borderId="59" xfId="0" applyNumberFormat="1" applyFont="1" applyBorder="1" applyAlignment="1">
      <alignment vertical="top"/>
    </xf>
    <xf numFmtId="49" fontId="26" fillId="5" borderId="46" xfId="0" applyNumberFormat="1" applyFont="1" applyFill="1" applyBorder="1" applyAlignment="1">
      <alignment horizontal="center" vertical="top" wrapText="1"/>
    </xf>
    <xf numFmtId="2" fontId="9" fillId="5" borderId="9" xfId="0" applyNumberFormat="1" applyFont="1" applyFill="1" applyBorder="1" applyAlignment="1">
      <alignment horizontal="center" vertical="top"/>
    </xf>
    <xf numFmtId="0" fontId="31" fillId="5" borderId="21" xfId="0" applyFont="1" applyFill="1" applyBorder="1"/>
    <xf numFmtId="0" fontId="10" fillId="0" borderId="9" xfId="0" applyFont="1" applyBorder="1" applyAlignment="1">
      <alignment horizontal="center" vertical="top"/>
    </xf>
    <xf numFmtId="165" fontId="10" fillId="0" borderId="13" xfId="0" applyNumberFormat="1" applyFont="1" applyBorder="1" applyAlignment="1">
      <alignment horizontal="center" vertical="top"/>
    </xf>
    <xf numFmtId="165" fontId="10" fillId="0" borderId="56" xfId="0" applyNumberFormat="1" applyFont="1" applyBorder="1" applyAlignment="1">
      <alignment horizontal="center" vertical="top"/>
    </xf>
    <xf numFmtId="165" fontId="10" fillId="0" borderId="57" xfId="0" applyNumberFormat="1" applyFont="1" applyBorder="1" applyAlignment="1">
      <alignment horizontal="center" vertical="top"/>
    </xf>
    <xf numFmtId="0" fontId="10" fillId="0" borderId="73" xfId="0" applyFont="1" applyBorder="1" applyAlignment="1">
      <alignment horizontal="left" vertical="top"/>
    </xf>
    <xf numFmtId="9" fontId="10" fillId="0" borderId="65" xfId="0" applyNumberFormat="1" applyFont="1" applyBorder="1" applyAlignment="1">
      <alignment horizontal="center" vertical="top"/>
    </xf>
    <xf numFmtId="9" fontId="10" fillId="0" borderId="66" xfId="0" applyNumberFormat="1" applyFont="1" applyBorder="1" applyAlignment="1">
      <alignment horizontal="center" vertical="top"/>
    </xf>
    <xf numFmtId="0" fontId="19" fillId="0" borderId="2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3" fillId="5" borderId="65" xfId="0" applyFont="1" applyFill="1" applyBorder="1" applyAlignment="1">
      <alignment horizontal="center" vertical="top" wrapText="1"/>
    </xf>
    <xf numFmtId="0" fontId="23" fillId="5" borderId="66" xfId="0" applyFont="1" applyFill="1" applyBorder="1" applyAlignment="1">
      <alignment horizontal="center" vertical="top" wrapText="1"/>
    </xf>
    <xf numFmtId="49" fontId="9" fillId="5" borderId="9" xfId="0" applyNumberFormat="1" applyFont="1" applyFill="1" applyBorder="1" applyAlignment="1">
      <alignment horizontal="center" vertical="top"/>
    </xf>
    <xf numFmtId="49" fontId="9" fillId="5" borderId="21" xfId="0" applyNumberFormat="1" applyFont="1" applyFill="1" applyBorder="1" applyAlignment="1">
      <alignment horizontal="center" vertical="top"/>
    </xf>
    <xf numFmtId="0" fontId="9" fillId="5" borderId="50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center" vertical="top" wrapText="1"/>
    </xf>
    <xf numFmtId="165" fontId="33" fillId="5" borderId="1" xfId="0" applyNumberFormat="1" applyFont="1" applyFill="1" applyBorder="1" applyAlignment="1">
      <alignment horizontal="center" vertical="top" wrapText="1"/>
    </xf>
    <xf numFmtId="165" fontId="9" fillId="5" borderId="8" xfId="0" applyNumberFormat="1" applyFont="1" applyFill="1" applyBorder="1" applyAlignment="1">
      <alignment horizontal="center" vertical="top"/>
    </xf>
    <xf numFmtId="165" fontId="9" fillId="5" borderId="38" xfId="0" applyNumberFormat="1" applyFont="1" applyFill="1" applyBorder="1" applyAlignment="1">
      <alignment horizontal="center" vertical="top"/>
    </xf>
    <xf numFmtId="0" fontId="47" fillId="0" borderId="35" xfId="0" applyFont="1" applyBorder="1" applyAlignment="1">
      <alignment vertical="top" wrapText="1"/>
    </xf>
    <xf numFmtId="0" fontId="47" fillId="0" borderId="35" xfId="0" applyFont="1" applyBorder="1" applyAlignment="1">
      <alignment horizontal="center" vertical="center"/>
    </xf>
    <xf numFmtId="0" fontId="47" fillId="0" borderId="1" xfId="0" applyFont="1" applyBorder="1" applyAlignment="1">
      <alignment horizontal="left" vertical="top"/>
    </xf>
    <xf numFmtId="165" fontId="47" fillId="9" borderId="1" xfId="0" applyNumberFormat="1" applyFont="1" applyFill="1" applyBorder="1" applyAlignment="1">
      <alignment horizontal="center" vertical="center" wrapText="1"/>
    </xf>
    <xf numFmtId="165" fontId="33" fillId="5" borderId="2" xfId="0" applyNumberFormat="1" applyFont="1" applyFill="1" applyBorder="1" applyAlignment="1">
      <alignment horizontal="center" vertical="top"/>
    </xf>
    <xf numFmtId="0" fontId="33" fillId="5" borderId="62" xfId="0" applyFont="1" applyFill="1" applyBorder="1" applyAlignment="1">
      <alignment horizontal="left" vertical="center" wrapText="1"/>
    </xf>
    <xf numFmtId="0" fontId="33" fillId="5" borderId="61" xfId="0" applyFont="1" applyFill="1" applyBorder="1" applyAlignment="1">
      <alignment horizontal="left" vertical="center" wrapText="1"/>
    </xf>
    <xf numFmtId="165" fontId="33" fillId="5" borderId="4" xfId="0" applyNumberFormat="1" applyFont="1" applyFill="1" applyBorder="1" applyAlignment="1">
      <alignment horizontal="center" vertical="top"/>
    </xf>
    <xf numFmtId="0" fontId="47" fillId="5" borderId="5" xfId="0" applyFont="1" applyFill="1" applyBorder="1" applyAlignment="1">
      <alignment horizontal="left" vertical="top" wrapText="1"/>
    </xf>
    <xf numFmtId="0" fontId="47" fillId="0" borderId="35" xfId="0" applyFont="1" applyBorder="1" applyAlignment="1">
      <alignment horizontal="left" vertical="center" wrapText="1"/>
    </xf>
    <xf numFmtId="0" fontId="47" fillId="0" borderId="35" xfId="0" applyFont="1" applyBorder="1" applyAlignment="1">
      <alignment vertical="center" wrapText="1"/>
    </xf>
    <xf numFmtId="49" fontId="10" fillId="5" borderId="15" xfId="0" applyNumberFormat="1" applyFont="1" applyFill="1" applyBorder="1" applyAlignment="1">
      <alignment horizontal="center" vertical="top" wrapText="1"/>
    </xf>
    <xf numFmtId="49" fontId="10" fillId="5" borderId="12" xfId="0" applyNumberFormat="1" applyFont="1" applyFill="1" applyBorder="1" applyAlignment="1">
      <alignment horizontal="center" vertical="top" wrapText="1"/>
    </xf>
    <xf numFmtId="0" fontId="28" fillId="5" borderId="0" xfId="0" applyFont="1" applyFill="1"/>
    <xf numFmtId="0" fontId="9" fillId="5" borderId="56" xfId="0" applyFont="1" applyFill="1" applyBorder="1" applyAlignment="1">
      <alignment vertical="center" wrapText="1"/>
    </xf>
    <xf numFmtId="0" fontId="9" fillId="5" borderId="0" xfId="0" applyFont="1" applyFill="1" applyAlignment="1">
      <alignment horizontal="center" vertical="center"/>
    </xf>
    <xf numFmtId="0" fontId="9" fillId="5" borderId="56" xfId="0" applyFont="1" applyFill="1" applyBorder="1" applyAlignment="1">
      <alignment horizontal="center" vertical="top"/>
    </xf>
    <xf numFmtId="0" fontId="9" fillId="5" borderId="57" xfId="0" applyFont="1" applyFill="1" applyBorder="1" applyAlignment="1">
      <alignment horizontal="center" vertical="top"/>
    </xf>
    <xf numFmtId="0" fontId="9" fillId="5" borderId="5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vertical="top" wrapText="1"/>
    </xf>
    <xf numFmtId="49" fontId="9" fillId="5" borderId="5" xfId="0" applyNumberFormat="1" applyFont="1" applyFill="1" applyBorder="1" applyAlignment="1">
      <alignment horizontal="center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left" vertical="center" wrapText="1"/>
    </xf>
    <xf numFmtId="165" fontId="9" fillId="5" borderId="61" xfId="0" applyNumberFormat="1" applyFont="1" applyFill="1" applyBorder="1" applyAlignment="1">
      <alignment horizontal="center" vertical="center" wrapText="1"/>
    </xf>
    <xf numFmtId="49" fontId="9" fillId="5" borderId="17" xfId="0" applyNumberFormat="1" applyFont="1" applyFill="1" applyBorder="1" applyAlignment="1">
      <alignment horizontal="center" vertical="center" wrapText="1"/>
    </xf>
    <xf numFmtId="49" fontId="9" fillId="5" borderId="42" xfId="0" applyNumberFormat="1" applyFont="1" applyFill="1" applyBorder="1" applyAlignment="1">
      <alignment horizontal="center" vertical="center" wrapText="1"/>
    </xf>
    <xf numFmtId="165" fontId="9" fillId="9" borderId="62" xfId="0" applyNumberFormat="1" applyFont="1" applyFill="1" applyBorder="1" applyAlignment="1">
      <alignment horizontal="center" vertical="center" wrapText="1"/>
    </xf>
    <xf numFmtId="49" fontId="9" fillId="9" borderId="17" xfId="0" applyNumberFormat="1" applyFont="1" applyFill="1" applyBorder="1" applyAlignment="1">
      <alignment horizontal="left" vertical="center" wrapText="1"/>
    </xf>
    <xf numFmtId="49" fontId="9" fillId="9" borderId="42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left" vertical="top"/>
    </xf>
    <xf numFmtId="9" fontId="9" fillId="0" borderId="45" xfId="0" applyNumberFormat="1" applyFont="1" applyBorder="1" applyAlignment="1">
      <alignment horizontal="left" vertical="top"/>
    </xf>
    <xf numFmtId="2" fontId="33" fillId="5" borderId="3" xfId="0" applyNumberFormat="1" applyFont="1" applyFill="1" applyBorder="1" applyAlignment="1">
      <alignment horizontal="center" vertical="top"/>
    </xf>
    <xf numFmtId="0" fontId="33" fillId="5" borderId="50" xfId="0" applyFont="1" applyFill="1" applyBorder="1" applyAlignment="1">
      <alignment horizontal="center" vertical="top" wrapText="1"/>
    </xf>
    <xf numFmtId="0" fontId="33" fillId="5" borderId="54" xfId="0" applyFont="1" applyFill="1" applyBorder="1" applyAlignment="1">
      <alignment horizontal="center" vertical="top" wrapText="1"/>
    </xf>
    <xf numFmtId="0" fontId="33" fillId="5" borderId="35" xfId="0" applyFont="1" applyFill="1" applyBorder="1" applyAlignment="1">
      <alignment horizontal="center" vertical="top"/>
    </xf>
    <xf numFmtId="0" fontId="33" fillId="5" borderId="63" xfId="0" applyFont="1" applyFill="1" applyBorder="1" applyAlignment="1">
      <alignment horizontal="center" vertical="top" wrapText="1"/>
    </xf>
    <xf numFmtId="0" fontId="33" fillId="5" borderId="64" xfId="0" applyFont="1" applyFill="1" applyBorder="1" applyAlignment="1">
      <alignment horizontal="center" vertical="top"/>
    </xf>
    <xf numFmtId="0" fontId="33" fillId="5" borderId="34" xfId="0" applyFont="1" applyFill="1" applyBorder="1" applyAlignment="1">
      <alignment horizontal="center" vertical="top" wrapText="1"/>
    </xf>
    <xf numFmtId="165" fontId="33" fillId="5" borderId="72" xfId="0" applyNumberFormat="1" applyFont="1" applyFill="1" applyBorder="1" applyAlignment="1">
      <alignment horizontal="center" vertical="top"/>
    </xf>
    <xf numFmtId="0" fontId="33" fillId="5" borderId="34" xfId="0" applyFont="1" applyFill="1" applyBorder="1" applyAlignment="1">
      <alignment horizontal="center" vertical="top"/>
    </xf>
    <xf numFmtId="0" fontId="33" fillId="5" borderId="38" xfId="0" applyFont="1" applyFill="1" applyBorder="1" applyAlignment="1">
      <alignment vertical="center" wrapText="1"/>
    </xf>
    <xf numFmtId="0" fontId="33" fillId="5" borderId="5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top"/>
    </xf>
    <xf numFmtId="0" fontId="33" fillId="5" borderId="45" xfId="0" applyFont="1" applyFill="1" applyBorder="1" applyAlignment="1">
      <alignment horizontal="center" vertical="top"/>
    </xf>
    <xf numFmtId="0" fontId="33" fillId="5" borderId="21" xfId="0" applyFont="1" applyFill="1" applyBorder="1" applyAlignment="1">
      <alignment vertical="center" wrapText="1"/>
    </xf>
    <xf numFmtId="0" fontId="9" fillId="5" borderId="65" xfId="0" applyFont="1" applyFill="1" applyBorder="1" applyAlignment="1">
      <alignment horizontal="justify" vertical="center"/>
    </xf>
    <xf numFmtId="0" fontId="46" fillId="5" borderId="65" xfId="0" applyFont="1" applyFill="1" applyBorder="1" applyAlignment="1">
      <alignment horizontal="center" vertical="top" wrapText="1"/>
    </xf>
    <xf numFmtId="0" fontId="9" fillId="5" borderId="37" xfId="0" applyFont="1" applyFill="1" applyBorder="1" applyAlignment="1">
      <alignment horizontal="left" wrapText="1"/>
    </xf>
    <xf numFmtId="0" fontId="9" fillId="5" borderId="35" xfId="0" applyFont="1" applyFill="1" applyBorder="1" applyAlignment="1">
      <alignment horizontal="center" vertical="center" wrapText="1"/>
    </xf>
    <xf numFmtId="1" fontId="9" fillId="5" borderId="34" xfId="0" applyNumberFormat="1" applyFont="1" applyFill="1" applyBorder="1" applyAlignment="1">
      <alignment horizontal="center" vertical="center" wrapText="1"/>
    </xf>
    <xf numFmtId="0" fontId="9" fillId="5" borderId="61" xfId="0" applyFont="1" applyFill="1" applyBorder="1" applyAlignment="1">
      <alignment vertical="center" wrapText="1"/>
    </xf>
    <xf numFmtId="0" fontId="38" fillId="5" borderId="34" xfId="0" applyFont="1" applyFill="1" applyBorder="1" applyAlignment="1">
      <alignment horizontal="center" vertical="top" wrapText="1"/>
    </xf>
    <xf numFmtId="165" fontId="9" fillId="5" borderId="61" xfId="0" applyNumberFormat="1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top" wrapText="1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23" fillId="5" borderId="17" xfId="36" applyFont="1" applyFill="1" applyBorder="1" applyAlignment="1">
      <alignment horizontal="center" vertical="center"/>
    </xf>
    <xf numFmtId="0" fontId="29" fillId="5" borderId="42" xfId="36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wrapText="1"/>
    </xf>
    <xf numFmtId="0" fontId="38" fillId="5" borderId="5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top" wrapText="1"/>
    </xf>
    <xf numFmtId="0" fontId="9" fillId="5" borderId="33" xfId="0" applyFont="1" applyFill="1" applyBorder="1" applyAlignment="1">
      <alignment horizontal="justify" vertical="center"/>
    </xf>
    <xf numFmtId="0" fontId="38" fillId="5" borderId="35" xfId="0" applyFont="1" applyFill="1" applyBorder="1" applyAlignment="1">
      <alignment horizontal="center" vertical="top"/>
    </xf>
    <xf numFmtId="165" fontId="9" fillId="5" borderId="34" xfId="0" applyNumberFormat="1" applyFont="1" applyFill="1" applyBorder="1" applyAlignment="1">
      <alignment horizontal="center" vertical="center" wrapText="1"/>
    </xf>
    <xf numFmtId="0" fontId="38" fillId="5" borderId="32" xfId="0" applyFont="1" applyFill="1" applyBorder="1" applyAlignment="1">
      <alignment horizontal="left" vertical="top"/>
    </xf>
    <xf numFmtId="0" fontId="38" fillId="5" borderId="1" xfId="0" applyFont="1" applyFill="1" applyBorder="1" applyAlignment="1">
      <alignment horizontal="center" vertical="top"/>
    </xf>
    <xf numFmtId="9" fontId="38" fillId="5" borderId="1" xfId="0" applyNumberFormat="1" applyFont="1" applyFill="1" applyBorder="1" applyAlignment="1">
      <alignment horizontal="center" vertical="top"/>
    </xf>
    <xf numFmtId="9" fontId="38" fillId="5" borderId="45" xfId="0" applyNumberFormat="1" applyFont="1" applyFill="1" applyBorder="1" applyAlignment="1">
      <alignment horizontal="center" vertical="top"/>
    </xf>
    <xf numFmtId="0" fontId="9" fillId="5" borderId="49" xfId="0" applyFont="1" applyFill="1" applyBorder="1" applyAlignment="1">
      <alignment horizontal="left" vertical="top" wrapText="1"/>
    </xf>
    <xf numFmtId="49" fontId="23" fillId="5" borderId="5" xfId="0" applyNumberFormat="1" applyFont="1" applyFill="1" applyBorder="1" applyAlignment="1">
      <alignment horizontal="center" vertical="top" wrapText="1"/>
    </xf>
    <xf numFmtId="49" fontId="23" fillId="5" borderId="7" xfId="0" applyNumberFormat="1" applyFont="1" applyFill="1" applyBorder="1" applyAlignment="1">
      <alignment horizontal="center" vertical="top" wrapText="1"/>
    </xf>
    <xf numFmtId="49" fontId="9" fillId="5" borderId="35" xfId="0" applyNumberFormat="1" applyFont="1" applyFill="1" applyBorder="1" applyAlignment="1">
      <alignment horizontal="center" vertical="center" wrapText="1"/>
    </xf>
    <xf numFmtId="49" fontId="23" fillId="5" borderId="35" xfId="0" applyNumberFormat="1" applyFont="1" applyFill="1" applyBorder="1" applyAlignment="1">
      <alignment horizontal="center" vertical="top" wrapText="1"/>
    </xf>
    <xf numFmtId="49" fontId="23" fillId="5" borderId="34" xfId="0" applyNumberFormat="1" applyFont="1" applyFill="1" applyBorder="1" applyAlignment="1">
      <alignment horizontal="center" vertical="top" wrapText="1"/>
    </xf>
    <xf numFmtId="0" fontId="9" fillId="5" borderId="53" xfId="0" applyFont="1" applyFill="1" applyBorder="1" applyAlignment="1">
      <alignment horizontal="left" vertical="top" wrapText="1"/>
    </xf>
    <xf numFmtId="165" fontId="9" fillId="5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center" vertical="top" wrapText="1"/>
    </xf>
    <xf numFmtId="49" fontId="23" fillId="5" borderId="45" xfId="0" applyNumberFormat="1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left" vertical="top" wrapText="1"/>
    </xf>
    <xf numFmtId="165" fontId="38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top" wrapText="1"/>
    </xf>
    <xf numFmtId="0" fontId="38" fillId="5" borderId="33" xfId="0" applyFont="1" applyFill="1" applyBorder="1" applyAlignment="1">
      <alignment vertical="top" wrapText="1"/>
    </xf>
    <xf numFmtId="165" fontId="38" fillId="5" borderId="35" xfId="0" applyNumberFormat="1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top" wrapText="1"/>
    </xf>
    <xf numFmtId="0" fontId="9" fillId="5" borderId="73" xfId="0" applyFont="1" applyFill="1" applyBorder="1" applyAlignment="1">
      <alignment wrapText="1"/>
    </xf>
    <xf numFmtId="49" fontId="9" fillId="5" borderId="65" xfId="0" applyNumberFormat="1" applyFont="1" applyFill="1" applyBorder="1" applyAlignment="1">
      <alignment horizontal="center" vertical="center" wrapText="1"/>
    </xf>
    <xf numFmtId="49" fontId="9" fillId="5" borderId="66" xfId="0" applyNumberFormat="1" applyFont="1" applyFill="1" applyBorder="1" applyAlignment="1">
      <alignment horizontal="center" vertical="center" wrapText="1"/>
    </xf>
    <xf numFmtId="0" fontId="9" fillId="5" borderId="73" xfId="0" applyFont="1" applyFill="1" applyBorder="1" applyAlignment="1">
      <alignment horizontal="left" vertical="top" wrapText="1"/>
    </xf>
    <xf numFmtId="165" fontId="9" fillId="5" borderId="65" xfId="0" applyNumberFormat="1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top" wrapText="1"/>
    </xf>
    <xf numFmtId="0" fontId="38" fillId="5" borderId="7" xfId="0" applyFont="1" applyFill="1" applyBorder="1" applyAlignment="1">
      <alignment horizontal="left" vertical="top" wrapText="1"/>
    </xf>
    <xf numFmtId="0" fontId="38" fillId="5" borderId="0" xfId="0" applyFont="1" applyFill="1" applyAlignment="1">
      <alignment vertical="top" wrapText="1"/>
    </xf>
    <xf numFmtId="165" fontId="38" fillId="5" borderId="56" xfId="0" applyNumberFormat="1" applyFont="1" applyFill="1" applyBorder="1" applyAlignment="1">
      <alignment horizontal="center" vertical="center" wrapText="1"/>
    </xf>
    <xf numFmtId="0" fontId="38" fillId="5" borderId="56" xfId="0" applyFont="1" applyFill="1" applyBorder="1" applyAlignment="1">
      <alignment horizontal="left" vertical="top" wrapText="1"/>
    </xf>
    <xf numFmtId="0" fontId="38" fillId="5" borderId="57" xfId="0" applyFont="1" applyFill="1" applyBorder="1" applyAlignment="1">
      <alignment horizontal="left" vertical="top" wrapText="1"/>
    </xf>
    <xf numFmtId="0" fontId="9" fillId="5" borderId="40" xfId="0" applyFont="1" applyFill="1" applyBorder="1"/>
    <xf numFmtId="0" fontId="9" fillId="5" borderId="69" xfId="0" applyFont="1" applyFill="1" applyBorder="1" applyAlignment="1">
      <alignment horizontal="left" vertical="top" wrapText="1"/>
    </xf>
    <xf numFmtId="0" fontId="9" fillId="5" borderId="65" xfId="0" applyFont="1" applyFill="1" applyBorder="1" applyAlignment="1">
      <alignment horizontal="center" vertical="top" wrapText="1"/>
    </xf>
    <xf numFmtId="0" fontId="9" fillId="5" borderId="66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horizontal="center" vertical="top"/>
    </xf>
    <xf numFmtId="0" fontId="9" fillId="5" borderId="42" xfId="0" applyFont="1" applyFill="1" applyBorder="1" applyAlignment="1">
      <alignment horizontal="center" vertical="top"/>
    </xf>
    <xf numFmtId="0" fontId="9" fillId="5" borderId="53" xfId="0" applyFont="1" applyFill="1" applyBorder="1" applyAlignment="1">
      <alignment horizontal="center" vertical="center"/>
    </xf>
    <xf numFmtId="9" fontId="9" fillId="5" borderId="1" xfId="0" applyNumberFormat="1" applyFont="1" applyFill="1" applyBorder="1" applyAlignment="1">
      <alignment horizontal="center" vertical="top"/>
    </xf>
    <xf numFmtId="9" fontId="9" fillId="5" borderId="45" xfId="0" applyNumberFormat="1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left" vertical="top" wrapText="1"/>
    </xf>
    <xf numFmtId="0" fontId="38" fillId="5" borderId="20" xfId="0" applyFont="1" applyFill="1" applyBorder="1" applyAlignment="1">
      <alignment horizontal="center" vertical="center"/>
    </xf>
    <xf numFmtId="9" fontId="38" fillId="5" borderId="51" xfId="0" applyNumberFormat="1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 wrapText="1"/>
    </xf>
    <xf numFmtId="9" fontId="9" fillId="5" borderId="7" xfId="0" applyNumberFormat="1" applyFont="1" applyFill="1" applyBorder="1" applyAlignment="1">
      <alignment horizontal="center" vertical="top"/>
    </xf>
    <xf numFmtId="9" fontId="9" fillId="5" borderId="24" xfId="0" applyNumberFormat="1" applyFont="1" applyFill="1" applyBorder="1" applyAlignment="1">
      <alignment horizontal="center" vertical="top"/>
    </xf>
    <xf numFmtId="0" fontId="9" fillId="5" borderId="42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left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49" fontId="26" fillId="5" borderId="14" xfId="0" applyNumberFormat="1" applyFont="1" applyFill="1" applyBorder="1" applyAlignment="1">
      <alignment horizontal="center" vertical="top" wrapText="1"/>
    </xf>
    <xf numFmtId="0" fontId="9" fillId="5" borderId="35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48" fillId="5" borderId="5" xfId="0" applyFont="1" applyFill="1" applyBorder="1" applyAlignment="1">
      <alignment horizontal="center" vertical="top" wrapText="1"/>
    </xf>
    <xf numFmtId="0" fontId="48" fillId="5" borderId="7" xfId="0" applyFont="1" applyFill="1" applyBorder="1" applyAlignment="1">
      <alignment horizontal="center" vertical="top" wrapText="1"/>
    </xf>
    <xf numFmtId="0" fontId="48" fillId="5" borderId="1" xfId="0" applyFont="1" applyFill="1" applyBorder="1" applyAlignment="1">
      <alignment horizontal="center" vertical="top" wrapText="1"/>
    </xf>
    <xf numFmtId="0" fontId="48" fillId="5" borderId="45" xfId="0" applyFont="1" applyFill="1" applyBorder="1" applyAlignment="1">
      <alignment horizontal="center" vertical="top" wrapText="1"/>
    </xf>
    <xf numFmtId="0" fontId="33" fillId="5" borderId="65" xfId="0" applyFont="1" applyFill="1" applyBorder="1" applyAlignment="1">
      <alignment horizontal="center" vertical="top" wrapText="1"/>
    </xf>
    <xf numFmtId="0" fontId="33" fillId="5" borderId="66" xfId="0" applyFont="1" applyFill="1" applyBorder="1" applyAlignment="1">
      <alignment horizontal="center" vertical="top" wrapText="1"/>
    </xf>
    <xf numFmtId="0" fontId="33" fillId="0" borderId="21" xfId="0" applyFont="1" applyBorder="1" applyAlignment="1">
      <alignment vertical="top" wrapText="1"/>
    </xf>
    <xf numFmtId="0" fontId="33" fillId="0" borderId="17" xfId="0" applyFont="1" applyBorder="1" applyAlignment="1">
      <alignment horizontal="center" vertical="top" wrapText="1"/>
    </xf>
    <xf numFmtId="0" fontId="33" fillId="0" borderId="42" xfId="0" applyFont="1" applyBorder="1" applyAlignment="1">
      <alignment horizontal="center" vertical="top" wrapText="1"/>
    </xf>
    <xf numFmtId="49" fontId="27" fillId="8" borderId="28" xfId="0" applyNumberFormat="1" applyFont="1" applyFill="1" applyBorder="1" applyAlignment="1">
      <alignment horizontal="center" vertical="top"/>
    </xf>
    <xf numFmtId="49" fontId="26" fillId="0" borderId="28" xfId="0" applyNumberFormat="1" applyFont="1" applyBorder="1" applyAlignment="1">
      <alignment horizontal="center" vertical="top"/>
    </xf>
    <xf numFmtId="49" fontId="26" fillId="0" borderId="69" xfId="0" applyNumberFormat="1" applyFont="1" applyBorder="1" applyAlignment="1">
      <alignment horizontal="center" vertical="top" wrapText="1"/>
    </xf>
    <xf numFmtId="49" fontId="26" fillId="0" borderId="75" xfId="0" applyNumberFormat="1" applyFont="1" applyBorder="1" applyAlignment="1">
      <alignment horizontal="center" vertical="top" wrapText="1"/>
    </xf>
    <xf numFmtId="0" fontId="33" fillId="5" borderId="28" xfId="0" applyFont="1" applyFill="1" applyBorder="1" applyAlignment="1">
      <alignment horizontal="left" vertical="top" wrapText="1"/>
    </xf>
    <xf numFmtId="165" fontId="9" fillId="5" borderId="51" xfId="0" applyNumberFormat="1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vertical="center" wrapText="1"/>
    </xf>
    <xf numFmtId="165" fontId="9" fillId="5" borderId="64" xfId="0" applyNumberFormat="1" applyFont="1" applyFill="1" applyBorder="1" applyAlignment="1">
      <alignment horizontal="center" vertical="center" wrapText="1"/>
    </xf>
    <xf numFmtId="0" fontId="31" fillId="5" borderId="46" xfId="0" applyFont="1" applyFill="1" applyBorder="1" applyAlignment="1">
      <alignment horizontal="left" vertical="center" wrapText="1"/>
    </xf>
    <xf numFmtId="0" fontId="9" fillId="5" borderId="7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9" fillId="5" borderId="15" xfId="7" applyFont="1" applyFill="1" applyBorder="1" applyAlignment="1">
      <alignment vertical="top" wrapText="1"/>
    </xf>
    <xf numFmtId="49" fontId="9" fillId="5" borderId="15" xfId="0" applyNumberFormat="1" applyFont="1" applyFill="1" applyBorder="1" applyAlignment="1">
      <alignment horizontal="center" vertical="center"/>
    </xf>
    <xf numFmtId="49" fontId="9" fillId="5" borderId="65" xfId="0" applyNumberFormat="1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left" vertical="center" wrapText="1"/>
    </xf>
    <xf numFmtId="165" fontId="10" fillId="5" borderId="17" xfId="0" applyNumberFormat="1" applyFont="1" applyFill="1" applyBorder="1" applyAlignment="1">
      <alignment horizontal="center" vertical="center" wrapText="1"/>
    </xf>
    <xf numFmtId="0" fontId="10" fillId="5" borderId="35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5" fontId="10" fillId="5" borderId="18" xfId="0" applyNumberFormat="1" applyFont="1" applyFill="1" applyBorder="1" applyAlignment="1">
      <alignment horizontal="left" vertical="center" wrapText="1"/>
    </xf>
    <xf numFmtId="165" fontId="10" fillId="5" borderId="20" xfId="0" applyNumberFormat="1" applyFont="1" applyFill="1" applyBorder="1" applyAlignment="1">
      <alignment horizontal="left" vertical="center" wrapText="1"/>
    </xf>
    <xf numFmtId="0" fontId="10" fillId="5" borderId="51" xfId="0" applyFont="1" applyFill="1" applyBorder="1" applyAlignment="1">
      <alignment horizontal="left" vertical="top" wrapText="1"/>
    </xf>
    <xf numFmtId="0" fontId="10" fillId="5" borderId="14" xfId="0" applyFont="1" applyFill="1" applyBorder="1" applyAlignment="1">
      <alignment horizontal="left" vertical="top" wrapText="1"/>
    </xf>
    <xf numFmtId="0" fontId="9" fillId="5" borderId="49" xfId="0" applyFont="1" applyFill="1" applyBorder="1" applyAlignment="1">
      <alignment vertical="top" wrapText="1"/>
    </xf>
    <xf numFmtId="165" fontId="9" fillId="5" borderId="49" xfId="0" applyNumberFormat="1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61" xfId="0" applyFont="1" applyFill="1" applyBorder="1" applyAlignment="1">
      <alignment vertical="top" wrapText="1"/>
    </xf>
    <xf numFmtId="165" fontId="9" fillId="5" borderId="61" xfId="0" applyNumberFormat="1" applyFont="1" applyFill="1" applyBorder="1" applyAlignment="1">
      <alignment horizontal="center" wrapText="1"/>
    </xf>
    <xf numFmtId="0" fontId="9" fillId="5" borderId="35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36" fillId="5" borderId="53" xfId="0" applyFont="1" applyFill="1" applyBorder="1" applyAlignment="1">
      <alignment vertical="top" wrapText="1"/>
    </xf>
    <xf numFmtId="0" fontId="31" fillId="5" borderId="53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 wrapText="1"/>
    </xf>
    <xf numFmtId="0" fontId="9" fillId="5" borderId="49" xfId="0" applyFont="1" applyFill="1" applyBorder="1" applyAlignment="1">
      <alignment vertical="center" wrapText="1"/>
    </xf>
    <xf numFmtId="165" fontId="9" fillId="5" borderId="6" xfId="0" applyNumberFormat="1" applyFont="1" applyFill="1" applyBorder="1" applyAlignment="1">
      <alignment horizontal="center" wrapText="1"/>
    </xf>
    <xf numFmtId="165" fontId="9" fillId="5" borderId="71" xfId="0" applyNumberFormat="1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9" fillId="5" borderId="42" xfId="0" applyFont="1" applyFill="1" applyBorder="1" applyAlignment="1">
      <alignment horizontal="center" wrapText="1"/>
    </xf>
    <xf numFmtId="165" fontId="9" fillId="5" borderId="37" xfId="0" applyNumberFormat="1" applyFont="1" applyFill="1" applyBorder="1" applyAlignment="1">
      <alignment horizontal="center" wrapText="1"/>
    </xf>
    <xf numFmtId="165" fontId="10" fillId="5" borderId="37" xfId="0" applyNumberFormat="1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horizontal="left" vertical="top" wrapText="1"/>
    </xf>
    <xf numFmtId="0" fontId="10" fillId="5" borderId="34" xfId="0" applyFont="1" applyFill="1" applyBorder="1" applyAlignment="1">
      <alignment horizontal="left" vertical="top" wrapText="1"/>
    </xf>
    <xf numFmtId="165" fontId="10" fillId="5" borderId="52" xfId="0" applyNumberFormat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45" xfId="0" applyFont="1" applyFill="1" applyBorder="1" applyAlignment="1">
      <alignment horizontal="left" vertical="top" wrapText="1"/>
    </xf>
    <xf numFmtId="49" fontId="9" fillId="5" borderId="28" xfId="0" applyNumberFormat="1" applyFont="1" applyFill="1" applyBorder="1" applyAlignment="1">
      <alignment horizontal="center" vertical="top"/>
    </xf>
    <xf numFmtId="49" fontId="9" fillId="5" borderId="15" xfId="0" applyNumberFormat="1" applyFont="1" applyFill="1" applyBorder="1" applyAlignment="1">
      <alignment vertical="top"/>
    </xf>
    <xf numFmtId="0" fontId="10" fillId="5" borderId="65" xfId="0" applyFont="1" applyFill="1" applyBorder="1" applyAlignment="1">
      <alignment horizontal="center" vertical="top"/>
    </xf>
    <xf numFmtId="165" fontId="10" fillId="5" borderId="65" xfId="0" applyNumberFormat="1" applyFont="1" applyFill="1" applyBorder="1" applyAlignment="1">
      <alignment horizontal="center" vertical="top"/>
    </xf>
    <xf numFmtId="165" fontId="10" fillId="5" borderId="75" xfId="0" applyNumberFormat="1" applyFont="1" applyFill="1" applyBorder="1" applyAlignment="1">
      <alignment horizontal="center" vertical="top"/>
    </xf>
    <xf numFmtId="9" fontId="9" fillId="5" borderId="65" xfId="0" applyNumberFormat="1" applyFont="1" applyFill="1" applyBorder="1" applyAlignment="1">
      <alignment horizontal="center" vertical="top"/>
    </xf>
    <xf numFmtId="9" fontId="9" fillId="5" borderId="66" xfId="0" applyNumberFormat="1" applyFont="1" applyFill="1" applyBorder="1" applyAlignment="1">
      <alignment horizontal="center" vertical="top"/>
    </xf>
    <xf numFmtId="49" fontId="9" fillId="5" borderId="36" xfId="0" applyNumberFormat="1" applyFont="1" applyFill="1" applyBorder="1" applyAlignment="1">
      <alignment vertical="top"/>
    </xf>
    <xf numFmtId="0" fontId="10" fillId="5" borderId="56" xfId="0" applyFont="1" applyFill="1" applyBorder="1" applyAlignment="1">
      <alignment horizontal="center" vertical="top"/>
    </xf>
    <xf numFmtId="165" fontId="10" fillId="5" borderId="56" xfId="0" applyNumberFormat="1" applyFont="1" applyFill="1" applyBorder="1" applyAlignment="1">
      <alignment horizontal="center" vertical="top"/>
    </xf>
    <xf numFmtId="165" fontId="10" fillId="5" borderId="44" xfId="0" applyNumberFormat="1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center" wrapText="1"/>
    </xf>
    <xf numFmtId="165" fontId="9" fillId="5" borderId="74" xfId="0" applyNumberFormat="1" applyFont="1" applyFill="1" applyBorder="1" applyAlignment="1">
      <alignment horizontal="center" vertical="center" wrapText="1"/>
    </xf>
    <xf numFmtId="49" fontId="10" fillId="5" borderId="23" xfId="0" applyNumberFormat="1" applyFont="1" applyFill="1" applyBorder="1" applyAlignment="1">
      <alignment horizontal="center" vertical="top" wrapText="1"/>
    </xf>
    <xf numFmtId="49" fontId="10" fillId="5" borderId="24" xfId="0" applyNumberFormat="1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vertical="top" wrapText="1"/>
    </xf>
    <xf numFmtId="0" fontId="49" fillId="5" borderId="65" xfId="0" applyFont="1" applyFill="1" applyBorder="1" applyAlignment="1">
      <alignment horizontal="center" vertical="top"/>
    </xf>
    <xf numFmtId="165" fontId="49" fillId="5" borderId="65" xfId="0" applyNumberFormat="1" applyFont="1" applyFill="1" applyBorder="1" applyAlignment="1">
      <alignment horizontal="center" vertical="top"/>
    </xf>
    <xf numFmtId="165" fontId="49" fillId="5" borderId="75" xfId="0" applyNumberFormat="1" applyFont="1" applyFill="1" applyBorder="1" applyAlignment="1">
      <alignment horizontal="center" vertical="top"/>
    </xf>
    <xf numFmtId="0" fontId="9" fillId="5" borderId="11" xfId="0" applyFont="1" applyFill="1" applyBorder="1" applyAlignment="1">
      <alignment wrapText="1"/>
    </xf>
    <xf numFmtId="0" fontId="9" fillId="5" borderId="0" xfId="0" applyFont="1" applyFill="1"/>
    <xf numFmtId="49" fontId="9" fillId="5" borderId="23" xfId="0" applyNumberFormat="1" applyFont="1" applyFill="1" applyBorder="1" applyAlignment="1">
      <alignment vertical="top"/>
    </xf>
    <xf numFmtId="0" fontId="49" fillId="5" borderId="51" xfId="0" applyFont="1" applyFill="1" applyBorder="1" applyAlignment="1">
      <alignment horizontal="center" vertical="top"/>
    </xf>
    <xf numFmtId="165" fontId="49" fillId="5" borderId="51" xfId="0" applyNumberFormat="1" applyFont="1" applyFill="1" applyBorder="1" applyAlignment="1">
      <alignment horizontal="center" vertical="top"/>
    </xf>
    <xf numFmtId="165" fontId="49" fillId="5" borderId="19" xfId="0" applyNumberFormat="1" applyFont="1" applyFill="1" applyBorder="1" applyAlignment="1">
      <alignment horizontal="center" vertical="top"/>
    </xf>
    <xf numFmtId="0" fontId="9" fillId="5" borderId="21" xfId="0" applyFont="1" applyFill="1" applyBorder="1" applyAlignment="1">
      <alignment vertical="center" wrapText="1"/>
    </xf>
    <xf numFmtId="165" fontId="9" fillId="5" borderId="50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39" fillId="0" borderId="73" xfId="0" applyFont="1" applyBorder="1" applyAlignment="1">
      <alignment vertical="top"/>
    </xf>
    <xf numFmtId="0" fontId="9" fillId="0" borderId="65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49" fontId="27" fillId="2" borderId="39" xfId="0" applyNumberFormat="1" applyFont="1" applyFill="1" applyBorder="1" applyAlignment="1">
      <alignment vertical="top"/>
    </xf>
    <xf numFmtId="49" fontId="26" fillId="3" borderId="29" xfId="0" applyNumberFormat="1" applyFont="1" applyFill="1" applyBorder="1" applyAlignment="1">
      <alignment vertical="top"/>
    </xf>
    <xf numFmtId="49" fontId="26" fillId="5" borderId="48" xfId="0" applyNumberFormat="1" applyFont="1" applyFill="1" applyBorder="1" applyAlignment="1">
      <alignment vertical="top" wrapText="1"/>
    </xf>
    <xf numFmtId="49" fontId="26" fillId="5" borderId="16" xfId="0" applyNumberFormat="1" applyFont="1" applyFill="1" applyBorder="1" applyAlignment="1">
      <alignment horizontal="center" vertical="top" wrapText="1"/>
    </xf>
    <xf numFmtId="0" fontId="33" fillId="5" borderId="2" xfId="0" applyFont="1" applyFill="1" applyBorder="1" applyAlignment="1">
      <alignment vertical="center" wrapText="1"/>
    </xf>
    <xf numFmtId="49" fontId="33" fillId="0" borderId="43" xfId="0" applyNumberFormat="1" applyFont="1" applyBorder="1" applyAlignment="1">
      <alignment vertical="top"/>
    </xf>
    <xf numFmtId="49" fontId="33" fillId="0" borderId="29" xfId="0" applyNumberFormat="1" applyFont="1" applyBorder="1" applyAlignment="1">
      <alignment vertical="top"/>
    </xf>
    <xf numFmtId="0" fontId="9" fillId="5" borderId="48" xfId="0" applyFont="1" applyFill="1" applyBorder="1" applyAlignment="1">
      <alignment horizontal="left" vertical="center" wrapText="1"/>
    </xf>
    <xf numFmtId="0" fontId="33" fillId="5" borderId="34" xfId="0" applyFont="1" applyFill="1" applyBorder="1" applyAlignment="1">
      <alignment horizontal="center" vertical="center" wrapText="1"/>
    </xf>
    <xf numFmtId="49" fontId="27" fillId="2" borderId="23" xfId="0" applyNumberFormat="1" applyFont="1" applyFill="1" applyBorder="1" applyAlignment="1">
      <alignment vertical="top"/>
    </xf>
    <xf numFmtId="49" fontId="26" fillId="3" borderId="21" xfId="0" applyNumberFormat="1" applyFont="1" applyFill="1" applyBorder="1" applyAlignment="1">
      <alignment vertical="top"/>
    </xf>
    <xf numFmtId="49" fontId="26" fillId="5" borderId="20" xfId="0" applyNumberFormat="1" applyFont="1" applyFill="1" applyBorder="1" applyAlignment="1">
      <alignment vertical="top" wrapText="1"/>
    </xf>
    <xf numFmtId="49" fontId="26" fillId="5" borderId="19" xfId="0" applyNumberFormat="1" applyFont="1" applyFill="1" applyBorder="1" applyAlignment="1">
      <alignment horizontal="center" vertical="top" wrapText="1"/>
    </xf>
    <xf numFmtId="0" fontId="33" fillId="5" borderId="21" xfId="0" applyFont="1" applyFill="1" applyBorder="1" applyAlignment="1">
      <alignment horizontal="left" vertical="center" wrapText="1"/>
    </xf>
    <xf numFmtId="49" fontId="33" fillId="0" borderId="24" xfId="0" applyNumberFormat="1" applyFont="1" applyBorder="1" applyAlignment="1">
      <alignment vertical="top"/>
    </xf>
    <xf numFmtId="49" fontId="33" fillId="0" borderId="21" xfId="0" applyNumberFormat="1" applyFont="1" applyBorder="1" applyAlignment="1">
      <alignment vertical="top"/>
    </xf>
    <xf numFmtId="0" fontId="33" fillId="5" borderId="4" xfId="0" applyFont="1" applyFill="1" applyBorder="1" applyAlignment="1">
      <alignment horizontal="center" vertical="top"/>
    </xf>
    <xf numFmtId="0" fontId="33" fillId="5" borderId="20" xfId="0" applyFont="1" applyFill="1" applyBorder="1" applyAlignment="1">
      <alignment horizontal="left" vertical="center" wrapText="1"/>
    </xf>
    <xf numFmtId="165" fontId="33" fillId="5" borderId="20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5" borderId="45" xfId="0" applyFont="1" applyFill="1" applyBorder="1" applyAlignment="1">
      <alignment horizontal="center" vertical="center" wrapText="1"/>
    </xf>
    <xf numFmtId="2" fontId="9" fillId="5" borderId="59" xfId="0" applyNumberFormat="1" applyFont="1" applyFill="1" applyBorder="1" applyAlignment="1">
      <alignment horizontal="center" vertical="top"/>
    </xf>
    <xf numFmtId="2" fontId="9" fillId="5" borderId="21" xfId="0" applyNumberFormat="1" applyFont="1" applyFill="1" applyBorder="1" applyAlignment="1">
      <alignment horizontal="center" vertical="top"/>
    </xf>
    <xf numFmtId="0" fontId="9" fillId="5" borderId="35" xfId="0" applyFont="1" applyFill="1" applyBorder="1" applyAlignment="1">
      <alignment horizontal="center" vertical="top"/>
    </xf>
    <xf numFmtId="165" fontId="22" fillId="4" borderId="28" xfId="0" applyNumberFormat="1" applyFont="1" applyFill="1" applyBorder="1" applyAlignment="1">
      <alignment horizontal="center" vertical="top" wrapText="1"/>
    </xf>
    <xf numFmtId="165" fontId="22" fillId="4" borderId="15" xfId="0" applyNumberFormat="1" applyFont="1" applyFill="1" applyBorder="1" applyAlignment="1">
      <alignment horizontal="center" vertical="top" wrapText="1"/>
    </xf>
    <xf numFmtId="165" fontId="22" fillId="4" borderId="29" xfId="0" applyNumberFormat="1" applyFont="1" applyFill="1" applyBorder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 wrapText="1"/>
    </xf>
    <xf numFmtId="165" fontId="23" fillId="0" borderId="8" xfId="0" applyNumberFormat="1" applyFont="1" applyBorder="1" applyAlignment="1">
      <alignment horizontal="center" vertical="top" wrapText="1"/>
    </xf>
    <xf numFmtId="165" fontId="23" fillId="0" borderId="30" xfId="0" applyNumberFormat="1" applyFont="1" applyBorder="1" applyAlignment="1">
      <alignment horizontal="center" vertical="top" wrapText="1"/>
    </xf>
    <xf numFmtId="165" fontId="23" fillId="0" borderId="38" xfId="0" applyNumberFormat="1" applyFont="1" applyBorder="1" applyAlignment="1">
      <alignment horizontal="center" vertical="top" wrapText="1"/>
    </xf>
    <xf numFmtId="165" fontId="23" fillId="0" borderId="3" xfId="0" applyNumberFormat="1" applyFont="1" applyBorder="1" applyAlignment="1">
      <alignment horizontal="center" vertical="top" wrapText="1"/>
    </xf>
    <xf numFmtId="165" fontId="23" fillId="0" borderId="47" xfId="0" applyNumberFormat="1" applyFont="1" applyBorder="1" applyAlignment="1">
      <alignment horizontal="center" vertical="top" wrapText="1"/>
    </xf>
    <xf numFmtId="165" fontId="23" fillId="0" borderId="4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vertical="top" wrapText="1"/>
    </xf>
    <xf numFmtId="49" fontId="10" fillId="2" borderId="9" xfId="0" applyNumberFormat="1" applyFont="1" applyFill="1" applyBorder="1" applyAlignment="1">
      <alignment horizontal="center" vertical="top"/>
    </xf>
    <xf numFmtId="49" fontId="10" fillId="5" borderId="46" xfId="0" applyNumberFormat="1" applyFont="1" applyFill="1" applyBorder="1" applyAlignment="1">
      <alignment horizontal="center" vertical="top" wrapText="1"/>
    </xf>
    <xf numFmtId="0" fontId="9" fillId="5" borderId="9" xfId="0" applyFont="1" applyFill="1" applyBorder="1" applyAlignment="1">
      <alignment horizontal="left" vertical="top" wrapText="1"/>
    </xf>
    <xf numFmtId="0" fontId="50" fillId="5" borderId="30" xfId="0" applyFont="1" applyFill="1" applyBorder="1" applyAlignment="1">
      <alignment horizontal="left" vertical="center" wrapText="1"/>
    </xf>
    <xf numFmtId="49" fontId="50" fillId="0" borderId="26" xfId="0" applyNumberFormat="1" applyFont="1" applyBorder="1" applyAlignment="1">
      <alignment vertical="top"/>
    </xf>
    <xf numFmtId="49" fontId="50" fillId="0" borderId="9" xfId="0" applyNumberFormat="1" applyFont="1" applyBorder="1" applyAlignment="1">
      <alignment vertical="top"/>
    </xf>
    <xf numFmtId="0" fontId="50" fillId="5" borderId="3" xfId="0" applyFont="1" applyFill="1" applyBorder="1" applyAlignment="1">
      <alignment horizontal="center" vertical="top"/>
    </xf>
    <xf numFmtId="165" fontId="50" fillId="5" borderId="3" xfId="0" applyNumberFormat="1" applyFont="1" applyFill="1" applyBorder="1" applyAlignment="1">
      <alignment horizontal="center" vertical="top"/>
    </xf>
    <xf numFmtId="0" fontId="50" fillId="5" borderId="62" xfId="0" applyFont="1" applyFill="1" applyBorder="1" applyAlignment="1">
      <alignment horizontal="left" vertical="center" wrapText="1"/>
    </xf>
    <xf numFmtId="165" fontId="50" fillId="5" borderId="62" xfId="0" applyNumberFormat="1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13" borderId="21" xfId="0" applyFont="1" applyFill="1" applyBorder="1" applyAlignment="1">
      <alignment vertical="center" wrapText="1"/>
    </xf>
    <xf numFmtId="0" fontId="50" fillId="13" borderId="28" xfId="0" applyFont="1" applyFill="1" applyBorder="1" applyAlignment="1">
      <alignment vertical="center" wrapText="1"/>
    </xf>
    <xf numFmtId="0" fontId="9" fillId="5" borderId="0" xfId="0" applyFont="1" applyFill="1" applyAlignment="1">
      <alignment horizontal="left" vertical="top" wrapText="1"/>
    </xf>
    <xf numFmtId="165" fontId="9" fillId="0" borderId="0" xfId="0" applyNumberFormat="1" applyFont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165" fontId="10" fillId="0" borderId="20" xfId="0" applyNumberFormat="1" applyFont="1" applyBorder="1" applyAlignment="1">
      <alignment horizontal="center" vertical="top"/>
    </xf>
    <xf numFmtId="165" fontId="10" fillId="0" borderId="51" xfId="0" applyNumberFormat="1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0" fontId="9" fillId="5" borderId="6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165" fontId="10" fillId="0" borderId="49" xfId="0" applyNumberFormat="1" applyFont="1" applyBorder="1" applyAlignment="1">
      <alignment horizontal="center" vertical="top"/>
    </xf>
    <xf numFmtId="165" fontId="10" fillId="9" borderId="5" xfId="0" applyNumberFormat="1" applyFont="1" applyFill="1" applyBorder="1" applyAlignment="1">
      <alignment horizontal="center" vertical="top"/>
    </xf>
    <xf numFmtId="165" fontId="10" fillId="0" borderId="7" xfId="0" applyNumberFormat="1" applyFont="1" applyBorder="1" applyAlignment="1">
      <alignment horizontal="center" vertical="top"/>
    </xf>
    <xf numFmtId="0" fontId="9" fillId="5" borderId="49" xfId="0" applyFont="1" applyFill="1" applyBorder="1" applyAlignment="1">
      <alignment horizontal="left" vertical="center" wrapText="1"/>
    </xf>
    <xf numFmtId="0" fontId="10" fillId="0" borderId="21" xfId="0" applyFont="1" applyBorder="1" applyAlignment="1">
      <alignment vertical="top"/>
    </xf>
    <xf numFmtId="165" fontId="10" fillId="0" borderId="53" xfId="0" applyNumberFormat="1" applyFont="1" applyBorder="1" applyAlignment="1">
      <alignment horizontal="center" vertical="top"/>
    </xf>
    <xf numFmtId="165" fontId="10" fillId="9" borderId="1" xfId="0" applyNumberFormat="1" applyFont="1" applyFill="1" applyBorder="1" applyAlignment="1">
      <alignment horizontal="center" vertical="top"/>
    </xf>
    <xf numFmtId="165" fontId="10" fillId="0" borderId="45" xfId="0" applyNumberFormat="1" applyFont="1" applyBorder="1" applyAlignment="1">
      <alignment horizontal="center" vertical="top"/>
    </xf>
    <xf numFmtId="0" fontId="9" fillId="5" borderId="53" xfId="0" applyFont="1" applyFill="1" applyBorder="1" applyAlignment="1">
      <alignment horizontal="left" vertical="center" wrapText="1"/>
    </xf>
    <xf numFmtId="165" fontId="33" fillId="5" borderId="61" xfId="0" applyNumberFormat="1" applyFont="1" applyFill="1" applyBorder="1" applyAlignment="1">
      <alignment horizontal="center" vertical="center" wrapText="1"/>
    </xf>
    <xf numFmtId="0" fontId="50" fillId="5" borderId="30" xfId="0" applyFont="1" applyFill="1" applyBorder="1" applyAlignment="1">
      <alignment horizontal="center" vertical="top"/>
    </xf>
    <xf numFmtId="165" fontId="50" fillId="5" borderId="30" xfId="0" applyNumberFormat="1" applyFont="1" applyFill="1" applyBorder="1" applyAlignment="1">
      <alignment horizontal="center" vertical="top"/>
    </xf>
    <xf numFmtId="0" fontId="50" fillId="5" borderId="37" xfId="0" applyFont="1" applyFill="1" applyBorder="1" applyAlignment="1">
      <alignment horizontal="left" vertical="center" wrapText="1"/>
    </xf>
    <xf numFmtId="165" fontId="50" fillId="5" borderId="61" xfId="0" applyNumberFormat="1" applyFont="1" applyFill="1" applyBorder="1" applyAlignment="1">
      <alignment horizontal="center" vertical="center" wrapText="1"/>
    </xf>
    <xf numFmtId="0" fontId="23" fillId="0" borderId="33" xfId="33" applyFont="1" applyBorder="1" applyAlignment="1">
      <alignment horizontal="left" vertical="top" wrapText="1"/>
    </xf>
    <xf numFmtId="0" fontId="23" fillId="0" borderId="38" xfId="33" applyFont="1" applyBorder="1" applyAlignment="1">
      <alignment horizontal="left" vertical="top" wrapText="1"/>
    </xf>
    <xf numFmtId="0" fontId="23" fillId="0" borderId="41" xfId="33" applyFont="1" applyBorder="1" applyAlignment="1">
      <alignment horizontal="left" vertical="top" wrapText="1"/>
    </xf>
    <xf numFmtId="49" fontId="10" fillId="2" borderId="31" xfId="0" applyNumberFormat="1" applyFont="1" applyFill="1" applyBorder="1" applyAlignment="1">
      <alignment horizontal="center" vertical="top"/>
    </xf>
    <xf numFmtId="49" fontId="10" fillId="2" borderId="3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5" borderId="48" xfId="0" applyNumberFormat="1" applyFont="1" applyFill="1" applyBorder="1" applyAlignment="1">
      <alignment horizontal="center" vertical="top" wrapText="1"/>
    </xf>
    <xf numFmtId="0" fontId="31" fillId="5" borderId="20" xfId="0" applyFont="1" applyFill="1" applyBorder="1" applyAlignment="1">
      <alignment horizontal="center" vertical="top" wrapText="1"/>
    </xf>
    <xf numFmtId="0" fontId="10" fillId="5" borderId="29" xfId="0" applyFont="1" applyFill="1" applyBorder="1" applyAlignment="1">
      <alignment horizontal="left" vertical="top" wrapText="1"/>
    </xf>
    <xf numFmtId="0" fontId="10" fillId="5" borderId="21" xfId="0" applyFont="1" applyFill="1" applyBorder="1" applyAlignment="1">
      <alignment horizontal="left" vertical="top" wrapText="1"/>
    </xf>
    <xf numFmtId="49" fontId="25" fillId="0" borderId="2" xfId="0" applyNumberFormat="1" applyFont="1" applyBorder="1" applyAlignment="1">
      <alignment horizontal="center" vertical="top"/>
    </xf>
    <xf numFmtId="49" fontId="25" fillId="0" borderId="4" xfId="0" applyNumberFormat="1" applyFont="1" applyBorder="1" applyAlignment="1">
      <alignment horizontal="center" vertical="top"/>
    </xf>
    <xf numFmtId="49" fontId="9" fillId="0" borderId="29" xfId="0" applyNumberFormat="1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top"/>
    </xf>
    <xf numFmtId="49" fontId="10" fillId="5" borderId="13" xfId="0" applyNumberFormat="1" applyFont="1" applyFill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top" wrapText="1"/>
    </xf>
    <xf numFmtId="49" fontId="25" fillId="0" borderId="9" xfId="0" applyNumberFormat="1" applyFont="1" applyBorder="1" applyAlignment="1">
      <alignment horizontal="center" vertical="top"/>
    </xf>
    <xf numFmtId="49" fontId="9" fillId="0" borderId="9" xfId="0" applyNumberFormat="1" applyFont="1" applyBorder="1" applyAlignment="1">
      <alignment horizontal="center" vertical="top"/>
    </xf>
    <xf numFmtId="49" fontId="10" fillId="2" borderId="29" xfId="0" applyNumberFormat="1" applyFont="1" applyFill="1" applyBorder="1" applyAlignment="1">
      <alignment horizontal="center" vertical="top"/>
    </xf>
    <xf numFmtId="49" fontId="10" fillId="2" borderId="9" xfId="0" applyNumberFormat="1" applyFont="1" applyFill="1" applyBorder="1" applyAlignment="1">
      <alignment horizontal="center" vertical="top"/>
    </xf>
    <xf numFmtId="49" fontId="10" fillId="3" borderId="29" xfId="0" applyNumberFormat="1" applyFont="1" applyFill="1" applyBorder="1" applyAlignment="1">
      <alignment horizontal="center" vertical="top"/>
    </xf>
    <xf numFmtId="49" fontId="10" fillId="3" borderId="9" xfId="0" applyNumberFormat="1" applyFont="1" applyFill="1" applyBorder="1" applyAlignment="1">
      <alignment horizontal="center" vertical="top"/>
    </xf>
    <xf numFmtId="0" fontId="23" fillId="0" borderId="33" xfId="0" applyFont="1" applyBorder="1" applyAlignment="1">
      <alignment horizontal="left" vertical="top" wrapText="1"/>
    </xf>
    <xf numFmtId="0" fontId="23" fillId="0" borderId="38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top" wrapText="1"/>
    </xf>
    <xf numFmtId="0" fontId="22" fillId="4" borderId="31" xfId="0" applyFont="1" applyFill="1" applyBorder="1" applyAlignment="1">
      <alignment horizontal="right" vertical="top" wrapText="1"/>
    </xf>
    <xf numFmtId="0" fontId="22" fillId="4" borderId="8" xfId="0" applyFont="1" applyFill="1" applyBorder="1" applyAlignment="1">
      <alignment horizontal="right" vertical="top" wrapText="1"/>
    </xf>
    <xf numFmtId="0" fontId="22" fillId="4" borderId="25" xfId="0" applyFont="1" applyFill="1" applyBorder="1" applyAlignment="1">
      <alignment horizontal="right" vertical="top" wrapText="1"/>
    </xf>
    <xf numFmtId="0" fontId="10" fillId="7" borderId="11" xfId="0" applyFont="1" applyFill="1" applyBorder="1" applyAlignment="1">
      <alignment horizontal="center" vertical="top" wrapText="1"/>
    </xf>
    <xf numFmtId="0" fontId="10" fillId="7" borderId="12" xfId="0" applyFont="1" applyFill="1" applyBorder="1" applyAlignment="1">
      <alignment horizontal="center" vertical="top" wrapText="1"/>
    </xf>
    <xf numFmtId="0" fontId="10" fillId="7" borderId="75" xfId="0" applyFont="1" applyFill="1" applyBorder="1" applyAlignment="1">
      <alignment horizontal="center" vertical="top"/>
    </xf>
    <xf numFmtId="0" fontId="10" fillId="7" borderId="11" xfId="0" applyFont="1" applyFill="1" applyBorder="1" applyAlignment="1">
      <alignment horizontal="center" vertical="top"/>
    </xf>
    <xf numFmtId="0" fontId="10" fillId="7" borderId="12" xfId="0" applyFont="1" applyFill="1" applyBorder="1" applyAlignment="1">
      <alignment horizontal="center" vertical="top"/>
    </xf>
    <xf numFmtId="49" fontId="10" fillId="8" borderId="23" xfId="7" applyNumberFormat="1" applyFont="1" applyFill="1" applyBorder="1" applyAlignment="1">
      <alignment horizontal="right" vertical="top"/>
    </xf>
    <xf numFmtId="49" fontId="10" fillId="8" borderId="22" xfId="7" applyNumberFormat="1" applyFont="1" applyFill="1" applyBorder="1" applyAlignment="1">
      <alignment horizontal="right" vertical="top"/>
    </xf>
    <xf numFmtId="49" fontId="10" fillId="6" borderId="15" xfId="0" applyNumberFormat="1" applyFont="1" applyFill="1" applyBorder="1" applyAlignment="1">
      <alignment horizontal="right" vertical="top"/>
    </xf>
    <xf numFmtId="49" fontId="10" fillId="6" borderId="11" xfId="0" applyNumberFormat="1" applyFont="1" applyFill="1" applyBorder="1" applyAlignment="1">
      <alignment horizontal="right" vertical="top"/>
    </xf>
    <xf numFmtId="49" fontId="10" fillId="6" borderId="12" xfId="0" applyNumberFormat="1" applyFont="1" applyFill="1" applyBorder="1" applyAlignment="1">
      <alignment horizontal="right" vertical="top"/>
    </xf>
    <xf numFmtId="0" fontId="9" fillId="6" borderId="15" xfId="0" applyFont="1" applyFill="1" applyBorder="1" applyAlignment="1">
      <alignment horizontal="center" vertical="top"/>
    </xf>
    <xf numFmtId="0" fontId="9" fillId="6" borderId="11" xfId="0" applyFont="1" applyFill="1" applyBorder="1" applyAlignment="1">
      <alignment horizontal="center" vertical="top"/>
    </xf>
    <xf numFmtId="0" fontId="9" fillId="6" borderId="12" xfId="0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 wrapText="1"/>
    </xf>
    <xf numFmtId="49" fontId="10" fillId="2" borderId="21" xfId="0" applyNumberFormat="1" applyFont="1" applyFill="1" applyBorder="1" applyAlignment="1">
      <alignment horizontal="center" vertical="top"/>
    </xf>
    <xf numFmtId="49" fontId="10" fillId="3" borderId="21" xfId="0" applyNumberFormat="1" applyFont="1" applyFill="1" applyBorder="1" applyAlignment="1">
      <alignment horizontal="center" vertical="top"/>
    </xf>
    <xf numFmtId="49" fontId="10" fillId="5" borderId="55" xfId="0" applyNumberFormat="1" applyFont="1" applyFill="1" applyBorder="1" applyAlignment="1">
      <alignment horizontal="center" vertical="top" wrapText="1"/>
    </xf>
    <xf numFmtId="49" fontId="10" fillId="5" borderId="46" xfId="0" applyNumberFormat="1" applyFont="1" applyFill="1" applyBorder="1" applyAlignment="1">
      <alignment horizontal="center" vertical="top" wrapText="1"/>
    </xf>
    <xf numFmtId="49" fontId="10" fillId="5" borderId="18" xfId="0" applyNumberFormat="1" applyFont="1" applyFill="1" applyBorder="1" applyAlignment="1">
      <alignment horizontal="center" vertical="top" wrapText="1"/>
    </xf>
    <xf numFmtId="49" fontId="25" fillId="0" borderId="29" xfId="0" applyNumberFormat="1" applyFont="1" applyBorder="1" applyAlignment="1">
      <alignment horizontal="center" vertical="top"/>
    </xf>
    <xf numFmtId="49" fontId="25" fillId="0" borderId="21" xfId="0" applyNumberFormat="1" applyFont="1" applyBorder="1" applyAlignment="1">
      <alignment horizontal="center" vertical="top"/>
    </xf>
    <xf numFmtId="49" fontId="19" fillId="2" borderId="31" xfId="0" applyNumberFormat="1" applyFont="1" applyFill="1" applyBorder="1" applyAlignment="1">
      <alignment horizontal="center" vertical="top"/>
    </xf>
    <xf numFmtId="49" fontId="19" fillId="2" borderId="36" xfId="0" applyNumberFormat="1" applyFont="1" applyFill="1" applyBorder="1" applyAlignment="1">
      <alignment horizontal="center" vertical="top"/>
    </xf>
    <xf numFmtId="49" fontId="12" fillId="3" borderId="2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5" borderId="48" xfId="0" applyNumberFormat="1" applyFont="1" applyFill="1" applyBorder="1" applyAlignment="1">
      <alignment horizontal="center" vertical="top" wrapText="1"/>
    </xf>
    <xf numFmtId="49" fontId="12" fillId="5" borderId="13" xfId="0" applyNumberFormat="1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49" fontId="9" fillId="0" borderId="2" xfId="0" applyNumberFormat="1" applyFont="1" applyBorder="1" applyAlignment="1">
      <alignment horizontal="center" vertical="top"/>
    </xf>
    <xf numFmtId="49" fontId="19" fillId="2" borderId="29" xfId="0" applyNumberFormat="1" applyFont="1" applyFill="1" applyBorder="1" applyAlignment="1">
      <alignment horizontal="center" vertical="top"/>
    </xf>
    <xf numFmtId="49" fontId="19" fillId="2" borderId="9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2" fillId="5" borderId="55" xfId="0" applyNumberFormat="1" applyFont="1" applyFill="1" applyBorder="1" applyAlignment="1">
      <alignment horizontal="center" vertical="top" wrapText="1"/>
    </xf>
    <xf numFmtId="49" fontId="12" fillId="5" borderId="46" xfId="0" applyNumberFormat="1" applyFont="1" applyFill="1" applyBorder="1" applyAlignment="1">
      <alignment horizontal="center" vertical="top" wrapText="1"/>
    </xf>
    <xf numFmtId="0" fontId="23" fillId="0" borderId="29" xfId="0" applyFont="1" applyBorder="1" applyAlignment="1">
      <alignment horizontal="center" vertical="center" textRotation="90" wrapText="1"/>
    </xf>
    <xf numFmtId="0" fontId="23" fillId="0" borderId="9" xfId="0" applyFont="1" applyBorder="1" applyAlignment="1">
      <alignment horizontal="center" vertical="center" textRotation="90" wrapText="1"/>
    </xf>
    <xf numFmtId="0" fontId="23" fillId="0" borderId="21" xfId="0" applyFont="1" applyBorder="1" applyAlignment="1">
      <alignment horizontal="center" vertical="center" textRotation="90" wrapText="1"/>
    </xf>
    <xf numFmtId="0" fontId="22" fillId="0" borderId="39" xfId="0" applyFont="1" applyBorder="1" applyAlignment="1">
      <alignment horizontal="center" vertical="center" textRotation="90"/>
    </xf>
    <xf numFmtId="0" fontId="22" fillId="0" borderId="36" xfId="0" applyFont="1" applyBorder="1" applyAlignment="1">
      <alignment horizontal="center" vertical="center" textRotation="90"/>
    </xf>
    <xf numFmtId="0" fontId="22" fillId="0" borderId="23" xfId="0" applyFont="1" applyBorder="1" applyAlignment="1">
      <alignment horizontal="center" vertical="center" textRotation="90"/>
    </xf>
    <xf numFmtId="0" fontId="10" fillId="0" borderId="5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44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0" borderId="39" xfId="0" applyNumberFormat="1" applyFont="1" applyBorder="1" applyAlignment="1">
      <alignment horizontal="center" vertical="top" wrapText="1"/>
    </xf>
    <xf numFmtId="49" fontId="10" fillId="0" borderId="40" xfId="0" applyNumberFormat="1" applyFont="1" applyBorder="1" applyAlignment="1">
      <alignment horizontal="center" vertical="top" wrapText="1"/>
    </xf>
    <xf numFmtId="49" fontId="10" fillId="0" borderId="43" xfId="0" applyNumberFormat="1" applyFont="1" applyBorder="1" applyAlignment="1">
      <alignment horizontal="center" vertical="top" wrapText="1"/>
    </xf>
    <xf numFmtId="49" fontId="10" fillId="0" borderId="36" xfId="0" applyNumberFormat="1" applyFont="1" applyBorder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49" fontId="10" fillId="0" borderId="26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center" vertical="top" wrapText="1"/>
    </xf>
    <xf numFmtId="49" fontId="10" fillId="0" borderId="24" xfId="0" applyNumberFormat="1" applyFont="1" applyBorder="1" applyAlignment="1">
      <alignment horizontal="center" vertical="top" wrapText="1"/>
    </xf>
    <xf numFmtId="49" fontId="10" fillId="2" borderId="36" xfId="0" applyNumberFormat="1" applyFont="1" applyFill="1" applyBorder="1" applyAlignment="1">
      <alignment horizontal="center" vertical="top"/>
    </xf>
    <xf numFmtId="49" fontId="27" fillId="2" borderId="29" xfId="0" applyNumberFormat="1" applyFont="1" applyFill="1" applyBorder="1" applyAlignment="1">
      <alignment horizontal="center" vertical="top"/>
    </xf>
    <xf numFmtId="49" fontId="27" fillId="2" borderId="9" xfId="0" applyNumberFormat="1" applyFont="1" applyFill="1" applyBorder="1" applyAlignment="1">
      <alignment horizontal="center" vertical="top"/>
    </xf>
    <xf numFmtId="49" fontId="26" fillId="3" borderId="29" xfId="0" applyNumberFormat="1" applyFont="1" applyFill="1" applyBorder="1" applyAlignment="1">
      <alignment horizontal="center" vertical="top"/>
    </xf>
    <xf numFmtId="49" fontId="26" fillId="3" borderId="9" xfId="0" applyNumberFormat="1" applyFont="1" applyFill="1" applyBorder="1" applyAlignment="1">
      <alignment horizontal="center" vertical="top"/>
    </xf>
    <xf numFmtId="49" fontId="26" fillId="5" borderId="29" xfId="0" applyNumberFormat="1" applyFont="1" applyFill="1" applyBorder="1" applyAlignment="1">
      <alignment horizontal="center" vertical="top" wrapText="1"/>
    </xf>
    <xf numFmtId="49" fontId="26" fillId="5" borderId="9" xfId="0" applyNumberFormat="1" applyFont="1" applyFill="1" applyBorder="1" applyAlignment="1">
      <alignment horizontal="center" vertical="top" wrapText="1"/>
    </xf>
    <xf numFmtId="49" fontId="6" fillId="5" borderId="29" xfId="0" applyNumberFormat="1" applyFont="1" applyFill="1" applyBorder="1" applyAlignment="1">
      <alignment horizontal="center" vertical="top"/>
    </xf>
    <xf numFmtId="49" fontId="6" fillId="5" borderId="9" xfId="0" applyNumberFormat="1" applyFont="1" applyFill="1" applyBorder="1" applyAlignment="1">
      <alignment horizontal="center" vertical="top"/>
    </xf>
    <xf numFmtId="49" fontId="17" fillId="2" borderId="31" xfId="0" applyNumberFormat="1" applyFont="1" applyFill="1" applyBorder="1" applyAlignment="1">
      <alignment horizontal="center" vertical="top"/>
    </xf>
    <xf numFmtId="49" fontId="17" fillId="2" borderId="36" xfId="0" applyNumberFormat="1" applyFont="1" applyFill="1" applyBorder="1" applyAlignment="1">
      <alignment horizontal="center" vertical="top"/>
    </xf>
    <xf numFmtId="49" fontId="17" fillId="2" borderId="23" xfId="0" applyNumberFormat="1" applyFont="1" applyFill="1" applyBorder="1" applyAlignment="1">
      <alignment horizontal="center" vertical="top"/>
    </xf>
    <xf numFmtId="49" fontId="17" fillId="3" borderId="2" xfId="0" applyNumberFormat="1" applyFont="1" applyFill="1" applyBorder="1" applyAlignment="1">
      <alignment horizontal="center" vertical="top"/>
    </xf>
    <xf numFmtId="49" fontId="17" fillId="3" borderId="9" xfId="0" applyNumberFormat="1" applyFont="1" applyFill="1" applyBorder="1" applyAlignment="1">
      <alignment horizontal="center" vertical="top"/>
    </xf>
    <xf numFmtId="49" fontId="17" fillId="3" borderId="21" xfId="0" applyNumberFormat="1" applyFont="1" applyFill="1" applyBorder="1" applyAlignment="1">
      <alignment horizontal="center" vertical="top"/>
    </xf>
    <xf numFmtId="49" fontId="17" fillId="5" borderId="40" xfId="0" applyNumberFormat="1" applyFont="1" applyFill="1" applyBorder="1" applyAlignment="1">
      <alignment horizontal="center" vertical="top" wrapText="1"/>
    </xf>
    <xf numFmtId="49" fontId="17" fillId="5" borderId="0" xfId="0" applyNumberFormat="1" applyFont="1" applyFill="1" applyAlignment="1">
      <alignment horizontal="center" vertical="top" wrapText="1"/>
    </xf>
    <xf numFmtId="49" fontId="17" fillId="5" borderId="22" xfId="0" applyNumberFormat="1" applyFont="1" applyFill="1" applyBorder="1" applyAlignment="1">
      <alignment horizontal="center" vertical="top" wrapText="1"/>
    </xf>
    <xf numFmtId="0" fontId="17" fillId="5" borderId="29" xfId="0" applyFont="1" applyFill="1" applyBorder="1" applyAlignment="1">
      <alignment horizontal="left" vertical="top" wrapText="1"/>
    </xf>
    <xf numFmtId="0" fontId="17" fillId="5" borderId="9" xfId="0" applyFont="1" applyFill="1" applyBorder="1" applyAlignment="1">
      <alignment horizontal="left" vertical="top" wrapText="1"/>
    </xf>
    <xf numFmtId="0" fontId="17" fillId="5" borderId="59" xfId="0" applyFont="1" applyFill="1" applyBorder="1" applyAlignment="1">
      <alignment horizontal="left" vertical="top" wrapText="1"/>
    </xf>
    <xf numFmtId="49" fontId="25" fillId="5" borderId="25" xfId="0" applyNumberFormat="1" applyFont="1" applyFill="1" applyBorder="1" applyAlignment="1">
      <alignment horizontal="center" vertical="top"/>
    </xf>
    <xf numFmtId="49" fontId="25" fillId="5" borderId="26" xfId="0" applyNumberFormat="1" applyFont="1" applyFill="1" applyBorder="1" applyAlignment="1">
      <alignment horizontal="center" vertical="top"/>
    </xf>
    <xf numFmtId="49" fontId="25" fillId="5" borderId="24" xfId="0" applyNumberFormat="1" applyFont="1" applyFill="1" applyBorder="1" applyAlignment="1">
      <alignment horizontal="center" vertical="top"/>
    </xf>
    <xf numFmtId="49" fontId="9" fillId="5" borderId="29" xfId="0" applyNumberFormat="1" applyFont="1" applyFill="1" applyBorder="1" applyAlignment="1">
      <alignment horizontal="center" vertical="top"/>
    </xf>
    <xf numFmtId="49" fontId="9" fillId="5" borderId="9" xfId="0" applyNumberFormat="1" applyFont="1" applyFill="1" applyBorder="1" applyAlignment="1">
      <alignment horizontal="center" vertical="top"/>
    </xf>
    <xf numFmtId="49" fontId="9" fillId="5" borderId="21" xfId="0" applyNumberFormat="1" applyFont="1" applyFill="1" applyBorder="1" applyAlignment="1">
      <alignment horizontal="center" vertical="top"/>
    </xf>
    <xf numFmtId="0" fontId="9" fillId="5" borderId="46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textRotation="90" wrapText="1"/>
    </xf>
    <xf numFmtId="0" fontId="23" fillId="0" borderId="30" xfId="0" applyFont="1" applyBorder="1" applyAlignment="1">
      <alignment horizontal="center" vertical="center" textRotation="90" wrapText="1"/>
    </xf>
    <xf numFmtId="0" fontId="23" fillId="0" borderId="4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38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 textRotation="90" wrapText="1"/>
    </xf>
    <xf numFmtId="0" fontId="23" fillId="0" borderId="43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49" fontId="10" fillId="5" borderId="40" xfId="0" applyNumberFormat="1" applyFont="1" applyFill="1" applyBorder="1" applyAlignment="1">
      <alignment horizontal="center" vertical="top" wrapText="1"/>
    </xf>
    <xf numFmtId="49" fontId="10" fillId="5" borderId="0" xfId="0" applyNumberFormat="1" applyFont="1" applyFill="1" applyAlignment="1">
      <alignment horizontal="center" vertical="top" wrapText="1"/>
    </xf>
    <xf numFmtId="0" fontId="31" fillId="5" borderId="22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left" wrapText="1"/>
    </xf>
    <xf numFmtId="0" fontId="9" fillId="5" borderId="37" xfId="0" applyFont="1" applyFill="1" applyBorder="1" applyAlignment="1">
      <alignment horizontal="left" wrapText="1"/>
    </xf>
    <xf numFmtId="165" fontId="9" fillId="5" borderId="5" xfId="0" applyNumberFormat="1" applyFont="1" applyFill="1" applyBorder="1" applyAlignment="1">
      <alignment horizontal="center" vertical="center" wrapText="1"/>
    </xf>
    <xf numFmtId="165" fontId="9" fillId="5" borderId="35" xfId="0" applyNumberFormat="1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5" borderId="42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left" vertical="top" wrapText="1"/>
    </xf>
    <xf numFmtId="0" fontId="33" fillId="5" borderId="59" xfId="0" applyFont="1" applyFill="1" applyBorder="1" applyAlignment="1">
      <alignment horizontal="left" vertical="top" wrapText="1"/>
    </xf>
    <xf numFmtId="0" fontId="33" fillId="5" borderId="9" xfId="0" applyFont="1" applyFill="1" applyBorder="1" applyAlignment="1">
      <alignment horizontal="left" vertical="top" wrapText="1"/>
    </xf>
    <xf numFmtId="0" fontId="33" fillId="5" borderId="21" xfId="0" applyFont="1" applyFill="1" applyBorder="1" applyAlignment="1">
      <alignment horizontal="left" vertical="top" wrapText="1"/>
    </xf>
    <xf numFmtId="0" fontId="38" fillId="7" borderId="15" xfId="0" applyFont="1" applyFill="1" applyBorder="1" applyAlignment="1">
      <alignment horizontal="center" vertical="top"/>
    </xf>
    <xf numFmtId="0" fontId="38" fillId="7" borderId="11" xfId="0" applyFont="1" applyFill="1" applyBorder="1" applyAlignment="1">
      <alignment horizontal="center" vertical="top"/>
    </xf>
    <xf numFmtId="0" fontId="38" fillId="7" borderId="12" xfId="0" applyFont="1" applyFill="1" applyBorder="1" applyAlignment="1">
      <alignment horizontal="center" vertical="top"/>
    </xf>
    <xf numFmtId="0" fontId="8" fillId="0" borderId="21" xfId="0" applyFont="1" applyBorder="1" applyAlignment="1">
      <alignment vertical="top" wrapText="1"/>
    </xf>
    <xf numFmtId="0" fontId="9" fillId="7" borderId="15" xfId="0" applyFont="1" applyFill="1" applyBorder="1" applyAlignment="1">
      <alignment horizontal="center" vertical="top"/>
    </xf>
    <xf numFmtId="0" fontId="9" fillId="7" borderId="11" xfId="0" applyFont="1" applyFill="1" applyBorder="1" applyAlignment="1">
      <alignment horizontal="center" vertical="top"/>
    </xf>
    <xf numFmtId="0" fontId="9" fillId="7" borderId="12" xfId="0" applyFont="1" applyFill="1" applyBorder="1" applyAlignment="1">
      <alignment horizontal="center" vertical="top"/>
    </xf>
    <xf numFmtId="0" fontId="10" fillId="7" borderId="22" xfId="0" applyFont="1" applyFill="1" applyBorder="1" applyAlignment="1">
      <alignment horizontal="center" vertical="top" wrapText="1"/>
    </xf>
    <xf numFmtId="0" fontId="10" fillId="7" borderId="24" xfId="0" applyFont="1" applyFill="1" applyBorder="1" applyAlignment="1">
      <alignment horizontal="center" vertical="top" wrapText="1"/>
    </xf>
    <xf numFmtId="49" fontId="37" fillId="2" borderId="29" xfId="0" applyNumberFormat="1" applyFont="1" applyFill="1" applyBorder="1" applyAlignment="1">
      <alignment horizontal="center" vertical="top"/>
    </xf>
    <xf numFmtId="49" fontId="37" fillId="2" borderId="21" xfId="0" applyNumberFormat="1" applyFont="1" applyFill="1" applyBorder="1" applyAlignment="1">
      <alignment horizontal="center" vertical="top"/>
    </xf>
    <xf numFmtId="0" fontId="1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49" fontId="21" fillId="0" borderId="29" xfId="0" applyNumberFormat="1" applyFont="1" applyBorder="1" applyAlignment="1">
      <alignment horizontal="center" vertical="top" wrapText="1"/>
    </xf>
    <xf numFmtId="49" fontId="21" fillId="0" borderId="21" xfId="0" applyNumberFormat="1" applyFont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 wrapText="1"/>
    </xf>
    <xf numFmtId="49" fontId="10" fillId="8" borderId="15" xfId="7" applyNumberFormat="1" applyFont="1" applyFill="1" applyBorder="1" applyAlignment="1">
      <alignment horizontal="right" vertical="top"/>
    </xf>
    <xf numFmtId="49" fontId="10" fillId="8" borderId="11" xfId="7" applyNumberFormat="1" applyFont="1" applyFill="1" applyBorder="1" applyAlignment="1">
      <alignment horizontal="right" vertical="top"/>
    </xf>
    <xf numFmtId="0" fontId="10" fillId="8" borderId="15" xfId="0" applyFont="1" applyFill="1" applyBorder="1" applyAlignment="1">
      <alignment horizontal="left" vertical="top"/>
    </xf>
    <xf numFmtId="0" fontId="10" fillId="8" borderId="11" xfId="0" applyFont="1" applyFill="1" applyBorder="1" applyAlignment="1">
      <alignment horizontal="left" vertical="top"/>
    </xf>
    <xf numFmtId="0" fontId="10" fillId="8" borderId="12" xfId="0" applyFont="1" applyFill="1" applyBorder="1" applyAlignment="1">
      <alignment horizontal="left" vertical="top"/>
    </xf>
    <xf numFmtId="0" fontId="9" fillId="5" borderId="67" xfId="0" applyFont="1" applyFill="1" applyBorder="1" applyAlignment="1">
      <alignment horizontal="left" vertical="top" wrapText="1"/>
    </xf>
    <xf numFmtId="0" fontId="8" fillId="5" borderId="18" xfId="0" applyFont="1" applyFill="1" applyBorder="1" applyAlignment="1">
      <alignment horizontal="left" vertical="top" wrapText="1"/>
    </xf>
    <xf numFmtId="0" fontId="10" fillId="0" borderId="29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9" fillId="5" borderId="55" xfId="0" applyFont="1" applyFill="1" applyBorder="1" applyAlignment="1">
      <alignment horizontal="left" vertical="top" wrapText="1"/>
    </xf>
    <xf numFmtId="0" fontId="9" fillId="7" borderId="23" xfId="0" applyFont="1" applyFill="1" applyBorder="1" applyAlignment="1">
      <alignment horizontal="center" vertical="top"/>
    </xf>
    <xf numFmtId="0" fontId="9" fillId="7" borderId="22" xfId="0" applyFont="1" applyFill="1" applyBorder="1" applyAlignment="1">
      <alignment horizontal="center" vertical="top"/>
    </xf>
    <xf numFmtId="0" fontId="9" fillId="7" borderId="24" xfId="0" applyFont="1" applyFill="1" applyBorder="1" applyAlignment="1">
      <alignment horizontal="center" vertical="top"/>
    </xf>
    <xf numFmtId="49" fontId="37" fillId="7" borderId="29" xfId="0" applyNumberFormat="1" applyFont="1" applyFill="1" applyBorder="1" applyAlignment="1">
      <alignment horizontal="center" vertical="top"/>
    </xf>
    <xf numFmtId="49" fontId="37" fillId="7" borderId="21" xfId="0" applyNumberFormat="1" applyFont="1" applyFill="1" applyBorder="1" applyAlignment="1">
      <alignment horizontal="center" vertical="top"/>
    </xf>
    <xf numFmtId="49" fontId="10" fillId="2" borderId="23" xfId="0" applyNumberFormat="1" applyFont="1" applyFill="1" applyBorder="1" applyAlignment="1">
      <alignment horizontal="center" vertical="top"/>
    </xf>
    <xf numFmtId="49" fontId="12" fillId="3" borderId="59" xfId="0" applyNumberFormat="1" applyFont="1" applyFill="1" applyBorder="1" applyAlignment="1">
      <alignment horizontal="center" vertical="top"/>
    </xf>
    <xf numFmtId="49" fontId="10" fillId="0" borderId="59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0" fontId="9" fillId="5" borderId="21" xfId="0" applyFont="1" applyFill="1" applyBorder="1" applyAlignment="1">
      <alignment horizontal="left" vertical="top" wrapText="1"/>
    </xf>
    <xf numFmtId="49" fontId="10" fillId="0" borderId="29" xfId="0" applyNumberFormat="1" applyFont="1" applyBorder="1" applyAlignment="1">
      <alignment horizontal="center" vertical="top"/>
    </xf>
    <xf numFmtId="49" fontId="10" fillId="5" borderId="20" xfId="0" applyNumberFormat="1" applyFont="1" applyFill="1" applyBorder="1" applyAlignment="1">
      <alignment horizontal="center" vertical="top" wrapText="1"/>
    </xf>
    <xf numFmtId="0" fontId="9" fillId="5" borderId="56" xfId="0" applyFont="1" applyFill="1" applyBorder="1" applyAlignment="1">
      <alignment horizontal="center" vertical="center" wrapText="1"/>
    </xf>
    <xf numFmtId="0" fontId="9" fillId="5" borderId="57" xfId="0" applyFont="1" applyFill="1" applyBorder="1" applyAlignment="1">
      <alignment horizontal="center" vertical="center" wrapText="1"/>
    </xf>
    <xf numFmtId="49" fontId="27" fillId="2" borderId="39" xfId="0" applyNumberFormat="1" applyFont="1" applyFill="1" applyBorder="1" applyAlignment="1">
      <alignment horizontal="center" vertical="top"/>
    </xf>
    <xf numFmtId="49" fontId="27" fillId="2" borderId="23" xfId="0" applyNumberFormat="1" applyFont="1" applyFill="1" applyBorder="1" applyAlignment="1">
      <alignment horizontal="center" vertical="top"/>
    </xf>
    <xf numFmtId="49" fontId="26" fillId="3" borderId="39" xfId="0" applyNumberFormat="1" applyFont="1" applyFill="1" applyBorder="1" applyAlignment="1">
      <alignment horizontal="center" vertical="top"/>
    </xf>
    <xf numFmtId="49" fontId="26" fillId="3" borderId="23" xfId="0" applyNumberFormat="1" applyFont="1" applyFill="1" applyBorder="1" applyAlignment="1">
      <alignment horizontal="center" vertical="top"/>
    </xf>
    <xf numFmtId="49" fontId="26" fillId="5" borderId="39" xfId="0" applyNumberFormat="1" applyFont="1" applyFill="1" applyBorder="1" applyAlignment="1">
      <alignment horizontal="center" vertical="top" wrapText="1"/>
    </xf>
    <xf numFmtId="49" fontId="26" fillId="5" borderId="23" xfId="0" applyNumberFormat="1" applyFont="1" applyFill="1" applyBorder="1" applyAlignment="1">
      <alignment horizontal="center" vertical="top" wrapText="1"/>
    </xf>
    <xf numFmtId="165" fontId="9" fillId="9" borderId="5" xfId="0" applyNumberFormat="1" applyFont="1" applyFill="1" applyBorder="1" applyAlignment="1">
      <alignment horizontal="left" vertical="top" wrapText="1"/>
    </xf>
    <xf numFmtId="165" fontId="9" fillId="9" borderId="1" xfId="0" applyNumberFormat="1" applyFont="1" applyFill="1" applyBorder="1" applyAlignment="1">
      <alignment horizontal="left" vertical="top" wrapText="1"/>
    </xf>
    <xf numFmtId="0" fontId="9" fillId="5" borderId="5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49" fontId="10" fillId="2" borderId="39" xfId="0" applyNumberFormat="1" applyFont="1" applyFill="1" applyBorder="1" applyAlignment="1">
      <alignment horizontal="center" vertical="top" wrapText="1"/>
    </xf>
    <xf numFmtId="49" fontId="10" fillId="2" borderId="23" xfId="0" applyNumberFormat="1" applyFont="1" applyFill="1" applyBorder="1" applyAlignment="1">
      <alignment horizontal="center" vertical="top" wrapText="1"/>
    </xf>
    <xf numFmtId="0" fontId="41" fillId="7" borderId="23" xfId="0" applyFont="1" applyFill="1" applyBorder="1" applyAlignment="1">
      <alignment horizontal="left" vertical="top"/>
    </xf>
    <xf numFmtId="0" fontId="41" fillId="7" borderId="22" xfId="0" applyFont="1" applyFill="1" applyBorder="1" applyAlignment="1">
      <alignment horizontal="left" vertical="top"/>
    </xf>
    <xf numFmtId="0" fontId="41" fillId="7" borderId="24" xfId="0" applyFont="1" applyFill="1" applyBorder="1" applyAlignment="1">
      <alignment horizontal="left" vertical="top"/>
    </xf>
    <xf numFmtId="49" fontId="37" fillId="0" borderId="15" xfId="7" applyNumberFormat="1" applyFont="1" applyBorder="1" applyAlignment="1">
      <alignment horizontal="center" vertical="top"/>
    </xf>
    <xf numFmtId="49" fontId="37" fillId="0" borderId="11" xfId="7" applyNumberFormat="1" applyFont="1" applyBorder="1" applyAlignment="1">
      <alignment horizontal="center" vertical="top"/>
    </xf>
    <xf numFmtId="49" fontId="37" fillId="0" borderId="12" xfId="7" applyNumberFormat="1" applyFont="1" applyBorder="1" applyAlignment="1">
      <alignment horizontal="center" vertical="top"/>
    </xf>
    <xf numFmtId="49" fontId="43" fillId="8" borderId="29" xfId="0" applyNumberFormat="1" applyFont="1" applyFill="1" applyBorder="1" applyAlignment="1">
      <alignment horizontal="center" vertical="top"/>
    </xf>
    <xf numFmtId="49" fontId="43" fillId="8" borderId="21" xfId="0" applyNumberFormat="1" applyFont="1" applyFill="1" applyBorder="1" applyAlignment="1">
      <alignment horizontal="center" vertical="top"/>
    </xf>
    <xf numFmtId="49" fontId="43" fillId="0" borderId="29" xfId="0" applyNumberFormat="1" applyFont="1" applyBorder="1" applyAlignment="1">
      <alignment horizontal="center" vertical="top"/>
    </xf>
    <xf numFmtId="49" fontId="43" fillId="0" borderId="21" xfId="0" applyNumberFormat="1" applyFont="1" applyBorder="1" applyAlignment="1">
      <alignment horizontal="center" vertical="top"/>
    </xf>
    <xf numFmtId="49" fontId="43" fillId="0" borderId="55" xfId="0" applyNumberFormat="1" applyFont="1" applyBorder="1" applyAlignment="1">
      <alignment horizontal="center" vertical="top" wrapText="1"/>
    </xf>
    <xf numFmtId="49" fontId="43" fillId="0" borderId="18" xfId="0" applyNumberFormat="1" applyFont="1" applyBorder="1" applyAlignment="1">
      <alignment horizontal="center" vertical="top" wrapText="1"/>
    </xf>
    <xf numFmtId="0" fontId="33" fillId="5" borderId="29" xfId="0" applyFont="1" applyFill="1" applyBorder="1" applyAlignment="1">
      <alignment horizontal="left" vertical="top" wrapText="1"/>
    </xf>
    <xf numFmtId="49" fontId="33" fillId="0" borderId="29" xfId="0" applyNumberFormat="1" applyFont="1" applyBorder="1" applyAlignment="1">
      <alignment horizontal="center" vertical="top"/>
    </xf>
    <xf numFmtId="49" fontId="33" fillId="0" borderId="21" xfId="0" applyNumberFormat="1" applyFont="1" applyBorder="1" applyAlignment="1">
      <alignment horizontal="center" vertical="top"/>
    </xf>
    <xf numFmtId="49" fontId="10" fillId="8" borderId="29" xfId="0" applyNumberFormat="1" applyFont="1" applyFill="1" applyBorder="1" applyAlignment="1">
      <alignment horizontal="center" vertical="top"/>
    </xf>
    <xf numFmtId="49" fontId="10" fillId="8" borderId="9" xfId="0" applyNumberFormat="1" applyFont="1" applyFill="1" applyBorder="1" applyAlignment="1">
      <alignment horizontal="center" vertical="top"/>
    </xf>
    <xf numFmtId="49" fontId="10" fillId="0" borderId="55" xfId="0" applyNumberFormat="1" applyFont="1" applyBorder="1" applyAlignment="1">
      <alignment horizontal="center" vertical="top" wrapText="1"/>
    </xf>
    <xf numFmtId="49" fontId="10" fillId="0" borderId="46" xfId="0" applyNumberFormat="1" applyFont="1" applyBorder="1" applyAlignment="1">
      <alignment horizontal="center" vertical="top" wrapText="1"/>
    </xf>
    <xf numFmtId="49" fontId="10" fillId="0" borderId="54" xfId="0" applyNumberFormat="1" applyFont="1" applyBorder="1" applyAlignment="1">
      <alignment horizontal="center" vertical="top" wrapText="1"/>
    </xf>
    <xf numFmtId="49" fontId="10" fillId="0" borderId="57" xfId="0" applyNumberFormat="1" applyFont="1" applyBorder="1" applyAlignment="1">
      <alignment horizontal="center" vertical="top" wrapText="1"/>
    </xf>
    <xf numFmtId="49" fontId="10" fillId="0" borderId="14" xfId="0" applyNumberFormat="1" applyFont="1" applyBorder="1" applyAlignment="1">
      <alignment horizontal="center" vertical="top" wrapText="1"/>
    </xf>
    <xf numFmtId="49" fontId="17" fillId="2" borderId="29" xfId="0" applyNumberFormat="1" applyFont="1" applyFill="1" applyBorder="1" applyAlignment="1">
      <alignment horizontal="center" vertical="top"/>
    </xf>
    <xf numFmtId="49" fontId="17" fillId="2" borderId="9" xfId="0" applyNumberFormat="1" applyFont="1" applyFill="1" applyBorder="1" applyAlignment="1">
      <alignment horizontal="center" vertical="top"/>
    </xf>
    <xf numFmtId="0" fontId="31" fillId="5" borderId="46" xfId="0" applyFont="1" applyFill="1" applyBorder="1" applyAlignment="1">
      <alignment horizontal="left" vertical="center" wrapText="1"/>
    </xf>
    <xf numFmtId="0" fontId="31" fillId="5" borderId="71" xfId="0" applyFont="1" applyFill="1" applyBorder="1" applyAlignment="1">
      <alignment horizontal="left" vertical="center" wrapText="1"/>
    </xf>
    <xf numFmtId="165" fontId="9" fillId="5" borderId="56" xfId="0" applyNumberFormat="1" applyFont="1" applyFill="1" applyBorder="1" applyAlignment="1">
      <alignment horizontal="center" vertical="center" wrapText="1"/>
    </xf>
    <xf numFmtId="165" fontId="9" fillId="5" borderId="17" xfId="0" applyNumberFormat="1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top" wrapText="1"/>
    </xf>
    <xf numFmtId="0" fontId="9" fillId="5" borderId="56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horizontal="center" vertical="top" wrapText="1"/>
    </xf>
    <xf numFmtId="49" fontId="22" fillId="2" borderId="29" xfId="0" applyNumberFormat="1" applyFont="1" applyFill="1" applyBorder="1" applyAlignment="1">
      <alignment horizontal="center" vertical="top"/>
    </xf>
    <xf numFmtId="49" fontId="22" fillId="2" borderId="9" xfId="0" applyNumberFormat="1" applyFont="1" applyFill="1" applyBorder="1" applyAlignment="1">
      <alignment horizontal="center" vertical="top"/>
    </xf>
    <xf numFmtId="49" fontId="22" fillId="2" borderId="21" xfId="0" applyNumberFormat="1" applyFont="1" applyFill="1" applyBorder="1" applyAlignment="1">
      <alignment horizontal="center" vertical="top"/>
    </xf>
    <xf numFmtId="49" fontId="10" fillId="5" borderId="54" xfId="0" applyNumberFormat="1" applyFont="1" applyFill="1" applyBorder="1" applyAlignment="1">
      <alignment horizontal="center" vertical="top" wrapText="1"/>
    </xf>
    <xf numFmtId="49" fontId="10" fillId="5" borderId="57" xfId="0" applyNumberFormat="1" applyFont="1" applyFill="1" applyBorder="1" applyAlignment="1">
      <alignment horizontal="center" vertical="top" wrapText="1"/>
    </xf>
    <xf numFmtId="49" fontId="10" fillId="5" borderId="14" xfId="0" applyNumberFormat="1" applyFont="1" applyFill="1" applyBorder="1" applyAlignment="1">
      <alignment horizontal="center" vertical="top" wrapText="1"/>
    </xf>
    <xf numFmtId="0" fontId="9" fillId="5" borderId="55" xfId="0" applyFont="1" applyFill="1" applyBorder="1" applyAlignment="1">
      <alignment horizontal="left" vertical="center" wrapText="1"/>
    </xf>
    <xf numFmtId="0" fontId="9" fillId="5" borderId="71" xfId="0" applyFont="1" applyFill="1" applyBorder="1" applyAlignment="1">
      <alignment horizontal="left" vertical="center" wrapText="1"/>
    </xf>
    <xf numFmtId="165" fontId="9" fillId="5" borderId="50" xfId="0" applyNumberFormat="1" applyFont="1" applyFill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center" vertical="top"/>
    </xf>
    <xf numFmtId="49" fontId="25" fillId="0" borderId="26" xfId="0" applyNumberFormat="1" applyFont="1" applyBorder="1" applyAlignment="1">
      <alignment horizontal="center" vertical="top"/>
    </xf>
    <xf numFmtId="49" fontId="25" fillId="0" borderId="24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44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25" fillId="0" borderId="29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21" xfId="0" applyFont="1" applyBorder="1" applyAlignment="1">
      <alignment horizontal="center" vertical="top"/>
    </xf>
    <xf numFmtId="0" fontId="9" fillId="0" borderId="4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22" xfId="0" applyFont="1" applyBorder="1" applyAlignment="1">
      <alignment horizontal="center" vertical="top"/>
    </xf>
    <xf numFmtId="0" fontId="10" fillId="5" borderId="29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3" fillId="0" borderId="32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27" xfId="0" applyFont="1" applyBorder="1" applyAlignment="1">
      <alignment horizontal="left" vertical="top" wrapText="1"/>
    </xf>
    <xf numFmtId="0" fontId="23" fillId="4" borderId="15" xfId="0" applyFont="1" applyFill="1" applyBorder="1" applyAlignment="1">
      <alignment horizontal="right" vertical="top" wrapText="1"/>
    </xf>
    <xf numFmtId="0" fontId="23" fillId="4" borderId="11" xfId="0" applyFont="1" applyFill="1" applyBorder="1" applyAlignment="1">
      <alignment horizontal="right" vertical="top" wrapText="1"/>
    </xf>
    <xf numFmtId="165" fontId="9" fillId="9" borderId="50" xfId="0" applyNumberFormat="1" applyFont="1" applyFill="1" applyBorder="1" applyAlignment="1">
      <alignment horizontal="center" vertical="center" wrapText="1"/>
    </xf>
    <xf numFmtId="165" fontId="9" fillId="9" borderId="56" xfId="0" applyNumberFormat="1" applyFont="1" applyFill="1" applyBorder="1" applyAlignment="1">
      <alignment horizontal="center" vertical="center" wrapText="1"/>
    </xf>
    <xf numFmtId="165" fontId="9" fillId="9" borderId="51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33" fillId="0" borderId="29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165" fontId="33" fillId="0" borderId="29" xfId="0" applyNumberFormat="1" applyFont="1" applyBorder="1" applyAlignment="1">
      <alignment horizontal="center" vertical="top"/>
    </xf>
    <xf numFmtId="165" fontId="33" fillId="0" borderId="21" xfId="0" applyNumberFormat="1" applyFont="1" applyBorder="1" applyAlignment="1">
      <alignment horizontal="center" vertical="top"/>
    </xf>
    <xf numFmtId="165" fontId="33" fillId="0" borderId="39" xfId="0" applyNumberFormat="1" applyFont="1" applyBorder="1" applyAlignment="1">
      <alignment horizontal="center" vertical="top"/>
    </xf>
    <xf numFmtId="165" fontId="33" fillId="0" borderId="23" xfId="0" applyNumberFormat="1" applyFont="1" applyBorder="1" applyAlignment="1">
      <alignment horizontal="center" vertical="top"/>
    </xf>
    <xf numFmtId="0" fontId="10" fillId="7" borderId="11" xfId="0" applyFont="1" applyFill="1" applyBorder="1" applyAlignment="1">
      <alignment horizontal="right" vertical="top" wrapText="1"/>
    </xf>
    <xf numFmtId="0" fontId="10" fillId="7" borderId="12" xfId="0" applyFont="1" applyFill="1" applyBorder="1" applyAlignment="1">
      <alignment horizontal="right" vertical="top" wrapText="1"/>
    </xf>
    <xf numFmtId="49" fontId="10" fillId="8" borderId="12" xfId="7" applyNumberFormat="1" applyFont="1" applyFill="1" applyBorder="1" applyAlignment="1">
      <alignment horizontal="right" vertical="top"/>
    </xf>
    <xf numFmtId="165" fontId="9" fillId="9" borderId="35" xfId="0" applyNumberFormat="1" applyFont="1" applyFill="1" applyBorder="1" applyAlignment="1">
      <alignment horizontal="left" vertical="top" wrapText="1"/>
    </xf>
    <xf numFmtId="0" fontId="10" fillId="7" borderId="15" xfId="0" applyFont="1" applyFill="1" applyBorder="1" applyAlignment="1">
      <alignment horizontal="left" vertical="top"/>
    </xf>
    <xf numFmtId="0" fontId="10" fillId="7" borderId="11" xfId="0" applyFont="1" applyFill="1" applyBorder="1" applyAlignment="1">
      <alignment horizontal="left" vertical="top"/>
    </xf>
    <xf numFmtId="0" fontId="10" fillId="7" borderId="12" xfId="0" applyFont="1" applyFill="1" applyBorder="1" applyAlignment="1">
      <alignment horizontal="left" vertical="top"/>
    </xf>
  </cellXfs>
  <cellStyles count="40">
    <cellStyle name="Comma 2" xfId="6"/>
    <cellStyle name="Comma 2 2" xfId="10"/>
    <cellStyle name="Comma 2 2 2" xfId="12"/>
    <cellStyle name="Comma 2 2 2 2" xfId="18"/>
    <cellStyle name="Comma 2 2 2 2 2" xfId="30"/>
    <cellStyle name="Comma 2 2 2 3" xfId="24"/>
    <cellStyle name="Comma 2 2 3" xfId="14"/>
    <cellStyle name="Comma 2 2 3 2" xfId="20"/>
    <cellStyle name="Comma 2 2 3 2 2" xfId="32"/>
    <cellStyle name="Comma 2 2 3 3" xfId="26"/>
    <cellStyle name="Comma 2 2 4" xfId="16"/>
    <cellStyle name="Comma 2 2 4 2" xfId="28"/>
    <cellStyle name="Comma 2 2 5" xfId="22"/>
    <cellStyle name="Comma 2 3" xfId="11"/>
    <cellStyle name="Comma 2 3 2" xfId="17"/>
    <cellStyle name="Comma 2 3 2 2" xfId="29"/>
    <cellStyle name="Comma 2 3 3" xfId="23"/>
    <cellStyle name="Comma 2 4" xfId="13"/>
    <cellStyle name="Comma 2 4 2" xfId="19"/>
    <cellStyle name="Comma 2 4 2 2" xfId="31"/>
    <cellStyle name="Comma 2 4 3" xfId="25"/>
    <cellStyle name="Comma 2 5" xfId="15"/>
    <cellStyle name="Comma 2 5 2" xfId="27"/>
    <cellStyle name="Comma 2 6" xfId="21"/>
    <cellStyle name="Geras" xfId="36" builtinId="26"/>
    <cellStyle name="Įprastas" xfId="0" builtinId="0"/>
    <cellStyle name="Įprastas 2" xfId="2"/>
    <cellStyle name="Įprastas 3" xfId="7"/>
    <cellStyle name="Įprastas 4" xfId="9"/>
    <cellStyle name="Įprastas 5" xfId="33"/>
    <cellStyle name="Įprastas 6" xfId="35"/>
    <cellStyle name="Įprastas 6 2" xfId="38"/>
    <cellStyle name="Įprastas 6 3" xfId="39"/>
    <cellStyle name="Įprastas 7" xfId="37"/>
    <cellStyle name="Kablelis 2" xfId="34"/>
    <cellStyle name="Normal 2" xfId="1"/>
    <cellStyle name="Normal 2 2" xfId="3"/>
    <cellStyle name="Normal 3" xfId="4"/>
    <cellStyle name="Normal_1 lentelė(1)" xfId="5"/>
    <cellStyle name="Percent 2" xfId="8"/>
  </cellStyles>
  <dxfs count="0"/>
  <tableStyles count="0" defaultTableStyle="TableStyleMedium9" defaultPivotStyle="PivotStyleLight16"/>
  <colors>
    <mruColors>
      <color rgb="FFCCFFCC"/>
      <color rgb="FF99CC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5"/>
  <sheetViews>
    <sheetView tabSelected="1" topLeftCell="A25" workbookViewId="0">
      <selection activeCell="E155" sqref="E155"/>
    </sheetView>
  </sheetViews>
  <sheetFormatPr defaultRowHeight="13.2" x14ac:dyDescent="0.25"/>
  <cols>
    <col min="1" max="1" width="3.5546875" customWidth="1"/>
    <col min="2" max="2" width="2.5546875" customWidth="1"/>
    <col min="3" max="3" width="3.6640625" customWidth="1"/>
    <col min="4" max="4" width="2.5546875" customWidth="1"/>
    <col min="5" max="5" width="38.33203125" customWidth="1"/>
    <col min="6" max="6" width="7.88671875" customWidth="1"/>
    <col min="7" max="7" width="4.44140625" customWidth="1"/>
    <col min="8" max="8" width="7.33203125" customWidth="1"/>
    <col min="9" max="9" width="9.6640625" customWidth="1"/>
    <col min="10" max="10" width="10.88671875" customWidth="1"/>
    <col min="11" max="11" width="13" customWidth="1"/>
    <col min="12" max="12" width="45" customWidth="1"/>
    <col min="13" max="13" width="9.109375" customWidth="1"/>
    <col min="14" max="14" width="6.88671875" customWidth="1"/>
    <col min="15" max="15" width="8.5546875" customWidth="1"/>
    <col min="16" max="16" width="8.44140625" customWidth="1"/>
  </cols>
  <sheetData>
    <row r="1" spans="1:17" ht="52.2" customHeight="1" x14ac:dyDescent="0.25">
      <c r="L1" s="975"/>
      <c r="M1" s="975"/>
      <c r="N1" s="975"/>
      <c r="O1" s="975"/>
      <c r="P1" s="24"/>
      <c r="Q1" s="17"/>
    </row>
    <row r="2" spans="1:17" ht="15.6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975"/>
      <c r="M2" s="975"/>
      <c r="N2" s="975"/>
      <c r="O2" s="975"/>
      <c r="P2" s="975"/>
    </row>
    <row r="3" spans="1:17" ht="15.6" customHeight="1" x14ac:dyDescent="0.25">
      <c r="A3" s="976" t="s">
        <v>302</v>
      </c>
      <c r="B3" s="976"/>
      <c r="C3" s="976"/>
      <c r="D3" s="976"/>
      <c r="E3" s="976"/>
      <c r="F3" s="976"/>
      <c r="G3" s="976"/>
      <c r="H3" s="976"/>
      <c r="I3" s="976"/>
      <c r="J3" s="976"/>
      <c r="K3" s="976"/>
      <c r="L3" s="976"/>
      <c r="M3" s="976"/>
      <c r="N3" s="976"/>
      <c r="O3" s="28"/>
      <c r="P3" s="28"/>
    </row>
    <row r="4" spans="1:17" ht="15.6" x14ac:dyDescent="0.25">
      <c r="A4" s="977" t="s">
        <v>35</v>
      </c>
      <c r="B4" s="977"/>
      <c r="C4" s="977"/>
      <c r="D4" s="977"/>
      <c r="E4" s="977"/>
      <c r="F4" s="977"/>
      <c r="G4" s="977"/>
      <c r="H4" s="977"/>
      <c r="I4" s="977"/>
      <c r="J4" s="977"/>
      <c r="K4" s="977"/>
      <c r="L4" s="977"/>
      <c r="M4" s="977"/>
      <c r="N4" s="977"/>
      <c r="O4" s="977"/>
      <c r="P4" s="977"/>
    </row>
    <row r="5" spans="1:17" ht="16.2" thickBot="1" x14ac:dyDescent="0.35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10"/>
      <c r="M5" s="383"/>
      <c r="N5" s="11"/>
      <c r="O5" s="978" t="s">
        <v>79</v>
      </c>
      <c r="P5" s="978"/>
    </row>
    <row r="6" spans="1:17" ht="14.4" customHeight="1" thickBot="1" x14ac:dyDescent="0.3">
      <c r="A6" s="979" t="s">
        <v>0</v>
      </c>
      <c r="B6" s="979" t="s">
        <v>1</v>
      </c>
      <c r="C6" s="982" t="s">
        <v>2</v>
      </c>
      <c r="D6" s="979" t="s">
        <v>32</v>
      </c>
      <c r="E6" s="985" t="s">
        <v>44</v>
      </c>
      <c r="F6" s="926" t="s">
        <v>3</v>
      </c>
      <c r="G6" s="982" t="s">
        <v>4</v>
      </c>
      <c r="H6" s="926" t="s">
        <v>5</v>
      </c>
      <c r="I6" s="929" t="s">
        <v>287</v>
      </c>
      <c r="J6" s="926" t="s">
        <v>58</v>
      </c>
      <c r="K6" s="926" t="s">
        <v>288</v>
      </c>
      <c r="L6" s="988" t="s">
        <v>11</v>
      </c>
      <c r="M6" s="989"/>
      <c r="N6" s="989"/>
      <c r="O6" s="989"/>
      <c r="P6" s="990"/>
    </row>
    <row r="7" spans="1:17" ht="13.8" x14ac:dyDescent="0.25">
      <c r="A7" s="980"/>
      <c r="B7" s="980"/>
      <c r="C7" s="983"/>
      <c r="D7" s="980"/>
      <c r="E7" s="986"/>
      <c r="F7" s="927"/>
      <c r="G7" s="983"/>
      <c r="H7" s="927"/>
      <c r="I7" s="930"/>
      <c r="J7" s="927"/>
      <c r="K7" s="927"/>
      <c r="L7" s="991" t="s">
        <v>37</v>
      </c>
      <c r="M7" s="993" t="s">
        <v>36</v>
      </c>
      <c r="N7" s="995" t="s">
        <v>38</v>
      </c>
      <c r="O7" s="995"/>
      <c r="P7" s="996"/>
    </row>
    <row r="8" spans="1:17" s="13" customFormat="1" ht="135.6" customHeight="1" thickBot="1" x14ac:dyDescent="0.3">
      <c r="A8" s="981"/>
      <c r="B8" s="981"/>
      <c r="C8" s="984"/>
      <c r="D8" s="981"/>
      <c r="E8" s="987"/>
      <c r="F8" s="928"/>
      <c r="G8" s="984"/>
      <c r="H8" s="928"/>
      <c r="I8" s="931"/>
      <c r="J8" s="928"/>
      <c r="K8" s="928"/>
      <c r="L8" s="992"/>
      <c r="M8" s="994"/>
      <c r="N8" s="15" t="s">
        <v>289</v>
      </c>
      <c r="O8" s="15" t="s">
        <v>42</v>
      </c>
      <c r="P8" s="16" t="s">
        <v>290</v>
      </c>
    </row>
    <row r="9" spans="1:17" ht="16.2" thickBot="1" x14ac:dyDescent="0.3">
      <c r="A9" s="29" t="s">
        <v>6</v>
      </c>
      <c r="B9" s="30" t="s">
        <v>76</v>
      </c>
      <c r="C9" s="416"/>
      <c r="D9" s="12"/>
      <c r="E9" s="31"/>
      <c r="F9" s="12"/>
      <c r="G9" s="12"/>
      <c r="H9" s="12"/>
      <c r="I9" s="12"/>
      <c r="J9" s="416"/>
      <c r="K9" s="12"/>
      <c r="L9" s="32"/>
      <c r="M9" s="32"/>
      <c r="N9" s="12"/>
      <c r="O9" s="416"/>
      <c r="P9" s="33"/>
    </row>
    <row r="10" spans="1:17" ht="31.8" thickBot="1" x14ac:dyDescent="0.3">
      <c r="A10" s="34"/>
      <c r="B10" s="35"/>
      <c r="C10" s="36"/>
      <c r="D10" s="36"/>
      <c r="E10" s="37"/>
      <c r="F10" s="36"/>
      <c r="G10" s="36"/>
      <c r="H10" s="36"/>
      <c r="I10" s="36"/>
      <c r="J10" s="36"/>
      <c r="K10" s="36"/>
      <c r="L10" s="583" t="s">
        <v>87</v>
      </c>
      <c r="M10" s="584" t="s">
        <v>50</v>
      </c>
      <c r="N10" s="585">
        <v>8</v>
      </c>
      <c r="O10" s="585">
        <v>8</v>
      </c>
      <c r="P10" s="586">
        <v>8</v>
      </c>
    </row>
    <row r="11" spans="1:17" ht="16.2" thickBot="1" x14ac:dyDescent="0.3">
      <c r="A11" s="38" t="s">
        <v>6</v>
      </c>
      <c r="B11" s="39" t="s">
        <v>6</v>
      </c>
      <c r="C11" s="40" t="s">
        <v>88</v>
      </c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7" ht="31.8" thickBot="1" x14ac:dyDescent="0.3">
      <c r="A12" s="439"/>
      <c r="B12" s="440"/>
      <c r="C12" s="441"/>
      <c r="D12" s="442"/>
      <c r="E12" s="44"/>
      <c r="F12" s="44"/>
      <c r="G12" s="44"/>
      <c r="H12" s="44"/>
      <c r="I12" s="44"/>
      <c r="J12" s="44"/>
      <c r="K12" s="44"/>
      <c r="L12" s="262" t="s">
        <v>89</v>
      </c>
      <c r="M12" s="562" t="s">
        <v>50</v>
      </c>
      <c r="N12" s="564">
        <v>70</v>
      </c>
      <c r="O12" s="564">
        <v>60</v>
      </c>
      <c r="P12" s="587">
        <v>50</v>
      </c>
    </row>
    <row r="13" spans="1:17" ht="62.4" x14ac:dyDescent="0.25">
      <c r="A13" s="862" t="s">
        <v>6</v>
      </c>
      <c r="B13" s="864" t="s">
        <v>6</v>
      </c>
      <c r="C13" s="997" t="s">
        <v>6</v>
      </c>
      <c r="D13" s="45"/>
      <c r="E13" s="407" t="s">
        <v>90</v>
      </c>
      <c r="F13" s="870" t="s">
        <v>48</v>
      </c>
      <c r="G13" s="872" t="s">
        <v>72</v>
      </c>
      <c r="H13" s="46" t="s">
        <v>39</v>
      </c>
      <c r="I13" s="88">
        <v>100</v>
      </c>
      <c r="J13" s="48">
        <v>200</v>
      </c>
      <c r="K13" s="207">
        <v>200</v>
      </c>
      <c r="L13" s="588" t="s">
        <v>91</v>
      </c>
      <c r="M13" s="418" t="s">
        <v>71</v>
      </c>
      <c r="N13" s="589" t="s">
        <v>291</v>
      </c>
      <c r="O13" s="590">
        <v>7</v>
      </c>
      <c r="P13" s="591">
        <v>8</v>
      </c>
    </row>
    <row r="14" spans="1:17" ht="15.6" x14ac:dyDescent="0.25">
      <c r="A14" s="946"/>
      <c r="B14" s="884"/>
      <c r="C14" s="998"/>
      <c r="D14" s="51"/>
      <c r="E14" s="408"/>
      <c r="F14" s="879"/>
      <c r="G14" s="880"/>
      <c r="H14" s="52" t="s">
        <v>45</v>
      </c>
      <c r="I14" s="217"/>
      <c r="J14" s="54"/>
      <c r="K14" s="211"/>
      <c r="L14" s="592" t="s">
        <v>93</v>
      </c>
      <c r="M14" s="593" t="s">
        <v>71</v>
      </c>
      <c r="N14" s="594" t="s">
        <v>303</v>
      </c>
      <c r="O14" s="594" t="s">
        <v>304</v>
      </c>
      <c r="P14" s="595" t="s">
        <v>305</v>
      </c>
    </row>
    <row r="15" spans="1:17" ht="15.6" x14ac:dyDescent="0.25">
      <c r="A15" s="946"/>
      <c r="B15" s="884"/>
      <c r="C15" s="998"/>
      <c r="D15" s="51"/>
      <c r="E15" s="408"/>
      <c r="F15" s="879"/>
      <c r="G15" s="880"/>
      <c r="H15" s="518" t="s">
        <v>86</v>
      </c>
      <c r="I15" s="217">
        <v>850</v>
      </c>
      <c r="J15" s="54">
        <v>150</v>
      </c>
      <c r="K15" s="211">
        <v>150</v>
      </c>
      <c r="L15" s="56" t="s">
        <v>94</v>
      </c>
      <c r="M15" s="430" t="s">
        <v>71</v>
      </c>
      <c r="N15" s="420">
        <f>SUM(N19:N27)</f>
        <v>3.67</v>
      </c>
      <c r="O15" s="420">
        <f t="shared" ref="O15" si="0">SUM(O19:O27)</f>
        <v>3.91</v>
      </c>
      <c r="P15" s="420">
        <f>SUM(P19:P27)</f>
        <v>3.9400000000000004</v>
      </c>
    </row>
    <row r="16" spans="1:17" ht="15.6" x14ac:dyDescent="0.25">
      <c r="A16" s="946"/>
      <c r="B16" s="884"/>
      <c r="C16" s="998"/>
      <c r="D16" s="51"/>
      <c r="E16" s="408"/>
      <c r="F16" s="879"/>
      <c r="G16" s="880"/>
      <c r="H16" s="58" t="s">
        <v>70</v>
      </c>
      <c r="I16" s="217"/>
      <c r="J16" s="54"/>
      <c r="K16" s="211"/>
      <c r="L16" s="443"/>
      <c r="M16" s="596"/>
      <c r="N16" s="597"/>
      <c r="O16" s="597"/>
      <c r="P16" s="598"/>
    </row>
    <row r="17" spans="1:16" ht="16.2" thickBot="1" x14ac:dyDescent="0.3">
      <c r="A17" s="863"/>
      <c r="B17" s="865"/>
      <c r="C17" s="999"/>
      <c r="D17" s="59"/>
      <c r="E17" s="414"/>
      <c r="F17" s="871"/>
      <c r="G17" s="873"/>
      <c r="H17" s="60" t="s">
        <v>7</v>
      </c>
      <c r="I17" s="61">
        <f>SUM(I13:I16)</f>
        <v>950</v>
      </c>
      <c r="J17" s="61">
        <f t="shared" ref="J17:K17" si="1">SUM(J13:J16)</f>
        <v>350</v>
      </c>
      <c r="K17" s="519">
        <f t="shared" si="1"/>
        <v>350</v>
      </c>
      <c r="L17" s="162"/>
      <c r="M17" s="62"/>
      <c r="N17" s="599"/>
      <c r="O17" s="599"/>
      <c r="P17" s="600"/>
    </row>
    <row r="18" spans="1:16" ht="33" customHeight="1" x14ac:dyDescent="0.25">
      <c r="A18" s="947"/>
      <c r="B18" s="949"/>
      <c r="C18" s="951"/>
      <c r="D18" s="444"/>
      <c r="E18" s="384" t="s">
        <v>95</v>
      </c>
      <c r="F18" s="953" t="s">
        <v>48</v>
      </c>
      <c r="G18" s="385" t="s">
        <v>72</v>
      </c>
      <c r="H18" s="63"/>
      <c r="I18" s="601"/>
      <c r="J18" s="64"/>
      <c r="K18" s="65"/>
      <c r="L18" s="66" t="s">
        <v>96</v>
      </c>
      <c r="M18" s="67" t="s">
        <v>71</v>
      </c>
      <c r="N18" s="602">
        <v>90.3</v>
      </c>
      <c r="O18" s="602">
        <v>91.98</v>
      </c>
      <c r="P18" s="603">
        <v>93.05</v>
      </c>
    </row>
    <row r="19" spans="1:16" ht="31.2" x14ac:dyDescent="0.25">
      <c r="A19" s="948"/>
      <c r="B19" s="950"/>
      <c r="C19" s="952"/>
      <c r="D19" s="446"/>
      <c r="E19" s="386" t="s">
        <v>276</v>
      </c>
      <c r="F19" s="954"/>
      <c r="G19" s="385"/>
      <c r="H19" s="63"/>
      <c r="I19" s="601"/>
      <c r="J19" s="64"/>
      <c r="K19" s="65"/>
      <c r="L19" s="68" t="s">
        <v>270</v>
      </c>
      <c r="M19" s="69" t="s">
        <v>71</v>
      </c>
      <c r="N19" s="604">
        <v>0.91</v>
      </c>
      <c r="O19" s="604">
        <v>0</v>
      </c>
      <c r="P19" s="605">
        <v>0</v>
      </c>
    </row>
    <row r="20" spans="1:16" ht="36.6" customHeight="1" x14ac:dyDescent="0.25">
      <c r="A20" s="948"/>
      <c r="B20" s="950"/>
      <c r="C20" s="952"/>
      <c r="D20" s="446"/>
      <c r="E20" s="386" t="s">
        <v>306</v>
      </c>
      <c r="F20" s="954"/>
      <c r="G20" s="385"/>
      <c r="H20" s="63"/>
      <c r="I20" s="601"/>
      <c r="J20" s="64"/>
      <c r="K20" s="65"/>
      <c r="L20" s="68" t="s">
        <v>307</v>
      </c>
      <c r="M20" s="69" t="s">
        <v>71</v>
      </c>
      <c r="N20" s="604">
        <v>0.76</v>
      </c>
      <c r="O20" s="606">
        <v>0</v>
      </c>
      <c r="P20" s="605">
        <v>0</v>
      </c>
    </row>
    <row r="21" spans="1:16" ht="46.8" x14ac:dyDescent="0.25">
      <c r="A21" s="948"/>
      <c r="B21" s="950"/>
      <c r="C21" s="952"/>
      <c r="D21" s="446"/>
      <c r="E21" s="386" t="s">
        <v>328</v>
      </c>
      <c r="F21" s="954"/>
      <c r="G21" s="385"/>
      <c r="H21" s="63"/>
      <c r="I21" s="601"/>
      <c r="J21" s="64"/>
      <c r="K21" s="65"/>
      <c r="L21" s="68" t="s">
        <v>308</v>
      </c>
      <c r="M21" s="69" t="s">
        <v>71</v>
      </c>
      <c r="N21" s="604">
        <v>0</v>
      </c>
      <c r="O21" s="606">
        <v>0</v>
      </c>
      <c r="P21" s="605">
        <v>0.3</v>
      </c>
    </row>
    <row r="22" spans="1:16" ht="46.8" x14ac:dyDescent="0.25">
      <c r="A22" s="948"/>
      <c r="B22" s="950"/>
      <c r="C22" s="952"/>
      <c r="D22" s="446"/>
      <c r="E22" s="386" t="s">
        <v>329</v>
      </c>
      <c r="F22" s="954"/>
      <c r="G22" s="385"/>
      <c r="H22" s="63"/>
      <c r="I22" s="601"/>
      <c r="J22" s="64"/>
      <c r="K22" s="65"/>
      <c r="L22" s="68" t="s">
        <v>309</v>
      </c>
      <c r="M22" s="69" t="s">
        <v>71</v>
      </c>
      <c r="N22" s="604">
        <v>0.65</v>
      </c>
      <c r="O22" s="606">
        <v>0.65</v>
      </c>
      <c r="P22" s="605">
        <v>0</v>
      </c>
    </row>
    <row r="23" spans="1:16" ht="44.4" customHeight="1" x14ac:dyDescent="0.25">
      <c r="A23" s="948"/>
      <c r="B23" s="950"/>
      <c r="C23" s="952"/>
      <c r="D23" s="446"/>
      <c r="E23" s="386" t="s">
        <v>97</v>
      </c>
      <c r="F23" s="954"/>
      <c r="G23" s="385"/>
      <c r="H23" s="63"/>
      <c r="I23" s="601"/>
      <c r="J23" s="64"/>
      <c r="K23" s="65"/>
      <c r="L23" s="68" t="s">
        <v>310</v>
      </c>
      <c r="M23" s="69" t="s">
        <v>71</v>
      </c>
      <c r="N23" s="604">
        <v>0</v>
      </c>
      <c r="O23" s="606">
        <v>1</v>
      </c>
      <c r="P23" s="605">
        <v>1</v>
      </c>
    </row>
    <row r="24" spans="1:16" ht="52.95" customHeight="1" x14ac:dyDescent="0.25">
      <c r="A24" s="948"/>
      <c r="B24" s="950"/>
      <c r="C24" s="952"/>
      <c r="D24" s="446"/>
      <c r="E24" s="610" t="s">
        <v>311</v>
      </c>
      <c r="F24" s="954"/>
      <c r="G24" s="385"/>
      <c r="H24" s="63"/>
      <c r="I24" s="601"/>
      <c r="J24" s="64"/>
      <c r="K24" s="65"/>
      <c r="L24" s="68" t="s">
        <v>312</v>
      </c>
      <c r="M24" s="69" t="s">
        <v>71</v>
      </c>
      <c r="N24" s="604">
        <v>0</v>
      </c>
      <c r="O24" s="604">
        <v>0.45</v>
      </c>
      <c r="P24" s="607">
        <v>0.44</v>
      </c>
    </row>
    <row r="25" spans="1:16" ht="46.8" x14ac:dyDescent="0.25">
      <c r="A25" s="948"/>
      <c r="B25" s="950"/>
      <c r="C25" s="952"/>
      <c r="D25" s="446"/>
      <c r="E25" s="387" t="s">
        <v>98</v>
      </c>
      <c r="F25" s="954"/>
      <c r="G25" s="385"/>
      <c r="H25" s="63"/>
      <c r="I25" s="601"/>
      <c r="J25" s="64"/>
      <c r="K25" s="65"/>
      <c r="L25" s="68" t="s">
        <v>313</v>
      </c>
      <c r="M25" s="69" t="s">
        <v>71</v>
      </c>
      <c r="N25" s="604">
        <v>0</v>
      </c>
      <c r="O25" s="604">
        <v>0</v>
      </c>
      <c r="P25" s="607">
        <v>2.2000000000000002</v>
      </c>
    </row>
    <row r="26" spans="1:16" ht="46.8" x14ac:dyDescent="0.25">
      <c r="A26" s="948"/>
      <c r="B26" s="950"/>
      <c r="C26" s="952"/>
      <c r="D26" s="446"/>
      <c r="E26" s="70" t="s">
        <v>99</v>
      </c>
      <c r="F26" s="954"/>
      <c r="G26" s="385"/>
      <c r="H26" s="71"/>
      <c r="I26" s="601"/>
      <c r="J26" s="64"/>
      <c r="K26" s="608"/>
      <c r="L26" s="68" t="s">
        <v>314</v>
      </c>
      <c r="M26" s="69" t="s">
        <v>71</v>
      </c>
      <c r="N26" s="604">
        <v>0</v>
      </c>
      <c r="O26" s="604">
        <v>0.46</v>
      </c>
      <c r="P26" s="609">
        <v>0</v>
      </c>
    </row>
    <row r="27" spans="1:16" ht="47.4" thickBot="1" x14ac:dyDescent="0.3">
      <c r="A27" s="447"/>
      <c r="B27" s="448"/>
      <c r="C27" s="449"/>
      <c r="D27" s="449"/>
      <c r="E27" s="614" t="s">
        <v>275</v>
      </c>
      <c r="F27" s="450"/>
      <c r="G27" s="445"/>
      <c r="H27" s="451"/>
      <c r="I27" s="452"/>
      <c r="J27" s="389"/>
      <c r="K27" s="390"/>
      <c r="L27" s="611" t="s">
        <v>315</v>
      </c>
      <c r="M27" s="566" t="s">
        <v>71</v>
      </c>
      <c r="N27" s="612">
        <v>1.35</v>
      </c>
      <c r="O27" s="612">
        <v>1.35</v>
      </c>
      <c r="P27" s="613">
        <v>0</v>
      </c>
    </row>
    <row r="28" spans="1:16" ht="15.6" customHeight="1" thickBot="1" x14ac:dyDescent="0.3">
      <c r="A28" s="243" t="s">
        <v>6</v>
      </c>
      <c r="B28" s="406" t="s">
        <v>6</v>
      </c>
      <c r="C28" s="72"/>
      <c r="D28" s="73"/>
      <c r="E28" s="891" t="s">
        <v>31</v>
      </c>
      <c r="F28" s="891"/>
      <c r="G28" s="892"/>
      <c r="H28" s="74" t="s">
        <v>7</v>
      </c>
      <c r="I28" s="75">
        <f>I17*1</f>
        <v>950</v>
      </c>
      <c r="J28" s="75">
        <f>J17*1</f>
        <v>350</v>
      </c>
      <c r="K28" s="75">
        <f>K17*1</f>
        <v>350</v>
      </c>
      <c r="L28" s="76"/>
      <c r="M28" s="77"/>
      <c r="N28" s="78"/>
      <c r="O28" s="78"/>
      <c r="P28" s="79"/>
    </row>
    <row r="29" spans="1:16" ht="18" customHeight="1" thickBot="1" x14ac:dyDescent="0.3">
      <c r="A29" s="38" t="s">
        <v>6</v>
      </c>
      <c r="B29" s="121" t="s">
        <v>8</v>
      </c>
      <c r="C29" s="80" t="s">
        <v>100</v>
      </c>
      <c r="D29" s="81"/>
      <c r="E29" s="82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4"/>
    </row>
    <row r="30" spans="1:16" ht="18" customHeight="1" thickBot="1" x14ac:dyDescent="0.3">
      <c r="A30" s="455"/>
      <c r="B30" s="456"/>
      <c r="C30" s="457"/>
      <c r="D30" s="458"/>
      <c r="E30" s="459"/>
      <c r="F30" s="459"/>
      <c r="G30" s="459"/>
      <c r="H30" s="459"/>
      <c r="I30" s="459"/>
      <c r="J30" s="459"/>
      <c r="K30" s="459"/>
      <c r="L30" s="615" t="s">
        <v>101</v>
      </c>
      <c r="M30" s="616" t="s">
        <v>50</v>
      </c>
      <c r="N30" s="558">
        <v>100</v>
      </c>
      <c r="O30" s="558">
        <v>90</v>
      </c>
      <c r="P30" s="559">
        <v>80</v>
      </c>
    </row>
    <row r="31" spans="1:16" ht="19.2" customHeight="1" x14ac:dyDescent="0.25">
      <c r="A31" s="955" t="s">
        <v>6</v>
      </c>
      <c r="B31" s="958" t="s">
        <v>8</v>
      </c>
      <c r="C31" s="961" t="s">
        <v>6</v>
      </c>
      <c r="D31" s="520"/>
      <c r="E31" s="964" t="s">
        <v>102</v>
      </c>
      <c r="F31" s="967" t="s">
        <v>48</v>
      </c>
      <c r="G31" s="970" t="s">
        <v>72</v>
      </c>
      <c r="H31" s="87" t="s">
        <v>39</v>
      </c>
      <c r="I31" s="88">
        <v>220</v>
      </c>
      <c r="J31" s="47">
        <v>400</v>
      </c>
      <c r="K31" s="567">
        <v>400</v>
      </c>
      <c r="L31" s="1000" t="s">
        <v>75</v>
      </c>
      <c r="M31" s="1002" t="s">
        <v>50</v>
      </c>
      <c r="N31" s="1004">
        <v>13</v>
      </c>
      <c r="O31" s="1004">
        <v>15</v>
      </c>
      <c r="P31" s="1006">
        <v>17</v>
      </c>
    </row>
    <row r="32" spans="1:16" ht="22.95" customHeight="1" x14ac:dyDescent="0.25">
      <c r="A32" s="956"/>
      <c r="B32" s="959"/>
      <c r="C32" s="962"/>
      <c r="D32" s="521"/>
      <c r="E32" s="965"/>
      <c r="F32" s="968"/>
      <c r="G32" s="971"/>
      <c r="H32" s="89" t="s">
        <v>45</v>
      </c>
      <c r="I32" s="90"/>
      <c r="J32" s="90"/>
      <c r="K32" s="460"/>
      <c r="L32" s="1001"/>
      <c r="M32" s="1003"/>
      <c r="N32" s="1005"/>
      <c r="O32" s="1005"/>
      <c r="P32" s="1007"/>
    </row>
    <row r="33" spans="1:16" ht="32.4" customHeight="1" x14ac:dyDescent="0.3">
      <c r="A33" s="956"/>
      <c r="B33" s="959"/>
      <c r="C33" s="962"/>
      <c r="D33" s="521"/>
      <c r="E33" s="965"/>
      <c r="F33" s="968"/>
      <c r="G33" s="971"/>
      <c r="H33" s="89"/>
      <c r="I33" s="90"/>
      <c r="J33" s="90"/>
      <c r="K33" s="460"/>
      <c r="L33" s="617" t="s">
        <v>292</v>
      </c>
      <c r="M33" s="419" t="s">
        <v>50</v>
      </c>
      <c r="N33" s="431">
        <v>100</v>
      </c>
      <c r="O33" s="431">
        <v>110</v>
      </c>
      <c r="P33" s="432">
        <v>115</v>
      </c>
    </row>
    <row r="34" spans="1:16" ht="31.2" x14ac:dyDescent="0.25">
      <c r="A34" s="956"/>
      <c r="B34" s="959"/>
      <c r="C34" s="962"/>
      <c r="D34" s="521"/>
      <c r="E34" s="965"/>
      <c r="F34" s="968"/>
      <c r="G34" s="971"/>
      <c r="H34" s="89" t="s">
        <v>86</v>
      </c>
      <c r="I34" s="90">
        <v>1470.9</v>
      </c>
      <c r="J34" s="90">
        <v>1500</v>
      </c>
      <c r="K34" s="568">
        <v>1600</v>
      </c>
      <c r="L34" s="56" t="s">
        <v>295</v>
      </c>
      <c r="M34" s="419" t="s">
        <v>50</v>
      </c>
      <c r="N34" s="618">
        <v>20</v>
      </c>
      <c r="O34" s="618">
        <v>15</v>
      </c>
      <c r="P34" s="619">
        <v>10</v>
      </c>
    </row>
    <row r="35" spans="1:16" ht="21.6" customHeight="1" x14ac:dyDescent="0.25">
      <c r="A35" s="956"/>
      <c r="B35" s="959"/>
      <c r="C35" s="962"/>
      <c r="D35" s="521"/>
      <c r="E35" s="966"/>
      <c r="F35" s="968"/>
      <c r="G35" s="971"/>
      <c r="H35" s="89" t="s">
        <v>70</v>
      </c>
      <c r="I35" s="367"/>
      <c r="J35" s="90"/>
      <c r="K35" s="460"/>
      <c r="L35" s="56"/>
      <c r="M35" s="419"/>
      <c r="N35" s="420"/>
      <c r="O35" s="430"/>
      <c r="P35" s="524"/>
    </row>
    <row r="36" spans="1:16" ht="32.4" customHeight="1" x14ac:dyDescent="0.25">
      <c r="A36" s="956"/>
      <c r="B36" s="959"/>
      <c r="C36" s="962"/>
      <c r="D36" s="521"/>
      <c r="E36" s="274" t="s">
        <v>103</v>
      </c>
      <c r="F36" s="968"/>
      <c r="G36" s="971"/>
      <c r="H36" s="91"/>
      <c r="I36" s="92"/>
      <c r="J36" s="92"/>
      <c r="K36" s="461"/>
      <c r="L36" s="56" t="s">
        <v>104</v>
      </c>
      <c r="M36" s="618" t="s">
        <v>50</v>
      </c>
      <c r="N36" s="309">
        <v>1</v>
      </c>
      <c r="O36" s="309">
        <v>1</v>
      </c>
      <c r="P36" s="421"/>
    </row>
    <row r="37" spans="1:16" ht="31.2" customHeight="1" x14ac:dyDescent="0.25">
      <c r="A37" s="956"/>
      <c r="B37" s="959"/>
      <c r="C37" s="962"/>
      <c r="D37" s="521"/>
      <c r="E37" s="274" t="s">
        <v>105</v>
      </c>
      <c r="F37" s="968"/>
      <c r="G37" s="971"/>
      <c r="H37" s="94"/>
      <c r="I37" s="95"/>
      <c r="J37" s="96"/>
      <c r="K37" s="464"/>
      <c r="L37" s="56" t="s">
        <v>104</v>
      </c>
      <c r="M37" s="618" t="s">
        <v>50</v>
      </c>
      <c r="N37" s="309"/>
      <c r="O37" s="309"/>
      <c r="P37" s="421"/>
    </row>
    <row r="38" spans="1:16" ht="31.2" customHeight="1" x14ac:dyDescent="0.25">
      <c r="A38" s="956"/>
      <c r="B38" s="959"/>
      <c r="C38" s="962"/>
      <c r="D38" s="521"/>
      <c r="E38" s="274" t="s">
        <v>106</v>
      </c>
      <c r="F38" s="968"/>
      <c r="G38" s="971"/>
      <c r="H38" s="98"/>
      <c r="I38" s="99"/>
      <c r="J38" s="100"/>
      <c r="K38" s="463"/>
      <c r="L38" s="620" t="s">
        <v>104</v>
      </c>
      <c r="M38" s="618" t="s">
        <v>50</v>
      </c>
      <c r="N38" s="309">
        <v>1</v>
      </c>
      <c r="O38" s="309"/>
      <c r="P38" s="421"/>
    </row>
    <row r="39" spans="1:16" ht="40.950000000000003" customHeight="1" x14ac:dyDescent="0.25">
      <c r="A39" s="956"/>
      <c r="B39" s="959"/>
      <c r="C39" s="962"/>
      <c r="D39" s="521"/>
      <c r="E39" s="522" t="s">
        <v>107</v>
      </c>
      <c r="F39" s="968"/>
      <c r="G39" s="971"/>
      <c r="H39" s="98"/>
      <c r="I39" s="99"/>
      <c r="J39" s="100"/>
      <c r="K39" s="465"/>
      <c r="L39" s="56" t="s">
        <v>104</v>
      </c>
      <c r="M39" s="618" t="s">
        <v>50</v>
      </c>
      <c r="N39" s="624"/>
      <c r="O39" s="624"/>
      <c r="P39" s="625">
        <v>1</v>
      </c>
    </row>
    <row r="40" spans="1:16" ht="36" customHeight="1" x14ac:dyDescent="0.25">
      <c r="A40" s="956"/>
      <c r="B40" s="959"/>
      <c r="C40" s="962"/>
      <c r="D40" s="521"/>
      <c r="E40" s="1008" t="s">
        <v>108</v>
      </c>
      <c r="F40" s="968"/>
      <c r="G40" s="971"/>
      <c r="H40" s="98"/>
      <c r="I40" s="99"/>
      <c r="J40" s="100"/>
      <c r="K40" s="465"/>
      <c r="L40" s="101" t="s">
        <v>109</v>
      </c>
      <c r="M40" s="102" t="s">
        <v>50</v>
      </c>
      <c r="N40" s="626">
        <v>4</v>
      </c>
      <c r="O40" s="626">
        <v>5</v>
      </c>
      <c r="P40" s="627">
        <v>6</v>
      </c>
    </row>
    <row r="41" spans="1:16" ht="19.2" customHeight="1" x14ac:dyDescent="0.25">
      <c r="A41" s="956"/>
      <c r="B41" s="959"/>
      <c r="C41" s="962"/>
      <c r="D41" s="521"/>
      <c r="E41" s="1009"/>
      <c r="F41" s="968"/>
      <c r="G41" s="971"/>
      <c r="H41" s="98"/>
      <c r="I41" s="99"/>
      <c r="J41" s="100"/>
      <c r="K41" s="465"/>
      <c r="L41" s="101" t="s">
        <v>110</v>
      </c>
      <c r="M41" s="102" t="s">
        <v>50</v>
      </c>
      <c r="N41" s="626">
        <v>48</v>
      </c>
      <c r="O41" s="626">
        <v>47</v>
      </c>
      <c r="P41" s="627">
        <v>47</v>
      </c>
    </row>
    <row r="42" spans="1:16" ht="20.399999999999999" customHeight="1" x14ac:dyDescent="0.25">
      <c r="A42" s="956"/>
      <c r="B42" s="959"/>
      <c r="C42" s="962"/>
      <c r="D42" s="521"/>
      <c r="E42" s="1008" t="s">
        <v>111</v>
      </c>
      <c r="F42" s="968"/>
      <c r="G42" s="971"/>
      <c r="H42" s="98"/>
      <c r="I42" s="99"/>
      <c r="J42" s="100"/>
      <c r="K42" s="465"/>
      <c r="L42" s="837" t="s">
        <v>112</v>
      </c>
      <c r="M42" s="430" t="s">
        <v>71</v>
      </c>
      <c r="N42" s="420">
        <v>140</v>
      </c>
      <c r="O42" s="420">
        <v>140</v>
      </c>
      <c r="P42" s="563">
        <v>140</v>
      </c>
    </row>
    <row r="43" spans="1:16" ht="31.2" customHeight="1" thickBot="1" x14ac:dyDescent="0.3">
      <c r="A43" s="956"/>
      <c r="B43" s="959"/>
      <c r="C43" s="962"/>
      <c r="D43" s="521"/>
      <c r="E43" s="1010"/>
      <c r="F43" s="968"/>
      <c r="G43" s="971"/>
      <c r="H43" s="98"/>
      <c r="I43" s="99"/>
      <c r="J43" s="100"/>
      <c r="K43" s="466"/>
      <c r="L43" s="622" t="s">
        <v>113</v>
      </c>
      <c r="M43" s="593" t="s">
        <v>77</v>
      </c>
      <c r="N43" s="618">
        <v>6000</v>
      </c>
      <c r="O43" s="618">
        <v>6500</v>
      </c>
      <c r="P43" s="625">
        <v>6500</v>
      </c>
    </row>
    <row r="44" spans="1:16" ht="25.2" customHeight="1" thickBot="1" x14ac:dyDescent="0.3">
      <c r="A44" s="957"/>
      <c r="B44" s="960"/>
      <c r="C44" s="963"/>
      <c r="D44" s="523"/>
      <c r="E44" s="1011"/>
      <c r="F44" s="969"/>
      <c r="G44" s="972"/>
      <c r="H44" s="106" t="s">
        <v>7</v>
      </c>
      <c r="I44" s="61">
        <f>SUM(I31:I35)</f>
        <v>1690.9</v>
      </c>
      <c r="J44" s="61">
        <f>SUM(J31:J35)</f>
        <v>1900</v>
      </c>
      <c r="K44" s="107">
        <f>SUM(K31:K35)</f>
        <v>2000</v>
      </c>
      <c r="L44" s="467"/>
      <c r="M44" s="468"/>
      <c r="N44" s="469"/>
      <c r="O44" s="470"/>
      <c r="P44" s="471"/>
    </row>
    <row r="45" spans="1:16" ht="31.2" customHeight="1" x14ac:dyDescent="0.3">
      <c r="A45" s="862" t="s">
        <v>6</v>
      </c>
      <c r="B45" s="864" t="s">
        <v>8</v>
      </c>
      <c r="C45" s="866" t="s">
        <v>8</v>
      </c>
      <c r="D45" s="110"/>
      <c r="E45" s="868" t="s">
        <v>114</v>
      </c>
      <c r="F45" s="870" t="s">
        <v>48</v>
      </c>
      <c r="G45" s="872" t="s">
        <v>72</v>
      </c>
      <c r="H45" s="46" t="s">
        <v>39</v>
      </c>
      <c r="I45" s="47"/>
      <c r="J45" s="48">
        <v>15</v>
      </c>
      <c r="K45" s="49">
        <v>25</v>
      </c>
      <c r="L45" s="628" t="s">
        <v>115</v>
      </c>
      <c r="M45" s="418" t="s">
        <v>50</v>
      </c>
      <c r="N45" s="629"/>
      <c r="O45" s="629"/>
      <c r="P45" s="630">
        <v>1</v>
      </c>
    </row>
    <row r="46" spans="1:16" ht="31.2" customHeight="1" x14ac:dyDescent="0.25">
      <c r="A46" s="946"/>
      <c r="B46" s="884"/>
      <c r="C46" s="874"/>
      <c r="D46" s="112"/>
      <c r="E46" s="878"/>
      <c r="F46" s="879"/>
      <c r="G46" s="880"/>
      <c r="H46" s="58" t="s">
        <v>45</v>
      </c>
      <c r="I46" s="97"/>
      <c r="J46" s="113"/>
      <c r="K46" s="114"/>
      <c r="L46" s="631" t="s">
        <v>116</v>
      </c>
      <c r="M46" s="419" t="s">
        <v>50</v>
      </c>
      <c r="N46" s="632"/>
      <c r="O46" s="632"/>
      <c r="P46" s="623">
        <v>1</v>
      </c>
    </row>
    <row r="47" spans="1:16" ht="34.950000000000003" customHeight="1" x14ac:dyDescent="0.25">
      <c r="A47" s="946"/>
      <c r="B47" s="884"/>
      <c r="C47" s="874"/>
      <c r="D47" s="112"/>
      <c r="E47" s="878"/>
      <c r="F47" s="879"/>
      <c r="G47" s="880"/>
      <c r="H47" s="58" t="s">
        <v>86</v>
      </c>
      <c r="I47" s="97"/>
      <c r="J47" s="113"/>
      <c r="K47" s="114"/>
      <c r="L47" s="56" t="s">
        <v>293</v>
      </c>
      <c r="M47" s="419" t="s">
        <v>71</v>
      </c>
      <c r="N47" s="618">
        <v>4.05</v>
      </c>
      <c r="O47" s="618">
        <v>4.5</v>
      </c>
      <c r="P47" s="633">
        <v>5</v>
      </c>
    </row>
    <row r="48" spans="1:16" ht="28.95" customHeight="1" x14ac:dyDescent="0.25">
      <c r="A48" s="946"/>
      <c r="B48" s="884"/>
      <c r="C48" s="874"/>
      <c r="D48" s="112"/>
      <c r="E48" s="311"/>
      <c r="F48" s="879"/>
      <c r="G48" s="880"/>
      <c r="H48" s="58" t="s">
        <v>70</v>
      </c>
      <c r="I48" s="115"/>
      <c r="J48" s="113"/>
      <c r="K48" s="114"/>
      <c r="L48" s="56" t="s">
        <v>294</v>
      </c>
      <c r="M48" s="419" t="s">
        <v>71</v>
      </c>
      <c r="N48" s="420">
        <v>5.5</v>
      </c>
      <c r="O48" s="430">
        <v>6</v>
      </c>
      <c r="P48" s="524">
        <v>7</v>
      </c>
    </row>
    <row r="49" spans="1:16" ht="16.2" thickBot="1" x14ac:dyDescent="0.3">
      <c r="A49" s="863"/>
      <c r="B49" s="865"/>
      <c r="C49" s="867"/>
      <c r="D49" s="116"/>
      <c r="E49" s="117"/>
      <c r="F49" s="871"/>
      <c r="G49" s="873"/>
      <c r="H49" s="106" t="s">
        <v>7</v>
      </c>
      <c r="I49" s="61">
        <f>SUM(I45:I48)</f>
        <v>0</v>
      </c>
      <c r="J49" s="61">
        <f>SUM(J45:J48)</f>
        <v>15</v>
      </c>
      <c r="K49" s="61">
        <f>SUM(K45:K48)</f>
        <v>25</v>
      </c>
      <c r="L49" s="634"/>
      <c r="M49" s="635"/>
      <c r="N49" s="636"/>
      <c r="O49" s="636"/>
      <c r="P49" s="637"/>
    </row>
    <row r="50" spans="1:16" ht="15.6" customHeight="1" thickBot="1" x14ac:dyDescent="0.3">
      <c r="A50" s="38" t="s">
        <v>6</v>
      </c>
      <c r="B50" s="121" t="s">
        <v>8</v>
      </c>
      <c r="C50" s="891" t="s">
        <v>31</v>
      </c>
      <c r="D50" s="891"/>
      <c r="E50" s="891"/>
      <c r="F50" s="891"/>
      <c r="G50" s="892"/>
      <c r="H50" s="74" t="s">
        <v>7</v>
      </c>
      <c r="I50" s="75">
        <f>I44+I49</f>
        <v>1690.9</v>
      </c>
      <c r="J50" s="75">
        <f>J44+J49</f>
        <v>1915</v>
      </c>
      <c r="K50" s="75">
        <f>K44+K49</f>
        <v>2025</v>
      </c>
      <c r="L50" s="1012"/>
      <c r="M50" s="1013"/>
      <c r="N50" s="1013"/>
      <c r="O50" s="1013"/>
      <c r="P50" s="1014"/>
    </row>
    <row r="51" spans="1:16" ht="15.6" customHeight="1" thickBot="1" x14ac:dyDescent="0.35">
      <c r="A51" s="38" t="s">
        <v>6</v>
      </c>
      <c r="B51" s="121" t="s">
        <v>40</v>
      </c>
      <c r="C51" s="381" t="s">
        <v>117</v>
      </c>
      <c r="D51" s="81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3"/>
    </row>
    <row r="52" spans="1:16" ht="16.2" customHeight="1" thickBot="1" x14ac:dyDescent="0.35">
      <c r="A52" s="38"/>
      <c r="B52" s="121"/>
      <c r="C52" s="122"/>
      <c r="D52" s="84"/>
      <c r="E52" s="85"/>
      <c r="F52" s="85"/>
      <c r="G52" s="85"/>
      <c r="H52" s="85"/>
      <c r="I52" s="85"/>
      <c r="J52" s="85"/>
      <c r="K52" s="85"/>
      <c r="L52" s="86" t="s">
        <v>118</v>
      </c>
      <c r="M52" s="139" t="s">
        <v>50</v>
      </c>
      <c r="N52" s="123"/>
      <c r="O52" s="123"/>
      <c r="P52" s="124">
        <v>1</v>
      </c>
    </row>
    <row r="53" spans="1:16" ht="16.2" customHeight="1" x14ac:dyDescent="0.25">
      <c r="A53" s="862" t="s">
        <v>6</v>
      </c>
      <c r="B53" s="864" t="s">
        <v>40</v>
      </c>
      <c r="C53" s="866" t="s">
        <v>6</v>
      </c>
      <c r="D53" s="110"/>
      <c r="E53" s="868" t="s">
        <v>119</v>
      </c>
      <c r="F53" s="870" t="s">
        <v>48</v>
      </c>
      <c r="G53" s="872" t="s">
        <v>72</v>
      </c>
      <c r="H53" s="46" t="s">
        <v>39</v>
      </c>
      <c r="I53" s="88">
        <v>15</v>
      </c>
      <c r="J53" s="48">
        <v>15</v>
      </c>
      <c r="K53" s="49">
        <v>15</v>
      </c>
      <c r="L53" s="125" t="s">
        <v>120</v>
      </c>
      <c r="M53" s="126" t="s">
        <v>50</v>
      </c>
      <c r="N53" s="127">
        <v>12</v>
      </c>
      <c r="O53" s="127">
        <v>12</v>
      </c>
      <c r="P53" s="128">
        <v>16</v>
      </c>
    </row>
    <row r="54" spans="1:16" ht="16.2" thickBot="1" x14ac:dyDescent="0.3">
      <c r="A54" s="863"/>
      <c r="B54" s="865"/>
      <c r="C54" s="867"/>
      <c r="D54" s="116"/>
      <c r="E54" s="1015"/>
      <c r="F54" s="871"/>
      <c r="G54" s="873"/>
      <c r="H54" s="106" t="s">
        <v>7</v>
      </c>
      <c r="I54" s="61">
        <f>SUM(I53:I53)</f>
        <v>15</v>
      </c>
      <c r="J54" s="61">
        <f>SUM(J53:J53)</f>
        <v>15</v>
      </c>
      <c r="K54" s="61">
        <f>SUM(K53:K53)</f>
        <v>15</v>
      </c>
      <c r="L54" s="129"/>
      <c r="M54" s="130"/>
      <c r="N54" s="119"/>
      <c r="O54" s="119"/>
      <c r="P54" s="120"/>
    </row>
    <row r="55" spans="1:16" ht="16.2" customHeight="1" thickBot="1" x14ac:dyDescent="0.3">
      <c r="A55" s="38" t="s">
        <v>6</v>
      </c>
      <c r="B55" s="121" t="s">
        <v>40</v>
      </c>
      <c r="C55" s="891" t="s">
        <v>31</v>
      </c>
      <c r="D55" s="891"/>
      <c r="E55" s="891"/>
      <c r="F55" s="891"/>
      <c r="G55" s="892"/>
      <c r="H55" s="74" t="s">
        <v>7</v>
      </c>
      <c r="I55" s="75">
        <f>I54*1</f>
        <v>15</v>
      </c>
      <c r="J55" s="75">
        <f t="shared" ref="J55:K55" si="2">J54*1</f>
        <v>15</v>
      </c>
      <c r="K55" s="75">
        <f t="shared" si="2"/>
        <v>15</v>
      </c>
      <c r="L55" s="1016"/>
      <c r="M55" s="1017"/>
      <c r="N55" s="1017"/>
      <c r="O55" s="1017"/>
      <c r="P55" s="1018"/>
    </row>
    <row r="56" spans="1:16" ht="16.2" thickBot="1" x14ac:dyDescent="0.3">
      <c r="A56" s="38" t="s">
        <v>6</v>
      </c>
      <c r="B56" s="121" t="s">
        <v>41</v>
      </c>
      <c r="C56" s="131" t="s">
        <v>121</v>
      </c>
      <c r="D56" s="41"/>
      <c r="E56" s="81"/>
      <c r="F56" s="81"/>
      <c r="G56" s="81"/>
      <c r="H56" s="81"/>
      <c r="I56" s="81"/>
      <c r="J56" s="81"/>
      <c r="K56" s="81"/>
      <c r="L56" s="438"/>
      <c r="M56" s="438"/>
      <c r="N56" s="438"/>
      <c r="O56" s="438"/>
      <c r="P56" s="475"/>
    </row>
    <row r="57" spans="1:16" ht="31.2" customHeight="1" x14ac:dyDescent="0.25">
      <c r="A57" s="881"/>
      <c r="B57" s="883"/>
      <c r="C57" s="932"/>
      <c r="D57" s="935"/>
      <c r="E57" s="938"/>
      <c r="F57" s="939"/>
      <c r="G57" s="939"/>
      <c r="H57" s="939"/>
      <c r="I57" s="939"/>
      <c r="J57" s="939"/>
      <c r="K57" s="940"/>
      <c r="L57" s="638" t="s">
        <v>296</v>
      </c>
      <c r="M57" s="418" t="s">
        <v>52</v>
      </c>
      <c r="N57" s="639" t="s">
        <v>92</v>
      </c>
      <c r="O57" s="639" t="s">
        <v>54</v>
      </c>
      <c r="P57" s="640" t="s">
        <v>291</v>
      </c>
    </row>
    <row r="58" spans="1:16" ht="31.2" customHeight="1" x14ac:dyDescent="0.25">
      <c r="A58" s="882"/>
      <c r="B58" s="884"/>
      <c r="C58" s="933"/>
      <c r="D58" s="936"/>
      <c r="E58" s="941"/>
      <c r="F58" s="942"/>
      <c r="G58" s="942"/>
      <c r="H58" s="942"/>
      <c r="I58" s="942"/>
      <c r="J58" s="942"/>
      <c r="K58" s="943"/>
      <c r="L58" s="319" t="s">
        <v>122</v>
      </c>
      <c r="M58" s="641" t="s">
        <v>50</v>
      </c>
      <c r="N58" s="642" t="s">
        <v>51</v>
      </c>
      <c r="O58" s="642" t="s">
        <v>51</v>
      </c>
      <c r="P58" s="643" t="s">
        <v>53</v>
      </c>
    </row>
    <row r="59" spans="1:16" ht="34.200000000000003" customHeight="1" thickBot="1" x14ac:dyDescent="0.3">
      <c r="A59" s="905"/>
      <c r="B59" s="906"/>
      <c r="C59" s="934"/>
      <c r="D59" s="937"/>
      <c r="E59" s="944"/>
      <c r="F59" s="904"/>
      <c r="G59" s="904"/>
      <c r="H59" s="904"/>
      <c r="I59" s="904"/>
      <c r="J59" s="904"/>
      <c r="K59" s="945"/>
      <c r="L59" s="644" t="s">
        <v>123</v>
      </c>
      <c r="M59" s="645" t="s">
        <v>52</v>
      </c>
      <c r="N59" s="646" t="s">
        <v>92</v>
      </c>
      <c r="O59" s="646" t="s">
        <v>54</v>
      </c>
      <c r="P59" s="647" t="s">
        <v>291</v>
      </c>
    </row>
    <row r="60" spans="1:16" ht="16.2" customHeight="1" x14ac:dyDescent="0.25">
      <c r="A60" s="862" t="s">
        <v>6</v>
      </c>
      <c r="B60" s="864" t="s">
        <v>41</v>
      </c>
      <c r="C60" s="866" t="s">
        <v>6</v>
      </c>
      <c r="D60" s="110"/>
      <c r="E60" s="868" t="s">
        <v>297</v>
      </c>
      <c r="F60" s="870" t="s">
        <v>48</v>
      </c>
      <c r="G60" s="872" t="s">
        <v>72</v>
      </c>
      <c r="H60" s="46" t="s">
        <v>39</v>
      </c>
      <c r="I60" s="47"/>
      <c r="J60" s="48"/>
      <c r="K60" s="49">
        <v>200</v>
      </c>
      <c r="L60" s="648" t="s">
        <v>124</v>
      </c>
      <c r="M60" s="649"/>
      <c r="N60" s="650"/>
      <c r="O60" s="650"/>
      <c r="P60" s="630" t="s">
        <v>49</v>
      </c>
    </row>
    <row r="61" spans="1:16" ht="16.2" customHeight="1" x14ac:dyDescent="0.25">
      <c r="A61" s="946"/>
      <c r="B61" s="884"/>
      <c r="C61" s="874"/>
      <c r="D61" s="112"/>
      <c r="E61" s="878"/>
      <c r="F61" s="879"/>
      <c r="G61" s="880"/>
      <c r="H61" s="58" t="s">
        <v>45</v>
      </c>
      <c r="I61" s="97"/>
      <c r="J61" s="113"/>
      <c r="K61" s="114"/>
      <c r="L61" s="651"/>
      <c r="M61" s="652"/>
      <c r="N61" s="653"/>
      <c r="O61" s="653"/>
      <c r="P61" s="621"/>
    </row>
    <row r="62" spans="1:16" ht="16.2" thickBot="1" x14ac:dyDescent="0.3">
      <c r="A62" s="863"/>
      <c r="B62" s="865"/>
      <c r="C62" s="867"/>
      <c r="D62" s="116"/>
      <c r="E62" s="135"/>
      <c r="F62" s="871"/>
      <c r="G62" s="873"/>
      <c r="H62" s="106" t="s">
        <v>7</v>
      </c>
      <c r="I62" s="61">
        <f>SUM(I60:I61)</f>
        <v>0</v>
      </c>
      <c r="J62" s="61">
        <f>SUM(J60:J61)</f>
        <v>0</v>
      </c>
      <c r="K62" s="61">
        <f>SUM(K60:K61)</f>
        <v>200</v>
      </c>
      <c r="L62" s="472"/>
      <c r="M62" s="469"/>
      <c r="N62" s="163"/>
      <c r="O62" s="163"/>
      <c r="P62" s="164"/>
    </row>
    <row r="63" spans="1:16" ht="16.2" customHeight="1" thickBot="1" x14ac:dyDescent="0.3">
      <c r="A63" s="404" t="s">
        <v>6</v>
      </c>
      <c r="B63" s="406" t="s">
        <v>41</v>
      </c>
      <c r="C63" s="1019" t="s">
        <v>31</v>
      </c>
      <c r="D63" s="1019"/>
      <c r="E63" s="1019"/>
      <c r="F63" s="1019"/>
      <c r="G63" s="1020"/>
      <c r="H63" s="136" t="s">
        <v>7</v>
      </c>
      <c r="I63" s="137">
        <f>I62*1</f>
        <v>0</v>
      </c>
      <c r="J63" s="137">
        <f t="shared" ref="J63:K63" si="3">J62*1</f>
        <v>0</v>
      </c>
      <c r="K63" s="137">
        <f t="shared" si="3"/>
        <v>200</v>
      </c>
      <c r="L63" s="424"/>
      <c r="M63" s="425"/>
      <c r="N63" s="425"/>
      <c r="O63" s="425"/>
      <c r="P63" s="426"/>
    </row>
    <row r="64" spans="1:16" ht="16.2" thickBot="1" x14ac:dyDescent="0.3">
      <c r="A64" s="38" t="s">
        <v>6</v>
      </c>
      <c r="B64" s="121" t="s">
        <v>43</v>
      </c>
      <c r="C64" s="138" t="s">
        <v>125</v>
      </c>
      <c r="D64" s="41"/>
      <c r="E64" s="41"/>
      <c r="F64" s="41"/>
      <c r="G64" s="41"/>
      <c r="H64" s="41"/>
      <c r="I64" s="41"/>
      <c r="J64" s="41"/>
      <c r="K64" s="41"/>
      <c r="L64" s="438"/>
      <c r="M64" s="438"/>
      <c r="N64" s="438"/>
      <c r="O64" s="438"/>
      <c r="P64" s="475"/>
    </row>
    <row r="65" spans="1:16" ht="47.4" thickBot="1" x14ac:dyDescent="0.35">
      <c r="A65" s="1021"/>
      <c r="B65" s="883"/>
      <c r="C65" s="1023"/>
      <c r="D65" s="1024"/>
      <c r="E65" s="1024"/>
      <c r="F65" s="1024"/>
      <c r="G65" s="1024"/>
      <c r="H65" s="1024"/>
      <c r="I65" s="1024"/>
      <c r="J65" s="1024"/>
      <c r="K65" s="1025"/>
      <c r="L65" s="654" t="s">
        <v>126</v>
      </c>
      <c r="M65" s="418" t="s">
        <v>52</v>
      </c>
      <c r="N65" s="655" t="s">
        <v>127</v>
      </c>
      <c r="O65" s="655" t="s">
        <v>55</v>
      </c>
      <c r="P65" s="656" t="s">
        <v>298</v>
      </c>
    </row>
    <row r="66" spans="1:16" ht="21" customHeight="1" thickBot="1" x14ac:dyDescent="0.3">
      <c r="A66" s="1022"/>
      <c r="B66" s="906"/>
      <c r="C66" s="1026"/>
      <c r="D66" s="1027"/>
      <c r="E66" s="1027"/>
      <c r="F66" s="1027"/>
      <c r="G66" s="1027"/>
      <c r="H66" s="1027"/>
      <c r="I66" s="1027"/>
      <c r="J66" s="1027"/>
      <c r="K66" s="1028"/>
      <c r="L66" s="657" t="s">
        <v>128</v>
      </c>
      <c r="M66" s="658" t="s">
        <v>50</v>
      </c>
      <c r="N66" s="659">
        <v>1</v>
      </c>
      <c r="O66" s="659">
        <v>1</v>
      </c>
      <c r="P66" s="660">
        <v>2</v>
      </c>
    </row>
    <row r="67" spans="1:16" ht="37.200000000000003" customHeight="1" x14ac:dyDescent="0.25">
      <c r="A67" s="862" t="s">
        <v>6</v>
      </c>
      <c r="B67" s="864" t="s">
        <v>43</v>
      </c>
      <c r="C67" s="866" t="s">
        <v>6</v>
      </c>
      <c r="D67" s="110"/>
      <c r="E67" s="868" t="s">
        <v>129</v>
      </c>
      <c r="F67" s="870" t="s">
        <v>48</v>
      </c>
      <c r="G67" s="872" t="s">
        <v>72</v>
      </c>
      <c r="H67" s="46" t="s">
        <v>39</v>
      </c>
      <c r="I67" s="88">
        <v>3500</v>
      </c>
      <c r="J67" s="48">
        <v>3900</v>
      </c>
      <c r="K67" s="49">
        <v>0</v>
      </c>
      <c r="L67" s="588" t="s">
        <v>130</v>
      </c>
      <c r="M67" s="418" t="s">
        <v>49</v>
      </c>
      <c r="N67" s="183" t="s">
        <v>49</v>
      </c>
      <c r="O67" s="661"/>
      <c r="P67" s="662"/>
    </row>
    <row r="68" spans="1:16" ht="16.2" customHeight="1" x14ac:dyDescent="0.25">
      <c r="A68" s="946"/>
      <c r="B68" s="884"/>
      <c r="C68" s="874"/>
      <c r="D68" s="112"/>
      <c r="E68" s="878"/>
      <c r="F68" s="879"/>
      <c r="G68" s="880"/>
      <c r="H68" s="94" t="s">
        <v>45</v>
      </c>
      <c r="I68" s="374"/>
      <c r="J68" s="375"/>
      <c r="K68" s="376"/>
      <c r="L68" s="663"/>
      <c r="M68" s="664"/>
      <c r="N68" s="665"/>
      <c r="O68" s="665"/>
      <c r="P68" s="666"/>
    </row>
    <row r="69" spans="1:16" ht="32.4" customHeight="1" thickBot="1" x14ac:dyDescent="0.3">
      <c r="A69" s="863"/>
      <c r="B69" s="865"/>
      <c r="C69" s="867"/>
      <c r="D69" s="116"/>
      <c r="E69" s="869"/>
      <c r="F69" s="871"/>
      <c r="G69" s="873"/>
      <c r="H69" s="106" t="s">
        <v>7</v>
      </c>
      <c r="I69" s="61">
        <f>SUM(I67:I68)</f>
        <v>3500</v>
      </c>
      <c r="J69" s="61">
        <f>SUM(J67:J67)</f>
        <v>3900</v>
      </c>
      <c r="K69" s="61">
        <f>SUM(K67:K67)</f>
        <v>0</v>
      </c>
      <c r="L69" s="634"/>
      <c r="M69" s="635"/>
      <c r="N69" s="636"/>
      <c r="O69" s="636"/>
      <c r="P69" s="637"/>
    </row>
    <row r="70" spans="1:16" ht="16.2" customHeight="1" x14ac:dyDescent="0.3">
      <c r="A70" s="862" t="s">
        <v>6</v>
      </c>
      <c r="B70" s="864" t="s">
        <v>43</v>
      </c>
      <c r="C70" s="866" t="s">
        <v>8</v>
      </c>
      <c r="D70" s="110"/>
      <c r="E70" s="868" t="s">
        <v>131</v>
      </c>
      <c r="F70" s="870" t="s">
        <v>48</v>
      </c>
      <c r="G70" s="1029" t="s">
        <v>132</v>
      </c>
      <c r="H70" s="46"/>
      <c r="I70" s="47"/>
      <c r="J70" s="48"/>
      <c r="K70" s="49"/>
      <c r="L70" s="667" t="s">
        <v>133</v>
      </c>
      <c r="M70" s="418"/>
      <c r="N70" s="310"/>
      <c r="O70" s="310"/>
      <c r="P70" s="630" t="s">
        <v>49</v>
      </c>
    </row>
    <row r="71" spans="1:16" ht="31.95" customHeight="1" thickBot="1" x14ac:dyDescent="0.3">
      <c r="A71" s="863"/>
      <c r="B71" s="865"/>
      <c r="C71" s="867"/>
      <c r="D71" s="116"/>
      <c r="E71" s="869"/>
      <c r="F71" s="871"/>
      <c r="G71" s="1030"/>
      <c r="H71" s="106" t="s">
        <v>7</v>
      </c>
      <c r="I71" s="61">
        <f>I710</f>
        <v>0</v>
      </c>
      <c r="J71" s="61">
        <f t="shared" ref="J71:K71" si="4">J710</f>
        <v>0</v>
      </c>
      <c r="K71" s="61">
        <f t="shared" si="4"/>
        <v>0</v>
      </c>
      <c r="L71" s="118"/>
      <c r="M71" s="108"/>
      <c r="N71" s="119"/>
      <c r="O71" s="119"/>
      <c r="P71" s="120"/>
    </row>
    <row r="72" spans="1:16" ht="16.2" customHeight="1" thickBot="1" x14ac:dyDescent="0.3">
      <c r="A72" s="43" t="s">
        <v>6</v>
      </c>
      <c r="B72" s="121" t="s">
        <v>43</v>
      </c>
      <c r="C72" s="1031" t="s">
        <v>31</v>
      </c>
      <c r="D72" s="891"/>
      <c r="E72" s="891"/>
      <c r="F72" s="891"/>
      <c r="G72" s="892"/>
      <c r="H72" s="74" t="s">
        <v>7</v>
      </c>
      <c r="I72" s="140">
        <f>SUM(I69+I71)</f>
        <v>3500</v>
      </c>
      <c r="J72" s="141">
        <f t="shared" ref="J72" si="5">SUM(J69+J71)</f>
        <v>3900</v>
      </c>
      <c r="K72" s="142">
        <f>SUM(K69+K71)</f>
        <v>0</v>
      </c>
      <c r="L72" s="143"/>
      <c r="M72" s="143"/>
      <c r="N72" s="143"/>
      <c r="O72" s="143"/>
      <c r="P72" s="144"/>
    </row>
    <row r="73" spans="1:16" ht="16.2" thickBot="1" x14ac:dyDescent="0.3">
      <c r="A73" s="145" t="s">
        <v>6</v>
      </c>
      <c r="B73" s="1032" t="s">
        <v>56</v>
      </c>
      <c r="C73" s="1033"/>
      <c r="D73" s="1033"/>
      <c r="E73" s="1033"/>
      <c r="F73" s="1033"/>
      <c r="G73" s="1033"/>
      <c r="H73" s="1033"/>
      <c r="I73" s="146">
        <f>I28+I50+I55+I63+I72</f>
        <v>6155.9</v>
      </c>
      <c r="J73" s="146">
        <f>J28+J50+J55+J63+J72</f>
        <v>6180</v>
      </c>
      <c r="K73" s="146">
        <f>K28+K50+K55+K63+K72</f>
        <v>2590</v>
      </c>
      <c r="L73" s="147"/>
      <c r="M73" s="148"/>
      <c r="N73" s="148"/>
      <c r="O73" s="148"/>
      <c r="P73" s="149"/>
    </row>
    <row r="74" spans="1:16" ht="31.2" customHeight="1" thickBot="1" x14ac:dyDescent="0.3">
      <c r="A74" s="38" t="s">
        <v>8</v>
      </c>
      <c r="B74" s="1034" t="s">
        <v>81</v>
      </c>
      <c r="C74" s="1035"/>
      <c r="D74" s="1035"/>
      <c r="E74" s="1035"/>
      <c r="F74" s="1035"/>
      <c r="G74" s="1035"/>
      <c r="H74" s="1035"/>
      <c r="I74" s="1035"/>
      <c r="J74" s="1035"/>
      <c r="K74" s="1035"/>
      <c r="L74" s="1035"/>
      <c r="M74" s="1035"/>
      <c r="N74" s="1035"/>
      <c r="O74" s="1035"/>
      <c r="P74" s="1036"/>
    </row>
    <row r="75" spans="1:16" ht="31.2" customHeight="1" thickBot="1" x14ac:dyDescent="0.3">
      <c r="A75" s="38"/>
      <c r="B75" s="781"/>
      <c r="C75" s="782"/>
      <c r="D75" s="782"/>
      <c r="E75" s="782"/>
      <c r="F75" s="782"/>
      <c r="G75" s="782"/>
      <c r="H75" s="782"/>
      <c r="I75" s="782"/>
      <c r="J75" s="782"/>
      <c r="K75" s="783"/>
      <c r="L75" s="784" t="s">
        <v>82</v>
      </c>
      <c r="M75" s="785" t="s">
        <v>52</v>
      </c>
      <c r="N75" s="659">
        <v>76.25</v>
      </c>
      <c r="O75" s="659">
        <v>76.25</v>
      </c>
      <c r="P75" s="660">
        <v>76.25</v>
      </c>
    </row>
    <row r="76" spans="1:16" ht="17.399999999999999" customHeight="1" thickBot="1" x14ac:dyDescent="0.3">
      <c r="A76" s="43" t="s">
        <v>8</v>
      </c>
      <c r="B76" s="151" t="s">
        <v>6</v>
      </c>
      <c r="C76" s="138" t="s">
        <v>134</v>
      </c>
      <c r="D76" s="152"/>
      <c r="E76" s="152"/>
      <c r="F76" s="152"/>
      <c r="G76" s="152"/>
      <c r="H76" s="152"/>
      <c r="I76" s="152"/>
      <c r="J76" s="152"/>
      <c r="K76" s="153"/>
      <c r="L76" s="153"/>
      <c r="M76" s="152"/>
      <c r="N76" s="152"/>
      <c r="O76" s="152"/>
      <c r="P76" s="154"/>
    </row>
    <row r="77" spans="1:16" ht="31.2" customHeight="1" thickBot="1" x14ac:dyDescent="0.3">
      <c r="A77" s="439"/>
      <c r="B77" s="437"/>
      <c r="C77" s="476"/>
      <c r="D77" s="477"/>
      <c r="E77" s="477"/>
      <c r="F77" s="477"/>
      <c r="G77" s="477"/>
      <c r="H77" s="477"/>
      <c r="I77" s="477"/>
      <c r="J77" s="477"/>
      <c r="K77" s="478"/>
      <c r="L77" s="668" t="s">
        <v>135</v>
      </c>
      <c r="M77" s="155"/>
      <c r="N77" s="669">
        <v>26</v>
      </c>
      <c r="O77" s="669">
        <v>25</v>
      </c>
      <c r="P77" s="670">
        <v>24</v>
      </c>
    </row>
    <row r="78" spans="1:16" ht="43.2" customHeight="1" x14ac:dyDescent="0.25">
      <c r="A78" s="862" t="s">
        <v>8</v>
      </c>
      <c r="B78" s="864" t="s">
        <v>6</v>
      </c>
      <c r="C78" s="866" t="s">
        <v>6</v>
      </c>
      <c r="D78" s="110"/>
      <c r="E78" s="868" t="s">
        <v>136</v>
      </c>
      <c r="F78" s="870" t="s">
        <v>48</v>
      </c>
      <c r="G78" s="872" t="s">
        <v>72</v>
      </c>
      <c r="H78" s="46" t="s">
        <v>39</v>
      </c>
      <c r="I78" s="47"/>
      <c r="J78" s="48">
        <v>10</v>
      </c>
      <c r="K78" s="49">
        <v>10</v>
      </c>
      <c r="L78" s="671" t="s">
        <v>137</v>
      </c>
      <c r="M78" s="157" t="s">
        <v>50</v>
      </c>
      <c r="N78" s="158">
        <v>160</v>
      </c>
      <c r="O78" s="158">
        <v>170</v>
      </c>
      <c r="P78" s="159">
        <v>180</v>
      </c>
    </row>
    <row r="79" spans="1:16" ht="28.95" customHeight="1" x14ac:dyDescent="0.25">
      <c r="A79" s="946"/>
      <c r="B79" s="884"/>
      <c r="C79" s="874"/>
      <c r="D79" s="112"/>
      <c r="E79" s="878"/>
      <c r="F79" s="879"/>
      <c r="G79" s="880"/>
      <c r="H79" s="58" t="s">
        <v>45</v>
      </c>
      <c r="I79" s="53"/>
      <c r="J79" s="54"/>
      <c r="K79" s="55"/>
      <c r="L79" s="1037" t="s">
        <v>271</v>
      </c>
      <c r="M79" s="618" t="s">
        <v>50</v>
      </c>
      <c r="N79" s="672">
        <v>1</v>
      </c>
      <c r="O79" s="672">
        <v>0</v>
      </c>
      <c r="P79" s="673"/>
    </row>
    <row r="80" spans="1:16" ht="31.95" customHeight="1" thickBot="1" x14ac:dyDescent="0.3">
      <c r="A80" s="863"/>
      <c r="B80" s="865"/>
      <c r="C80" s="867"/>
      <c r="D80" s="116"/>
      <c r="E80" s="869"/>
      <c r="F80" s="871"/>
      <c r="G80" s="873"/>
      <c r="H80" s="160" t="s">
        <v>7</v>
      </c>
      <c r="I80" s="161">
        <f>SUM(I78:I79)</f>
        <v>0</v>
      </c>
      <c r="J80" s="161">
        <f t="shared" ref="J80:K80" si="6">SUM(J78:J79)</f>
        <v>10</v>
      </c>
      <c r="K80" s="161">
        <f t="shared" si="6"/>
        <v>10</v>
      </c>
      <c r="L80" s="1038"/>
      <c r="M80" s="674"/>
      <c r="N80" s="675"/>
      <c r="O80" s="675"/>
      <c r="P80" s="676"/>
    </row>
    <row r="81" spans="1:16" ht="30.6" customHeight="1" x14ac:dyDescent="0.3">
      <c r="A81" s="165" t="s">
        <v>8</v>
      </c>
      <c r="B81" s="166" t="s">
        <v>6</v>
      </c>
      <c r="C81" s="167" t="s">
        <v>8</v>
      </c>
      <c r="D81" s="168"/>
      <c r="E81" s="1039" t="s">
        <v>138</v>
      </c>
      <c r="F81" s="910" t="s">
        <v>48</v>
      </c>
      <c r="G81" s="872" t="s">
        <v>72</v>
      </c>
      <c r="H81" s="46" t="s">
        <v>39</v>
      </c>
      <c r="I81" s="169">
        <v>0</v>
      </c>
      <c r="J81" s="47">
        <v>0</v>
      </c>
      <c r="K81" s="49">
        <v>0</v>
      </c>
      <c r="L81" s="628" t="s">
        <v>139</v>
      </c>
      <c r="M81" s="157" t="s">
        <v>73</v>
      </c>
      <c r="N81" s="677">
        <v>0</v>
      </c>
      <c r="O81" s="678"/>
      <c r="P81" s="679"/>
    </row>
    <row r="82" spans="1:16" ht="34.950000000000003" customHeight="1" thickBot="1" x14ac:dyDescent="0.3">
      <c r="A82" s="480"/>
      <c r="B82" s="172"/>
      <c r="C82" s="173"/>
      <c r="D82" s="168"/>
      <c r="E82" s="1040"/>
      <c r="F82" s="911"/>
      <c r="G82" s="873"/>
      <c r="H82" s="160" t="s">
        <v>7</v>
      </c>
      <c r="I82" s="174">
        <f>SUM(I81:I81)</f>
        <v>0</v>
      </c>
      <c r="J82" s="174">
        <f t="shared" ref="J82:K82" si="7">SUM(J81:J81)</f>
        <v>0</v>
      </c>
      <c r="K82" s="174">
        <f t="shared" si="7"/>
        <v>0</v>
      </c>
      <c r="L82" s="680" t="s">
        <v>299</v>
      </c>
      <c r="M82" s="681"/>
      <c r="N82" s="682"/>
      <c r="O82" s="682"/>
      <c r="P82" s="683">
        <v>1</v>
      </c>
    </row>
    <row r="83" spans="1:16" ht="31.2" customHeight="1" x14ac:dyDescent="0.25">
      <c r="A83" s="862" t="s">
        <v>8</v>
      </c>
      <c r="B83" s="864" t="s">
        <v>6</v>
      </c>
      <c r="C83" s="866" t="s">
        <v>40</v>
      </c>
      <c r="D83" s="110"/>
      <c r="E83" s="868" t="s">
        <v>140</v>
      </c>
      <c r="F83" s="870" t="s">
        <v>48</v>
      </c>
      <c r="G83" s="872" t="s">
        <v>72</v>
      </c>
      <c r="H83" s="46" t="s">
        <v>39</v>
      </c>
      <c r="I83" s="47"/>
      <c r="J83" s="48"/>
      <c r="K83" s="49"/>
      <c r="L83" s="687" t="s">
        <v>141</v>
      </c>
      <c r="M83" s="418"/>
      <c r="N83" s="183"/>
      <c r="O83" s="183"/>
      <c r="P83" s="630">
        <v>1</v>
      </c>
    </row>
    <row r="84" spans="1:16" ht="16.2" customHeight="1" x14ac:dyDescent="0.25">
      <c r="A84" s="946"/>
      <c r="B84" s="884"/>
      <c r="C84" s="874"/>
      <c r="D84" s="112"/>
      <c r="E84" s="878"/>
      <c r="F84" s="879"/>
      <c r="G84" s="880"/>
      <c r="H84" s="58" t="s">
        <v>45</v>
      </c>
      <c r="I84" s="97"/>
      <c r="J84" s="113"/>
      <c r="K84" s="114"/>
      <c r="L84" s="973" t="s">
        <v>142</v>
      </c>
      <c r="M84" s="430"/>
      <c r="N84" s="565"/>
      <c r="O84" s="565">
        <v>2</v>
      </c>
      <c r="P84" s="686">
        <v>3</v>
      </c>
    </row>
    <row r="85" spans="1:16" ht="36.6" customHeight="1" thickBot="1" x14ac:dyDescent="0.3">
      <c r="A85" s="863"/>
      <c r="B85" s="865"/>
      <c r="C85" s="867"/>
      <c r="D85" s="116"/>
      <c r="E85" s="869"/>
      <c r="F85" s="871"/>
      <c r="G85" s="873"/>
      <c r="H85" s="160" t="s">
        <v>7</v>
      </c>
      <c r="I85" s="161">
        <f>SUM(I83:I84)</f>
        <v>0</v>
      </c>
      <c r="J85" s="161">
        <f t="shared" ref="J85:K85" si="8">SUM(J83:J84)</f>
        <v>0</v>
      </c>
      <c r="K85" s="161">
        <f t="shared" si="8"/>
        <v>0</v>
      </c>
      <c r="L85" s="974"/>
      <c r="M85" s="674"/>
      <c r="N85" s="675"/>
      <c r="O85" s="675"/>
      <c r="P85" s="676"/>
    </row>
    <row r="86" spans="1:16" ht="16.2" customHeight="1" x14ac:dyDescent="0.25">
      <c r="A86" s="177" t="s">
        <v>8</v>
      </c>
      <c r="B86" s="178" t="s">
        <v>6</v>
      </c>
      <c r="C86" s="179" t="s">
        <v>41</v>
      </c>
      <c r="D86" s="180"/>
      <c r="E86" s="1039" t="s">
        <v>143</v>
      </c>
      <c r="F86" s="910" t="s">
        <v>48</v>
      </c>
      <c r="G86" s="872" t="s">
        <v>72</v>
      </c>
      <c r="H86" s="46" t="s">
        <v>39</v>
      </c>
      <c r="I86" s="368">
        <v>25</v>
      </c>
      <c r="J86" s="169">
        <v>0</v>
      </c>
      <c r="K86" s="369">
        <v>0</v>
      </c>
      <c r="L86" s="1041" t="s">
        <v>144</v>
      </c>
      <c r="M86" s="157" t="s">
        <v>73</v>
      </c>
      <c r="N86" s="677">
        <v>1</v>
      </c>
      <c r="O86" s="158">
        <v>0</v>
      </c>
      <c r="P86" s="684"/>
    </row>
    <row r="87" spans="1:16" ht="16.2" thickBot="1" x14ac:dyDescent="0.3">
      <c r="A87" s="171"/>
      <c r="B87" s="172"/>
      <c r="C87" s="173"/>
      <c r="D87" s="116"/>
      <c r="E87" s="1040"/>
      <c r="F87" s="911"/>
      <c r="G87" s="873"/>
      <c r="H87" s="160" t="s">
        <v>7</v>
      </c>
      <c r="I87" s="161">
        <f>SUM(I86:I86)</f>
        <v>25</v>
      </c>
      <c r="J87" s="161">
        <f t="shared" ref="J87:K87" si="9">SUM(J86:J86)</f>
        <v>0</v>
      </c>
      <c r="K87" s="161">
        <f t="shared" si="9"/>
        <v>0</v>
      </c>
      <c r="L87" s="1038"/>
      <c r="M87" s="674"/>
      <c r="N87" s="675"/>
      <c r="O87" s="675"/>
      <c r="P87" s="685"/>
    </row>
    <row r="88" spans="1:16" ht="16.2" customHeight="1" thickBot="1" x14ac:dyDescent="0.3">
      <c r="A88" s="404" t="s">
        <v>8</v>
      </c>
      <c r="B88" s="427" t="s">
        <v>6</v>
      </c>
      <c r="C88" s="1019" t="s">
        <v>31</v>
      </c>
      <c r="D88" s="1019"/>
      <c r="E88" s="1019"/>
      <c r="F88" s="1019"/>
      <c r="G88" s="1020"/>
      <c r="H88" s="136" t="s">
        <v>7</v>
      </c>
      <c r="I88" s="137">
        <f>I80+I82+I85+I87</f>
        <v>25</v>
      </c>
      <c r="J88" s="137">
        <f t="shared" ref="J88:K88" si="10">J80+J82+J85+J87</f>
        <v>10</v>
      </c>
      <c r="K88" s="137">
        <f t="shared" si="10"/>
        <v>10</v>
      </c>
      <c r="L88" s="1042"/>
      <c r="M88" s="1043"/>
      <c r="N88" s="1043"/>
      <c r="O88" s="1043"/>
      <c r="P88" s="1044"/>
    </row>
    <row r="89" spans="1:16" ht="16.2" thickBot="1" x14ac:dyDescent="0.3">
      <c r="A89" s="38" t="s">
        <v>8</v>
      </c>
      <c r="B89" s="39" t="s">
        <v>8</v>
      </c>
      <c r="C89" s="138" t="s">
        <v>83</v>
      </c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4"/>
    </row>
    <row r="90" spans="1:16" ht="15.6" x14ac:dyDescent="0.25">
      <c r="A90" s="1021"/>
      <c r="B90" s="1045"/>
      <c r="C90" s="481"/>
      <c r="D90" s="482"/>
      <c r="E90" s="482"/>
      <c r="F90" s="482"/>
      <c r="G90" s="482"/>
      <c r="H90" s="482"/>
      <c r="I90" s="482"/>
      <c r="J90" s="482"/>
      <c r="K90" s="482"/>
      <c r="L90" s="588" t="s">
        <v>145</v>
      </c>
      <c r="M90" s="134" t="s">
        <v>50</v>
      </c>
      <c r="N90" s="182"/>
      <c r="O90" s="183">
        <v>1</v>
      </c>
      <c r="P90" s="184"/>
    </row>
    <row r="91" spans="1:16" ht="36.6" customHeight="1" thickBot="1" x14ac:dyDescent="0.3">
      <c r="A91" s="1022"/>
      <c r="B91" s="1046"/>
      <c r="C91" s="483"/>
      <c r="D91" s="484"/>
      <c r="E91" s="484"/>
      <c r="F91" s="484"/>
      <c r="G91" s="484"/>
      <c r="H91" s="484"/>
      <c r="I91" s="484"/>
      <c r="J91" s="484"/>
      <c r="K91" s="484"/>
      <c r="L91" s="299" t="s">
        <v>84</v>
      </c>
      <c r="M91" s="185" t="s">
        <v>50</v>
      </c>
      <c r="N91" s="186"/>
      <c r="O91" s="186"/>
      <c r="P91" s="187"/>
    </row>
    <row r="92" spans="1:16" ht="31.2" x14ac:dyDescent="0.25">
      <c r="A92" s="881" t="s">
        <v>8</v>
      </c>
      <c r="B92" s="883" t="s">
        <v>8</v>
      </c>
      <c r="C92" s="907" t="s">
        <v>6</v>
      </c>
      <c r="D92" s="110"/>
      <c r="E92" s="868" t="s">
        <v>146</v>
      </c>
      <c r="F92" s="910" t="s">
        <v>48</v>
      </c>
      <c r="G92" s="872" t="s">
        <v>72</v>
      </c>
      <c r="H92" s="46" t="s">
        <v>39</v>
      </c>
      <c r="I92" s="47">
        <v>40</v>
      </c>
      <c r="J92" s="48">
        <v>40</v>
      </c>
      <c r="K92" s="49">
        <v>40</v>
      </c>
      <c r="L92" s="156" t="s">
        <v>147</v>
      </c>
      <c r="M92" s="132" t="s">
        <v>52</v>
      </c>
      <c r="N92" s="158">
        <v>1.4999999999999999E-2</v>
      </c>
      <c r="O92" s="158">
        <v>1.7000000000000001E-2</v>
      </c>
      <c r="P92" s="159">
        <v>1.9E-2</v>
      </c>
    </row>
    <row r="93" spans="1:16" ht="23.4" customHeight="1" thickBot="1" x14ac:dyDescent="0.3">
      <c r="A93" s="905"/>
      <c r="B93" s="906"/>
      <c r="C93" s="909"/>
      <c r="D93" s="116"/>
      <c r="E93" s="869"/>
      <c r="F93" s="911"/>
      <c r="G93" s="873"/>
      <c r="H93" s="160" t="s">
        <v>7</v>
      </c>
      <c r="I93" s="161">
        <f>I92*1</f>
        <v>40</v>
      </c>
      <c r="J93" s="161">
        <f t="shared" ref="J93:K93" si="11">J92*1</f>
        <v>40</v>
      </c>
      <c r="K93" s="161">
        <f t="shared" si="11"/>
        <v>40</v>
      </c>
      <c r="L93" s="175"/>
      <c r="M93" s="176"/>
      <c r="N93" s="119"/>
      <c r="O93" s="119"/>
      <c r="P93" s="120"/>
    </row>
    <row r="94" spans="1:16" ht="15.6" customHeight="1" x14ac:dyDescent="0.25">
      <c r="A94" s="862" t="s">
        <v>8</v>
      </c>
      <c r="B94" s="883" t="s">
        <v>8</v>
      </c>
      <c r="C94" s="866" t="s">
        <v>8</v>
      </c>
      <c r="D94" s="110"/>
      <c r="E94" s="868" t="s">
        <v>148</v>
      </c>
      <c r="F94" s="910" t="s">
        <v>48</v>
      </c>
      <c r="G94" s="872" t="s">
        <v>72</v>
      </c>
      <c r="H94" s="46" t="s">
        <v>39</v>
      </c>
      <c r="I94" s="88">
        <v>2696</v>
      </c>
      <c r="J94" s="48">
        <v>4700</v>
      </c>
      <c r="K94" s="49">
        <v>4700</v>
      </c>
      <c r="L94" s="190" t="s">
        <v>152</v>
      </c>
      <c r="M94" s="199" t="s">
        <v>71</v>
      </c>
      <c r="N94" s="127"/>
      <c r="O94" s="127"/>
      <c r="P94" s="474"/>
    </row>
    <row r="95" spans="1:16" ht="15.6" customHeight="1" x14ac:dyDescent="0.25">
      <c r="A95" s="946"/>
      <c r="B95" s="884"/>
      <c r="C95" s="874"/>
      <c r="D95" s="112"/>
      <c r="E95" s="878"/>
      <c r="F95" s="879"/>
      <c r="G95" s="880"/>
      <c r="H95" s="58" t="s">
        <v>46</v>
      </c>
      <c r="I95" s="367">
        <v>20.9</v>
      </c>
      <c r="J95" s="321"/>
      <c r="K95" s="322"/>
      <c r="L95" s="569"/>
      <c r="M95" s="570"/>
      <c r="N95" s="462"/>
      <c r="O95" s="462"/>
      <c r="P95" s="485"/>
    </row>
    <row r="96" spans="1:16" ht="19.95" customHeight="1" thickBot="1" x14ac:dyDescent="0.3">
      <c r="A96" s="171"/>
      <c r="B96" s="906"/>
      <c r="C96" s="191"/>
      <c r="D96" s="116"/>
      <c r="E96" s="869"/>
      <c r="F96" s="911"/>
      <c r="G96" s="873"/>
      <c r="H96" s="160" t="s">
        <v>7</v>
      </c>
      <c r="I96" s="161">
        <f>SUM(I94:I95)</f>
        <v>2716.9</v>
      </c>
      <c r="J96" s="161">
        <f>SUM(J94:J95)</f>
        <v>4700</v>
      </c>
      <c r="K96" s="161">
        <f>SUM(K94:K95)</f>
        <v>4700</v>
      </c>
      <c r="L96" s="571"/>
      <c r="M96" s="572"/>
      <c r="N96" s="468"/>
      <c r="O96" s="468"/>
      <c r="P96" s="471"/>
    </row>
    <row r="97" spans="1:16" ht="15.6" customHeight="1" x14ac:dyDescent="0.25">
      <c r="A97" s="862"/>
      <c r="B97" s="864"/>
      <c r="C97" s="866"/>
      <c r="D97" s="110"/>
      <c r="E97" s="918" t="s">
        <v>156</v>
      </c>
      <c r="F97" s="870"/>
      <c r="G97" s="1053"/>
      <c r="H97" s="525"/>
      <c r="I97" s="526"/>
      <c r="J97" s="527"/>
      <c r="K97" s="540"/>
      <c r="L97" s="192" t="s">
        <v>157</v>
      </c>
      <c r="M97" s="170" t="s">
        <v>50</v>
      </c>
      <c r="N97" s="479"/>
      <c r="O97" s="479"/>
      <c r="P97" s="474"/>
    </row>
    <row r="98" spans="1:16" ht="15.6" customHeight="1" thickBot="1" x14ac:dyDescent="0.3">
      <c r="A98" s="1047"/>
      <c r="B98" s="906"/>
      <c r="C98" s="1054"/>
      <c r="D98" s="263"/>
      <c r="E98" s="1052"/>
      <c r="F98" s="911"/>
      <c r="G98" s="1051"/>
      <c r="H98" s="541"/>
      <c r="I98" s="542"/>
      <c r="J98" s="543"/>
      <c r="K98" s="544"/>
      <c r="L98" s="193" t="s">
        <v>149</v>
      </c>
      <c r="M98" s="133" t="s">
        <v>85</v>
      </c>
      <c r="N98" s="297">
        <v>700</v>
      </c>
      <c r="O98" s="297">
        <v>700</v>
      </c>
      <c r="P98" s="298">
        <v>700</v>
      </c>
    </row>
    <row r="99" spans="1:16" ht="15.6" customHeight="1" thickBot="1" x14ac:dyDescent="0.3">
      <c r="A99" s="396"/>
      <c r="B99" s="1048"/>
      <c r="C99" s="917"/>
      <c r="D99" s="394"/>
      <c r="E99" s="919" t="s">
        <v>158</v>
      </c>
      <c r="F99" s="1049"/>
      <c r="G99" s="1050"/>
      <c r="H99" s="537"/>
      <c r="I99" s="538"/>
      <c r="J99" s="538"/>
      <c r="K99" s="539"/>
      <c r="L99" s="194" t="s">
        <v>150</v>
      </c>
      <c r="M99" s="150" t="s">
        <v>151</v>
      </c>
      <c r="N99" s="431">
        <v>13350</v>
      </c>
      <c r="O99" s="431">
        <v>14000</v>
      </c>
      <c r="P99" s="432">
        <v>14000</v>
      </c>
    </row>
    <row r="100" spans="1:16" ht="15.6" customHeight="1" thickBot="1" x14ac:dyDescent="0.3">
      <c r="A100" s="396"/>
      <c r="B100" s="915"/>
      <c r="C100" s="917"/>
      <c r="D100" s="394"/>
      <c r="E100" s="919"/>
      <c r="F100" s="1050"/>
      <c r="G100" s="1051"/>
      <c r="H100" s="529"/>
      <c r="I100" s="320"/>
      <c r="J100" s="321"/>
      <c r="K100" s="530"/>
      <c r="L100" s="195" t="s">
        <v>159</v>
      </c>
      <c r="M100" s="196" t="s">
        <v>151</v>
      </c>
      <c r="N100" s="355">
        <v>525</v>
      </c>
      <c r="O100" s="355">
        <v>600</v>
      </c>
      <c r="P100" s="688">
        <v>600</v>
      </c>
    </row>
    <row r="101" spans="1:16" ht="16.95" customHeight="1" thickBot="1" x14ac:dyDescent="0.3">
      <c r="A101" s="395"/>
      <c r="B101" s="397"/>
      <c r="C101" s="398"/>
      <c r="D101" s="393"/>
      <c r="E101" s="417" t="s">
        <v>160</v>
      </c>
      <c r="F101" s="531"/>
      <c r="G101" s="532"/>
      <c r="H101" s="525"/>
      <c r="I101" s="526"/>
      <c r="J101" s="527"/>
      <c r="K101" s="528"/>
      <c r="L101" s="197" t="s">
        <v>161</v>
      </c>
      <c r="M101" s="139" t="s">
        <v>50</v>
      </c>
      <c r="N101" s="355">
        <v>2900</v>
      </c>
      <c r="O101" s="355">
        <v>3000</v>
      </c>
      <c r="P101" s="688">
        <v>3000</v>
      </c>
    </row>
    <row r="102" spans="1:16" ht="15.6" customHeight="1" x14ac:dyDescent="0.25">
      <c r="A102" s="912"/>
      <c r="B102" s="914"/>
      <c r="C102" s="916"/>
      <c r="D102" s="393"/>
      <c r="E102" s="918" t="s">
        <v>162</v>
      </c>
      <c r="F102" s="920"/>
      <c r="G102" s="872"/>
      <c r="H102" s="46"/>
      <c r="I102" s="47"/>
      <c r="J102" s="48"/>
      <c r="K102" s="207"/>
      <c r="L102" s="198" t="s">
        <v>152</v>
      </c>
      <c r="M102" s="199" t="s">
        <v>71</v>
      </c>
      <c r="N102" s="689">
        <v>175</v>
      </c>
      <c r="O102" s="420">
        <v>175</v>
      </c>
      <c r="P102" s="563">
        <v>180</v>
      </c>
    </row>
    <row r="103" spans="1:16" ht="15.6" customHeight="1" x14ac:dyDescent="0.25">
      <c r="A103" s="913"/>
      <c r="B103" s="915"/>
      <c r="C103" s="917"/>
      <c r="D103" s="394"/>
      <c r="E103" s="919"/>
      <c r="F103" s="880"/>
      <c r="G103" s="880"/>
      <c r="H103" s="58"/>
      <c r="I103" s="97"/>
      <c r="J103" s="113"/>
      <c r="K103" s="215"/>
      <c r="L103" s="190" t="s">
        <v>153</v>
      </c>
      <c r="M103" s="188" t="s">
        <v>154</v>
      </c>
      <c r="N103" s="618">
        <v>420</v>
      </c>
      <c r="O103" s="618">
        <v>430</v>
      </c>
      <c r="P103" s="625">
        <v>440</v>
      </c>
    </row>
    <row r="104" spans="1:16" ht="15.6" customHeight="1" x14ac:dyDescent="0.25">
      <c r="A104" s="913"/>
      <c r="B104" s="915"/>
      <c r="C104" s="917"/>
      <c r="D104" s="394"/>
      <c r="E104" s="919"/>
      <c r="F104" s="880"/>
      <c r="G104" s="880"/>
      <c r="H104" s="58"/>
      <c r="I104" s="97"/>
      <c r="J104" s="113"/>
      <c r="K104" s="215"/>
      <c r="L104" s="190" t="s">
        <v>155</v>
      </c>
      <c r="M104" s="111" t="s">
        <v>50</v>
      </c>
      <c r="N104" s="618">
        <v>21</v>
      </c>
      <c r="O104" s="618">
        <v>21</v>
      </c>
      <c r="P104" s="625">
        <v>21</v>
      </c>
    </row>
    <row r="105" spans="1:16" ht="21" customHeight="1" thickBot="1" x14ac:dyDescent="0.3">
      <c r="A105" s="913"/>
      <c r="B105" s="915"/>
      <c r="C105" s="917"/>
      <c r="D105" s="394"/>
      <c r="E105" s="117"/>
      <c r="F105" s="873"/>
      <c r="G105" s="873"/>
      <c r="H105" s="533"/>
      <c r="I105" s="534"/>
      <c r="J105" s="535"/>
      <c r="K105" s="536"/>
      <c r="L105" s="130" t="s">
        <v>157</v>
      </c>
      <c r="M105" s="109" t="s">
        <v>50</v>
      </c>
      <c r="N105" s="690">
        <v>690</v>
      </c>
      <c r="O105" s="690">
        <v>745</v>
      </c>
      <c r="P105" s="298">
        <v>750</v>
      </c>
    </row>
    <row r="106" spans="1:16" ht="15.6" customHeight="1" x14ac:dyDescent="0.25">
      <c r="A106" s="921"/>
      <c r="B106" s="923"/>
      <c r="C106" s="924"/>
      <c r="D106" s="393"/>
      <c r="E106" s="918" t="s">
        <v>163</v>
      </c>
      <c r="F106" s="872"/>
      <c r="G106" s="872"/>
      <c r="H106" s="46"/>
      <c r="I106" s="47"/>
      <c r="J106" s="48"/>
      <c r="K106" s="207"/>
      <c r="L106" s="1063" t="s">
        <v>164</v>
      </c>
      <c r="M106" s="1128" t="s">
        <v>50</v>
      </c>
      <c r="N106" s="1004">
        <v>12</v>
      </c>
      <c r="O106" s="1004">
        <v>12</v>
      </c>
      <c r="P106" s="1006">
        <v>12</v>
      </c>
    </row>
    <row r="107" spans="1:16" ht="15.6" customHeight="1" x14ac:dyDescent="0.25">
      <c r="A107" s="922"/>
      <c r="B107" s="915"/>
      <c r="C107" s="925"/>
      <c r="D107" s="394"/>
      <c r="E107" s="919"/>
      <c r="F107" s="880"/>
      <c r="G107" s="880"/>
      <c r="H107" s="58"/>
      <c r="I107" s="97"/>
      <c r="J107" s="113"/>
      <c r="K107" s="215"/>
      <c r="L107" s="1143"/>
      <c r="M107" s="1129"/>
      <c r="N107" s="1055"/>
      <c r="O107" s="1055"/>
      <c r="P107" s="1056"/>
    </row>
    <row r="108" spans="1:16" ht="34.950000000000003" customHeight="1" thickBot="1" x14ac:dyDescent="0.3">
      <c r="A108" s="922"/>
      <c r="B108" s="915"/>
      <c r="C108" s="925"/>
      <c r="D108" s="394"/>
      <c r="E108" s="919"/>
      <c r="F108" s="880"/>
      <c r="G108" s="880"/>
      <c r="H108" s="58"/>
      <c r="I108" s="97"/>
      <c r="J108" s="113"/>
      <c r="K108" s="215"/>
      <c r="L108" s="1143"/>
      <c r="M108" s="1129"/>
      <c r="N108" s="1055"/>
      <c r="O108" s="1055"/>
      <c r="P108" s="1056"/>
    </row>
    <row r="109" spans="1:16" ht="34.950000000000003" customHeight="1" thickBot="1" x14ac:dyDescent="0.3">
      <c r="A109" s="487"/>
      <c r="B109" s="488"/>
      <c r="C109" s="489"/>
      <c r="D109" s="490"/>
      <c r="E109" s="203" t="s">
        <v>165</v>
      </c>
      <c r="F109" s="411"/>
      <c r="G109" s="206"/>
      <c r="H109" s="46"/>
      <c r="I109" s="47"/>
      <c r="J109" s="48"/>
      <c r="K109" s="207"/>
      <c r="L109" s="204" t="s">
        <v>166</v>
      </c>
      <c r="M109" s="139" t="s">
        <v>50</v>
      </c>
      <c r="N109" s="355">
        <v>50</v>
      </c>
      <c r="O109" s="355">
        <v>100</v>
      </c>
      <c r="P109" s="688">
        <v>100</v>
      </c>
    </row>
    <row r="110" spans="1:16" ht="15.6" customHeight="1" x14ac:dyDescent="0.25">
      <c r="A110" s="1057"/>
      <c r="B110" s="1059"/>
      <c r="C110" s="1061"/>
      <c r="D110" s="491"/>
      <c r="E110" s="918" t="s">
        <v>167</v>
      </c>
      <c r="F110" s="872"/>
      <c r="G110" s="872"/>
      <c r="H110" s="46"/>
      <c r="I110" s="47"/>
      <c r="J110" s="48"/>
      <c r="K110" s="207"/>
      <c r="L110" s="1063" t="s">
        <v>168</v>
      </c>
      <c r="M110" s="1128" t="s">
        <v>50</v>
      </c>
      <c r="N110" s="1004">
        <v>20</v>
      </c>
      <c r="O110" s="1004">
        <v>35</v>
      </c>
      <c r="P110" s="1006">
        <v>35</v>
      </c>
    </row>
    <row r="111" spans="1:16" ht="33.6" customHeight="1" thickBot="1" x14ac:dyDescent="0.3">
      <c r="A111" s="1058"/>
      <c r="B111" s="1060"/>
      <c r="C111" s="1062"/>
      <c r="D111" s="693"/>
      <c r="E111" s="1052"/>
      <c r="F111" s="873"/>
      <c r="G111" s="873"/>
      <c r="H111" s="533"/>
      <c r="I111" s="103"/>
      <c r="J111" s="535"/>
      <c r="K111" s="536"/>
      <c r="L111" s="1064"/>
      <c r="M111" s="1130"/>
      <c r="N111" s="1065"/>
      <c r="O111" s="1065"/>
      <c r="P111" s="1066"/>
    </row>
    <row r="112" spans="1:16" ht="32.4" customHeight="1" thickBot="1" x14ac:dyDescent="0.3">
      <c r="A112" s="447"/>
      <c r="B112" s="448"/>
      <c r="C112" s="546"/>
      <c r="D112" s="486"/>
      <c r="E112" s="202" t="s">
        <v>169</v>
      </c>
      <c r="F112" s="413"/>
      <c r="G112" s="545"/>
      <c r="H112" s="52"/>
      <c r="I112" s="53"/>
      <c r="J112" s="54"/>
      <c r="K112" s="211"/>
      <c r="L112" s="208" t="s">
        <v>170</v>
      </c>
      <c r="M112" s="57" t="s">
        <v>50</v>
      </c>
      <c r="N112" s="200">
        <v>30</v>
      </c>
      <c r="O112" s="200">
        <v>30</v>
      </c>
      <c r="P112" s="201">
        <v>30</v>
      </c>
    </row>
    <row r="113" spans="1:16" ht="15.6" customHeight="1" x14ac:dyDescent="0.25">
      <c r="A113" s="1084" t="s">
        <v>8</v>
      </c>
      <c r="B113" s="1053" t="s">
        <v>8</v>
      </c>
      <c r="C113" s="1086" t="s">
        <v>40</v>
      </c>
      <c r="D113" s="1088"/>
      <c r="E113" s="868" t="s">
        <v>277</v>
      </c>
      <c r="F113" s="910" t="s">
        <v>48</v>
      </c>
      <c r="G113" s="872" t="s">
        <v>72</v>
      </c>
      <c r="H113" s="46" t="s">
        <v>39</v>
      </c>
      <c r="I113" s="88">
        <v>850</v>
      </c>
      <c r="J113" s="47">
        <v>1370</v>
      </c>
      <c r="K113" s="207">
        <v>1370</v>
      </c>
      <c r="L113" s="210" t="s">
        <v>171</v>
      </c>
      <c r="M113" s="126" t="s">
        <v>57</v>
      </c>
      <c r="N113" s="157">
        <v>4</v>
      </c>
      <c r="O113" s="157">
        <v>4</v>
      </c>
      <c r="P113" s="157">
        <v>4</v>
      </c>
    </row>
    <row r="114" spans="1:16" ht="15.6" x14ac:dyDescent="0.25">
      <c r="A114" s="1085"/>
      <c r="B114" s="1050"/>
      <c r="C114" s="1087"/>
      <c r="D114" s="1089"/>
      <c r="E114" s="878"/>
      <c r="F114" s="879"/>
      <c r="G114" s="880"/>
      <c r="H114" s="58" t="s">
        <v>45</v>
      </c>
      <c r="I114" s="217"/>
      <c r="J114" s="53"/>
      <c r="K114" s="211"/>
      <c r="L114" s="212" t="s">
        <v>172</v>
      </c>
      <c r="M114" s="213" t="s">
        <v>57</v>
      </c>
      <c r="N114" s="694">
        <v>2</v>
      </c>
      <c r="O114" s="694">
        <v>2</v>
      </c>
      <c r="P114" s="694">
        <v>2</v>
      </c>
    </row>
    <row r="115" spans="1:16" ht="15.6" x14ac:dyDescent="0.25">
      <c r="A115" s="1085"/>
      <c r="B115" s="1050"/>
      <c r="C115" s="1087"/>
      <c r="D115" s="1089"/>
      <c r="E115" s="878"/>
      <c r="F115" s="879"/>
      <c r="G115" s="880"/>
      <c r="H115" s="58" t="s">
        <v>46</v>
      </c>
      <c r="I115" s="809">
        <v>36.9</v>
      </c>
      <c r="J115" s="53"/>
      <c r="K115" s="211"/>
      <c r="L115" s="212" t="s">
        <v>173</v>
      </c>
      <c r="M115" s="213" t="s">
        <v>57</v>
      </c>
      <c r="N115" s="694">
        <v>3</v>
      </c>
      <c r="O115" s="694">
        <v>3</v>
      </c>
      <c r="P115" s="694">
        <v>3</v>
      </c>
    </row>
    <row r="116" spans="1:16" ht="15.6" customHeight="1" x14ac:dyDescent="0.25">
      <c r="A116" s="1085"/>
      <c r="B116" s="1050"/>
      <c r="C116" s="1087"/>
      <c r="D116" s="1089"/>
      <c r="E116" s="878"/>
      <c r="F116" s="879"/>
      <c r="G116" s="880"/>
      <c r="H116" s="58"/>
      <c r="I116" s="53"/>
      <c r="J116" s="53"/>
      <c r="K116" s="211"/>
      <c r="L116" s="212" t="s">
        <v>174</v>
      </c>
      <c r="M116" s="213" t="s">
        <v>50</v>
      </c>
      <c r="N116" s="694">
        <v>48</v>
      </c>
      <c r="O116" s="694">
        <v>48</v>
      </c>
      <c r="P116" s="694">
        <v>48</v>
      </c>
    </row>
    <row r="117" spans="1:16" ht="15.6" customHeight="1" x14ac:dyDescent="0.25">
      <c r="A117" s="1085"/>
      <c r="B117" s="1050"/>
      <c r="C117" s="1087"/>
      <c r="D117" s="1089"/>
      <c r="E117" s="878"/>
      <c r="F117" s="879"/>
      <c r="G117" s="880"/>
      <c r="H117" s="214"/>
      <c r="I117" s="97"/>
      <c r="J117" s="97"/>
      <c r="K117" s="215"/>
      <c r="L117" s="212" t="s">
        <v>175</v>
      </c>
      <c r="M117" s="213" t="s">
        <v>50</v>
      </c>
      <c r="N117" s="694">
        <v>42</v>
      </c>
      <c r="O117" s="694">
        <v>42</v>
      </c>
      <c r="P117" s="694">
        <v>42</v>
      </c>
    </row>
    <row r="118" spans="1:16" ht="15.6" customHeight="1" x14ac:dyDescent="0.25">
      <c r="A118" s="1085"/>
      <c r="B118" s="1050"/>
      <c r="C118" s="1087"/>
      <c r="D118" s="1089"/>
      <c r="E118" s="878"/>
      <c r="F118" s="879"/>
      <c r="G118" s="880"/>
      <c r="H118" s="216"/>
      <c r="I118" s="217"/>
      <c r="J118" s="217"/>
      <c r="K118" s="218"/>
      <c r="L118" s="212" t="s">
        <v>176</v>
      </c>
      <c r="M118" s="213" t="s">
        <v>50</v>
      </c>
      <c r="N118" s="694">
        <v>2</v>
      </c>
      <c r="O118" s="694">
        <v>2</v>
      </c>
      <c r="P118" s="623">
        <v>2</v>
      </c>
    </row>
    <row r="119" spans="1:16" ht="31.8" thickBot="1" x14ac:dyDescent="0.3">
      <c r="A119" s="219"/>
      <c r="B119" s="220"/>
      <c r="C119" s="221"/>
      <c r="D119" s="1090"/>
      <c r="E119" s="869"/>
      <c r="F119" s="911"/>
      <c r="G119" s="873"/>
      <c r="H119" s="222" t="s">
        <v>7</v>
      </c>
      <c r="I119" s="223">
        <f>SUM(I113:I118)</f>
        <v>886.9</v>
      </c>
      <c r="J119" s="223">
        <f t="shared" ref="J119:K119" si="12">SUM(J113:J118)</f>
        <v>1370</v>
      </c>
      <c r="K119" s="224">
        <f t="shared" si="12"/>
        <v>1370</v>
      </c>
      <c r="L119" s="225" t="s">
        <v>177</v>
      </c>
      <c r="M119" s="226" t="s">
        <v>50</v>
      </c>
      <c r="N119" s="695">
        <v>1</v>
      </c>
      <c r="O119" s="695">
        <v>1</v>
      </c>
      <c r="P119" s="187">
        <v>1</v>
      </c>
    </row>
    <row r="120" spans="1:16" ht="21" customHeight="1" x14ac:dyDescent="0.25">
      <c r="A120" s="1075"/>
      <c r="B120" s="1077"/>
      <c r="C120" s="1079"/>
      <c r="D120" s="492"/>
      <c r="E120" s="1081" t="s">
        <v>278</v>
      </c>
      <c r="F120" s="1082"/>
      <c r="G120" s="1082"/>
      <c r="H120" s="1134"/>
      <c r="I120" s="1136"/>
      <c r="J120" s="1136"/>
      <c r="K120" s="1138"/>
      <c r="L120" s="227" t="s">
        <v>178</v>
      </c>
      <c r="M120" s="228" t="s">
        <v>50</v>
      </c>
      <c r="N120" s="696">
        <v>1</v>
      </c>
      <c r="O120" s="696">
        <v>2</v>
      </c>
      <c r="P120" s="697">
        <v>2</v>
      </c>
    </row>
    <row r="121" spans="1:16" ht="21" customHeight="1" thickBot="1" x14ac:dyDescent="0.3">
      <c r="A121" s="1076"/>
      <c r="B121" s="1078"/>
      <c r="C121" s="1080"/>
      <c r="D121" s="493"/>
      <c r="E121" s="1011"/>
      <c r="F121" s="1083"/>
      <c r="G121" s="1083"/>
      <c r="H121" s="1135"/>
      <c r="I121" s="1137"/>
      <c r="J121" s="1137"/>
      <c r="K121" s="1139"/>
      <c r="L121" s="229" t="s">
        <v>179</v>
      </c>
      <c r="M121" s="230" t="s">
        <v>57</v>
      </c>
      <c r="N121" s="698">
        <v>31</v>
      </c>
      <c r="O121" s="698">
        <v>33</v>
      </c>
      <c r="P121" s="699">
        <v>35</v>
      </c>
    </row>
    <row r="122" spans="1:16" ht="37.200000000000003" customHeight="1" thickBot="1" x14ac:dyDescent="0.3">
      <c r="A122" s="494"/>
      <c r="B122" s="495"/>
      <c r="C122" s="496"/>
      <c r="D122" s="497"/>
      <c r="E122" s="209" t="s">
        <v>279</v>
      </c>
      <c r="F122" s="231"/>
      <c r="G122" s="231"/>
      <c r="H122" s="232"/>
      <c r="I122" s="233"/>
      <c r="J122" s="233"/>
      <c r="K122" s="234"/>
      <c r="L122" s="235" t="s">
        <v>180</v>
      </c>
      <c r="M122" s="236" t="s">
        <v>50</v>
      </c>
      <c r="N122" s="700">
        <v>92</v>
      </c>
      <c r="O122" s="700">
        <v>92</v>
      </c>
      <c r="P122" s="701">
        <v>92</v>
      </c>
    </row>
    <row r="123" spans="1:16" ht="40.950000000000003" customHeight="1" thickBot="1" x14ac:dyDescent="0.3">
      <c r="A123" s="498"/>
      <c r="B123" s="499"/>
      <c r="C123" s="500"/>
      <c r="D123" s="501"/>
      <c r="E123" s="209" t="s">
        <v>280</v>
      </c>
      <c r="F123" s="231"/>
      <c r="G123" s="231"/>
      <c r="H123" s="232"/>
      <c r="I123" s="233"/>
      <c r="J123" s="233"/>
      <c r="K123" s="234"/>
      <c r="L123" s="235" t="s">
        <v>181</v>
      </c>
      <c r="M123" s="236" t="s">
        <v>50</v>
      </c>
      <c r="N123" s="700">
        <v>45</v>
      </c>
      <c r="O123" s="700">
        <v>47</v>
      </c>
      <c r="P123" s="701">
        <v>47</v>
      </c>
    </row>
    <row r="124" spans="1:16" ht="32.4" customHeight="1" thickBot="1" x14ac:dyDescent="0.3">
      <c r="A124" s="705"/>
      <c r="B124" s="706"/>
      <c r="C124" s="707"/>
      <c r="D124" s="708"/>
      <c r="E124" s="709" t="s">
        <v>281</v>
      </c>
      <c r="F124" s="231"/>
      <c r="G124" s="231"/>
      <c r="H124" s="232"/>
      <c r="I124" s="233"/>
      <c r="J124" s="233"/>
      <c r="K124" s="234"/>
      <c r="L124" s="242" t="s">
        <v>182</v>
      </c>
      <c r="M124" s="236" t="s">
        <v>50</v>
      </c>
      <c r="N124" s="700">
        <v>1</v>
      </c>
      <c r="O124" s="700">
        <v>1</v>
      </c>
      <c r="P124" s="701">
        <v>1</v>
      </c>
    </row>
    <row r="125" spans="1:16" ht="16.2" thickBot="1" x14ac:dyDescent="0.3">
      <c r="A125" s="494"/>
      <c r="B125" s="495"/>
      <c r="C125" s="496"/>
      <c r="D125" s="497"/>
      <c r="E125" s="237" t="s">
        <v>282</v>
      </c>
      <c r="F125" s="403"/>
      <c r="G125" s="403"/>
      <c r="H125" s="238"/>
      <c r="I125" s="239"/>
      <c r="J125" s="239"/>
      <c r="K125" s="240"/>
      <c r="L125" s="702" t="s">
        <v>183</v>
      </c>
      <c r="M125" s="241"/>
      <c r="N125" s="703" t="s">
        <v>49</v>
      </c>
      <c r="O125" s="703" t="s">
        <v>49</v>
      </c>
      <c r="P125" s="704" t="s">
        <v>49</v>
      </c>
    </row>
    <row r="126" spans="1:16" ht="16.2" customHeight="1" thickBot="1" x14ac:dyDescent="0.3">
      <c r="A126" s="243" t="s">
        <v>8</v>
      </c>
      <c r="B126" s="39" t="s">
        <v>8</v>
      </c>
      <c r="C126" s="415"/>
      <c r="D126" s="1140" t="s">
        <v>31</v>
      </c>
      <c r="E126" s="1140"/>
      <c r="F126" s="1140"/>
      <c r="G126" s="1140"/>
      <c r="H126" s="1141"/>
      <c r="I126" s="75">
        <f>I93+I96+I119</f>
        <v>3643.8</v>
      </c>
      <c r="J126" s="75">
        <f>J93+J96+J119</f>
        <v>6110</v>
      </c>
      <c r="K126" s="75">
        <f>K93+K96+K119</f>
        <v>6110</v>
      </c>
      <c r="L126" s="422"/>
      <c r="M126" s="422"/>
      <c r="N126" s="422"/>
      <c r="O126" s="422"/>
      <c r="P126" s="423"/>
    </row>
    <row r="127" spans="1:16" ht="16.2" thickBot="1" x14ac:dyDescent="0.3">
      <c r="A127" s="244" t="s">
        <v>8</v>
      </c>
      <c r="B127" s="1032" t="s">
        <v>56</v>
      </c>
      <c r="C127" s="1033"/>
      <c r="D127" s="1033"/>
      <c r="E127" s="1033"/>
      <c r="F127" s="1033"/>
      <c r="G127" s="1033"/>
      <c r="H127" s="1142"/>
      <c r="I127" s="245">
        <f>I88+I126</f>
        <v>3668.8</v>
      </c>
      <c r="J127" s="245">
        <f>J88+J126</f>
        <v>6120</v>
      </c>
      <c r="K127" s="245">
        <f>K88+K126</f>
        <v>6120</v>
      </c>
      <c r="L127" s="246"/>
      <c r="M127" s="246"/>
      <c r="N127" s="246"/>
      <c r="O127" s="246"/>
      <c r="P127" s="247"/>
    </row>
    <row r="128" spans="1:16" ht="17.399999999999999" customHeight="1" thickBot="1" x14ac:dyDescent="0.35">
      <c r="A128" s="29" t="s">
        <v>40</v>
      </c>
      <c r="B128" s="26" t="s">
        <v>184</v>
      </c>
      <c r="C128" s="248"/>
      <c r="D128" s="248"/>
      <c r="E128" s="248"/>
      <c r="F128" s="248"/>
      <c r="G128" s="248"/>
      <c r="H128" s="249"/>
      <c r="I128" s="250"/>
      <c r="J128" s="250"/>
      <c r="K128" s="250"/>
      <c r="L128" s="251"/>
      <c r="M128" s="251"/>
      <c r="N128" s="251"/>
      <c r="O128" s="251"/>
      <c r="P128" s="252"/>
    </row>
    <row r="129" spans="1:16" ht="15.6" customHeight="1" thickBot="1" x14ac:dyDescent="0.3">
      <c r="A129" s="428" t="s">
        <v>40</v>
      </c>
      <c r="B129" s="502"/>
      <c r="C129" s="253"/>
      <c r="D129" s="253"/>
      <c r="E129" s="253"/>
      <c r="F129" s="253"/>
      <c r="G129" s="253"/>
      <c r="H129" s="253"/>
      <c r="I129" s="254"/>
      <c r="J129" s="254"/>
      <c r="K129" s="255"/>
      <c r="L129" s="256" t="s">
        <v>185</v>
      </c>
      <c r="M129" s="257" t="s">
        <v>186</v>
      </c>
      <c r="N129" s="258" t="s">
        <v>187</v>
      </c>
      <c r="O129" s="259"/>
      <c r="P129" s="260"/>
    </row>
    <row r="130" spans="1:16" ht="16.95" customHeight="1" thickBot="1" x14ac:dyDescent="0.3">
      <c r="A130" s="1067" t="s">
        <v>40</v>
      </c>
      <c r="B130" s="505"/>
      <c r="C130" s="1069" t="s">
        <v>74</v>
      </c>
      <c r="D130" s="1070"/>
      <c r="E130" s="1070"/>
      <c r="F130" s="1070"/>
      <c r="G130" s="1070"/>
      <c r="H130" s="1070"/>
      <c r="I130" s="1070"/>
      <c r="J130" s="1070"/>
      <c r="K130" s="1070"/>
      <c r="L130" s="1070"/>
      <c r="M130" s="1070"/>
      <c r="N130" s="1070"/>
      <c r="O130" s="1070"/>
      <c r="P130" s="1071"/>
    </row>
    <row r="131" spans="1:16" ht="15.6" customHeight="1" thickBot="1" x14ac:dyDescent="0.35">
      <c r="A131" s="1068"/>
      <c r="B131" s="506"/>
      <c r="C131" s="1072"/>
      <c r="D131" s="1073"/>
      <c r="E131" s="1073"/>
      <c r="F131" s="1073"/>
      <c r="G131" s="1073"/>
      <c r="H131" s="1073"/>
      <c r="I131" s="1073"/>
      <c r="J131" s="1073"/>
      <c r="K131" s="1074"/>
      <c r="L131" s="261"/>
      <c r="M131" s="503"/>
      <c r="N131" s="503"/>
      <c r="O131" s="503"/>
      <c r="P131" s="504"/>
    </row>
    <row r="132" spans="1:16" ht="33" customHeight="1" x14ac:dyDescent="0.25">
      <c r="A132" s="1091" t="s">
        <v>40</v>
      </c>
      <c r="B132" s="883" t="s">
        <v>6</v>
      </c>
      <c r="C132" s="179" t="s">
        <v>6</v>
      </c>
      <c r="D132" s="110"/>
      <c r="E132" s="868" t="s">
        <v>188</v>
      </c>
      <c r="F132" s="910" t="s">
        <v>48</v>
      </c>
      <c r="G132" s="872" t="s">
        <v>72</v>
      </c>
      <c r="H132" s="46" t="s">
        <v>39</v>
      </c>
      <c r="I132" s="88">
        <v>457</v>
      </c>
      <c r="J132" s="47">
        <v>1100</v>
      </c>
      <c r="K132" s="49">
        <v>1100</v>
      </c>
      <c r="L132" s="715" t="s">
        <v>189</v>
      </c>
      <c r="M132" s="418" t="s">
        <v>71</v>
      </c>
      <c r="N132" s="157">
        <f>SUM(N140:N151)</f>
        <v>3.82</v>
      </c>
      <c r="O132" s="157">
        <f>SUM(O140:O151)</f>
        <v>3.74</v>
      </c>
      <c r="P132" s="304">
        <f>SUM(P140:P151)</f>
        <v>3.4600000000000004</v>
      </c>
    </row>
    <row r="133" spans="1:16" ht="15.6" customHeight="1" x14ac:dyDescent="0.25">
      <c r="A133" s="1092"/>
      <c r="B133" s="884"/>
      <c r="C133" s="167"/>
      <c r="D133" s="112"/>
      <c r="E133" s="878"/>
      <c r="F133" s="879"/>
      <c r="G133" s="880"/>
      <c r="H133" s="52" t="s">
        <v>45</v>
      </c>
      <c r="I133" s="217"/>
      <c r="J133" s="53"/>
      <c r="K133" s="211"/>
      <c r="L133" s="973" t="s">
        <v>190</v>
      </c>
      <c r="M133" s="1095" t="s">
        <v>50</v>
      </c>
      <c r="N133" s="1055">
        <v>1</v>
      </c>
      <c r="O133" s="1055">
        <v>1</v>
      </c>
      <c r="P133" s="1056">
        <v>1</v>
      </c>
    </row>
    <row r="134" spans="1:16" ht="15.6" x14ac:dyDescent="0.25">
      <c r="A134" s="1092"/>
      <c r="B134" s="884"/>
      <c r="C134" s="167"/>
      <c r="D134" s="112"/>
      <c r="E134" s="878"/>
      <c r="F134" s="879"/>
      <c r="G134" s="880"/>
      <c r="H134" s="89" t="s">
        <v>86</v>
      </c>
      <c r="I134" s="217">
        <v>3553.3</v>
      </c>
      <c r="J134" s="53">
        <v>4000</v>
      </c>
      <c r="K134" s="211">
        <v>4000</v>
      </c>
      <c r="L134" s="1093"/>
      <c r="M134" s="1095"/>
      <c r="N134" s="1055"/>
      <c r="O134" s="1055"/>
      <c r="P134" s="1056"/>
    </row>
    <row r="135" spans="1:16" ht="36.6" customHeight="1" x14ac:dyDescent="0.25">
      <c r="A135" s="1092"/>
      <c r="B135" s="884"/>
      <c r="C135" s="167"/>
      <c r="D135" s="112"/>
      <c r="E135" s="878"/>
      <c r="F135" s="879"/>
      <c r="G135" s="880"/>
      <c r="H135" s="58" t="s">
        <v>46</v>
      </c>
      <c r="I135" s="809">
        <v>14.3</v>
      </c>
      <c r="J135" s="53"/>
      <c r="K135" s="211"/>
      <c r="L135" s="1094"/>
      <c r="M135" s="1096"/>
      <c r="N135" s="1005"/>
      <c r="O135" s="1005"/>
      <c r="P135" s="1007"/>
    </row>
    <row r="136" spans="1:16" ht="15.6" x14ac:dyDescent="0.25">
      <c r="A136" s="507"/>
      <c r="B136" s="402"/>
      <c r="C136" s="167"/>
      <c r="D136" s="112"/>
      <c r="E136" s="878"/>
      <c r="F136" s="879"/>
      <c r="G136" s="880"/>
      <c r="H136" s="98" t="s">
        <v>70</v>
      </c>
      <c r="I136" s="547"/>
      <c r="J136" s="96"/>
      <c r="K136" s="838"/>
      <c r="L136" s="713"/>
      <c r="M136" s="429"/>
      <c r="N136" s="431"/>
      <c r="O136" s="431"/>
      <c r="P136" s="432"/>
    </row>
    <row r="137" spans="1:16" ht="16.95" customHeight="1" thickBot="1" x14ac:dyDescent="0.3">
      <c r="A137" s="508"/>
      <c r="B137" s="406"/>
      <c r="C137" s="173"/>
      <c r="D137" s="263"/>
      <c r="E137" s="869"/>
      <c r="F137" s="911"/>
      <c r="G137" s="873"/>
      <c r="H137" s="160" t="s">
        <v>7</v>
      </c>
      <c r="I137" s="223">
        <f>SUM(I132:I136)</f>
        <v>4024.6000000000004</v>
      </c>
      <c r="J137" s="223">
        <f t="shared" ref="J137:K137" si="13">SUM(J132:J135)</f>
        <v>5100</v>
      </c>
      <c r="K137" s="223">
        <f t="shared" si="13"/>
        <v>5100</v>
      </c>
      <c r="L137" s="264"/>
      <c r="M137" s="710"/>
      <c r="N137" s="691"/>
      <c r="O137" s="691"/>
      <c r="P137" s="692"/>
    </row>
    <row r="138" spans="1:16" ht="32.4" customHeight="1" x14ac:dyDescent="0.25">
      <c r="A138" s="788"/>
      <c r="B138" s="789"/>
      <c r="C138" s="790"/>
      <c r="D138" s="791"/>
      <c r="E138" s="792" t="s">
        <v>191</v>
      </c>
      <c r="F138" s="793"/>
      <c r="G138" s="794"/>
      <c r="H138" s="267"/>
      <c r="I138" s="573"/>
      <c r="J138" s="573"/>
      <c r="K138" s="573"/>
      <c r="L138" s="795" t="s">
        <v>192</v>
      </c>
      <c r="M138" s="780" t="s">
        <v>71</v>
      </c>
      <c r="N138" s="157">
        <v>184.82</v>
      </c>
      <c r="O138" s="157">
        <v>186.48</v>
      </c>
      <c r="P138" s="304">
        <v>187.57</v>
      </c>
    </row>
    <row r="139" spans="1:16" ht="35.4" customHeight="1" x14ac:dyDescent="0.25">
      <c r="A139" s="509"/>
      <c r="B139" s="510"/>
      <c r="C139" s="511"/>
      <c r="D139" s="486"/>
      <c r="E139" s="272" t="s">
        <v>283</v>
      </c>
      <c r="F139" s="265"/>
      <c r="G139" s="266"/>
      <c r="H139" s="268"/>
      <c r="I139" s="269"/>
      <c r="J139" s="270"/>
      <c r="K139" s="270"/>
      <c r="L139" s="714" t="s">
        <v>193</v>
      </c>
      <c r="M139" s="712" t="s">
        <v>71</v>
      </c>
      <c r="N139" s="618">
        <v>42.98</v>
      </c>
      <c r="O139" s="618">
        <v>41.3</v>
      </c>
      <c r="P139" s="625">
        <v>40.229999999999997</v>
      </c>
    </row>
    <row r="140" spans="1:16" ht="34.200000000000003" customHeight="1" x14ac:dyDescent="0.25">
      <c r="A140" s="509"/>
      <c r="B140" s="510"/>
      <c r="C140" s="511"/>
      <c r="D140" s="486"/>
      <c r="E140" s="70" t="s">
        <v>194</v>
      </c>
      <c r="F140" s="265"/>
      <c r="G140" s="266"/>
      <c r="H140" s="63"/>
      <c r="I140" s="270"/>
      <c r="J140" s="270"/>
      <c r="K140" s="270"/>
      <c r="L140" s="714" t="s">
        <v>195</v>
      </c>
      <c r="M140" s="712" t="s">
        <v>71</v>
      </c>
      <c r="N140" s="618">
        <v>0</v>
      </c>
      <c r="O140" s="618">
        <v>1.18</v>
      </c>
      <c r="P140" s="625">
        <v>1.34</v>
      </c>
    </row>
    <row r="141" spans="1:16" ht="15.6" x14ac:dyDescent="0.25">
      <c r="A141" s="509"/>
      <c r="B141" s="510"/>
      <c r="C141" s="511"/>
      <c r="D141" s="486"/>
      <c r="E141" s="272" t="s">
        <v>196</v>
      </c>
      <c r="F141" s="265"/>
      <c r="G141" s="266"/>
      <c r="H141" s="63"/>
      <c r="I141" s="269"/>
      <c r="J141" s="270"/>
      <c r="K141" s="270"/>
      <c r="L141" s="306" t="s">
        <v>197</v>
      </c>
      <c r="M141" s="419" t="s">
        <v>71</v>
      </c>
      <c r="N141" s="618">
        <v>0.78</v>
      </c>
      <c r="O141" s="618">
        <v>0</v>
      </c>
      <c r="P141" s="625">
        <v>0</v>
      </c>
    </row>
    <row r="142" spans="1:16" ht="31.2" x14ac:dyDescent="0.25">
      <c r="A142" s="509"/>
      <c r="B142" s="510"/>
      <c r="C142" s="511"/>
      <c r="D142" s="486"/>
      <c r="E142" s="70" t="s">
        <v>198</v>
      </c>
      <c r="F142" s="265"/>
      <c r="G142" s="266"/>
      <c r="H142" s="63"/>
      <c r="I142" s="269"/>
      <c r="J142" s="270"/>
      <c r="K142" s="270"/>
      <c r="L142" s="574" t="s">
        <v>199</v>
      </c>
      <c r="M142" s="275" t="s">
        <v>71</v>
      </c>
      <c r="N142" s="276">
        <v>0.9</v>
      </c>
      <c r="O142" s="276">
        <v>0.34</v>
      </c>
      <c r="P142" s="796">
        <v>0</v>
      </c>
    </row>
    <row r="143" spans="1:16" ht="36" customHeight="1" x14ac:dyDescent="0.25">
      <c r="A143" s="509"/>
      <c r="B143" s="510"/>
      <c r="C143" s="511"/>
      <c r="D143" s="486"/>
      <c r="E143" s="272" t="s">
        <v>200</v>
      </c>
      <c r="F143" s="265"/>
      <c r="G143" s="266"/>
      <c r="H143" s="63"/>
      <c r="I143" s="269"/>
      <c r="J143" s="270"/>
      <c r="K143" s="270"/>
      <c r="L143" s="388" t="s">
        <v>201</v>
      </c>
      <c r="M143" s="271" t="s">
        <v>71</v>
      </c>
      <c r="N143" s="276"/>
      <c r="O143" s="276">
        <v>0.73</v>
      </c>
      <c r="P143" s="796">
        <v>0.73</v>
      </c>
    </row>
    <row r="144" spans="1:16" ht="98.4" customHeight="1" x14ac:dyDescent="0.25">
      <c r="A144" s="509"/>
      <c r="B144" s="510"/>
      <c r="C144" s="511"/>
      <c r="D144" s="486"/>
      <c r="E144" s="272" t="s">
        <v>284</v>
      </c>
      <c r="F144" s="265"/>
      <c r="G144" s="266"/>
      <c r="H144" s="63"/>
      <c r="I144" s="270"/>
      <c r="J144" s="270"/>
      <c r="K144" s="270"/>
      <c r="L144" s="388" t="s">
        <v>316</v>
      </c>
      <c r="M144" s="271" t="s">
        <v>71</v>
      </c>
      <c r="N144" s="276">
        <v>0</v>
      </c>
      <c r="O144" s="276">
        <v>0</v>
      </c>
      <c r="P144" s="796">
        <v>0.9</v>
      </c>
    </row>
    <row r="145" spans="1:16" ht="46.8" x14ac:dyDescent="0.25">
      <c r="A145" s="509"/>
      <c r="B145" s="510"/>
      <c r="C145" s="511"/>
      <c r="D145" s="486"/>
      <c r="E145" s="70" t="s">
        <v>285</v>
      </c>
      <c r="F145" s="265"/>
      <c r="G145" s="266"/>
      <c r="H145" s="63"/>
      <c r="I145" s="270"/>
      <c r="J145" s="270"/>
      <c r="K145" s="270"/>
      <c r="L145" s="388" t="s">
        <v>202</v>
      </c>
      <c r="M145" s="271" t="s">
        <v>71</v>
      </c>
      <c r="N145" s="276">
        <v>1.2</v>
      </c>
      <c r="O145" s="276">
        <v>0.6</v>
      </c>
      <c r="P145" s="796">
        <v>0</v>
      </c>
    </row>
    <row r="146" spans="1:16" ht="31.2" x14ac:dyDescent="0.25">
      <c r="A146" s="509"/>
      <c r="B146" s="510"/>
      <c r="C146" s="511"/>
      <c r="D146" s="486"/>
      <c r="E146" s="272" t="s">
        <v>203</v>
      </c>
      <c r="F146" s="265"/>
      <c r="G146" s="266"/>
      <c r="H146" s="63"/>
      <c r="I146" s="270"/>
      <c r="J146" s="270"/>
      <c r="K146" s="270"/>
      <c r="L146" s="386" t="s">
        <v>204</v>
      </c>
      <c r="M146" s="273" t="s">
        <v>71</v>
      </c>
      <c r="N146" s="276">
        <v>0.64</v>
      </c>
      <c r="O146" s="276">
        <v>0</v>
      </c>
      <c r="P146" s="796">
        <v>0</v>
      </c>
    </row>
    <row r="147" spans="1:16" ht="49.2" customHeight="1" x14ac:dyDescent="0.25">
      <c r="A147" s="509"/>
      <c r="B147" s="510"/>
      <c r="C147" s="511"/>
      <c r="D147" s="486"/>
      <c r="E147" s="277" t="s">
        <v>205</v>
      </c>
      <c r="F147" s="265"/>
      <c r="G147" s="266"/>
      <c r="H147" s="63"/>
      <c r="I147" s="270"/>
      <c r="J147" s="270"/>
      <c r="K147" s="270"/>
      <c r="L147" s="574" t="s">
        <v>206</v>
      </c>
      <c r="M147" s="275" t="s">
        <v>71</v>
      </c>
      <c r="N147" s="276">
        <v>0.3</v>
      </c>
      <c r="O147" s="276">
        <v>0</v>
      </c>
      <c r="P147" s="796">
        <v>0</v>
      </c>
    </row>
    <row r="148" spans="1:16" ht="50.4" customHeight="1" x14ac:dyDescent="0.25">
      <c r="A148" s="509"/>
      <c r="B148" s="510"/>
      <c r="C148" s="511"/>
      <c r="D148" s="486"/>
      <c r="E148" s="277" t="s">
        <v>207</v>
      </c>
      <c r="F148" s="265"/>
      <c r="G148" s="266"/>
      <c r="H148" s="63"/>
      <c r="I148" s="270"/>
      <c r="J148" s="270"/>
      <c r="K148" s="270"/>
      <c r="L148" s="574" t="s">
        <v>208</v>
      </c>
      <c r="M148" s="275" t="s">
        <v>71</v>
      </c>
      <c r="N148" s="276">
        <v>0</v>
      </c>
      <c r="O148" s="276">
        <v>0.35</v>
      </c>
      <c r="P148" s="796">
        <v>0</v>
      </c>
    </row>
    <row r="149" spans="1:16" ht="123" customHeight="1" x14ac:dyDescent="0.25">
      <c r="A149" s="509"/>
      <c r="B149" s="510"/>
      <c r="C149" s="511"/>
      <c r="D149" s="486"/>
      <c r="E149" s="70" t="s">
        <v>209</v>
      </c>
      <c r="F149" s="265"/>
      <c r="G149" s="266"/>
      <c r="H149" s="63"/>
      <c r="I149" s="270"/>
      <c r="J149" s="270"/>
      <c r="K149" s="270"/>
      <c r="L149" s="574" t="s">
        <v>317</v>
      </c>
      <c r="M149" s="273" t="s">
        <v>71</v>
      </c>
      <c r="N149" s="276">
        <v>0</v>
      </c>
      <c r="O149" s="276">
        <v>0.14000000000000001</v>
      </c>
      <c r="P149" s="796">
        <v>0.14000000000000001</v>
      </c>
    </row>
    <row r="150" spans="1:16" ht="41.4" customHeight="1" x14ac:dyDescent="0.25">
      <c r="A150" s="509"/>
      <c r="B150" s="510"/>
      <c r="C150" s="511"/>
      <c r="D150" s="486"/>
      <c r="E150" s="70" t="s">
        <v>318</v>
      </c>
      <c r="F150" s="265"/>
      <c r="G150" s="266"/>
      <c r="H150" s="63"/>
      <c r="I150" s="270"/>
      <c r="J150" s="270"/>
      <c r="K150" s="270"/>
      <c r="L150" s="574" t="s">
        <v>319</v>
      </c>
      <c r="M150" s="275" t="s">
        <v>71</v>
      </c>
      <c r="N150" s="276">
        <v>0</v>
      </c>
      <c r="O150" s="276">
        <v>0.4</v>
      </c>
      <c r="P150" s="796">
        <v>0</v>
      </c>
    </row>
    <row r="151" spans="1:16" ht="22.8" customHeight="1" x14ac:dyDescent="0.25">
      <c r="A151" s="509"/>
      <c r="B151" s="510"/>
      <c r="C151" s="511"/>
      <c r="D151" s="486"/>
      <c r="E151" s="277" t="s">
        <v>210</v>
      </c>
      <c r="F151" s="265"/>
      <c r="G151" s="266"/>
      <c r="H151" s="63"/>
      <c r="I151" s="270"/>
      <c r="J151" s="270"/>
      <c r="K151" s="270"/>
      <c r="L151" s="574" t="s">
        <v>211</v>
      </c>
      <c r="M151" s="275" t="s">
        <v>71</v>
      </c>
      <c r="N151" s="276">
        <v>0</v>
      </c>
      <c r="O151" s="276">
        <v>0</v>
      </c>
      <c r="P151" s="796">
        <v>0.35</v>
      </c>
    </row>
    <row r="152" spans="1:16" ht="37.200000000000003" customHeight="1" x14ac:dyDescent="0.25">
      <c r="A152" s="509"/>
      <c r="B152" s="510"/>
      <c r="C152" s="511"/>
      <c r="D152" s="486"/>
      <c r="E152" s="277" t="s">
        <v>320</v>
      </c>
      <c r="F152" s="265"/>
      <c r="G152" s="266"/>
      <c r="H152" s="63"/>
      <c r="I152" s="270"/>
      <c r="J152" s="270"/>
      <c r="K152" s="270"/>
      <c r="L152" s="575" t="s">
        <v>321</v>
      </c>
      <c r="M152" s="854" t="s">
        <v>71</v>
      </c>
      <c r="N152" s="276">
        <v>0</v>
      </c>
      <c r="O152" s="276">
        <v>0</v>
      </c>
      <c r="P152" s="796">
        <v>0.86</v>
      </c>
    </row>
    <row r="153" spans="1:16" ht="31.2" x14ac:dyDescent="0.25">
      <c r="A153" s="509"/>
      <c r="B153" s="510"/>
      <c r="C153" s="511"/>
      <c r="D153" s="486"/>
      <c r="E153" s="826" t="s">
        <v>330</v>
      </c>
      <c r="F153" s="827"/>
      <c r="G153" s="828"/>
      <c r="H153" s="855"/>
      <c r="I153" s="856"/>
      <c r="J153" s="856"/>
      <c r="K153" s="856"/>
      <c r="L153" s="857" t="s">
        <v>332</v>
      </c>
      <c r="M153" s="858" t="s">
        <v>71</v>
      </c>
      <c r="N153" s="833">
        <v>0.18</v>
      </c>
      <c r="O153" s="833"/>
      <c r="P153" s="834"/>
    </row>
    <row r="154" spans="1:16" ht="47.4" thickBot="1" x14ac:dyDescent="0.3">
      <c r="A154" s="509"/>
      <c r="B154" s="510"/>
      <c r="C154" s="511"/>
      <c r="D154" s="486"/>
      <c r="E154" s="835" t="s">
        <v>333</v>
      </c>
      <c r="F154" s="827"/>
      <c r="G154" s="828"/>
      <c r="H154" s="829"/>
      <c r="I154" s="830"/>
      <c r="J154" s="830"/>
      <c r="K154" s="830"/>
      <c r="L154" s="831" t="s">
        <v>331</v>
      </c>
      <c r="M154" s="832" t="s">
        <v>77</v>
      </c>
      <c r="N154" s="833" t="s">
        <v>49</v>
      </c>
      <c r="O154" s="833"/>
      <c r="P154" s="834"/>
    </row>
    <row r="155" spans="1:16" ht="47.4" thickBot="1" x14ac:dyDescent="0.3">
      <c r="A155" s="509"/>
      <c r="B155" s="510"/>
      <c r="C155" s="511"/>
      <c r="D155" s="486"/>
      <c r="E155" s="836" t="s">
        <v>334</v>
      </c>
      <c r="F155" s="827"/>
      <c r="G155" s="828"/>
      <c r="H155" s="829"/>
      <c r="I155" s="830"/>
      <c r="J155" s="830"/>
      <c r="K155" s="830"/>
      <c r="L155" s="831" t="s">
        <v>332</v>
      </c>
      <c r="M155" s="832" t="s">
        <v>71</v>
      </c>
      <c r="N155" s="833">
        <v>0.22</v>
      </c>
      <c r="O155" s="833"/>
      <c r="P155" s="834"/>
    </row>
    <row r="156" spans="1:16" ht="25.2" customHeight="1" x14ac:dyDescent="0.25">
      <c r="A156" s="509"/>
      <c r="B156" s="510"/>
      <c r="C156" s="511"/>
      <c r="D156" s="486"/>
      <c r="E156" s="277" t="s">
        <v>212</v>
      </c>
      <c r="F156" s="265"/>
      <c r="G156" s="266"/>
      <c r="H156" s="71"/>
      <c r="I156" s="64"/>
      <c r="J156" s="64"/>
      <c r="K156" s="64"/>
      <c r="L156" s="575" t="s">
        <v>213</v>
      </c>
      <c r="M156" s="273" t="s">
        <v>77</v>
      </c>
      <c r="N156" s="276">
        <v>2</v>
      </c>
      <c r="O156" s="276">
        <v>2</v>
      </c>
      <c r="P156" s="796">
        <v>2</v>
      </c>
    </row>
    <row r="157" spans="1:16" ht="22.95" customHeight="1" thickBot="1" x14ac:dyDescent="0.3">
      <c r="A157" s="797"/>
      <c r="B157" s="798"/>
      <c r="C157" s="799"/>
      <c r="D157" s="800"/>
      <c r="E157" s="801" t="s">
        <v>214</v>
      </c>
      <c r="F157" s="802"/>
      <c r="G157" s="803"/>
      <c r="H157" s="804"/>
      <c r="I157" s="576"/>
      <c r="J157" s="576"/>
      <c r="K157" s="576"/>
      <c r="L157" s="805" t="s">
        <v>215</v>
      </c>
      <c r="M157" s="806" t="s">
        <v>77</v>
      </c>
      <c r="N157" s="807">
        <v>3</v>
      </c>
      <c r="O157" s="807">
        <v>3</v>
      </c>
      <c r="P157" s="808">
        <v>3</v>
      </c>
    </row>
    <row r="158" spans="1:16" ht="24.6" customHeight="1" thickBot="1" x14ac:dyDescent="0.3">
      <c r="A158" s="881" t="s">
        <v>40</v>
      </c>
      <c r="B158" s="883" t="s">
        <v>6</v>
      </c>
      <c r="C158" s="907" t="s">
        <v>8</v>
      </c>
      <c r="D158" s="1103"/>
      <c r="E158" s="868" t="s">
        <v>216</v>
      </c>
      <c r="F158" s="910" t="s">
        <v>48</v>
      </c>
      <c r="G158" s="872" t="s">
        <v>72</v>
      </c>
      <c r="H158" s="46" t="s">
        <v>39</v>
      </c>
      <c r="I158" s="88">
        <v>1210</v>
      </c>
      <c r="J158" s="47">
        <v>1550</v>
      </c>
      <c r="K158" s="49">
        <v>1600</v>
      </c>
      <c r="L158" s="278" t="s">
        <v>217</v>
      </c>
      <c r="M158" s="126" t="s">
        <v>50</v>
      </c>
      <c r="N158" s="183">
        <v>8500</v>
      </c>
      <c r="O158" s="183">
        <v>8700</v>
      </c>
      <c r="P158" s="630">
        <v>9000</v>
      </c>
    </row>
    <row r="159" spans="1:16" ht="19.95" customHeight="1" thickBot="1" x14ac:dyDescent="0.3">
      <c r="A159" s="882"/>
      <c r="B159" s="884"/>
      <c r="C159" s="908"/>
      <c r="D159" s="1104"/>
      <c r="E159" s="878"/>
      <c r="F159" s="879"/>
      <c r="G159" s="880"/>
      <c r="H159" s="58" t="s">
        <v>45</v>
      </c>
      <c r="I159" s="97"/>
      <c r="J159" s="97"/>
      <c r="K159" s="114"/>
      <c r="L159" s="786" t="s">
        <v>218</v>
      </c>
      <c r="M159" s="213" t="s">
        <v>71</v>
      </c>
      <c r="N159" s="618">
        <v>1.6</v>
      </c>
      <c r="O159" s="618">
        <v>2</v>
      </c>
      <c r="P159" s="633">
        <v>2</v>
      </c>
    </row>
    <row r="160" spans="1:16" ht="15.6" customHeight="1" x14ac:dyDescent="0.25">
      <c r="A160" s="882"/>
      <c r="B160" s="884"/>
      <c r="C160" s="908"/>
      <c r="D160" s="1104"/>
      <c r="E160" s="878"/>
      <c r="F160" s="879"/>
      <c r="G160" s="880"/>
      <c r="H160" s="58" t="s">
        <v>219</v>
      </c>
      <c r="I160" s="97"/>
      <c r="J160" s="97"/>
      <c r="K160" s="114"/>
      <c r="L160" s="279" t="s">
        <v>220</v>
      </c>
      <c r="M160" s="126" t="s">
        <v>221</v>
      </c>
      <c r="N160" s="157">
        <v>2.66</v>
      </c>
      <c r="O160" s="157">
        <v>2.4</v>
      </c>
      <c r="P160" s="304">
        <v>2.2999999999999998</v>
      </c>
    </row>
    <row r="161" spans="1:16" ht="16.2" thickBot="1" x14ac:dyDescent="0.3">
      <c r="A161" s="882"/>
      <c r="B161" s="884"/>
      <c r="C161" s="908"/>
      <c r="D161" s="1104"/>
      <c r="E161" s="878"/>
      <c r="F161" s="879"/>
      <c r="G161" s="880"/>
      <c r="H161" s="58" t="s">
        <v>70</v>
      </c>
      <c r="I161" s="115"/>
      <c r="J161" s="97"/>
      <c r="K161" s="114"/>
      <c r="L161" s="280" t="s">
        <v>222</v>
      </c>
      <c r="M161" s="281" t="s">
        <v>50</v>
      </c>
      <c r="N161" s="691">
        <v>1</v>
      </c>
      <c r="O161" s="691">
        <v>1</v>
      </c>
      <c r="P161" s="692">
        <v>1</v>
      </c>
    </row>
    <row r="162" spans="1:16" ht="15.6" customHeight="1" thickBot="1" x14ac:dyDescent="0.3">
      <c r="A162" s="882"/>
      <c r="B162" s="884"/>
      <c r="C162" s="908"/>
      <c r="D162" s="1104"/>
      <c r="E162" s="878"/>
      <c r="F162" s="879"/>
      <c r="G162" s="880"/>
      <c r="H162" s="434" t="s">
        <v>46</v>
      </c>
      <c r="I162" s="810">
        <v>133.5</v>
      </c>
      <c r="J162" s="282"/>
      <c r="K162" s="283"/>
      <c r="L162" s="787"/>
      <c r="M162" s="284"/>
      <c r="N162" s="431"/>
      <c r="O162" s="431"/>
      <c r="P162" s="432"/>
    </row>
    <row r="163" spans="1:16" ht="15.6" customHeight="1" thickBot="1" x14ac:dyDescent="0.3">
      <c r="A163" s="905"/>
      <c r="B163" s="906"/>
      <c r="C163" s="909"/>
      <c r="D163" s="1105"/>
      <c r="E163" s="869"/>
      <c r="F163" s="911"/>
      <c r="G163" s="873"/>
      <c r="H163" s="60" t="s">
        <v>7</v>
      </c>
      <c r="I163" s="107">
        <f>SUM(I158:I162)</f>
        <v>1343.5</v>
      </c>
      <c r="J163" s="107">
        <f t="shared" ref="J163:K163" si="14">SUM(J158:J161)</f>
        <v>1550</v>
      </c>
      <c r="K163" s="107">
        <f t="shared" si="14"/>
        <v>1600</v>
      </c>
      <c r="L163" s="285"/>
      <c r="M163" s="286"/>
      <c r="N163" s="287"/>
      <c r="O163" s="287"/>
      <c r="P163" s="288"/>
    </row>
    <row r="164" spans="1:16" ht="22.2" customHeight="1" x14ac:dyDescent="0.25">
      <c r="A164" s="862" t="s">
        <v>40</v>
      </c>
      <c r="B164" s="864" t="s">
        <v>6</v>
      </c>
      <c r="C164" s="866" t="s">
        <v>40</v>
      </c>
      <c r="D164" s="110"/>
      <c r="E164" s="868" t="s">
        <v>223</v>
      </c>
      <c r="F164" s="967" t="s">
        <v>48</v>
      </c>
      <c r="G164" s="970" t="s">
        <v>72</v>
      </c>
      <c r="H164" s="87" t="s">
        <v>39</v>
      </c>
      <c r="I164" s="289">
        <v>10</v>
      </c>
      <c r="J164" s="289">
        <v>20</v>
      </c>
      <c r="K164" s="289">
        <v>20</v>
      </c>
      <c r="L164" s="1106" t="s">
        <v>224</v>
      </c>
      <c r="M164" s="1108" t="s">
        <v>71</v>
      </c>
      <c r="N164" s="1004">
        <v>10.4</v>
      </c>
      <c r="O164" s="1004">
        <v>10</v>
      </c>
      <c r="P164" s="1006">
        <v>10</v>
      </c>
    </row>
    <row r="165" spans="1:16" ht="15.6" customHeight="1" x14ac:dyDescent="0.25">
      <c r="A165" s="946"/>
      <c r="B165" s="884"/>
      <c r="C165" s="874"/>
      <c r="D165" s="112"/>
      <c r="E165" s="878"/>
      <c r="F165" s="968"/>
      <c r="G165" s="971"/>
      <c r="H165" s="89" t="s">
        <v>45</v>
      </c>
      <c r="I165" s="290"/>
      <c r="J165" s="290"/>
      <c r="K165" s="290"/>
      <c r="L165" s="973"/>
      <c r="M165" s="1095"/>
      <c r="N165" s="1055"/>
      <c r="O165" s="1055"/>
      <c r="P165" s="1056"/>
    </row>
    <row r="166" spans="1:16" ht="15.6" x14ac:dyDescent="0.25">
      <c r="A166" s="946"/>
      <c r="B166" s="884"/>
      <c r="C166" s="874"/>
      <c r="D166" s="112"/>
      <c r="E166" s="878"/>
      <c r="F166" s="968"/>
      <c r="G166" s="971"/>
      <c r="H166" s="89" t="s">
        <v>219</v>
      </c>
      <c r="I166" s="90"/>
      <c r="J166" s="90"/>
      <c r="K166" s="90"/>
      <c r="L166" s="973"/>
      <c r="M166" s="1095"/>
      <c r="N166" s="1055"/>
      <c r="O166" s="1055"/>
      <c r="P166" s="1056"/>
    </row>
    <row r="167" spans="1:16" ht="16.2" thickBot="1" x14ac:dyDescent="0.3">
      <c r="A167" s="946"/>
      <c r="B167" s="884"/>
      <c r="C167" s="874"/>
      <c r="D167" s="112"/>
      <c r="E167" s="878"/>
      <c r="F167" s="968"/>
      <c r="G167" s="971"/>
      <c r="H167" s="291" t="s">
        <v>70</v>
      </c>
      <c r="I167" s="292"/>
      <c r="J167" s="293"/>
      <c r="K167" s="292"/>
      <c r="L167" s="1107"/>
      <c r="M167" s="1096"/>
      <c r="N167" s="1005"/>
      <c r="O167" s="1005"/>
      <c r="P167" s="1007"/>
    </row>
    <row r="168" spans="1:16" ht="47.4" thickBot="1" x14ac:dyDescent="0.3">
      <c r="A168" s="1047"/>
      <c r="B168" s="906"/>
      <c r="C168" s="1054"/>
      <c r="D168" s="263"/>
      <c r="E168" s="869"/>
      <c r="F168" s="969"/>
      <c r="G168" s="972"/>
      <c r="H168" s="294" t="s">
        <v>7</v>
      </c>
      <c r="I168" s="295">
        <f>SUM(I164:I167)</f>
        <v>10</v>
      </c>
      <c r="J168" s="295">
        <f t="shared" ref="J168:K168" si="15">SUM(J164:J167)</f>
        <v>20</v>
      </c>
      <c r="K168" s="295">
        <f t="shared" si="15"/>
        <v>20</v>
      </c>
      <c r="L168" s="264" t="s">
        <v>225</v>
      </c>
      <c r="M168" s="296" t="s">
        <v>71</v>
      </c>
      <c r="N168" s="297"/>
      <c r="O168" s="297"/>
      <c r="P168" s="298"/>
    </row>
    <row r="169" spans="1:16" ht="15.6" customHeight="1" x14ac:dyDescent="0.25">
      <c r="A169" s="862" t="s">
        <v>40</v>
      </c>
      <c r="B169" s="864" t="s">
        <v>6</v>
      </c>
      <c r="C169" s="866" t="s">
        <v>41</v>
      </c>
      <c r="D169" s="110"/>
      <c r="E169" s="868" t="s">
        <v>226</v>
      </c>
      <c r="F169" s="1109" t="s">
        <v>48</v>
      </c>
      <c r="G169" s="872" t="s">
        <v>72</v>
      </c>
      <c r="H169" s="87" t="s">
        <v>39</v>
      </c>
      <c r="I169" s="88"/>
      <c r="J169" s="88">
        <v>500</v>
      </c>
      <c r="K169" s="289">
        <v>500</v>
      </c>
      <c r="L169" s="1106" t="s">
        <v>227</v>
      </c>
      <c r="M169" s="1108" t="s">
        <v>50</v>
      </c>
      <c r="N169" s="1097">
        <v>1</v>
      </c>
      <c r="O169" s="1097"/>
      <c r="P169" s="1006"/>
    </row>
    <row r="170" spans="1:16" ht="15.6" x14ac:dyDescent="0.25">
      <c r="A170" s="946"/>
      <c r="B170" s="884"/>
      <c r="C170" s="874"/>
      <c r="D170" s="112"/>
      <c r="E170" s="878"/>
      <c r="F170" s="1110"/>
      <c r="G170" s="880"/>
      <c r="H170" s="89" t="s">
        <v>45</v>
      </c>
      <c r="I170" s="90"/>
      <c r="J170" s="90"/>
      <c r="K170" s="290"/>
      <c r="L170" s="973"/>
      <c r="M170" s="1095"/>
      <c r="N170" s="1098"/>
      <c r="O170" s="1098"/>
      <c r="P170" s="1056"/>
    </row>
    <row r="171" spans="1:16" ht="15.6" x14ac:dyDescent="0.25">
      <c r="A171" s="946"/>
      <c r="B171" s="884"/>
      <c r="C171" s="874"/>
      <c r="D171" s="112"/>
      <c r="E171" s="878"/>
      <c r="F171" s="1110"/>
      <c r="G171" s="880"/>
      <c r="H171" s="89" t="s">
        <v>219</v>
      </c>
      <c r="I171" s="90">
        <v>300</v>
      </c>
      <c r="J171" s="90">
        <v>500</v>
      </c>
      <c r="K171" s="290">
        <v>500</v>
      </c>
      <c r="L171" s="973"/>
      <c r="M171" s="1095"/>
      <c r="N171" s="1098"/>
      <c r="O171" s="1098"/>
      <c r="P171" s="1056"/>
    </row>
    <row r="172" spans="1:16" ht="16.2" thickBot="1" x14ac:dyDescent="0.3">
      <c r="A172" s="946"/>
      <c r="B172" s="884"/>
      <c r="C172" s="874"/>
      <c r="D172" s="112"/>
      <c r="E172" s="548"/>
      <c r="F172" s="1110"/>
      <c r="G172" s="880"/>
      <c r="H172" s="89" t="s">
        <v>70</v>
      </c>
      <c r="I172" s="90"/>
      <c r="J172" s="90"/>
      <c r="K172" s="290"/>
      <c r="L172" s="1107"/>
      <c r="M172" s="1096"/>
      <c r="N172" s="1099"/>
      <c r="O172" s="1099"/>
      <c r="P172" s="1007"/>
    </row>
    <row r="173" spans="1:16" ht="31.2" customHeight="1" thickBot="1" x14ac:dyDescent="0.3">
      <c r="A173" s="1047"/>
      <c r="B173" s="906"/>
      <c r="C173" s="1054"/>
      <c r="D173" s="263"/>
      <c r="E173" s="117" t="s">
        <v>286</v>
      </c>
      <c r="F173" s="1111"/>
      <c r="G173" s="873"/>
      <c r="H173" s="106" t="s">
        <v>7</v>
      </c>
      <c r="I173" s="61">
        <f>SUM(I169:I172)</f>
        <v>300</v>
      </c>
      <c r="J173" s="61">
        <f t="shared" ref="J173:K173" si="16">SUM(J169:J172)</f>
        <v>1000</v>
      </c>
      <c r="K173" s="61">
        <f t="shared" si="16"/>
        <v>1000</v>
      </c>
      <c r="L173" s="299" t="s">
        <v>228</v>
      </c>
      <c r="M173" s="300" t="s">
        <v>50</v>
      </c>
      <c r="N173" s="301">
        <v>1</v>
      </c>
      <c r="O173" s="301"/>
      <c r="P173" s="298"/>
    </row>
    <row r="174" spans="1:16" ht="46.8" x14ac:dyDescent="0.25">
      <c r="A174" s="1100" t="s">
        <v>40</v>
      </c>
      <c r="B174" s="883" t="s">
        <v>6</v>
      </c>
      <c r="C174" s="907" t="s">
        <v>43</v>
      </c>
      <c r="D174" s="110"/>
      <c r="E174" s="868" t="s">
        <v>229</v>
      </c>
      <c r="F174" s="910" t="s">
        <v>48</v>
      </c>
      <c r="G174" s="872" t="s">
        <v>72</v>
      </c>
      <c r="H174" s="87" t="s">
        <v>39</v>
      </c>
      <c r="I174" s="88">
        <v>93</v>
      </c>
      <c r="J174" s="88">
        <v>100</v>
      </c>
      <c r="K174" s="289">
        <v>100</v>
      </c>
      <c r="L174" s="302" t="s">
        <v>230</v>
      </c>
      <c r="M174" s="303" t="s">
        <v>50</v>
      </c>
      <c r="N174" s="157">
        <v>1</v>
      </c>
      <c r="O174" s="157">
        <v>2</v>
      </c>
      <c r="P174" s="304">
        <v>2</v>
      </c>
    </row>
    <row r="175" spans="1:16" ht="31.2" x14ac:dyDescent="0.25">
      <c r="A175" s="1101"/>
      <c r="B175" s="884"/>
      <c r="C175" s="908"/>
      <c r="D175" s="112"/>
      <c r="E175" s="878"/>
      <c r="F175" s="879"/>
      <c r="G175" s="880"/>
      <c r="H175" s="89" t="s">
        <v>45</v>
      </c>
      <c r="I175" s="90"/>
      <c r="J175" s="90"/>
      <c r="K175" s="290"/>
      <c r="L175" s="305" t="s">
        <v>231</v>
      </c>
      <c r="M175" s="306" t="s">
        <v>50</v>
      </c>
      <c r="N175" s="307">
        <v>15</v>
      </c>
      <c r="O175" s="307">
        <v>14</v>
      </c>
      <c r="P175" s="308">
        <v>14</v>
      </c>
    </row>
    <row r="176" spans="1:16" ht="15.6" x14ac:dyDescent="0.25">
      <c r="A176" s="1101"/>
      <c r="B176" s="884"/>
      <c r="C176" s="908"/>
      <c r="D176" s="112"/>
      <c r="E176" s="878"/>
      <c r="F176" s="879"/>
      <c r="G176" s="880"/>
      <c r="H176" s="89" t="s">
        <v>219</v>
      </c>
      <c r="I176" s="90">
        <v>400</v>
      </c>
      <c r="J176" s="90">
        <v>400</v>
      </c>
      <c r="K176" s="290">
        <v>400</v>
      </c>
      <c r="L176" s="305" t="s">
        <v>232</v>
      </c>
      <c r="M176" s="306" t="s">
        <v>50</v>
      </c>
      <c r="N176" s="307">
        <v>10</v>
      </c>
      <c r="O176" s="307">
        <v>10</v>
      </c>
      <c r="P176" s="308">
        <v>10</v>
      </c>
    </row>
    <row r="177" spans="1:16" ht="15.6" customHeight="1" x14ac:dyDescent="0.25">
      <c r="A177" s="1101"/>
      <c r="B177" s="884"/>
      <c r="C177" s="908"/>
      <c r="D177" s="112"/>
      <c r="E177" s="878"/>
      <c r="F177" s="879"/>
      <c r="G177" s="880"/>
      <c r="H177" s="89" t="s">
        <v>70</v>
      </c>
      <c r="I177" s="90"/>
      <c r="J177" s="90"/>
      <c r="K177" s="290"/>
      <c r="L177" s="305" t="s">
        <v>233</v>
      </c>
      <c r="M177" s="306" t="s">
        <v>50</v>
      </c>
      <c r="N177" s="309">
        <v>1</v>
      </c>
      <c r="O177" s="309">
        <v>2</v>
      </c>
      <c r="P177" s="421">
        <v>2</v>
      </c>
    </row>
    <row r="178" spans="1:16" ht="15.6" customHeight="1" x14ac:dyDescent="0.25">
      <c r="A178" s="1101"/>
      <c r="B178" s="884"/>
      <c r="C178" s="908"/>
      <c r="D178" s="112"/>
      <c r="E178" s="878"/>
      <c r="F178" s="879"/>
      <c r="G178" s="880"/>
      <c r="H178" s="91"/>
      <c r="I178" s="92"/>
      <c r="J178" s="92"/>
      <c r="K178" s="92"/>
      <c r="L178" s="305" t="s">
        <v>234</v>
      </c>
      <c r="M178" s="306" t="s">
        <v>50</v>
      </c>
      <c r="N178" s="309">
        <v>1</v>
      </c>
      <c r="O178" s="309">
        <v>1</v>
      </c>
      <c r="P178" s="421">
        <v>1</v>
      </c>
    </row>
    <row r="179" spans="1:16" ht="16.2" thickBot="1" x14ac:dyDescent="0.3">
      <c r="A179" s="1102"/>
      <c r="B179" s="906"/>
      <c r="C179" s="410"/>
      <c r="D179" s="116"/>
      <c r="E179" s="869"/>
      <c r="F179" s="911"/>
      <c r="G179" s="873"/>
      <c r="H179" s="106" t="s">
        <v>7</v>
      </c>
      <c r="I179" s="61">
        <f>SUM(I174:I177)</f>
        <v>493</v>
      </c>
      <c r="J179" s="61">
        <f t="shared" ref="J179:K179" si="17">SUM(J174:J177)</f>
        <v>500</v>
      </c>
      <c r="K179" s="61">
        <f t="shared" si="17"/>
        <v>500</v>
      </c>
      <c r="L179" s="175"/>
      <c r="M179" s="62"/>
      <c r="N179" s="675"/>
      <c r="O179" s="675"/>
      <c r="P179" s="676"/>
    </row>
    <row r="180" spans="1:16" ht="21" customHeight="1" x14ac:dyDescent="0.25">
      <c r="A180" s="881" t="s">
        <v>40</v>
      </c>
      <c r="B180" s="883" t="s">
        <v>6</v>
      </c>
      <c r="C180" s="866" t="s">
        <v>47</v>
      </c>
      <c r="D180" s="1112"/>
      <c r="E180" s="1121" t="s">
        <v>235</v>
      </c>
      <c r="F180" s="1115">
        <v>288724610</v>
      </c>
      <c r="G180" s="1118" t="s">
        <v>72</v>
      </c>
      <c r="H180" s="46" t="s">
        <v>39</v>
      </c>
      <c r="I180" s="158">
        <v>325</v>
      </c>
      <c r="J180" s="181">
        <v>490</v>
      </c>
      <c r="K180" s="181">
        <v>490</v>
      </c>
      <c r="L180" s="577"/>
      <c r="M180" s="50"/>
      <c r="N180" s="170"/>
      <c r="O180" s="127"/>
      <c r="P180" s="128"/>
    </row>
    <row r="181" spans="1:16" ht="19.95" customHeight="1" x14ac:dyDescent="0.25">
      <c r="A181" s="882"/>
      <c r="B181" s="884"/>
      <c r="C181" s="874"/>
      <c r="D181" s="1113"/>
      <c r="E181" s="1122"/>
      <c r="F181" s="1116"/>
      <c r="G181" s="1119"/>
      <c r="H181" s="58" t="s">
        <v>46</v>
      </c>
      <c r="I181" s="811">
        <v>2.7</v>
      </c>
      <c r="J181" s="312"/>
      <c r="K181" s="312"/>
      <c r="L181" s="578"/>
      <c r="M181" s="313"/>
      <c r="N181" s="104"/>
      <c r="O181" s="104"/>
      <c r="P181" s="105"/>
    </row>
    <row r="182" spans="1:16" ht="16.2" customHeight="1" x14ac:dyDescent="0.25">
      <c r="A182" s="882"/>
      <c r="B182" s="884"/>
      <c r="C182" s="874"/>
      <c r="D182" s="1113"/>
      <c r="E182" s="1122"/>
      <c r="F182" s="1116"/>
      <c r="G182" s="1119"/>
      <c r="H182" s="58"/>
      <c r="I182" s="312"/>
      <c r="J182" s="312"/>
      <c r="K182" s="312"/>
      <c r="L182" s="579"/>
      <c r="M182" s="111"/>
      <c r="N182" s="93"/>
      <c r="O182" s="93"/>
      <c r="P182" s="189"/>
    </row>
    <row r="183" spans="1:16" ht="16.2" thickBot="1" x14ac:dyDescent="0.3">
      <c r="A183" s="905"/>
      <c r="B183" s="906"/>
      <c r="C183" s="867"/>
      <c r="D183" s="1114"/>
      <c r="E183" s="314"/>
      <c r="F183" s="1117"/>
      <c r="G183" s="1120"/>
      <c r="H183" s="106" t="s">
        <v>7</v>
      </c>
      <c r="I183" s="61">
        <f>SUM(I180:I182)</f>
        <v>327.7</v>
      </c>
      <c r="J183" s="61">
        <f>SUM(J180:J182)</f>
        <v>490</v>
      </c>
      <c r="K183" s="61">
        <f>SUM(K180:K182)</f>
        <v>490</v>
      </c>
      <c r="L183" s="315"/>
      <c r="M183" s="133"/>
      <c r="N183" s="316"/>
      <c r="O183" s="316"/>
      <c r="P183" s="317"/>
    </row>
    <row r="184" spans="1:16" ht="15.6" customHeight="1" x14ac:dyDescent="0.25">
      <c r="A184" s="862"/>
      <c r="B184" s="864"/>
      <c r="C184" s="866"/>
      <c r="D184" s="110"/>
      <c r="E184" s="918" t="s">
        <v>239</v>
      </c>
      <c r="F184" s="920"/>
      <c r="G184" s="872"/>
      <c r="H184" s="844"/>
      <c r="I184" s="845"/>
      <c r="J184" s="846"/>
      <c r="K184" s="847"/>
      <c r="L184" s="848" t="s">
        <v>236</v>
      </c>
      <c r="M184" s="157" t="s">
        <v>237</v>
      </c>
      <c r="N184" s="183" t="s">
        <v>322</v>
      </c>
      <c r="O184" s="183" t="s">
        <v>322</v>
      </c>
      <c r="P184" s="630" t="s">
        <v>322</v>
      </c>
    </row>
    <row r="185" spans="1:16" ht="38.4" customHeight="1" thickBot="1" x14ac:dyDescent="0.3">
      <c r="A185" s="1047"/>
      <c r="B185" s="906"/>
      <c r="C185" s="1054"/>
      <c r="D185" s="263"/>
      <c r="E185" s="1052"/>
      <c r="F185" s="873"/>
      <c r="G185" s="873"/>
      <c r="H185" s="849"/>
      <c r="I185" s="850"/>
      <c r="J185" s="851"/>
      <c r="K185" s="852"/>
      <c r="L185" s="853" t="s">
        <v>240</v>
      </c>
      <c r="M185" s="645" t="s">
        <v>50</v>
      </c>
      <c r="N185" s="297">
        <v>1</v>
      </c>
      <c r="O185" s="297">
        <v>1</v>
      </c>
      <c r="P185" s="298">
        <v>1</v>
      </c>
    </row>
    <row r="186" spans="1:16" ht="47.4" thickBot="1" x14ac:dyDescent="0.3">
      <c r="A186" s="823"/>
      <c r="B186" s="402"/>
      <c r="C186" s="824"/>
      <c r="D186" s="112"/>
      <c r="E186" s="825" t="s">
        <v>241</v>
      </c>
      <c r="F186" s="413"/>
      <c r="G186" s="318"/>
      <c r="H186" s="839"/>
      <c r="I186" s="840"/>
      <c r="J186" s="841"/>
      <c r="K186" s="842"/>
      <c r="L186" s="843" t="s">
        <v>241</v>
      </c>
      <c r="M186" s="430" t="s">
        <v>50</v>
      </c>
      <c r="N186" s="689">
        <v>110</v>
      </c>
      <c r="O186" s="420">
        <v>110</v>
      </c>
      <c r="P186" s="563">
        <v>110</v>
      </c>
    </row>
    <row r="187" spans="1:16" ht="15.6" customHeight="1" thickBot="1" x14ac:dyDescent="0.3">
      <c r="A187" s="43"/>
      <c r="B187" s="405"/>
      <c r="C187" s="409"/>
      <c r="D187" s="110"/>
      <c r="E187" s="417" t="s">
        <v>242</v>
      </c>
      <c r="F187" s="411"/>
      <c r="G187" s="382"/>
      <c r="H187" s="549"/>
      <c r="I187" s="550"/>
      <c r="J187" s="551"/>
      <c r="K187" s="552"/>
      <c r="L187" s="711" t="s">
        <v>238</v>
      </c>
      <c r="M187" s="712" t="s">
        <v>50</v>
      </c>
      <c r="N187" s="716">
        <v>10</v>
      </c>
      <c r="O187" s="716">
        <v>10</v>
      </c>
      <c r="P187" s="421">
        <v>10</v>
      </c>
    </row>
    <row r="188" spans="1:16" ht="16.2" customHeight="1" thickBot="1" x14ac:dyDescent="0.3">
      <c r="A188" s="38" t="s">
        <v>40</v>
      </c>
      <c r="B188" s="121" t="s">
        <v>6</v>
      </c>
      <c r="C188" s="1031" t="s">
        <v>31</v>
      </c>
      <c r="D188" s="891"/>
      <c r="E188" s="891"/>
      <c r="F188" s="891"/>
      <c r="G188" s="891"/>
      <c r="H188" s="74" t="s">
        <v>7</v>
      </c>
      <c r="I188" s="75">
        <f>I137+I163+I168+I173+I179+I183</f>
        <v>6498.8</v>
      </c>
      <c r="J188" s="75">
        <f>J137+J163+J168+J173+J179+J183</f>
        <v>8660</v>
      </c>
      <c r="K188" s="75">
        <f>K137+K163+K168+K173+K179+K183</f>
        <v>8710</v>
      </c>
      <c r="L188" s="553"/>
      <c r="M188" s="553"/>
      <c r="N188" s="554"/>
      <c r="O188" s="554"/>
      <c r="P188" s="555"/>
    </row>
    <row r="189" spans="1:16" ht="16.2" thickBot="1" x14ac:dyDescent="0.3">
      <c r="A189" s="38" t="s">
        <v>40</v>
      </c>
      <c r="B189" s="121" t="s">
        <v>8</v>
      </c>
      <c r="C189" s="1144" t="s">
        <v>243</v>
      </c>
      <c r="D189" s="1145"/>
      <c r="E189" s="1145"/>
      <c r="F189" s="1145"/>
      <c r="G189" s="1145"/>
      <c r="H189" s="1145"/>
      <c r="I189" s="1145"/>
      <c r="J189" s="1145"/>
      <c r="K189" s="1145"/>
      <c r="L189" s="1145"/>
      <c r="M189" s="1145"/>
      <c r="N189" s="1145"/>
      <c r="O189" s="1145"/>
      <c r="P189" s="1146"/>
    </row>
    <row r="190" spans="1:16" ht="47.4" customHeight="1" thickBot="1" x14ac:dyDescent="0.3">
      <c r="A190" s="436"/>
      <c r="B190" s="473"/>
      <c r="C190" s="512"/>
      <c r="D190" s="513"/>
      <c r="E190" s="513"/>
      <c r="F190" s="513"/>
      <c r="G190" s="513"/>
      <c r="H190" s="513"/>
      <c r="I190" s="513"/>
      <c r="J190" s="513"/>
      <c r="K190" s="514"/>
      <c r="L190" s="717" t="s">
        <v>244</v>
      </c>
      <c r="M190" s="718" t="s">
        <v>52</v>
      </c>
      <c r="N190" s="719" t="s">
        <v>54</v>
      </c>
      <c r="O190" s="515"/>
      <c r="P190" s="516"/>
    </row>
    <row r="191" spans="1:16" ht="15.6" customHeight="1" x14ac:dyDescent="0.25">
      <c r="A191" s="881" t="s">
        <v>40</v>
      </c>
      <c r="B191" s="883" t="s">
        <v>8</v>
      </c>
      <c r="C191" s="907" t="s">
        <v>6</v>
      </c>
      <c r="D191" s="110"/>
      <c r="E191" s="868" t="s">
        <v>245</v>
      </c>
      <c r="F191" s="1131">
        <v>288724610</v>
      </c>
      <c r="G191" s="872" t="s">
        <v>72</v>
      </c>
      <c r="H191" s="46" t="s">
        <v>39</v>
      </c>
      <c r="I191" s="88">
        <v>165</v>
      </c>
      <c r="J191" s="48">
        <v>230</v>
      </c>
      <c r="K191" s="49">
        <v>230</v>
      </c>
      <c r="L191" s="715" t="s">
        <v>246</v>
      </c>
      <c r="M191" s="720" t="s">
        <v>50</v>
      </c>
      <c r="N191" s="157">
        <v>48</v>
      </c>
      <c r="O191" s="157">
        <v>48</v>
      </c>
      <c r="P191" s="304">
        <v>48</v>
      </c>
    </row>
    <row r="192" spans="1:16" ht="31.2" customHeight="1" x14ac:dyDescent="0.25">
      <c r="A192" s="882"/>
      <c r="B192" s="884"/>
      <c r="C192" s="908"/>
      <c r="D192" s="112"/>
      <c r="E192" s="878"/>
      <c r="F192" s="1132"/>
      <c r="G192" s="880"/>
      <c r="H192" s="58" t="s">
        <v>45</v>
      </c>
      <c r="I192" s="320"/>
      <c r="J192" s="321"/>
      <c r="K192" s="322"/>
      <c r="L192" s="721"/>
      <c r="M192" s="722"/>
      <c r="N192" s="723"/>
      <c r="O192" s="723"/>
      <c r="P192" s="724"/>
    </row>
    <row r="193" spans="1:17" ht="31.2" customHeight="1" thickBot="1" x14ac:dyDescent="0.3">
      <c r="A193" s="400"/>
      <c r="B193" s="402"/>
      <c r="C193" s="412"/>
      <c r="D193" s="112"/>
      <c r="E193" s="869"/>
      <c r="F193" s="1133"/>
      <c r="G193" s="873"/>
      <c r="H193" s="106" t="s">
        <v>7</v>
      </c>
      <c r="I193" s="107">
        <f>SUM(I191:I192)</f>
        <v>165</v>
      </c>
      <c r="J193" s="107">
        <f>SUM(J191:J192)</f>
        <v>230</v>
      </c>
      <c r="K193" s="107">
        <f>SUM(K191:K192)</f>
        <v>230</v>
      </c>
      <c r="L193" s="725"/>
      <c r="M193" s="726"/>
      <c r="N193" s="727"/>
      <c r="O193" s="727"/>
      <c r="P193" s="728"/>
    </row>
    <row r="194" spans="1:17" ht="15.6" x14ac:dyDescent="0.3">
      <c r="A194" s="881" t="s">
        <v>40</v>
      </c>
      <c r="B194" s="883" t="s">
        <v>8</v>
      </c>
      <c r="C194" s="907" t="s">
        <v>8</v>
      </c>
      <c r="D194" s="323"/>
      <c r="E194" s="868" t="s">
        <v>247</v>
      </c>
      <c r="F194" s="910" t="s">
        <v>48</v>
      </c>
      <c r="G194" s="872" t="s">
        <v>72</v>
      </c>
      <c r="H194" s="46" t="s">
        <v>39</v>
      </c>
      <c r="I194" s="47">
        <v>4</v>
      </c>
      <c r="J194" s="47">
        <v>4</v>
      </c>
      <c r="K194" s="49">
        <v>4</v>
      </c>
      <c r="L194" s="729" t="s">
        <v>248</v>
      </c>
      <c r="M194" s="730" t="s">
        <v>50</v>
      </c>
      <c r="N194" s="731">
        <v>5</v>
      </c>
      <c r="O194" s="732">
        <v>5</v>
      </c>
      <c r="P194" s="733">
        <v>5</v>
      </c>
    </row>
    <row r="195" spans="1:17" ht="31.2" customHeight="1" x14ac:dyDescent="0.3">
      <c r="A195" s="882"/>
      <c r="B195" s="884"/>
      <c r="C195" s="908"/>
      <c r="D195" s="324"/>
      <c r="E195" s="878"/>
      <c r="F195" s="879"/>
      <c r="G195" s="880"/>
      <c r="H195" s="58"/>
      <c r="I195" s="391"/>
      <c r="J195" s="392"/>
      <c r="K195" s="391"/>
      <c r="L195" s="734" t="s">
        <v>249</v>
      </c>
      <c r="M195" s="735" t="s">
        <v>77</v>
      </c>
      <c r="N195" s="736">
        <v>2</v>
      </c>
      <c r="O195" s="736">
        <v>2</v>
      </c>
      <c r="P195" s="737">
        <v>2</v>
      </c>
    </row>
    <row r="196" spans="1:17" ht="16.2" thickBot="1" x14ac:dyDescent="0.35">
      <c r="A196" s="905"/>
      <c r="B196" s="906"/>
      <c r="C196" s="909"/>
      <c r="D196" s="325"/>
      <c r="E196" s="414"/>
      <c r="F196" s="911"/>
      <c r="G196" s="873"/>
      <c r="H196" s="106" t="s">
        <v>7</v>
      </c>
      <c r="I196" s="61">
        <f>I194*1</f>
        <v>4</v>
      </c>
      <c r="J196" s="61">
        <f t="shared" ref="J196:K196" si="18">J194*1</f>
        <v>4</v>
      </c>
      <c r="K196" s="61">
        <f t="shared" si="18"/>
        <v>4</v>
      </c>
      <c r="L196" s="738"/>
      <c r="M196" s="739"/>
      <c r="N196" s="740"/>
      <c r="O196" s="740"/>
      <c r="P196" s="741"/>
    </row>
    <row r="197" spans="1:17" ht="15.6" customHeight="1" x14ac:dyDescent="0.3">
      <c r="A197" s="862" t="s">
        <v>40</v>
      </c>
      <c r="B197" s="864" t="s">
        <v>8</v>
      </c>
      <c r="C197" s="866" t="s">
        <v>40</v>
      </c>
      <c r="D197" s="110"/>
      <c r="E197" s="868" t="s">
        <v>250</v>
      </c>
      <c r="F197" s="870" t="s">
        <v>48</v>
      </c>
      <c r="G197" s="872" t="s">
        <v>72</v>
      </c>
      <c r="H197" s="327" t="s">
        <v>39</v>
      </c>
      <c r="I197" s="328">
        <v>20</v>
      </c>
      <c r="J197" s="328">
        <v>20</v>
      </c>
      <c r="K197" s="328">
        <v>20</v>
      </c>
      <c r="L197" s="742" t="s">
        <v>251</v>
      </c>
      <c r="M197" s="730" t="s">
        <v>50</v>
      </c>
      <c r="N197" s="732">
        <v>7</v>
      </c>
      <c r="O197" s="732">
        <v>7</v>
      </c>
      <c r="P197" s="733">
        <v>7</v>
      </c>
    </row>
    <row r="198" spans="1:17" ht="25.2" customHeight="1" thickBot="1" x14ac:dyDescent="0.35">
      <c r="A198" s="863"/>
      <c r="B198" s="865"/>
      <c r="C198" s="867"/>
      <c r="D198" s="116"/>
      <c r="E198" s="869"/>
      <c r="F198" s="871"/>
      <c r="G198" s="873"/>
      <c r="H198" s="106" t="s">
        <v>7</v>
      </c>
      <c r="I198" s="107">
        <f>SUM(I197:I197)</f>
        <v>20</v>
      </c>
      <c r="J198" s="107">
        <f t="shared" ref="J198:K198" si="19">SUM(J197:J197)</f>
        <v>20</v>
      </c>
      <c r="K198" s="107">
        <f t="shared" si="19"/>
        <v>20</v>
      </c>
      <c r="L198" s="329"/>
      <c r="M198" s="330"/>
      <c r="N198" s="331"/>
      <c r="O198" s="331"/>
      <c r="P198" s="326"/>
    </row>
    <row r="199" spans="1:17" ht="31.2" customHeight="1" x14ac:dyDescent="0.3">
      <c r="A199" s="43" t="s">
        <v>40</v>
      </c>
      <c r="B199" s="405" t="s">
        <v>8</v>
      </c>
      <c r="C199" s="866" t="s">
        <v>41</v>
      </c>
      <c r="D199" s="875"/>
      <c r="E199" s="868" t="s">
        <v>252</v>
      </c>
      <c r="F199" s="870" t="s">
        <v>48</v>
      </c>
      <c r="G199" s="872" t="s">
        <v>72</v>
      </c>
      <c r="H199" s="46" t="s">
        <v>39</v>
      </c>
      <c r="I199" s="88">
        <v>1441</v>
      </c>
      <c r="J199" s="48">
        <v>1700</v>
      </c>
      <c r="K199" s="49">
        <v>1700</v>
      </c>
      <c r="L199" s="332" t="s">
        <v>253</v>
      </c>
      <c r="M199" s="743" t="s">
        <v>77</v>
      </c>
      <c r="N199" s="732">
        <v>5</v>
      </c>
      <c r="O199" s="732">
        <v>4</v>
      </c>
      <c r="P199" s="733">
        <v>4</v>
      </c>
    </row>
    <row r="200" spans="1:17" ht="15.6" x14ac:dyDescent="0.3">
      <c r="A200" s="400"/>
      <c r="B200" s="402"/>
      <c r="C200" s="874"/>
      <c r="D200" s="876"/>
      <c r="E200" s="878"/>
      <c r="F200" s="879"/>
      <c r="G200" s="880"/>
      <c r="H200" s="58" t="s">
        <v>45</v>
      </c>
      <c r="I200" s="90"/>
      <c r="J200" s="113"/>
      <c r="K200" s="114"/>
      <c r="L200" s="333"/>
      <c r="M200" s="744"/>
      <c r="N200" s="745"/>
      <c r="O200" s="745"/>
      <c r="P200" s="746"/>
    </row>
    <row r="201" spans="1:17" ht="15.6" x14ac:dyDescent="0.3">
      <c r="A201" s="400"/>
      <c r="B201" s="402"/>
      <c r="C201" s="874"/>
      <c r="D201" s="876"/>
      <c r="E201" s="878"/>
      <c r="F201" s="879"/>
      <c r="G201" s="880"/>
      <c r="H201" s="58" t="s">
        <v>219</v>
      </c>
      <c r="I201" s="97"/>
      <c r="J201" s="113"/>
      <c r="K201" s="114"/>
      <c r="L201" s="334"/>
      <c r="M201" s="747"/>
      <c r="N201" s="736"/>
      <c r="O201" s="736"/>
      <c r="P201" s="737"/>
    </row>
    <row r="202" spans="1:17" ht="15.6" x14ac:dyDescent="0.25">
      <c r="A202" s="400"/>
      <c r="B202" s="402"/>
      <c r="C202" s="874"/>
      <c r="D202" s="876"/>
      <c r="E202" s="878"/>
      <c r="F202" s="879"/>
      <c r="G202" s="880"/>
      <c r="H202" s="58" t="s">
        <v>70</v>
      </c>
      <c r="I202" s="90"/>
      <c r="J202" s="113"/>
      <c r="K202" s="114"/>
      <c r="L202" s="370"/>
      <c r="M202" s="748"/>
      <c r="N202" s="749"/>
      <c r="O202" s="749"/>
      <c r="P202" s="750"/>
    </row>
    <row r="203" spans="1:17" ht="15.6" x14ac:dyDescent="0.25">
      <c r="A203" s="400"/>
      <c r="B203" s="402"/>
      <c r="C203" s="874"/>
      <c r="D203" s="876"/>
      <c r="E203" s="878"/>
      <c r="F203" s="879"/>
      <c r="G203" s="880"/>
      <c r="H203" s="335" t="s">
        <v>46</v>
      </c>
      <c r="I203" s="293">
        <v>176.9</v>
      </c>
      <c r="J203" s="336"/>
      <c r="K203" s="337"/>
      <c r="L203" s="370"/>
      <c r="M203" s="748"/>
      <c r="N203" s="749"/>
      <c r="O203" s="749"/>
      <c r="P203" s="750"/>
    </row>
    <row r="204" spans="1:17" ht="25.95" customHeight="1" thickBot="1" x14ac:dyDescent="0.3">
      <c r="A204" s="433"/>
      <c r="B204" s="406"/>
      <c r="C204" s="867"/>
      <c r="D204" s="877"/>
      <c r="E204" s="869"/>
      <c r="F204" s="871"/>
      <c r="G204" s="873"/>
      <c r="H204" s="106" t="s">
        <v>7</v>
      </c>
      <c r="I204" s="61">
        <f>SUM(I199:I203)</f>
        <v>1617.9</v>
      </c>
      <c r="J204" s="61">
        <f t="shared" ref="J204:K204" si="20">SUM(J199:J203)</f>
        <v>1700</v>
      </c>
      <c r="K204" s="61">
        <f t="shared" si="20"/>
        <v>1700</v>
      </c>
      <c r="L204" s="371"/>
      <c r="M204" s="751"/>
      <c r="N204" s="752"/>
      <c r="O204" s="752"/>
      <c r="P204" s="753"/>
    </row>
    <row r="205" spans="1:17" ht="63" thickBot="1" x14ac:dyDescent="0.3">
      <c r="A205" s="38"/>
      <c r="B205" s="121"/>
      <c r="C205" s="338"/>
      <c r="D205" s="339"/>
      <c r="E205" s="205" t="s">
        <v>254</v>
      </c>
      <c r="F205" s="754"/>
      <c r="G205" s="755"/>
      <c r="H205" s="756"/>
      <c r="I205" s="757"/>
      <c r="J205" s="757"/>
      <c r="K205" s="758"/>
      <c r="L205" s="353" t="s">
        <v>255</v>
      </c>
      <c r="M205" s="354" t="s">
        <v>50</v>
      </c>
      <c r="N205" s="355">
        <v>1</v>
      </c>
      <c r="O205" s="355"/>
      <c r="P205" s="688"/>
      <c r="Q205" s="13"/>
    </row>
    <row r="206" spans="1:17" ht="63" thickBot="1" x14ac:dyDescent="0.3">
      <c r="A206" s="399"/>
      <c r="B206" s="401"/>
      <c r="C206" s="409"/>
      <c r="D206" s="110"/>
      <c r="E206" s="346" t="s">
        <v>256</v>
      </c>
      <c r="F206" s="754"/>
      <c r="G206" s="755"/>
      <c r="H206" s="756"/>
      <c r="I206" s="757"/>
      <c r="J206" s="757"/>
      <c r="K206" s="758"/>
      <c r="L206" s="353" t="s">
        <v>257</v>
      </c>
      <c r="M206" s="354" t="s">
        <v>50</v>
      </c>
      <c r="N206" s="355">
        <v>1</v>
      </c>
      <c r="O206" s="759"/>
      <c r="P206" s="760"/>
      <c r="Q206" s="13"/>
    </row>
    <row r="207" spans="1:17" ht="33" customHeight="1" thickBot="1" x14ac:dyDescent="0.3">
      <c r="A207" s="399"/>
      <c r="B207" s="401"/>
      <c r="C207" s="409"/>
      <c r="D207" s="110"/>
      <c r="E207" s="202" t="s">
        <v>258</v>
      </c>
      <c r="F207" s="560"/>
      <c r="G207" s="761"/>
      <c r="H207" s="762"/>
      <c r="I207" s="763"/>
      <c r="J207" s="763"/>
      <c r="K207" s="764"/>
      <c r="L207" s="765" t="s">
        <v>259</v>
      </c>
      <c r="M207" s="766" t="s">
        <v>50</v>
      </c>
      <c r="N207" s="716">
        <v>1</v>
      </c>
      <c r="O207" s="716"/>
      <c r="P207" s="421"/>
      <c r="Q207" s="13"/>
    </row>
    <row r="208" spans="1:17" ht="16.2" thickBot="1" x14ac:dyDescent="0.3">
      <c r="A208" s="347"/>
      <c r="B208" s="348"/>
      <c r="C208" s="349"/>
      <c r="D208" s="350"/>
      <c r="E208" s="205" t="s">
        <v>212</v>
      </c>
      <c r="F208" s="351"/>
      <c r="G208" s="341"/>
      <c r="H208" s="342"/>
      <c r="I208" s="343"/>
      <c r="J208" s="343"/>
      <c r="K208" s="344"/>
      <c r="L208" s="345" t="s">
        <v>260</v>
      </c>
      <c r="M208" s="354" t="s">
        <v>50</v>
      </c>
      <c r="N208" s="355">
        <v>2</v>
      </c>
      <c r="O208" s="355">
        <v>2</v>
      </c>
      <c r="P208" s="688">
        <v>2</v>
      </c>
      <c r="Q208" s="13"/>
    </row>
    <row r="209" spans="1:17" ht="36" customHeight="1" thickBot="1" x14ac:dyDescent="0.3">
      <c r="A209" s="347"/>
      <c r="B209" s="348"/>
      <c r="C209" s="349"/>
      <c r="D209" s="339"/>
      <c r="E209" s="205" t="s">
        <v>261</v>
      </c>
      <c r="F209" s="340"/>
      <c r="G209" s="352"/>
      <c r="H209" s="342"/>
      <c r="I209" s="343"/>
      <c r="J209" s="343"/>
      <c r="K209" s="344"/>
      <c r="L209" s="345" t="s">
        <v>262</v>
      </c>
      <c r="M209" s="354" t="s">
        <v>50</v>
      </c>
      <c r="N209" s="355">
        <v>1</v>
      </c>
      <c r="O209" s="355">
        <v>1</v>
      </c>
      <c r="P209" s="688">
        <v>1</v>
      </c>
      <c r="Q209" s="13"/>
    </row>
    <row r="210" spans="1:17" ht="31.8" thickBot="1" x14ac:dyDescent="0.3">
      <c r="A210" s="38"/>
      <c r="B210" s="121"/>
      <c r="C210" s="338"/>
      <c r="D210" s="339"/>
      <c r="E210" s="346" t="s">
        <v>263</v>
      </c>
      <c r="F210" s="340"/>
      <c r="G210" s="341"/>
      <c r="H210" s="342"/>
      <c r="I210" s="343"/>
      <c r="J210" s="343"/>
      <c r="K210" s="344"/>
      <c r="L210" s="353" t="s">
        <v>264</v>
      </c>
      <c r="M210" s="354" t="s">
        <v>50</v>
      </c>
      <c r="N210" s="355">
        <v>4</v>
      </c>
      <c r="O210" s="355">
        <v>3</v>
      </c>
      <c r="P210" s="688">
        <v>2</v>
      </c>
      <c r="Q210" s="13"/>
    </row>
    <row r="211" spans="1:17" ht="16.2" thickBot="1" x14ac:dyDescent="0.3">
      <c r="A211" s="243"/>
      <c r="B211" s="121"/>
      <c r="C211" s="356"/>
      <c r="D211" s="339"/>
      <c r="E211" s="205" t="s">
        <v>265</v>
      </c>
      <c r="F211" s="340"/>
      <c r="G211" s="341"/>
      <c r="H211" s="342"/>
      <c r="I211" s="343"/>
      <c r="J211" s="343"/>
      <c r="K211" s="344"/>
      <c r="L211" s="353" t="s">
        <v>266</v>
      </c>
      <c r="M211" s="354" t="s">
        <v>50</v>
      </c>
      <c r="N211" s="355">
        <v>1</v>
      </c>
      <c r="O211" s="355">
        <v>1</v>
      </c>
      <c r="P211" s="688">
        <v>1</v>
      </c>
      <c r="Q211" s="13"/>
    </row>
    <row r="212" spans="1:17" ht="37.950000000000003" customHeight="1" thickBot="1" x14ac:dyDescent="0.3">
      <c r="A212" s="243"/>
      <c r="B212" s="121"/>
      <c r="C212" s="356"/>
      <c r="D212" s="339"/>
      <c r="E212" s="205" t="s">
        <v>267</v>
      </c>
      <c r="F212" s="340"/>
      <c r="G212" s="341"/>
      <c r="H212" s="342"/>
      <c r="I212" s="343"/>
      <c r="J212" s="343"/>
      <c r="K212" s="344"/>
      <c r="L212" s="353" t="s">
        <v>78</v>
      </c>
      <c r="M212" s="354" t="s">
        <v>50</v>
      </c>
      <c r="N212" s="355">
        <v>1</v>
      </c>
      <c r="O212" s="355"/>
      <c r="P212" s="688"/>
      <c r="Q212" s="13"/>
    </row>
    <row r="213" spans="1:17" ht="31.8" thickBot="1" x14ac:dyDescent="0.3">
      <c r="A213" s="38"/>
      <c r="B213" s="121"/>
      <c r="C213" s="580"/>
      <c r="D213" s="581"/>
      <c r="E213" s="769" t="s">
        <v>323</v>
      </c>
      <c r="F213" s="754"/>
      <c r="G213" s="755"/>
      <c r="H213" s="770"/>
      <c r="I213" s="771"/>
      <c r="J213" s="771"/>
      <c r="K213" s="772"/>
      <c r="L213" s="353" t="s">
        <v>324</v>
      </c>
      <c r="M213" s="354" t="s">
        <v>50</v>
      </c>
      <c r="N213" s="355">
        <v>1</v>
      </c>
      <c r="O213" s="355"/>
      <c r="P213" s="688"/>
      <c r="Q213" s="13"/>
    </row>
    <row r="214" spans="1:17" ht="63" thickBot="1" x14ac:dyDescent="0.35">
      <c r="A214" s="38"/>
      <c r="B214" s="121"/>
      <c r="C214" s="580"/>
      <c r="D214" s="581"/>
      <c r="E214" s="773" t="s">
        <v>325</v>
      </c>
      <c r="F214" s="754"/>
      <c r="G214" s="755"/>
      <c r="H214" s="770"/>
      <c r="I214" s="771"/>
      <c r="J214" s="771"/>
      <c r="K214" s="772"/>
      <c r="L214" s="353" t="s">
        <v>78</v>
      </c>
      <c r="M214" s="354" t="s">
        <v>50</v>
      </c>
      <c r="N214" s="355">
        <v>0.9</v>
      </c>
      <c r="O214" s="355"/>
      <c r="P214" s="688"/>
    </row>
    <row r="215" spans="1:17" ht="21.6" customHeight="1" thickBot="1" x14ac:dyDescent="0.35">
      <c r="A215" s="38"/>
      <c r="B215" s="406"/>
      <c r="C215" s="767"/>
      <c r="D215" s="768"/>
      <c r="E215" s="774" t="s">
        <v>326</v>
      </c>
      <c r="F215" s="561"/>
      <c r="G215" s="775"/>
      <c r="H215" s="776"/>
      <c r="I215" s="777"/>
      <c r="J215" s="777"/>
      <c r="K215" s="778"/>
      <c r="L215" s="779" t="s">
        <v>327</v>
      </c>
      <c r="M215" s="296" t="s">
        <v>50</v>
      </c>
      <c r="N215" s="691">
        <v>0.9</v>
      </c>
      <c r="O215" s="691"/>
      <c r="P215" s="692"/>
    </row>
    <row r="216" spans="1:17" ht="16.2" customHeight="1" thickBot="1" x14ac:dyDescent="0.3">
      <c r="A216" s="38" t="s">
        <v>40</v>
      </c>
      <c r="B216" s="121" t="s">
        <v>8</v>
      </c>
      <c r="C216" s="891" t="s">
        <v>31</v>
      </c>
      <c r="D216" s="891"/>
      <c r="E216" s="891"/>
      <c r="F216" s="891"/>
      <c r="G216" s="892"/>
      <c r="H216" s="435" t="s">
        <v>7</v>
      </c>
      <c r="I216" s="75">
        <f>I193+I196+I198+I204</f>
        <v>1806.9</v>
      </c>
      <c r="J216" s="75">
        <f>J193+J196+J198+J204</f>
        <v>1954</v>
      </c>
      <c r="K216" s="75">
        <f>K193+K196+K198+K204</f>
        <v>1954</v>
      </c>
      <c r="L216" s="357"/>
      <c r="M216" s="893"/>
      <c r="N216" s="894"/>
      <c r="O216" s="894"/>
      <c r="P216" s="895"/>
    </row>
    <row r="217" spans="1:17" ht="16.2" thickBot="1" x14ac:dyDescent="0.3">
      <c r="A217" s="145" t="s">
        <v>40</v>
      </c>
      <c r="B217" s="896" t="s">
        <v>56</v>
      </c>
      <c r="C217" s="897"/>
      <c r="D217" s="897"/>
      <c r="E217" s="897"/>
      <c r="F217" s="897"/>
      <c r="G217" s="897"/>
      <c r="H217" s="897"/>
      <c r="I217" s="245">
        <f>I188+I216</f>
        <v>8305.7000000000007</v>
      </c>
      <c r="J217" s="245">
        <f>J188+J216</f>
        <v>10614</v>
      </c>
      <c r="K217" s="245">
        <f>K188+K216</f>
        <v>10664</v>
      </c>
      <c r="L217" s="358"/>
      <c r="M217" s="246"/>
      <c r="N217" s="246"/>
      <c r="O217" s="246"/>
      <c r="P217" s="247"/>
    </row>
    <row r="218" spans="1:17" ht="16.2" thickBot="1" x14ac:dyDescent="0.3">
      <c r="A218" s="898" t="s">
        <v>268</v>
      </c>
      <c r="B218" s="899"/>
      <c r="C218" s="899"/>
      <c r="D218" s="899"/>
      <c r="E218" s="899"/>
      <c r="F218" s="899"/>
      <c r="G218" s="899"/>
      <c r="H218" s="900"/>
      <c r="I218" s="359">
        <f>I219-I203-I135-I95-I115-I181-I162</f>
        <v>17745.199999999997</v>
      </c>
      <c r="J218" s="359">
        <f>J219-J203-J135</f>
        <v>22914</v>
      </c>
      <c r="K218" s="359">
        <f>K219-K203-K135</f>
        <v>19374</v>
      </c>
      <c r="L218" s="360"/>
      <c r="M218" s="361"/>
      <c r="N218" s="361"/>
      <c r="O218" s="361"/>
      <c r="P218" s="362"/>
    </row>
    <row r="219" spans="1:17" ht="16.2" thickBot="1" x14ac:dyDescent="0.3">
      <c r="A219" s="898" t="s">
        <v>9</v>
      </c>
      <c r="B219" s="899"/>
      <c r="C219" s="899"/>
      <c r="D219" s="899"/>
      <c r="E219" s="899"/>
      <c r="F219" s="899"/>
      <c r="G219" s="899"/>
      <c r="H219" s="900"/>
      <c r="I219" s="363">
        <f>I73+I127+I217</f>
        <v>18130.400000000001</v>
      </c>
      <c r="J219" s="363">
        <f>J73+J127+J217</f>
        <v>22914</v>
      </c>
      <c r="K219" s="363">
        <f>K73+K127+K217</f>
        <v>19374</v>
      </c>
      <c r="L219" s="901"/>
      <c r="M219" s="902"/>
      <c r="N219" s="902"/>
      <c r="O219" s="902"/>
      <c r="P219" s="903"/>
    </row>
    <row r="220" spans="1:17" x14ac:dyDescent="0.25">
      <c r="A220" s="372" t="s">
        <v>80</v>
      </c>
      <c r="B220" s="372"/>
      <c r="C220" s="372"/>
      <c r="D220" s="372"/>
      <c r="E220" s="372"/>
      <c r="F220" s="372"/>
      <c r="G220" s="372"/>
      <c r="H220" s="372"/>
      <c r="I220" s="372"/>
      <c r="J220" s="372"/>
      <c r="K220" s="13"/>
      <c r="L220" s="13"/>
      <c r="M220" s="13"/>
      <c r="N220" s="13"/>
      <c r="O220" s="13"/>
      <c r="P220" s="13"/>
    </row>
    <row r="221" spans="1:1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</row>
    <row r="222" spans="1:17" x14ac:dyDescent="0.25">
      <c r="A222" s="23"/>
      <c r="B222" s="23"/>
      <c r="C222" s="23"/>
      <c r="D222" s="23"/>
      <c r="E222" s="23"/>
      <c r="F222" s="23"/>
      <c r="G222" s="23"/>
      <c r="H222" s="13" t="s">
        <v>39</v>
      </c>
      <c r="I222" s="373">
        <f>I13+I53+I60+I67+I78+I81+I83+I86+I92+I94+I113+I132+I158+I164+I174+I169+I180+I191+I194+I197+I199+I31</f>
        <v>11171</v>
      </c>
      <c r="J222" s="373">
        <f>J13+J53+J60+J67+J78+J81+J83+J86+J92+J94+J113+J132+J158+J164+J174+J169+J180+J191+J194+J197+J199+J31+J45</f>
        <v>16364</v>
      </c>
      <c r="K222" s="373">
        <f>K13+K53+K60+K67+K78+K81+K83+K86+K92+K94+K113+K132+K158+K164+K174+K169+K180+K191+K194+K197+K199+K31+K45</f>
        <v>12724</v>
      </c>
      <c r="L222" s="23"/>
      <c r="M222" s="377"/>
      <c r="N222" s="23"/>
      <c r="O222" s="23"/>
      <c r="P222" s="23"/>
    </row>
    <row r="223" spans="1:17" x14ac:dyDescent="0.25">
      <c r="A223" s="23"/>
      <c r="B223" s="23"/>
      <c r="C223" s="23"/>
      <c r="D223" s="23"/>
      <c r="E223" s="23"/>
      <c r="F223" s="23"/>
      <c r="G223" s="23"/>
      <c r="H223" s="13" t="s">
        <v>86</v>
      </c>
      <c r="I223" s="373">
        <f>I15+I34+I47+I134+I160+I166+I171+I176+I201</f>
        <v>6574.2000000000007</v>
      </c>
      <c r="J223" s="373">
        <f>J15+J34+J47+J134+J160+J166+J171+J176+J201</f>
        <v>6550</v>
      </c>
      <c r="K223" s="373">
        <f>K15+K34+K47+K134+K160+K166+K171+K176+K201</f>
        <v>6650</v>
      </c>
      <c r="L223" s="23"/>
      <c r="M223" s="23"/>
      <c r="N223" s="23"/>
      <c r="O223" s="23"/>
      <c r="P223" s="23"/>
    </row>
    <row r="224" spans="1:17" x14ac:dyDescent="0.25">
      <c r="A224" s="23"/>
      <c r="B224" s="23"/>
      <c r="C224" s="23"/>
      <c r="D224" s="23"/>
      <c r="E224" s="23"/>
      <c r="F224" s="23"/>
      <c r="G224" s="23"/>
      <c r="H224" s="13" t="s">
        <v>45</v>
      </c>
      <c r="I224" s="373"/>
      <c r="J224" s="373"/>
      <c r="K224" s="373"/>
      <c r="L224" s="23"/>
      <c r="M224" s="23"/>
      <c r="N224" s="23"/>
      <c r="O224" s="23"/>
      <c r="P224" s="23"/>
    </row>
    <row r="225" spans="1:16" x14ac:dyDescent="0.25">
      <c r="A225" s="23"/>
      <c r="B225" s="23"/>
      <c r="C225" s="23"/>
      <c r="D225" s="23"/>
      <c r="E225" s="23"/>
      <c r="F225" s="23"/>
      <c r="G225" s="23"/>
      <c r="H225" s="13" t="s">
        <v>70</v>
      </c>
      <c r="I225" s="373">
        <f>I16+I35+I48+I161+I167+I172+I177+I202+I136</f>
        <v>0</v>
      </c>
      <c r="J225" s="373">
        <f>J16+J35+J48+J161+J167+J172+J177+J202</f>
        <v>0</v>
      </c>
      <c r="K225" s="373">
        <f>K16+K35+K48+K161+K167+K172+K177+K202</f>
        <v>0</v>
      </c>
      <c r="L225" s="23"/>
      <c r="M225" s="23"/>
      <c r="N225" s="23"/>
      <c r="O225" s="23"/>
      <c r="P225" s="23"/>
    </row>
    <row r="226" spans="1:16" ht="28.95" customHeight="1" x14ac:dyDescent="0.25">
      <c r="A226" s="23"/>
      <c r="B226" s="23"/>
      <c r="C226" s="23"/>
      <c r="D226" s="23"/>
      <c r="E226" s="23"/>
      <c r="F226" s="23"/>
      <c r="G226" s="23"/>
      <c r="H226" s="13" t="s">
        <v>46</v>
      </c>
      <c r="I226" s="373">
        <f>I135+I203+I95+I115+I162+I181</f>
        <v>385.2</v>
      </c>
      <c r="J226" s="373">
        <f>J135+J203+J95+J115+J162+J181</f>
        <v>0</v>
      </c>
      <c r="K226" s="373">
        <f>K135+K203+K95+K115+K162+K181</f>
        <v>0</v>
      </c>
      <c r="L226" s="23"/>
      <c r="M226" s="378"/>
      <c r="N226" s="23"/>
      <c r="O226" s="23"/>
      <c r="P226" s="23"/>
    </row>
    <row r="227" spans="1:16" ht="13.95" customHeight="1" x14ac:dyDescent="0.25">
      <c r="A227" s="23"/>
      <c r="B227" s="23"/>
      <c r="C227" s="23"/>
      <c r="D227" s="23"/>
      <c r="E227" s="23"/>
      <c r="F227" s="23"/>
      <c r="G227" s="23"/>
      <c r="H227" s="13" t="s">
        <v>269</v>
      </c>
      <c r="I227" s="373">
        <f>SUM(I222:I226)</f>
        <v>18130.400000000001</v>
      </c>
      <c r="J227" s="373">
        <f t="shared" ref="J227:K227" si="21">SUM(J222:J226)</f>
        <v>22914</v>
      </c>
      <c r="K227" s="373">
        <f t="shared" si="21"/>
        <v>19374</v>
      </c>
      <c r="L227" s="23"/>
      <c r="M227" s="23"/>
      <c r="N227" s="23"/>
      <c r="O227" s="23"/>
      <c r="P227" s="23"/>
    </row>
    <row r="228" spans="1:16" ht="13.95" customHeight="1" x14ac:dyDescent="0.25">
      <c r="A228" s="23"/>
      <c r="B228" s="23"/>
      <c r="C228" s="23"/>
      <c r="D228" s="23"/>
      <c r="E228" s="23"/>
      <c r="F228" s="23"/>
      <c r="G228" s="23"/>
      <c r="H228" s="13"/>
      <c r="I228" s="373"/>
      <c r="J228" s="373"/>
      <c r="K228" s="373"/>
      <c r="L228" s="23"/>
      <c r="M228" s="23"/>
      <c r="N228" s="23"/>
      <c r="O228" s="23"/>
      <c r="P228" s="23"/>
    </row>
    <row r="229" spans="1:16" ht="13.95" customHeight="1" x14ac:dyDescent="0.25">
      <c r="A229" s="23"/>
      <c r="B229" s="23"/>
      <c r="C229" s="23"/>
      <c r="D229" s="23"/>
      <c r="E229" s="23"/>
      <c r="F229" s="23"/>
      <c r="G229" s="23"/>
      <c r="H229" s="23"/>
      <c r="I229" s="377"/>
      <c r="J229" s="377"/>
      <c r="K229" s="377"/>
      <c r="L229" s="23"/>
      <c r="M229" s="23"/>
      <c r="N229" s="23"/>
      <c r="O229" s="23"/>
      <c r="P229" s="23"/>
    </row>
    <row r="230" spans="1:16" ht="17.399999999999999" customHeight="1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</row>
    <row r="231" spans="1:16" ht="13.95" customHeight="1" thickBot="1" x14ac:dyDescent="0.3">
      <c r="A231" s="23"/>
      <c r="B231" s="23"/>
      <c r="C231" s="23"/>
      <c r="D231" s="23"/>
      <c r="E231" s="904" t="s">
        <v>10</v>
      </c>
      <c r="F231" s="904"/>
      <c r="G231" s="904"/>
      <c r="H231" s="904"/>
      <c r="I231" s="904"/>
      <c r="J231" s="904"/>
      <c r="K231" s="904"/>
      <c r="L231" s="23"/>
      <c r="M231" s="23"/>
      <c r="N231" s="23"/>
      <c r="O231" s="23"/>
      <c r="P231" s="23"/>
    </row>
    <row r="232" spans="1:16" ht="43.2" customHeight="1" thickBot="1" x14ac:dyDescent="0.3">
      <c r="A232" s="23"/>
      <c r="B232" s="23"/>
      <c r="C232" s="23"/>
      <c r="D232" s="23"/>
      <c r="E232" s="22"/>
      <c r="F232" s="21"/>
      <c r="G232" s="21"/>
      <c r="H232" s="14"/>
      <c r="I232" s="556" t="s">
        <v>300</v>
      </c>
      <c r="J232" s="557" t="s">
        <v>58</v>
      </c>
      <c r="K232" s="556" t="s">
        <v>301</v>
      </c>
      <c r="L232" s="23"/>
      <c r="M232" s="23"/>
      <c r="N232" s="23"/>
      <c r="O232" s="23"/>
      <c r="P232" s="23"/>
    </row>
    <row r="233" spans="1:16" ht="13.95" customHeight="1" thickBot="1" x14ac:dyDescent="0.3">
      <c r="A233" s="23"/>
      <c r="B233" s="23"/>
      <c r="C233" s="23"/>
      <c r="D233" s="23"/>
      <c r="E233" s="888" t="s">
        <v>33</v>
      </c>
      <c r="F233" s="889"/>
      <c r="G233" s="889"/>
      <c r="H233" s="890"/>
      <c r="I233" s="812">
        <f>SUM(I234:I244)</f>
        <v>18130.400000000001</v>
      </c>
      <c r="J233" s="813">
        <f t="shared" ref="J233:K233" si="22">SUM(J234:J244)</f>
        <v>22914</v>
      </c>
      <c r="K233" s="814">
        <f t="shared" si="22"/>
        <v>19374</v>
      </c>
      <c r="L233" s="23"/>
      <c r="M233" s="23"/>
      <c r="N233" s="23"/>
      <c r="O233" s="23"/>
      <c r="P233" s="23"/>
    </row>
    <row r="234" spans="1:16" ht="13.95" customHeight="1" x14ac:dyDescent="0.25">
      <c r="A234" s="9"/>
      <c r="B234" s="9"/>
      <c r="C234" s="9"/>
      <c r="D234" s="9"/>
      <c r="E234" s="885" t="s">
        <v>69</v>
      </c>
      <c r="F234" s="886"/>
      <c r="G234" s="886"/>
      <c r="H234" s="887"/>
      <c r="I234" s="815">
        <v>11171</v>
      </c>
      <c r="J234" s="816">
        <v>16364</v>
      </c>
      <c r="K234" s="817">
        <v>12724</v>
      </c>
      <c r="L234" s="9"/>
      <c r="M234" s="379"/>
      <c r="N234" s="9"/>
      <c r="O234" s="9"/>
      <c r="P234" s="9"/>
    </row>
    <row r="235" spans="1:16" ht="13.95" customHeight="1" x14ac:dyDescent="0.25">
      <c r="A235" s="9"/>
      <c r="B235" s="9"/>
      <c r="C235" s="9"/>
      <c r="D235" s="9"/>
      <c r="E235" s="885" t="s">
        <v>68</v>
      </c>
      <c r="F235" s="886"/>
      <c r="G235" s="886"/>
      <c r="H235" s="887"/>
      <c r="I235" s="817"/>
      <c r="J235" s="818"/>
      <c r="K235" s="817"/>
      <c r="L235" s="9"/>
      <c r="M235" s="517"/>
      <c r="N235" s="9"/>
      <c r="O235" s="9"/>
      <c r="P235" s="9"/>
    </row>
    <row r="236" spans="1:16" ht="13.8" x14ac:dyDescent="0.25">
      <c r="A236" s="23"/>
      <c r="B236" s="23"/>
      <c r="C236" s="23"/>
      <c r="D236" s="23"/>
      <c r="E236" s="885" t="s">
        <v>67</v>
      </c>
      <c r="F236" s="886"/>
      <c r="G236" s="886"/>
      <c r="H236" s="887"/>
      <c r="I236" s="817"/>
      <c r="J236" s="818"/>
      <c r="K236" s="817"/>
      <c r="L236" s="9"/>
      <c r="M236" s="517"/>
      <c r="N236" s="23"/>
      <c r="O236" s="23"/>
      <c r="P236" s="23"/>
    </row>
    <row r="237" spans="1:16" ht="27.6" customHeight="1" x14ac:dyDescent="0.25">
      <c r="A237" s="23"/>
      <c r="B237" s="23"/>
      <c r="C237" s="23"/>
      <c r="D237" s="23"/>
      <c r="E237" s="885" t="s">
        <v>66</v>
      </c>
      <c r="F237" s="886"/>
      <c r="G237" s="886"/>
      <c r="H237" s="887"/>
      <c r="I237" s="817">
        <v>6574.2</v>
      </c>
      <c r="J237" s="818">
        <v>6550</v>
      </c>
      <c r="K237" s="817">
        <v>6650</v>
      </c>
      <c r="L237" s="9"/>
      <c r="M237" s="517"/>
      <c r="N237" s="23"/>
      <c r="O237" s="23"/>
      <c r="P237" s="23"/>
    </row>
    <row r="238" spans="1:16" ht="13.8" x14ac:dyDescent="0.25">
      <c r="A238" s="23"/>
      <c r="B238" s="23"/>
      <c r="C238" s="23"/>
      <c r="D238" s="23"/>
      <c r="E238" s="859" t="s">
        <v>65</v>
      </c>
      <c r="F238" s="860"/>
      <c r="G238" s="860"/>
      <c r="H238" s="861"/>
      <c r="I238" s="365"/>
      <c r="J238" s="364"/>
      <c r="K238" s="365"/>
      <c r="L238" s="23"/>
      <c r="M238" s="582"/>
      <c r="N238" s="23"/>
      <c r="O238" s="23"/>
      <c r="P238" s="23"/>
    </row>
    <row r="239" spans="1:16" ht="13.8" x14ac:dyDescent="0.25">
      <c r="A239" s="23"/>
      <c r="B239" s="23"/>
      <c r="C239" s="23"/>
      <c r="D239" s="23"/>
      <c r="E239" s="20" t="s">
        <v>64</v>
      </c>
      <c r="F239" s="19"/>
      <c r="G239" s="19"/>
      <c r="H239" s="18"/>
      <c r="I239" s="817"/>
      <c r="J239" s="818"/>
      <c r="K239" s="817"/>
      <c r="L239" s="23"/>
      <c r="M239" s="582"/>
      <c r="N239" s="23"/>
      <c r="O239" s="23"/>
      <c r="P239" s="23"/>
    </row>
    <row r="240" spans="1:16" ht="13.8" x14ac:dyDescent="0.25">
      <c r="A240" s="23"/>
      <c r="B240" s="23"/>
      <c r="C240" s="23"/>
      <c r="D240" s="23"/>
      <c r="E240" s="885" t="s">
        <v>63</v>
      </c>
      <c r="F240" s="886"/>
      <c r="G240" s="886"/>
      <c r="H240" s="887"/>
      <c r="I240" s="817"/>
      <c r="J240" s="818"/>
      <c r="K240" s="817"/>
      <c r="L240" s="23"/>
      <c r="M240" s="582"/>
      <c r="N240" s="23"/>
      <c r="O240" s="23"/>
      <c r="P240" s="23"/>
    </row>
    <row r="241" spans="1:16" ht="13.8" x14ac:dyDescent="0.25">
      <c r="A241" s="23"/>
      <c r="B241" s="23"/>
      <c r="C241" s="23"/>
      <c r="D241" s="23"/>
      <c r="E241" s="885" t="s">
        <v>62</v>
      </c>
      <c r="F241" s="886"/>
      <c r="G241" s="886"/>
      <c r="H241" s="887"/>
      <c r="I241" s="819"/>
      <c r="J241" s="820"/>
      <c r="K241" s="819"/>
      <c r="L241" s="23"/>
      <c r="M241" s="582"/>
      <c r="N241" s="23"/>
      <c r="O241" s="23"/>
      <c r="P241" s="23"/>
    </row>
    <row r="242" spans="1:16" ht="13.8" x14ac:dyDescent="0.25">
      <c r="A242" s="23"/>
      <c r="B242" s="23"/>
      <c r="C242" s="23"/>
      <c r="D242" s="23"/>
      <c r="E242" s="885" t="s">
        <v>61</v>
      </c>
      <c r="F242" s="886"/>
      <c r="G242" s="886"/>
      <c r="H242" s="887"/>
      <c r="I242" s="819"/>
      <c r="J242" s="820"/>
      <c r="K242" s="819"/>
      <c r="L242" s="23"/>
      <c r="M242" s="582"/>
      <c r="N242" s="23"/>
      <c r="O242" s="23"/>
      <c r="P242" s="23"/>
    </row>
    <row r="243" spans="1:16" ht="13.8" x14ac:dyDescent="0.25">
      <c r="A243" s="23"/>
      <c r="B243" s="23"/>
      <c r="C243" s="23"/>
      <c r="D243" s="23"/>
      <c r="E243" s="885" t="s">
        <v>60</v>
      </c>
      <c r="F243" s="886"/>
      <c r="G243" s="886"/>
      <c r="H243" s="887"/>
      <c r="I243" s="819"/>
      <c r="J243" s="820"/>
      <c r="K243" s="819"/>
      <c r="L243" s="23"/>
      <c r="M243" s="582"/>
      <c r="N243" s="23"/>
      <c r="O243" s="23"/>
      <c r="P243" s="23"/>
    </row>
    <row r="244" spans="1:16" ht="14.4" thickBot="1" x14ac:dyDescent="0.3">
      <c r="A244" s="23"/>
      <c r="B244" s="23"/>
      <c r="C244" s="23"/>
      <c r="D244" s="23"/>
      <c r="E244" s="1123" t="s">
        <v>59</v>
      </c>
      <c r="F244" s="1124"/>
      <c r="G244" s="1124"/>
      <c r="H244" s="1125"/>
      <c r="I244" s="821">
        <v>385.2</v>
      </c>
      <c r="J244" s="822"/>
      <c r="K244" s="821"/>
      <c r="L244" s="23"/>
      <c r="M244" s="380"/>
      <c r="N244" s="23"/>
      <c r="O244" s="23"/>
      <c r="P244" s="23"/>
    </row>
    <row r="245" spans="1:16" ht="14.4" thickBot="1" x14ac:dyDescent="0.3">
      <c r="A245" s="23"/>
      <c r="B245" s="23"/>
      <c r="C245" s="23"/>
      <c r="D245" s="23"/>
      <c r="E245" s="1126" t="s">
        <v>34</v>
      </c>
      <c r="F245" s="1127"/>
      <c r="G245" s="1127"/>
      <c r="H245" s="1127"/>
      <c r="I245" s="25"/>
      <c r="J245" s="25"/>
      <c r="K245" s="366"/>
      <c r="L245" s="23"/>
      <c r="M245" s="582"/>
      <c r="N245" s="23"/>
      <c r="O245" s="23"/>
      <c r="P245" s="23"/>
    </row>
  </sheetData>
  <mergeCells count="289">
    <mergeCell ref="E240:H240"/>
    <mergeCell ref="E241:H241"/>
    <mergeCell ref="E242:H242"/>
    <mergeCell ref="E243:H243"/>
    <mergeCell ref="E244:H244"/>
    <mergeCell ref="E245:H245"/>
    <mergeCell ref="M106:M108"/>
    <mergeCell ref="M110:M111"/>
    <mergeCell ref="C191:C192"/>
    <mergeCell ref="E191:E193"/>
    <mergeCell ref="F191:F193"/>
    <mergeCell ref="G191:G193"/>
    <mergeCell ref="H120:H121"/>
    <mergeCell ref="I120:I121"/>
    <mergeCell ref="J120:J121"/>
    <mergeCell ref="K120:K121"/>
    <mergeCell ref="D126:H126"/>
    <mergeCell ref="B127:H127"/>
    <mergeCell ref="L106:L108"/>
    <mergeCell ref="E184:E185"/>
    <mergeCell ref="F184:F185"/>
    <mergeCell ref="G184:G185"/>
    <mergeCell ref="C188:G188"/>
    <mergeCell ref="C189:P189"/>
    <mergeCell ref="A180:A183"/>
    <mergeCell ref="B180:B183"/>
    <mergeCell ref="C180:C183"/>
    <mergeCell ref="D180:D183"/>
    <mergeCell ref="F180:F183"/>
    <mergeCell ref="G180:G183"/>
    <mergeCell ref="A184:A185"/>
    <mergeCell ref="B184:B185"/>
    <mergeCell ref="C184:C185"/>
    <mergeCell ref="E180:E182"/>
    <mergeCell ref="L169:L172"/>
    <mergeCell ref="M169:M172"/>
    <mergeCell ref="N169:N172"/>
    <mergeCell ref="A169:A173"/>
    <mergeCell ref="B169:B173"/>
    <mergeCell ref="C169:C173"/>
    <mergeCell ref="E169:E171"/>
    <mergeCell ref="F169:F173"/>
    <mergeCell ref="G169:G173"/>
    <mergeCell ref="O169:O172"/>
    <mergeCell ref="P169:P172"/>
    <mergeCell ref="A174:A179"/>
    <mergeCell ref="B174:B179"/>
    <mergeCell ref="C174:C178"/>
    <mergeCell ref="E174:E179"/>
    <mergeCell ref="F174:F179"/>
    <mergeCell ref="G174:G179"/>
    <mergeCell ref="P133:P135"/>
    <mergeCell ref="A158:A163"/>
    <mergeCell ref="B158:B163"/>
    <mergeCell ref="C158:C163"/>
    <mergeCell ref="D158:D163"/>
    <mergeCell ref="E158:E163"/>
    <mergeCell ref="F158:F163"/>
    <mergeCell ref="G158:G163"/>
    <mergeCell ref="A164:A168"/>
    <mergeCell ref="B164:B168"/>
    <mergeCell ref="C164:C168"/>
    <mergeCell ref="E164:E168"/>
    <mergeCell ref="F164:F168"/>
    <mergeCell ref="G164:G168"/>
    <mergeCell ref="L164:L167"/>
    <mergeCell ref="M164:M167"/>
    <mergeCell ref="N164:N167"/>
    <mergeCell ref="O164:O167"/>
    <mergeCell ref="P164:P167"/>
    <mergeCell ref="A132:A135"/>
    <mergeCell ref="B132:B135"/>
    <mergeCell ref="E132:E137"/>
    <mergeCell ref="F132:F137"/>
    <mergeCell ref="G132:G137"/>
    <mergeCell ref="L133:L135"/>
    <mergeCell ref="M133:M135"/>
    <mergeCell ref="N133:N135"/>
    <mergeCell ref="O133:O135"/>
    <mergeCell ref="A130:A131"/>
    <mergeCell ref="C130:P130"/>
    <mergeCell ref="C131:K131"/>
    <mergeCell ref="E113:E119"/>
    <mergeCell ref="F113:F119"/>
    <mergeCell ref="G113:G119"/>
    <mergeCell ref="A120:A121"/>
    <mergeCell ref="B120:B121"/>
    <mergeCell ref="C120:C121"/>
    <mergeCell ref="E120:E121"/>
    <mergeCell ref="F120:F121"/>
    <mergeCell ref="G120:G121"/>
    <mergeCell ref="A113:A118"/>
    <mergeCell ref="B113:B118"/>
    <mergeCell ref="C113:C118"/>
    <mergeCell ref="D113:D119"/>
    <mergeCell ref="N106:N108"/>
    <mergeCell ref="O106:O108"/>
    <mergeCell ref="P106:P108"/>
    <mergeCell ref="A110:A111"/>
    <mergeCell ref="B110:B111"/>
    <mergeCell ref="C110:C111"/>
    <mergeCell ref="E110:E111"/>
    <mergeCell ref="F110:F111"/>
    <mergeCell ref="G110:G111"/>
    <mergeCell ref="L110:L111"/>
    <mergeCell ref="N110:N111"/>
    <mergeCell ref="O110:O111"/>
    <mergeCell ref="P110:P111"/>
    <mergeCell ref="A94:A95"/>
    <mergeCell ref="B94:B96"/>
    <mergeCell ref="C94:C95"/>
    <mergeCell ref="E94:E96"/>
    <mergeCell ref="F94:F96"/>
    <mergeCell ref="G94:G96"/>
    <mergeCell ref="A97:A98"/>
    <mergeCell ref="B99:B100"/>
    <mergeCell ref="C99:C100"/>
    <mergeCell ref="E99:E100"/>
    <mergeCell ref="F99:F100"/>
    <mergeCell ref="G99:G100"/>
    <mergeCell ref="E97:E98"/>
    <mergeCell ref="F97:F98"/>
    <mergeCell ref="G97:G98"/>
    <mergeCell ref="B97:B98"/>
    <mergeCell ref="C97:C98"/>
    <mergeCell ref="L86:L87"/>
    <mergeCell ref="C88:G88"/>
    <mergeCell ref="L88:P88"/>
    <mergeCell ref="A92:A93"/>
    <mergeCell ref="B92:B93"/>
    <mergeCell ref="C92:C93"/>
    <mergeCell ref="E92:E93"/>
    <mergeCell ref="F92:F93"/>
    <mergeCell ref="G92:G93"/>
    <mergeCell ref="A90:A91"/>
    <mergeCell ref="B90:B91"/>
    <mergeCell ref="A83:A85"/>
    <mergeCell ref="B83:B85"/>
    <mergeCell ref="C83:C85"/>
    <mergeCell ref="E83:E85"/>
    <mergeCell ref="F83:F85"/>
    <mergeCell ref="G83:G85"/>
    <mergeCell ref="E86:E87"/>
    <mergeCell ref="F86:F87"/>
    <mergeCell ref="G86:G87"/>
    <mergeCell ref="A78:A80"/>
    <mergeCell ref="B78:B80"/>
    <mergeCell ref="C78:C80"/>
    <mergeCell ref="E78:E80"/>
    <mergeCell ref="F78:F80"/>
    <mergeCell ref="G78:G80"/>
    <mergeCell ref="L79:L80"/>
    <mergeCell ref="E81:E82"/>
    <mergeCell ref="F81:F82"/>
    <mergeCell ref="G81:G82"/>
    <mergeCell ref="A70:A71"/>
    <mergeCell ref="B70:B71"/>
    <mergeCell ref="C70:C71"/>
    <mergeCell ref="E70:E71"/>
    <mergeCell ref="F70:F71"/>
    <mergeCell ref="G70:G71"/>
    <mergeCell ref="C72:G72"/>
    <mergeCell ref="B73:H73"/>
    <mergeCell ref="B74:P74"/>
    <mergeCell ref="C63:G63"/>
    <mergeCell ref="A65:A66"/>
    <mergeCell ref="B65:B66"/>
    <mergeCell ref="C65:K66"/>
    <mergeCell ref="A67:A69"/>
    <mergeCell ref="B67:B69"/>
    <mergeCell ref="C67:C69"/>
    <mergeCell ref="E67:E69"/>
    <mergeCell ref="F67:F69"/>
    <mergeCell ref="G67:G69"/>
    <mergeCell ref="C50:G50"/>
    <mergeCell ref="L50:P50"/>
    <mergeCell ref="A53:A54"/>
    <mergeCell ref="B53:B54"/>
    <mergeCell ref="C53:C54"/>
    <mergeCell ref="E53:E54"/>
    <mergeCell ref="F53:F54"/>
    <mergeCell ref="G53:G54"/>
    <mergeCell ref="C55:G55"/>
    <mergeCell ref="L55:P55"/>
    <mergeCell ref="L31:L32"/>
    <mergeCell ref="M31:M32"/>
    <mergeCell ref="N31:N32"/>
    <mergeCell ref="O31:O32"/>
    <mergeCell ref="P31:P32"/>
    <mergeCell ref="E40:E41"/>
    <mergeCell ref="E42:E44"/>
    <mergeCell ref="A45:A49"/>
    <mergeCell ref="B45:B49"/>
    <mergeCell ref="C45:C49"/>
    <mergeCell ref="E45:E47"/>
    <mergeCell ref="F45:F49"/>
    <mergeCell ref="G45:G49"/>
    <mergeCell ref="L84:L85"/>
    <mergeCell ref="L1:O1"/>
    <mergeCell ref="L2:P2"/>
    <mergeCell ref="A3:N3"/>
    <mergeCell ref="A4:P4"/>
    <mergeCell ref="O5:P5"/>
    <mergeCell ref="A6:A8"/>
    <mergeCell ref="B6:B8"/>
    <mergeCell ref="C6:C8"/>
    <mergeCell ref="D6:D8"/>
    <mergeCell ref="E6:E8"/>
    <mergeCell ref="L6:P6"/>
    <mergeCell ref="L7:L8"/>
    <mergeCell ref="M7:M8"/>
    <mergeCell ref="N7:P7"/>
    <mergeCell ref="J6:J8"/>
    <mergeCell ref="K6:K8"/>
    <mergeCell ref="A13:A17"/>
    <mergeCell ref="B13:B17"/>
    <mergeCell ref="C13:C17"/>
    <mergeCell ref="F13:F17"/>
    <mergeCell ref="G13:G17"/>
    <mergeCell ref="F6:F8"/>
    <mergeCell ref="G6:G8"/>
    <mergeCell ref="H6:H8"/>
    <mergeCell ref="I6:I8"/>
    <mergeCell ref="A57:A59"/>
    <mergeCell ref="B57:B59"/>
    <mergeCell ref="C57:C59"/>
    <mergeCell ref="D57:D59"/>
    <mergeCell ref="E57:K59"/>
    <mergeCell ref="A60:A62"/>
    <mergeCell ref="B60:B62"/>
    <mergeCell ref="C60:C62"/>
    <mergeCell ref="E60:E61"/>
    <mergeCell ref="F60:F62"/>
    <mergeCell ref="G60:G62"/>
    <mergeCell ref="A18:A26"/>
    <mergeCell ref="B18:B26"/>
    <mergeCell ref="C18:C26"/>
    <mergeCell ref="F18:F26"/>
    <mergeCell ref="E28:G28"/>
    <mergeCell ref="A31:A44"/>
    <mergeCell ref="B31:B44"/>
    <mergeCell ref="C31:C44"/>
    <mergeCell ref="E31:E35"/>
    <mergeCell ref="F31:F44"/>
    <mergeCell ref="G31:G44"/>
    <mergeCell ref="A102:A105"/>
    <mergeCell ref="B102:B105"/>
    <mergeCell ref="C102:C105"/>
    <mergeCell ref="E102:E104"/>
    <mergeCell ref="F102:F105"/>
    <mergeCell ref="G102:G105"/>
    <mergeCell ref="A106:A108"/>
    <mergeCell ref="B106:B108"/>
    <mergeCell ref="C106:C108"/>
    <mergeCell ref="E106:E108"/>
    <mergeCell ref="F106:F108"/>
    <mergeCell ref="G106:G108"/>
    <mergeCell ref="A191:A192"/>
    <mergeCell ref="B191:B192"/>
    <mergeCell ref="E237:H237"/>
    <mergeCell ref="E235:H235"/>
    <mergeCell ref="E236:H236"/>
    <mergeCell ref="E233:H233"/>
    <mergeCell ref="E234:H234"/>
    <mergeCell ref="C216:G216"/>
    <mergeCell ref="M216:P216"/>
    <mergeCell ref="B217:H217"/>
    <mergeCell ref="A218:H218"/>
    <mergeCell ref="A219:H219"/>
    <mergeCell ref="L219:P219"/>
    <mergeCell ref="E231:K231"/>
    <mergeCell ref="A194:A196"/>
    <mergeCell ref="B194:B196"/>
    <mergeCell ref="C194:C196"/>
    <mergeCell ref="E194:E195"/>
    <mergeCell ref="F194:F196"/>
    <mergeCell ref="G194:G196"/>
    <mergeCell ref="E238:H238"/>
    <mergeCell ref="A197:A198"/>
    <mergeCell ref="B197:B198"/>
    <mergeCell ref="C197:C198"/>
    <mergeCell ref="E197:E198"/>
    <mergeCell ref="F197:F198"/>
    <mergeCell ref="G197:G198"/>
    <mergeCell ref="C199:C204"/>
    <mergeCell ref="D199:D204"/>
    <mergeCell ref="E199:E204"/>
    <mergeCell ref="F199:F204"/>
    <mergeCell ref="G199:G20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2"/>
  <sheetViews>
    <sheetView zoomScaleNormal="100" workbookViewId="0">
      <selection activeCell="F18" sqref="F18"/>
    </sheetView>
  </sheetViews>
  <sheetFormatPr defaultRowHeight="13.2" x14ac:dyDescent="0.25"/>
  <cols>
    <col min="2" max="2" width="10.6640625" customWidth="1"/>
    <col min="3" max="3" width="53.33203125" customWidth="1"/>
  </cols>
  <sheetData>
    <row r="2" spans="2:3" ht="13.8" thickBot="1" x14ac:dyDescent="0.3">
      <c r="C2" t="s">
        <v>19</v>
      </c>
    </row>
    <row r="3" spans="2:3" ht="31.8" thickBot="1" x14ac:dyDescent="0.3">
      <c r="B3" s="1" t="s">
        <v>12</v>
      </c>
      <c r="C3" s="2" t="s">
        <v>13</v>
      </c>
    </row>
    <row r="4" spans="2:3" ht="14.25" customHeight="1" x14ac:dyDescent="0.25">
      <c r="B4" s="7">
        <v>0</v>
      </c>
      <c r="C4" s="8" t="s">
        <v>14</v>
      </c>
    </row>
    <row r="5" spans="2:3" ht="14.25" customHeight="1" x14ac:dyDescent="0.25">
      <c r="B5" s="3">
        <v>1</v>
      </c>
      <c r="C5" s="4" t="s">
        <v>272</v>
      </c>
    </row>
    <row r="6" spans="2:3" ht="14.25" customHeight="1" x14ac:dyDescent="0.25">
      <c r="B6" s="3">
        <v>2</v>
      </c>
      <c r="C6" s="4" t="s">
        <v>15</v>
      </c>
    </row>
    <row r="7" spans="2:3" ht="14.25" customHeight="1" x14ac:dyDescent="0.25">
      <c r="B7" s="3">
        <v>3</v>
      </c>
      <c r="C7" s="4" t="s">
        <v>17</v>
      </c>
    </row>
    <row r="8" spans="2:3" ht="14.25" customHeight="1" x14ac:dyDescent="0.25">
      <c r="B8" s="3">
        <v>4</v>
      </c>
      <c r="C8" s="4" t="s">
        <v>23</v>
      </c>
    </row>
    <row r="9" spans="2:3" ht="14.25" customHeight="1" x14ac:dyDescent="0.25">
      <c r="B9" s="3">
        <v>5</v>
      </c>
      <c r="C9" s="4" t="s">
        <v>26</v>
      </c>
    </row>
    <row r="10" spans="2:3" ht="14.25" customHeight="1" x14ac:dyDescent="0.25">
      <c r="B10" s="3">
        <v>6</v>
      </c>
      <c r="C10" s="4" t="s">
        <v>18</v>
      </c>
    </row>
    <row r="11" spans="2:3" ht="14.25" customHeight="1" x14ac:dyDescent="0.25">
      <c r="B11" s="3">
        <v>7</v>
      </c>
      <c r="C11" s="4" t="s">
        <v>24</v>
      </c>
    </row>
    <row r="12" spans="2:3" ht="14.25" customHeight="1" x14ac:dyDescent="0.25">
      <c r="B12" s="3">
        <v>8</v>
      </c>
      <c r="C12" s="4" t="s">
        <v>22</v>
      </c>
    </row>
    <row r="13" spans="2:3" ht="14.25" customHeight="1" x14ac:dyDescent="0.25">
      <c r="B13" s="3">
        <v>9</v>
      </c>
      <c r="C13" s="4" t="s">
        <v>27</v>
      </c>
    </row>
    <row r="14" spans="2:3" ht="14.25" customHeight="1" x14ac:dyDescent="0.25">
      <c r="B14" s="3">
        <v>10</v>
      </c>
      <c r="C14" s="4" t="s">
        <v>20</v>
      </c>
    </row>
    <row r="15" spans="2:3" ht="13.95" customHeight="1" x14ac:dyDescent="0.25">
      <c r="B15" s="3">
        <v>11</v>
      </c>
      <c r="C15" s="4" t="s">
        <v>29</v>
      </c>
    </row>
    <row r="16" spans="2:3" ht="13.95" customHeight="1" x14ac:dyDescent="0.25">
      <c r="B16" s="3">
        <v>12</v>
      </c>
      <c r="C16" s="4" t="s">
        <v>30</v>
      </c>
    </row>
    <row r="17" spans="2:3" ht="14.25" customHeight="1" x14ac:dyDescent="0.25">
      <c r="B17" s="3">
        <v>13</v>
      </c>
      <c r="C17" s="4" t="s">
        <v>273</v>
      </c>
    </row>
    <row r="18" spans="2:3" ht="14.25" customHeight="1" x14ac:dyDescent="0.25">
      <c r="B18" s="3">
        <v>14</v>
      </c>
      <c r="C18" s="4" t="s">
        <v>21</v>
      </c>
    </row>
    <row r="19" spans="2:3" ht="14.4" customHeight="1" x14ac:dyDescent="0.25">
      <c r="B19" s="3">
        <v>15</v>
      </c>
      <c r="C19" s="4" t="s">
        <v>28</v>
      </c>
    </row>
    <row r="20" spans="2:3" ht="14.25" customHeight="1" x14ac:dyDescent="0.25">
      <c r="B20" s="3">
        <v>16</v>
      </c>
      <c r="C20" s="4" t="s">
        <v>25</v>
      </c>
    </row>
    <row r="21" spans="2:3" ht="14.25" customHeight="1" x14ac:dyDescent="0.25">
      <c r="B21" s="3">
        <v>17</v>
      </c>
      <c r="C21" s="4" t="s">
        <v>16</v>
      </c>
    </row>
    <row r="22" spans="2:3" ht="15.75" customHeight="1" thickBot="1" x14ac:dyDescent="0.3">
      <c r="B22" s="5">
        <v>18</v>
      </c>
      <c r="C22" s="6" t="s">
        <v>274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10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Diana Brazdžiunienė</cp:lastModifiedBy>
  <cp:lastPrinted>2023-02-10T07:19:27Z</cp:lastPrinted>
  <dcterms:created xsi:type="dcterms:W3CDTF">1996-10-14T23:33:28Z</dcterms:created>
  <dcterms:modified xsi:type="dcterms:W3CDTF">2023-02-13T06:02:52Z</dcterms:modified>
</cp:coreProperties>
</file>