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3 03 medziaga\"/>
    </mc:Choice>
  </mc:AlternateContent>
  <bookViews>
    <workbookView xWindow="-108" yWindow="-108" windowWidth="23256" windowHeight="12576" activeTab="2"/>
  </bookViews>
  <sheets>
    <sheet name="1 priedas" sheetId="1" r:id="rId1"/>
    <sheet name="2 priedas" sheetId="2" r:id="rId2"/>
    <sheet name=" 4 priedas" sheetId="9" r:id="rId3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4" i="2" l="1"/>
  <c r="B464" i="2"/>
  <c r="C463" i="2"/>
  <c r="B463" i="2"/>
  <c r="C437" i="2"/>
  <c r="B437" i="2"/>
  <c r="B409" i="2"/>
  <c r="B398" i="2"/>
  <c r="B403" i="2"/>
  <c r="C395" i="2"/>
  <c r="B395" i="2"/>
  <c r="C358" i="2"/>
  <c r="B358" i="2"/>
  <c r="C352" i="2"/>
  <c r="B352" i="2"/>
  <c r="C343" i="2"/>
  <c r="B343" i="2"/>
  <c r="C308" i="2"/>
  <c r="B308" i="2"/>
  <c r="C294" i="2"/>
  <c r="B294" i="2"/>
  <c r="C281" i="2"/>
  <c r="B281" i="2"/>
  <c r="C272" i="2"/>
  <c r="B272" i="2"/>
  <c r="C267" i="2"/>
  <c r="B267" i="2"/>
  <c r="C262" i="2"/>
  <c r="B262" i="2"/>
  <c r="C257" i="2"/>
  <c r="B257" i="2"/>
  <c r="C252" i="2"/>
  <c r="B252" i="2"/>
  <c r="C247" i="2"/>
  <c r="B247" i="2"/>
  <c r="C237" i="2"/>
  <c r="B237" i="2"/>
  <c r="C212" i="2"/>
  <c r="B212" i="2"/>
  <c r="C207" i="2"/>
  <c r="B207" i="2"/>
  <c r="C177" i="2"/>
  <c r="B177" i="2"/>
  <c r="C172" i="2"/>
  <c r="B172" i="2"/>
  <c r="C162" i="2"/>
  <c r="B162" i="2"/>
  <c r="B118" i="2"/>
  <c r="C92" i="2"/>
  <c r="B92" i="2"/>
  <c r="B96" i="2"/>
  <c r="C96" i="2"/>
  <c r="B215" i="9"/>
  <c r="B212" i="9"/>
  <c r="B200" i="9"/>
  <c r="B192" i="9"/>
  <c r="B138" i="9"/>
  <c r="B135" i="9"/>
  <c r="B124" i="9"/>
  <c r="B117" i="9"/>
  <c r="B121" i="9" s="1"/>
  <c r="B107" i="9"/>
  <c r="B104" i="9"/>
  <c r="C99" i="9"/>
  <c r="B99" i="9"/>
  <c r="B42" i="9"/>
  <c r="C39" i="9"/>
  <c r="C108" i="9" s="1"/>
  <c r="B39" i="9"/>
  <c r="B29" i="9"/>
  <c r="B26" i="9"/>
  <c r="B23" i="9"/>
  <c r="B20" i="9"/>
  <c r="B17" i="9"/>
  <c r="B108" i="9" l="1"/>
  <c r="B201" i="9"/>
  <c r="B216" i="9"/>
  <c r="C423" i="2"/>
  <c r="B423" i="2"/>
  <c r="C418" i="2"/>
  <c r="B418" i="2"/>
  <c r="C430" i="2"/>
  <c r="B430" i="2"/>
  <c r="C413" i="2" l="1"/>
  <c r="B413" i="2"/>
  <c r="C242" i="2" l="1"/>
  <c r="B242" i="2"/>
  <c r="C232" i="2"/>
  <c r="B232" i="2"/>
  <c r="C227" i="2"/>
  <c r="B227" i="2"/>
  <c r="C222" i="2"/>
  <c r="B222" i="2"/>
  <c r="C217" i="2"/>
  <c r="B217" i="2"/>
  <c r="C202" i="2"/>
  <c r="B202" i="2"/>
  <c r="C197" i="2"/>
  <c r="B197" i="2"/>
  <c r="C192" i="2"/>
  <c r="B192" i="2"/>
  <c r="C187" i="2"/>
  <c r="B187" i="2"/>
  <c r="C182" i="2"/>
  <c r="B182" i="2"/>
  <c r="C167" i="2"/>
  <c r="B167" i="2"/>
  <c r="C157" i="2"/>
  <c r="B157" i="2"/>
  <c r="C148" i="2"/>
  <c r="B148" i="2"/>
  <c r="C143" i="2"/>
  <c r="B143" i="2"/>
  <c r="C134" i="2"/>
  <c r="B134" i="2"/>
  <c r="B129" i="2" l="1"/>
  <c r="B54" i="2"/>
  <c r="B49" i="2"/>
  <c r="C25" i="2"/>
  <c r="B25" i="2"/>
  <c r="C10" i="2"/>
  <c r="B10" i="2"/>
  <c r="B41" i="2" l="1"/>
  <c r="B32" i="2"/>
  <c r="C450" i="2"/>
  <c r="B450" i="2"/>
  <c r="C442" i="2"/>
  <c r="B442" i="2"/>
  <c r="B440" i="2"/>
  <c r="C393" i="2"/>
  <c r="B393" i="2"/>
  <c r="C392" i="2"/>
  <c r="B392" i="2"/>
  <c r="C391" i="2"/>
  <c r="B391" i="2"/>
  <c r="C387" i="2"/>
  <c r="B387" i="2"/>
  <c r="C383" i="2"/>
  <c r="B383" i="2"/>
  <c r="C380" i="2"/>
  <c r="B380" i="2"/>
  <c r="C377" i="2"/>
  <c r="B377" i="2"/>
  <c r="C373" i="2"/>
  <c r="B373" i="2"/>
  <c r="C369" i="2"/>
  <c r="B369" i="2"/>
  <c r="C364" i="2"/>
  <c r="B364" i="2"/>
  <c r="C348" i="2"/>
  <c r="B348" i="2"/>
  <c r="C339" i="2"/>
  <c r="B339" i="2"/>
  <c r="C335" i="2"/>
  <c r="B335" i="2"/>
  <c r="C331" i="2"/>
  <c r="B331" i="2"/>
  <c r="C327" i="2"/>
  <c r="B327" i="2"/>
  <c r="C322" i="2"/>
  <c r="B322" i="2"/>
  <c r="C318" i="2"/>
  <c r="B318" i="2"/>
  <c r="B313" i="2"/>
  <c r="C304" i="2"/>
  <c r="B304" i="2"/>
  <c r="C299" i="2"/>
  <c r="B299" i="2"/>
  <c r="C290" i="2"/>
  <c r="B290" i="2"/>
  <c r="C286" i="2"/>
  <c r="B286" i="2"/>
  <c r="C277" i="2"/>
  <c r="B277" i="2"/>
  <c r="C153" i="2"/>
  <c r="B153" i="2"/>
  <c r="C139" i="2"/>
  <c r="B139" i="2"/>
  <c r="C122" i="2"/>
  <c r="B122" i="2"/>
  <c r="B116" i="2"/>
  <c r="C105" i="2"/>
  <c r="B105" i="2"/>
  <c r="C102" i="2"/>
  <c r="B102" i="2"/>
  <c r="C99" i="2"/>
  <c r="B99" i="2"/>
  <c r="C89" i="2"/>
  <c r="B89" i="2"/>
  <c r="B76" i="2"/>
  <c r="B390" i="2" l="1"/>
  <c r="B27" i="2" l="1"/>
  <c r="B61" i="2" l="1"/>
  <c r="C313" i="2" l="1"/>
  <c r="C390" i="2" s="1"/>
  <c r="C117" i="2" l="1"/>
  <c r="B117" i="2"/>
  <c r="B108" i="2"/>
  <c r="C453" i="2" l="1"/>
  <c r="B453" i="2"/>
  <c r="C452" i="2"/>
  <c r="B452" i="2"/>
  <c r="C451" i="2"/>
  <c r="B451" i="2"/>
  <c r="C444" i="2"/>
  <c r="B444" i="2"/>
  <c r="C439" i="2"/>
  <c r="B439" i="2"/>
  <c r="C438" i="2"/>
  <c r="B438" i="2"/>
  <c r="C436" i="2"/>
  <c r="B436" i="2"/>
  <c r="C435" i="2"/>
  <c r="B435" i="2"/>
  <c r="C434" i="2"/>
  <c r="B434" i="2"/>
  <c r="B405" i="2"/>
  <c r="B402" i="2"/>
  <c r="B401" i="2"/>
  <c r="C396" i="2"/>
  <c r="B396" i="2"/>
  <c r="C394" i="2"/>
  <c r="B394" i="2"/>
  <c r="B127" i="2"/>
  <c r="C126" i="2"/>
  <c r="B126" i="2"/>
  <c r="C125" i="2"/>
  <c r="B120" i="2"/>
  <c r="C115" i="2"/>
  <c r="B115" i="2"/>
  <c r="C111" i="2"/>
  <c r="B111" i="2"/>
  <c r="C108" i="2"/>
  <c r="C85" i="2"/>
  <c r="B85" i="2"/>
  <c r="B83" i="2"/>
  <c r="B81" i="2"/>
  <c r="B461" i="2" s="1"/>
  <c r="B80" i="2"/>
  <c r="B79" i="2"/>
  <c r="B74" i="2"/>
  <c r="B71" i="2"/>
  <c r="B73" i="2" s="1"/>
  <c r="B69" i="2"/>
  <c r="B66" i="2"/>
  <c r="B68" i="2" s="1"/>
  <c r="B64" i="2"/>
  <c r="B63" i="2"/>
  <c r="B59" i="2"/>
  <c r="B56" i="2"/>
  <c r="B58" i="2" s="1"/>
  <c r="B53" i="2"/>
  <c r="B52" i="2"/>
  <c r="B47" i="2"/>
  <c r="B44" i="2"/>
  <c r="B46" i="2" s="1"/>
  <c r="C42" i="2"/>
  <c r="B42" i="2"/>
  <c r="B462" i="2"/>
  <c r="B40" i="2"/>
  <c r="B460" i="2" s="1"/>
  <c r="C39" i="2"/>
  <c r="B39" i="2"/>
  <c r="B35" i="2"/>
  <c r="C27" i="2"/>
  <c r="C38" i="2" s="1"/>
  <c r="C24" i="2"/>
  <c r="B24" i="2"/>
  <c r="C23" i="2"/>
  <c r="B23" i="2"/>
  <c r="C20" i="2"/>
  <c r="B20" i="2"/>
  <c r="B17" i="2"/>
  <c r="C8" i="2"/>
  <c r="B8" i="2"/>
  <c r="B40" i="1"/>
  <c r="B38" i="1"/>
  <c r="B35" i="1"/>
  <c r="B31" i="1"/>
  <c r="B27" i="1"/>
  <c r="B22" i="1"/>
  <c r="B17" i="1"/>
  <c r="B13" i="1"/>
  <c r="B9" i="1"/>
  <c r="B7" i="1"/>
  <c r="C456" i="2" l="1"/>
  <c r="B22" i="2"/>
  <c r="B455" i="2"/>
  <c r="C455" i="2"/>
  <c r="B114" i="2"/>
  <c r="C458" i="2"/>
  <c r="B456" i="2"/>
  <c r="C457" i="2"/>
  <c r="B38" i="2"/>
  <c r="B125" i="2"/>
  <c r="B459" i="2"/>
  <c r="C433" i="2"/>
  <c r="C22" i="2"/>
  <c r="B433" i="2"/>
  <c r="C459" i="2"/>
  <c r="B458" i="2"/>
  <c r="B449" i="2"/>
  <c r="C449" i="2"/>
  <c r="C114" i="2"/>
  <c r="B457" i="2"/>
  <c r="B26" i="1"/>
  <c r="B16" i="1"/>
  <c r="B15" i="1" s="1"/>
  <c r="B6" i="1"/>
  <c r="B454" i="2" l="1"/>
  <c r="C454" i="2"/>
  <c r="C465" i="2" s="1"/>
  <c r="B43" i="1"/>
  <c r="B465" i="2" l="1"/>
</calcChain>
</file>

<file path=xl/sharedStrings.xml><?xml version="1.0" encoding="utf-8"?>
<sst xmlns="http://schemas.openxmlformats.org/spreadsheetml/2006/main" count="705" uniqueCount="268">
  <si>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</si>
  <si>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</si>
  <si>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</si>
  <si>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</si>
  <si>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</si>
  <si>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</si>
  <si>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</si>
  <si>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</si>
  <si>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</si>
  <si>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</si>
  <si>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</si>
  <si>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</si>
  <si>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</si>
  <si>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</si>
  <si>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</si>
  <si>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</si>
  <si>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</si>
  <si>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</si>
  <si>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</si>
  <si>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</si>
  <si>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</si>
  <si>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</si>
  <si>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</si>
  <si>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</si>
  <si>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</si>
  <si>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</si>
  <si>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</si>
  <si>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</si>
  <si>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</si>
  <si>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</si>
  <si>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</si>
  <si>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</si>
  <si>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</si>
  <si>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</si>
  <si>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</si>
  <si>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</si>
  <si>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</si>
  <si>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</si>
  <si>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</si>
  <si>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</si>
  <si>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</si>
  <si>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</si>
  <si>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</si>
  <si>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</si>
  <si>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</si>
  <si>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</si>
  <si>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</si>
  <si>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</si>
  <si>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</si>
  <si>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</si>
  <si>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</si>
  <si>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</si>
  <si>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</si>
  <si>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</si>
  <si>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</si>
  <si>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</si>
  <si>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</si>
  <si>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</si>
  <si>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</si>
  <si>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</si>
  <si>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</si>
  <si>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</si>
  <si>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</si>
  <si>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</si>
  <si>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</si>
  <si>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</si>
  <si>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</si>
  <si>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</si>
  <si>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</si>
  <si>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</si>
  <si>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</si>
  <si>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</si>
  <si>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</si>
  <si>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</si>
  <si>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</si>
  <si>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</si>
  <si>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</si>
  <si>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</si>
  <si>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</si>
  <si>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</si>
  <si>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</si>
  <si>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</si>
  <si>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</si>
  <si>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</si>
  <si>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</si>
  <si>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</si>
  <si>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</si>
  <si>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</si>
  <si>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</si>
  <si>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</si>
  <si>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</si>
  <si>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</si>
  <si>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</si>
  <si>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</si>
  <si>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</si>
  <si>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</si>
  <si>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</si>
  <si>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</si>
  <si>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</si>
  <si>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</si>
  <si>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</si>
  <si>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</si>
  <si>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</si>
  <si>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</si>
  <si>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</si>
  <si>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</si>
  <si>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</si>
  <si>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</si>
  <si>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</si>
  <si>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</si>
  <si>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</si>
  <si>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</si>
  <si>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</si>
  <si>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</si>
  <si>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</si>
  <si>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</si>
  <si>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</si>
  <si>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</si>
  <si>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</si>
  <si>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</si>
  <si>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</si>
  <si>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</si>
  <si>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</si>
  <si>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</si>
  <si>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</si>
  <si>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</si>
  <si>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</si>
  <si>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</si>
  <si>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</si>
  <si>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</si>
  <si>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</si>
  <si>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</si>
  <si>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</si>
  <si>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</si>
  <si>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</si>
  <si>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</si>
  <si>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</si>
  <si>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</si>
  <si>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</si>
  <si>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</si>
  <si>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</si>
  <si>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</si>
  <si>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</si>
  <si>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</si>
  <si>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</si>
  <si>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</si>
  <si>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</si>
  <si>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</si>
  <si>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</si>
  <si>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</si>
  <si>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</si>
  <si>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</si>
  <si>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</si>
  <si>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</si>
  <si>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</si>
  <si>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</si>
  <si>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</si>
  <si>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</si>
  <si>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</si>
  <si>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</si>
  <si>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</si>
  <si>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</si>
  <si>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</si>
  <si>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</si>
  <si>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</si>
  <si>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</si>
  <si>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</si>
  <si>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</si>
  <si>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</si>
  <si>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</si>
  <si>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</si>
  <si>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</si>
  <si>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</si>
  <si>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</si>
  <si>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</si>
  <si>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</si>
  <si>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</si>
  <si>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</si>
  <si>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</si>
  <si>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</si>
  <si>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</si>
  <si>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</si>
  <si>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</si>
  <si>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</si>
  <si>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</si>
  <si>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</si>
  <si>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</si>
  <si>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</si>
  <si>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</si>
  <si>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</si>
  <si>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</si>
  <si>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</si>
  <si>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</si>
  <si>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</si>
  <si>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</si>
  <si>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</si>
  <si>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</si>
  <si>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</si>
  <si>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</si>
  <si>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</si>
  <si>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</si>
  <si>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</si>
  <si>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 xml:space="preserve">        PANEVĖŽIO MIESTO SAVIVALDYBĖS 2023 METŲ BIUDŽETAS           </t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</si>
  <si>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</si>
  <si>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</si>
  <si>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</si>
  <si>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</si>
  <si>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ASIGNAVIMAI IŠ SAVIVALDYBĖS 2022 M. NEPANAUDOTŲ BIUDŽETO
  LĖŠŲ PAGAL PROGRAMAS IR ASIGNAVIMŲ VALDYTOJUS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</si>
  <si>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</si>
  <si>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</si>
  <si>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</si>
  <si>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</si>
  <si>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</si>
  <si>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</si>
  <si>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</si>
  <si>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</si>
  <si>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>Iš jų –  pajamos už prekes ir paslaugas</t>
  </si>
  <si>
    <t xml:space="preserve">          pajamos už prekes ir paslaugas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</si>
  <si>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</si>
  <si>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</si>
  <si>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</si>
  <si>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</si>
  <si>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</si>
  <si>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</si>
  <si>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</si>
  <si>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</si>
  <si>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</si>
  <si>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</si>
  <si>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</si>
  <si>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</si>
  <si>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</si>
  <si>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</si>
  <si>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</si>
  <si>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</si>
  <si>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</si>
  <si>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</si>
  <si>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</si>
  <si>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</si>
  <si>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</si>
  <si>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</si>
  <si>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</si>
  <si>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</si>
  <si>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</si>
  <si>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</si>
  <si>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</si>
  <si>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</si>
  <si>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</si>
  <si>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</si>
  <si>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</si>
  <si>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</si>
  <si>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</si>
  <si>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>3.  SAVIVALDYBĖS EINAMŲJŲ METŲ IŠLAIDOMS</t>
  </si>
  <si>
    <t>2. LĖŠOS 2022 M. GRUODŽIO 31 D. ĮSISKOLINIMUI DENGTI</t>
  </si>
  <si>
    <t>Jaunuolių  dienos centras</t>
  </si>
  <si>
    <t>04 APLINKOS APSAUGOS RĖMIMO 
PROGRAMA</t>
  </si>
  <si>
    <t>16 VISUOMENĖS SVEIKATOS RĖMIMO 
 PROGRAMA</t>
  </si>
  <si>
    <t xml:space="preserve"> 04 APLINKOS APSAUGOS RĖMIMO PROGRAMA</t>
  </si>
  <si>
    <t xml:space="preserve"> 16 VISUOMENĖS SVEIKATOS RĖMIMO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</si>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</sst>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2" fontId="17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16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kovo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kovo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0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E8B6768-3E97-4007-A24B-82788C4308FA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3</xdr:col>
      <xdr:colOff>0</xdr:colOff>
      <xdr:row>3</xdr:row>
      <xdr:rowOff>190500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73298D53-6EA2-457A-9468-EECE065CD64C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81300" cy="6781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2023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kovo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19" workbookViewId="0">
      <selection activeCell="B26" sqref="B26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121" t="s">
        <v>202</v>
      </c>
      <c r="B2" s="121"/>
    </row>
    <row r="3" spans="1:2" ht="13.8" x14ac:dyDescent="0.25">
      <c r="A3" s="122"/>
      <c r="B3" s="122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75326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3565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2900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208</v>
      </c>
      <c r="B14" s="8">
        <v>280</v>
      </c>
    </row>
    <row r="15" spans="1:2" ht="16.5" customHeight="1" x14ac:dyDescent="0.25">
      <c r="A15" s="5" t="s">
        <v>10</v>
      </c>
      <c r="B15" s="6">
        <f>B16</f>
        <v>72636</v>
      </c>
    </row>
    <row r="16" spans="1:2" ht="13.8" x14ac:dyDescent="0.25">
      <c r="A16" s="5" t="s">
        <v>11</v>
      </c>
      <c r="B16" s="6">
        <f>SUM(B17+B22+B21)</f>
        <v>72636</v>
      </c>
    </row>
    <row r="17" spans="1:2" ht="13.8" x14ac:dyDescent="0.25">
      <c r="A17" s="5" t="s">
        <v>12</v>
      </c>
      <c r="B17" s="6">
        <f>B18+B19+B20</f>
        <v>47937.8</v>
      </c>
    </row>
    <row r="18" spans="1:2" ht="27.75" customHeight="1" x14ac:dyDescent="0.25">
      <c r="A18" s="7" t="s">
        <v>13</v>
      </c>
      <c r="B18" s="8">
        <v>5959.2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9050.4</v>
      </c>
    </row>
    <row r="22" spans="1:2" ht="16.5" customHeight="1" x14ac:dyDescent="0.25">
      <c r="A22" s="5" t="s">
        <v>17</v>
      </c>
      <c r="B22" s="6">
        <f>B23+B24+B25</f>
        <v>15647.8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2456.9</v>
      </c>
    </row>
    <row r="26" spans="1:2" ht="13.8" x14ac:dyDescent="0.25">
      <c r="A26" s="5" t="s">
        <v>20</v>
      </c>
      <c r="B26" s="6">
        <f>SUM(B27+B31+B35+B38+B40)</f>
        <v>6336.9</v>
      </c>
    </row>
    <row r="27" spans="1:2" ht="18" customHeight="1" x14ac:dyDescent="0.25">
      <c r="A27" s="5" t="s">
        <v>21</v>
      </c>
      <c r="B27" s="6">
        <f>SUM(B28:B30)</f>
        <v>1319.7</v>
      </c>
    </row>
    <row r="28" spans="1:2" ht="13.8" x14ac:dyDescent="0.25">
      <c r="A28" s="7" t="s">
        <v>22</v>
      </c>
      <c r="B28" s="8">
        <v>334.7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154448.9</v>
      </c>
    </row>
    <row r="51" spans="2:2" x14ac:dyDescent="0.25">
      <c r="B51" s="77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9"/>
  <sheetViews>
    <sheetView topLeftCell="A25" workbookViewId="0">
      <selection activeCell="A33" sqref="A33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02.6" customHeight="1" x14ac:dyDescent="0.25"/>
    <row r="2" spans="1:3" ht="30.75" customHeight="1" x14ac:dyDescent="0.25">
      <c r="A2" s="137" t="s">
        <v>36</v>
      </c>
      <c r="B2" s="138"/>
      <c r="C2" s="138"/>
    </row>
    <row r="4" spans="1:3" ht="12.75" customHeight="1" x14ac:dyDescent="0.25">
      <c r="A4" s="139" t="s">
        <v>37</v>
      </c>
      <c r="B4" s="139" t="s">
        <v>1</v>
      </c>
      <c r="C4" s="139" t="s">
        <v>38</v>
      </c>
    </row>
    <row r="5" spans="1:3" ht="12.75" customHeight="1" x14ac:dyDescent="0.25">
      <c r="A5" s="140"/>
      <c r="B5" s="139"/>
      <c r="C5" s="139"/>
    </row>
    <row r="6" spans="1:3" ht="18" customHeight="1" x14ac:dyDescent="0.25">
      <c r="A6" s="141"/>
      <c r="B6" s="142"/>
      <c r="C6" s="139"/>
    </row>
    <row r="7" spans="1:3" ht="24" customHeight="1" x14ac:dyDescent="0.25">
      <c r="A7" s="143" t="s">
        <v>39</v>
      </c>
      <c r="B7" s="144"/>
      <c r="C7" s="144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SUM(B11:B16)</f>
        <v>8127.3</v>
      </c>
      <c r="C10" s="17">
        <f>SUM(C11:C16)</f>
        <v>6541.2000000000007</v>
      </c>
    </row>
    <row r="11" spans="1:3" ht="17.25" customHeight="1" x14ac:dyDescent="0.25">
      <c r="A11" s="14" t="s">
        <v>43</v>
      </c>
      <c r="B11" s="18">
        <v>647.6</v>
      </c>
      <c r="C11" s="19">
        <v>501.1</v>
      </c>
    </row>
    <row r="12" spans="1:3" ht="17.25" customHeight="1" x14ac:dyDescent="0.25">
      <c r="A12" s="14" t="s">
        <v>44</v>
      </c>
      <c r="B12" s="18">
        <v>20</v>
      </c>
      <c r="C12" s="19"/>
    </row>
    <row r="13" spans="1:3" ht="15.75" customHeight="1" x14ac:dyDescent="0.25">
      <c r="A13" s="14" t="s">
        <v>45</v>
      </c>
      <c r="B13" s="18">
        <v>6740.4</v>
      </c>
      <c r="C13" s="19">
        <v>5590</v>
      </c>
    </row>
    <row r="14" spans="1:3" ht="42.75" customHeight="1" x14ac:dyDescent="0.25">
      <c r="A14" s="14" t="s">
        <v>258</v>
      </c>
      <c r="B14" s="18">
        <v>470</v>
      </c>
      <c r="C14" s="19">
        <v>407.5</v>
      </c>
    </row>
    <row r="15" spans="1:3" ht="21.6" customHeight="1" x14ac:dyDescent="0.25">
      <c r="A15" s="14" t="s">
        <v>209</v>
      </c>
      <c r="B15" s="18">
        <v>44.5</v>
      </c>
      <c r="C15" s="19">
        <v>42.6</v>
      </c>
    </row>
    <row r="16" spans="1:3" ht="18" customHeight="1" x14ac:dyDescent="0.25">
      <c r="A16" s="14" t="s">
        <v>46</v>
      </c>
      <c r="B16" s="18">
        <v>204.8</v>
      </c>
      <c r="C16" s="19"/>
    </row>
    <row r="17" spans="1:3" ht="35.25" customHeight="1" x14ac:dyDescent="0.25">
      <c r="A17" s="12" t="s">
        <v>47</v>
      </c>
      <c r="B17" s="17">
        <f>SUM(B18:B19)</f>
        <v>3724.5</v>
      </c>
      <c r="C17" s="17"/>
    </row>
    <row r="18" spans="1:3" ht="17.25" customHeight="1" x14ac:dyDescent="0.25">
      <c r="A18" s="14" t="s">
        <v>48</v>
      </c>
      <c r="B18" s="20">
        <v>3544.5</v>
      </c>
      <c r="C18" s="21"/>
    </row>
    <row r="19" spans="1:3" ht="28.5" customHeight="1" x14ac:dyDescent="0.25">
      <c r="A19" s="22" t="s">
        <v>49</v>
      </c>
      <c r="B19" s="19">
        <v>180</v>
      </c>
      <c r="C19" s="19"/>
    </row>
    <row r="20" spans="1:3" ht="19.95" customHeight="1" x14ac:dyDescent="0.25">
      <c r="A20" s="12" t="s">
        <v>50</v>
      </c>
      <c r="B20" s="17">
        <f>SUM(B21)</f>
        <v>1293.7</v>
      </c>
      <c r="C20" s="17">
        <f>SUM(C21)</f>
        <v>1134.9000000000001</v>
      </c>
    </row>
    <row r="21" spans="1:3" ht="16.2" customHeight="1" x14ac:dyDescent="0.25">
      <c r="A21" s="23" t="s">
        <v>41</v>
      </c>
      <c r="B21" s="18">
        <v>1293.7</v>
      </c>
      <c r="C21" s="19">
        <v>1134.9000000000001</v>
      </c>
    </row>
    <row r="22" spans="1:3" ht="18" customHeight="1" x14ac:dyDescent="0.25">
      <c r="A22" s="12" t="s">
        <v>51</v>
      </c>
      <c r="B22" s="17">
        <f>B8+B10+B17+B20</f>
        <v>13476.900000000001</v>
      </c>
      <c r="C22" s="17">
        <f>C8+C10+C17+C20</f>
        <v>7987.7000000000007</v>
      </c>
    </row>
    <row r="23" spans="1:3" ht="18" customHeight="1" x14ac:dyDescent="0.25">
      <c r="A23" s="14" t="s">
        <v>52</v>
      </c>
      <c r="B23" s="18">
        <f>B9+B11+B12+B13+B16+B18+B19+B21</f>
        <v>12962.400000000001</v>
      </c>
      <c r="C23" s="18">
        <f>C9+C11+C12+C13+C16+C18+C19+C21</f>
        <v>7537.6</v>
      </c>
    </row>
    <row r="24" spans="1:3" ht="26.25" customHeight="1" x14ac:dyDescent="0.25">
      <c r="A24" s="22" t="s">
        <v>267</v>
      </c>
      <c r="B24" s="19">
        <f>B14</f>
        <v>470</v>
      </c>
      <c r="C24" s="19">
        <f>C14</f>
        <v>407.5</v>
      </c>
    </row>
    <row r="25" spans="1:3" ht="26.25" customHeight="1" x14ac:dyDescent="0.25">
      <c r="A25" s="22" t="s">
        <v>209</v>
      </c>
      <c r="B25" s="19">
        <f>B15</f>
        <v>44.5</v>
      </c>
      <c r="C25" s="19">
        <f>C15</f>
        <v>42.6</v>
      </c>
    </row>
    <row r="26" spans="1:3" ht="26.4" customHeight="1" x14ac:dyDescent="0.25">
      <c r="A26" s="123" t="s">
        <v>53</v>
      </c>
      <c r="B26" s="145"/>
      <c r="C26" s="146"/>
    </row>
    <row r="27" spans="1:3" x14ac:dyDescent="0.25">
      <c r="A27" s="24" t="s">
        <v>42</v>
      </c>
      <c r="B27" s="78">
        <f>B28+B30+B29+B31</f>
        <v>18175</v>
      </c>
      <c r="C27" s="78">
        <f>C28+C30+C29+C31</f>
        <v>44.4</v>
      </c>
    </row>
    <row r="28" spans="1:3" ht="21" customHeight="1" x14ac:dyDescent="0.25">
      <c r="A28" s="14" t="s">
        <v>52</v>
      </c>
      <c r="B28" s="20">
        <v>77.900000000000006</v>
      </c>
      <c r="C28" s="21">
        <v>19.5</v>
      </c>
    </row>
    <row r="29" spans="1:3" ht="16.5" customHeight="1" x14ac:dyDescent="0.25">
      <c r="A29" s="14" t="s">
        <v>54</v>
      </c>
      <c r="B29" s="20">
        <v>6716</v>
      </c>
      <c r="C29" s="19"/>
    </row>
    <row r="30" spans="1:3" ht="15.75" customHeight="1" x14ac:dyDescent="0.25">
      <c r="A30" s="14" t="s">
        <v>161</v>
      </c>
      <c r="B30" s="20">
        <v>5665.8</v>
      </c>
      <c r="C30" s="21"/>
    </row>
    <row r="31" spans="1:3" ht="15.75" customHeight="1" x14ac:dyDescent="0.25">
      <c r="A31" s="23" t="s">
        <v>55</v>
      </c>
      <c r="B31" s="20">
        <v>5715.3</v>
      </c>
      <c r="C31" s="19">
        <v>24.9</v>
      </c>
    </row>
    <row r="32" spans="1:3" x14ac:dyDescent="0.25">
      <c r="A32" s="24" t="s">
        <v>56</v>
      </c>
      <c r="B32" s="79">
        <f>B33+B34</f>
        <v>1600</v>
      </c>
      <c r="C32" s="78"/>
    </row>
    <row r="33" spans="1:3" x14ac:dyDescent="0.25">
      <c r="A33" s="14" t="s">
        <v>52</v>
      </c>
      <c r="B33" s="20">
        <v>800</v>
      </c>
      <c r="C33" s="80"/>
    </row>
    <row r="34" spans="1:3" ht="15.75" customHeight="1" x14ac:dyDescent="0.25">
      <c r="A34" s="23" t="s">
        <v>93</v>
      </c>
      <c r="B34" s="20">
        <v>800</v>
      </c>
      <c r="C34" s="19"/>
    </row>
    <row r="35" spans="1:3" ht="15.75" customHeight="1" x14ac:dyDescent="0.25">
      <c r="A35" s="24" t="s">
        <v>58</v>
      </c>
      <c r="B35" s="79">
        <f>B37+B36</f>
        <v>2291.6999999999998</v>
      </c>
      <c r="C35" s="79"/>
    </row>
    <row r="36" spans="1:3" ht="15.75" customHeight="1" x14ac:dyDescent="0.25">
      <c r="A36" s="14" t="s">
        <v>52</v>
      </c>
      <c r="B36" s="20">
        <v>110</v>
      </c>
      <c r="C36" s="79"/>
    </row>
    <row r="37" spans="1:3" ht="15.75" customHeight="1" x14ac:dyDescent="0.25">
      <c r="A37" s="23" t="s">
        <v>93</v>
      </c>
      <c r="B37" s="20">
        <v>2181.6999999999998</v>
      </c>
      <c r="C37" s="18"/>
    </row>
    <row r="38" spans="1:3" ht="21" customHeight="1" x14ac:dyDescent="0.25">
      <c r="A38" s="25" t="s">
        <v>59</v>
      </c>
      <c r="B38" s="17">
        <f>B27+B32+B35</f>
        <v>22066.7</v>
      </c>
      <c r="C38" s="17">
        <f>C27+C32+C35</f>
        <v>44.4</v>
      </c>
    </row>
    <row r="39" spans="1:3" ht="21" customHeight="1" x14ac:dyDescent="0.25">
      <c r="A39" s="14" t="s">
        <v>52</v>
      </c>
      <c r="B39" s="18">
        <f>B28+B33+B36</f>
        <v>987.9</v>
      </c>
      <c r="C39" s="18">
        <f>C28</f>
        <v>19.5</v>
      </c>
    </row>
    <row r="40" spans="1:3" ht="15.75" customHeight="1" x14ac:dyDescent="0.25">
      <c r="A40" s="14" t="s">
        <v>54</v>
      </c>
      <c r="B40" s="18">
        <f>B29</f>
        <v>6716</v>
      </c>
      <c r="C40" s="18"/>
    </row>
    <row r="41" spans="1:3" ht="15.75" customHeight="1" x14ac:dyDescent="0.25">
      <c r="A41" s="14" t="s">
        <v>161</v>
      </c>
      <c r="B41" s="18">
        <f>B30</f>
        <v>5665.8</v>
      </c>
      <c r="C41" s="18"/>
    </row>
    <row r="42" spans="1:3" ht="15.75" customHeight="1" x14ac:dyDescent="0.25">
      <c r="A42" s="23" t="s">
        <v>55</v>
      </c>
      <c r="B42" s="19">
        <f>B31+B34+B37</f>
        <v>8697</v>
      </c>
      <c r="C42" s="19">
        <f>C31+C34+C37</f>
        <v>24.9</v>
      </c>
    </row>
    <row r="43" spans="1:3" ht="27" customHeight="1" x14ac:dyDescent="0.25">
      <c r="A43" s="123" t="s">
        <v>60</v>
      </c>
      <c r="B43" s="147"/>
      <c r="C43" s="148"/>
    </row>
    <row r="44" spans="1:3" ht="19.5" customHeight="1" x14ac:dyDescent="0.25">
      <c r="A44" s="24" t="s">
        <v>42</v>
      </c>
      <c r="B44" s="17">
        <f>B45</f>
        <v>430.5</v>
      </c>
      <c r="C44" s="17"/>
    </row>
    <row r="45" spans="1:3" ht="17.25" customHeight="1" x14ac:dyDescent="0.25">
      <c r="A45" s="14" t="s">
        <v>61</v>
      </c>
      <c r="B45" s="18">
        <v>430.5</v>
      </c>
      <c r="C45" s="19"/>
    </row>
    <row r="46" spans="1:3" ht="19.5" customHeight="1" x14ac:dyDescent="0.25">
      <c r="A46" s="12" t="s">
        <v>62</v>
      </c>
      <c r="B46" s="17">
        <f>B44</f>
        <v>430.5</v>
      </c>
      <c r="C46" s="17"/>
    </row>
    <row r="47" spans="1:3" ht="19.5" customHeight="1" x14ac:dyDescent="0.25">
      <c r="A47" s="23" t="s">
        <v>61</v>
      </c>
      <c r="B47" s="20">
        <f>B45</f>
        <v>430.5</v>
      </c>
      <c r="C47" s="21"/>
    </row>
    <row r="48" spans="1:3" ht="29.4" customHeight="1" x14ac:dyDescent="0.25">
      <c r="A48" s="123" t="s">
        <v>254</v>
      </c>
      <c r="B48" s="147"/>
      <c r="C48" s="148"/>
    </row>
    <row r="49" spans="1:3" ht="21" customHeight="1" x14ac:dyDescent="0.25">
      <c r="A49" s="26" t="s">
        <v>42</v>
      </c>
      <c r="B49" s="27">
        <f>B50+B51</f>
        <v>673.2</v>
      </c>
      <c r="C49" s="27"/>
    </row>
    <row r="50" spans="1:3" ht="17.25" customHeight="1" x14ac:dyDescent="0.25">
      <c r="A50" s="22" t="s">
        <v>52</v>
      </c>
      <c r="B50" s="19">
        <v>252</v>
      </c>
      <c r="C50" s="19"/>
    </row>
    <row r="51" spans="1:3" ht="17.25" customHeight="1" x14ac:dyDescent="0.25">
      <c r="A51" s="22" t="s">
        <v>209</v>
      </c>
      <c r="B51" s="19">
        <v>421.2</v>
      </c>
      <c r="C51" s="19"/>
    </row>
    <row r="52" spans="1:3" ht="18" customHeight="1" x14ac:dyDescent="0.25">
      <c r="A52" s="28" t="s">
        <v>63</v>
      </c>
      <c r="B52" s="27">
        <f>B49</f>
        <v>673.2</v>
      </c>
      <c r="C52" s="27"/>
    </row>
    <row r="53" spans="1:3" ht="18.75" customHeight="1" x14ac:dyDescent="0.25">
      <c r="A53" s="22" t="s">
        <v>52</v>
      </c>
      <c r="B53" s="19">
        <f>B50</f>
        <v>252</v>
      </c>
      <c r="C53" s="19"/>
    </row>
    <row r="54" spans="1:3" ht="19.2" customHeight="1" x14ac:dyDescent="0.25">
      <c r="A54" s="22" t="s">
        <v>209</v>
      </c>
      <c r="B54" s="19">
        <f>B51</f>
        <v>421.2</v>
      </c>
      <c r="C54" s="19"/>
    </row>
    <row r="55" spans="1:3" ht="31.95" customHeight="1" x14ac:dyDescent="0.25">
      <c r="A55" s="123" t="s">
        <v>65</v>
      </c>
      <c r="B55" s="124"/>
      <c r="C55" s="125"/>
    </row>
    <row r="56" spans="1:3" ht="19.5" customHeight="1" x14ac:dyDescent="0.25">
      <c r="A56" s="24" t="s">
        <v>66</v>
      </c>
      <c r="B56" s="13">
        <f>SUM(B57:B57)</f>
        <v>1719</v>
      </c>
      <c r="C56" s="13"/>
    </row>
    <row r="57" spans="1:3" ht="17.399999999999999" customHeight="1" x14ac:dyDescent="0.25">
      <c r="A57" s="14" t="s">
        <v>61</v>
      </c>
      <c r="B57" s="18">
        <v>1719</v>
      </c>
      <c r="C57" s="19"/>
    </row>
    <row r="58" spans="1:3" ht="23.25" customHeight="1" x14ac:dyDescent="0.25">
      <c r="A58" s="24" t="s">
        <v>67</v>
      </c>
      <c r="B58" s="17">
        <f>SUM(B56)</f>
        <v>1719</v>
      </c>
      <c r="C58" s="17"/>
    </row>
    <row r="59" spans="1:3" ht="18.600000000000001" customHeight="1" x14ac:dyDescent="0.25">
      <c r="A59" s="23" t="s">
        <v>61</v>
      </c>
      <c r="B59" s="19">
        <f>B57</f>
        <v>1719</v>
      </c>
      <c r="C59" s="19"/>
    </row>
    <row r="60" spans="1:3" ht="27" customHeight="1" x14ac:dyDescent="0.25">
      <c r="A60" s="123" t="s">
        <v>68</v>
      </c>
      <c r="B60" s="147"/>
      <c r="C60" s="148"/>
    </row>
    <row r="61" spans="1:3" ht="15" customHeight="1" x14ac:dyDescent="0.25">
      <c r="A61" s="24" t="s">
        <v>42</v>
      </c>
      <c r="B61" s="13">
        <f>SUM(B62:B62)</f>
        <v>260</v>
      </c>
      <c r="C61" s="13"/>
    </row>
    <row r="62" spans="1:3" ht="18" customHeight="1" x14ac:dyDescent="0.25">
      <c r="A62" s="29" t="s">
        <v>215</v>
      </c>
      <c r="B62" s="18">
        <v>260</v>
      </c>
      <c r="C62" s="19"/>
    </row>
    <row r="63" spans="1:3" ht="17.25" customHeight="1" x14ac:dyDescent="0.25">
      <c r="A63" s="25" t="s">
        <v>69</v>
      </c>
      <c r="B63" s="27">
        <f>B61</f>
        <v>260</v>
      </c>
      <c r="C63" s="27"/>
    </row>
    <row r="64" spans="1:3" ht="15.75" customHeight="1" x14ac:dyDescent="0.25">
      <c r="A64" s="29" t="s">
        <v>216</v>
      </c>
      <c r="B64" s="19">
        <f>B62</f>
        <v>260</v>
      </c>
      <c r="C64" s="19"/>
    </row>
    <row r="65" spans="1:3" ht="23.4" customHeight="1" x14ac:dyDescent="0.25">
      <c r="A65" s="149" t="s">
        <v>70</v>
      </c>
      <c r="B65" s="124"/>
      <c r="C65" s="125"/>
    </row>
    <row r="66" spans="1:3" x14ac:dyDescent="0.25">
      <c r="A66" s="24" t="s">
        <v>42</v>
      </c>
      <c r="B66" s="27">
        <f>B67</f>
        <v>297.5</v>
      </c>
      <c r="C66" s="27"/>
    </row>
    <row r="67" spans="1:3" x14ac:dyDescent="0.25">
      <c r="A67" s="23" t="s">
        <v>61</v>
      </c>
      <c r="B67" s="19">
        <v>297.5</v>
      </c>
      <c r="C67" s="19"/>
    </row>
    <row r="68" spans="1:3" ht="15.6" x14ac:dyDescent="0.25">
      <c r="A68" s="12" t="s">
        <v>71</v>
      </c>
      <c r="B68" s="27">
        <f>B66</f>
        <v>297.5</v>
      </c>
      <c r="C68" s="27"/>
    </row>
    <row r="69" spans="1:3" x14ac:dyDescent="0.25">
      <c r="A69" s="23" t="s">
        <v>61</v>
      </c>
      <c r="B69" s="19">
        <f>B67</f>
        <v>297.5</v>
      </c>
      <c r="C69" s="19"/>
    </row>
    <row r="70" spans="1:3" ht="30.6" customHeight="1" x14ac:dyDescent="0.25">
      <c r="A70" s="123" t="s">
        <v>72</v>
      </c>
      <c r="B70" s="124"/>
      <c r="C70" s="125"/>
    </row>
    <row r="71" spans="1:3" x14ac:dyDescent="0.25">
      <c r="A71" s="24" t="s">
        <v>42</v>
      </c>
      <c r="B71" s="17">
        <f>B72</f>
        <v>190</v>
      </c>
      <c r="C71" s="17"/>
    </row>
    <row r="72" spans="1:3" x14ac:dyDescent="0.25">
      <c r="A72" s="23" t="s">
        <v>61</v>
      </c>
      <c r="B72" s="18">
        <v>190</v>
      </c>
      <c r="C72" s="19"/>
    </row>
    <row r="73" spans="1:3" ht="15.6" x14ac:dyDescent="0.25">
      <c r="A73" s="25" t="s">
        <v>73</v>
      </c>
      <c r="B73" s="30">
        <f>B71</f>
        <v>190</v>
      </c>
      <c r="C73" s="30"/>
    </row>
    <row r="74" spans="1:3" x14ac:dyDescent="0.25">
      <c r="A74" s="31" t="s">
        <v>61</v>
      </c>
      <c r="B74" s="32">
        <f>B72</f>
        <v>190</v>
      </c>
      <c r="C74" s="32"/>
    </row>
    <row r="75" spans="1:3" ht="33.6" customHeight="1" x14ac:dyDescent="0.25">
      <c r="A75" s="123" t="s">
        <v>74</v>
      </c>
      <c r="B75" s="126"/>
      <c r="C75" s="127"/>
    </row>
    <row r="76" spans="1:3" ht="16.5" customHeight="1" x14ac:dyDescent="0.25">
      <c r="A76" s="24" t="s">
        <v>42</v>
      </c>
      <c r="B76" s="13">
        <f>B77+B78</f>
        <v>17645.900000000001</v>
      </c>
      <c r="C76" s="13"/>
    </row>
    <row r="77" spans="1:3" ht="21.6" customHeight="1" x14ac:dyDescent="0.25">
      <c r="A77" s="14" t="s">
        <v>52</v>
      </c>
      <c r="B77" s="18">
        <v>11171</v>
      </c>
      <c r="C77" s="19"/>
    </row>
    <row r="78" spans="1:3" ht="42.6" customHeight="1" x14ac:dyDescent="0.25">
      <c r="A78" s="23" t="s">
        <v>75</v>
      </c>
      <c r="B78" s="18">
        <v>6474.9</v>
      </c>
      <c r="C78" s="19"/>
    </row>
    <row r="79" spans="1:3" ht="18.75" customHeight="1" x14ac:dyDescent="0.25">
      <c r="A79" s="25" t="s">
        <v>76</v>
      </c>
      <c r="B79" s="27">
        <f>B76</f>
        <v>17645.900000000001</v>
      </c>
      <c r="C79" s="27"/>
    </row>
    <row r="80" spans="1:3" ht="17.25" customHeight="1" x14ac:dyDescent="0.25">
      <c r="A80" s="14" t="s">
        <v>64</v>
      </c>
      <c r="B80" s="19">
        <f>B77</f>
        <v>11171</v>
      </c>
      <c r="C80" s="19"/>
    </row>
    <row r="81" spans="1:3" ht="42" customHeight="1" x14ac:dyDescent="0.25">
      <c r="A81" s="14" t="s">
        <v>78</v>
      </c>
      <c r="B81" s="21">
        <f>B78</f>
        <v>6474.9</v>
      </c>
      <c r="C81" s="21"/>
    </row>
    <row r="82" spans="1:3" ht="23.4" customHeight="1" x14ac:dyDescent="0.25">
      <c r="A82" s="123" t="s">
        <v>79</v>
      </c>
      <c r="B82" s="128"/>
      <c r="C82" s="129"/>
    </row>
    <row r="83" spans="1:3" ht="18.75" customHeight="1" x14ac:dyDescent="0.25">
      <c r="A83" s="24" t="s">
        <v>42</v>
      </c>
      <c r="B83" s="27">
        <f>B84</f>
        <v>190</v>
      </c>
      <c r="C83" s="27"/>
    </row>
    <row r="84" spans="1:3" ht="16.5" customHeight="1" x14ac:dyDescent="0.25">
      <c r="A84" s="14" t="s">
        <v>61</v>
      </c>
      <c r="B84" s="19">
        <v>190</v>
      </c>
      <c r="C84" s="19"/>
    </row>
    <row r="85" spans="1:3" ht="19.5" customHeight="1" x14ac:dyDescent="0.3">
      <c r="A85" s="33" t="s">
        <v>80</v>
      </c>
      <c r="B85" s="17">
        <f>B86+B88+B87</f>
        <v>1204.9000000000001</v>
      </c>
      <c r="C85" s="17">
        <f t="shared" ref="C85" si="1">C86+C88+C87</f>
        <v>1029.9000000000001</v>
      </c>
    </row>
    <row r="86" spans="1:3" x14ac:dyDescent="0.25">
      <c r="A86" s="14" t="s">
        <v>52</v>
      </c>
      <c r="B86" s="18">
        <v>1168.9000000000001</v>
      </c>
      <c r="C86" s="19">
        <v>1029.9000000000001</v>
      </c>
    </row>
    <row r="87" spans="1:3" x14ac:dyDescent="0.25">
      <c r="A87" s="14" t="s">
        <v>209</v>
      </c>
      <c r="B87" s="18">
        <v>33</v>
      </c>
      <c r="C87" s="19"/>
    </row>
    <row r="88" spans="1:3" ht="15.6" customHeight="1" x14ac:dyDescent="0.25">
      <c r="A88" s="34" t="s">
        <v>217</v>
      </c>
      <c r="B88" s="18">
        <v>3</v>
      </c>
      <c r="C88" s="19"/>
    </row>
    <row r="89" spans="1:3" ht="19.2" customHeight="1" x14ac:dyDescent="0.3">
      <c r="A89" s="33" t="s">
        <v>81</v>
      </c>
      <c r="B89" s="17">
        <f>B90+B91</f>
        <v>363.5</v>
      </c>
      <c r="C89" s="17">
        <f>C90+C91</f>
        <v>278.7</v>
      </c>
    </row>
    <row r="90" spans="1:3" ht="20.25" customHeight="1" x14ac:dyDescent="0.25">
      <c r="A90" s="14" t="s">
        <v>64</v>
      </c>
      <c r="B90" s="18">
        <v>356.7</v>
      </c>
      <c r="C90" s="19">
        <v>278.7</v>
      </c>
    </row>
    <row r="91" spans="1:3" ht="15.6" customHeight="1" x14ac:dyDescent="0.25">
      <c r="A91" s="34" t="s">
        <v>217</v>
      </c>
      <c r="B91" s="18">
        <v>6.8</v>
      </c>
      <c r="C91" s="19"/>
    </row>
    <row r="92" spans="1:3" ht="20.399999999999999" customHeight="1" x14ac:dyDescent="0.3">
      <c r="A92" s="33" t="s">
        <v>82</v>
      </c>
      <c r="B92" s="17">
        <f>B93+B94+B95</f>
        <v>709.09999999999991</v>
      </c>
      <c r="C92" s="17">
        <f>C93+C94+C95</f>
        <v>585</v>
      </c>
    </row>
    <row r="93" spans="1:3" ht="19.5" customHeight="1" x14ac:dyDescent="0.25">
      <c r="A93" s="14" t="s">
        <v>64</v>
      </c>
      <c r="B93" s="18">
        <v>693.8</v>
      </c>
      <c r="C93" s="19">
        <v>585</v>
      </c>
    </row>
    <row r="94" spans="1:3" ht="17.25" customHeight="1" x14ac:dyDescent="0.25">
      <c r="A94" s="34" t="s">
        <v>217</v>
      </c>
      <c r="B94" s="20">
        <v>10</v>
      </c>
      <c r="C94" s="21"/>
    </row>
    <row r="95" spans="1:3" ht="17.25" customHeight="1" x14ac:dyDescent="0.25">
      <c r="A95" s="23" t="s">
        <v>93</v>
      </c>
      <c r="B95" s="20">
        <v>5.3</v>
      </c>
      <c r="C95" s="20"/>
    </row>
    <row r="96" spans="1:3" ht="18.75" customHeight="1" x14ac:dyDescent="0.3">
      <c r="A96" s="33" t="s">
        <v>83</v>
      </c>
      <c r="B96" s="17">
        <f>B97+B98</f>
        <v>562.5</v>
      </c>
      <c r="C96" s="17">
        <f>C97+C98</f>
        <v>505.1</v>
      </c>
    </row>
    <row r="97" spans="1:3" ht="18" customHeight="1" x14ac:dyDescent="0.25">
      <c r="A97" s="14" t="s">
        <v>64</v>
      </c>
      <c r="B97" s="18">
        <v>536.5</v>
      </c>
      <c r="C97" s="19">
        <v>505.1</v>
      </c>
    </row>
    <row r="98" spans="1:3" ht="17.25" customHeight="1" x14ac:dyDescent="0.25">
      <c r="A98" s="29" t="s">
        <v>217</v>
      </c>
      <c r="B98" s="18">
        <v>26</v>
      </c>
      <c r="C98" s="19"/>
    </row>
    <row r="99" spans="1:3" ht="20.399999999999999" customHeight="1" x14ac:dyDescent="0.3">
      <c r="A99" s="33" t="s">
        <v>84</v>
      </c>
      <c r="B99" s="17">
        <f>B100+B101</f>
        <v>662.1</v>
      </c>
      <c r="C99" s="17">
        <f>C100+C101</f>
        <v>556</v>
      </c>
    </row>
    <row r="100" spans="1:3" ht="15" customHeight="1" x14ac:dyDescent="0.25">
      <c r="A100" s="14" t="s">
        <v>52</v>
      </c>
      <c r="B100" s="18">
        <v>622.1</v>
      </c>
      <c r="C100" s="19">
        <v>556</v>
      </c>
    </row>
    <row r="101" spans="1:3" ht="16.95" customHeight="1" x14ac:dyDescent="0.25">
      <c r="A101" s="29" t="s">
        <v>217</v>
      </c>
      <c r="B101" s="18">
        <v>40</v>
      </c>
      <c r="C101" s="19"/>
    </row>
    <row r="102" spans="1:3" ht="33.6" customHeight="1" x14ac:dyDescent="0.3">
      <c r="A102" s="35" t="s">
        <v>85</v>
      </c>
      <c r="B102" s="17">
        <f>B103+B104</f>
        <v>1212.5</v>
      </c>
      <c r="C102" s="17">
        <f>C103+C104</f>
        <v>769.4</v>
      </c>
    </row>
    <row r="103" spans="1:3" ht="18" customHeight="1" x14ac:dyDescent="0.25">
      <c r="A103" s="14" t="s">
        <v>52</v>
      </c>
      <c r="B103" s="18">
        <v>1075</v>
      </c>
      <c r="C103" s="19">
        <v>762</v>
      </c>
    </row>
    <row r="104" spans="1:3" ht="16.95" customHeight="1" x14ac:dyDescent="0.25">
      <c r="A104" s="34" t="s">
        <v>217</v>
      </c>
      <c r="B104" s="18">
        <v>137.5</v>
      </c>
      <c r="C104" s="19">
        <v>7.4</v>
      </c>
    </row>
    <row r="105" spans="1:3" ht="20.399999999999999" customHeight="1" x14ac:dyDescent="0.3">
      <c r="A105" s="33" t="s">
        <v>86</v>
      </c>
      <c r="B105" s="17">
        <f>B106+B107</f>
        <v>1973.2</v>
      </c>
      <c r="C105" s="17">
        <f>C106+C107</f>
        <v>1764.7</v>
      </c>
    </row>
    <row r="106" spans="1:3" x14ac:dyDescent="0.25">
      <c r="A106" s="14" t="s">
        <v>52</v>
      </c>
      <c r="B106" s="18">
        <v>1873.2</v>
      </c>
      <c r="C106" s="19">
        <v>1764.7</v>
      </c>
    </row>
    <row r="107" spans="1:3" ht="16.95" customHeight="1" x14ac:dyDescent="0.25">
      <c r="A107" s="29" t="s">
        <v>217</v>
      </c>
      <c r="B107" s="18">
        <v>100</v>
      </c>
      <c r="C107" s="19"/>
    </row>
    <row r="108" spans="1:3" ht="19.95" customHeight="1" x14ac:dyDescent="0.3">
      <c r="A108" s="35" t="s">
        <v>56</v>
      </c>
      <c r="B108" s="17">
        <f>B109+B110</f>
        <v>709.3</v>
      </c>
      <c r="C108" s="17">
        <f>C109</f>
        <v>213.5</v>
      </c>
    </row>
    <row r="109" spans="1:3" ht="19.5" customHeight="1" x14ac:dyDescent="0.25">
      <c r="A109" s="34" t="s">
        <v>52</v>
      </c>
      <c r="B109" s="18">
        <v>707.3</v>
      </c>
      <c r="C109" s="19">
        <v>213.5</v>
      </c>
    </row>
    <row r="110" spans="1:3" ht="19.5" customHeight="1" x14ac:dyDescent="0.25">
      <c r="A110" s="34" t="s">
        <v>217</v>
      </c>
      <c r="B110" s="18">
        <v>2</v>
      </c>
      <c r="C110" s="18"/>
    </row>
    <row r="111" spans="1:3" ht="18.600000000000001" customHeight="1" x14ac:dyDescent="0.3">
      <c r="A111" s="33" t="s">
        <v>87</v>
      </c>
      <c r="B111" s="17">
        <f>B112+B113</f>
        <v>411.7</v>
      </c>
      <c r="C111" s="17">
        <f>C112+C113</f>
        <v>270</v>
      </c>
    </row>
    <row r="112" spans="1:3" ht="18.75" customHeight="1" x14ac:dyDescent="0.25">
      <c r="A112" s="14" t="s">
        <v>52</v>
      </c>
      <c r="B112" s="18">
        <v>336.7</v>
      </c>
      <c r="C112" s="19">
        <v>270</v>
      </c>
    </row>
    <row r="113" spans="1:3" ht="15" customHeight="1" x14ac:dyDescent="0.25">
      <c r="A113" s="34" t="s">
        <v>217</v>
      </c>
      <c r="B113" s="18">
        <v>75</v>
      </c>
      <c r="C113" s="19"/>
    </row>
    <row r="114" spans="1:3" ht="21" customHeight="1" x14ac:dyDescent="0.25">
      <c r="A114" s="36" t="s">
        <v>88</v>
      </c>
      <c r="B114" s="17">
        <f>B83+B85+B89+B92+B96+B99+B102+B105+B111+B108</f>
        <v>7998.8</v>
      </c>
      <c r="C114" s="17">
        <f>C83+C85+C89+C92+C96+C99+C102+C105+C111+C108</f>
        <v>5972.3</v>
      </c>
    </row>
    <row r="115" spans="1:3" x14ac:dyDescent="0.25">
      <c r="A115" s="14" t="s">
        <v>52</v>
      </c>
      <c r="B115" s="18">
        <f>B84+B86+B90+B93+B97+B100+B103+B106+B112+B109</f>
        <v>7560.2</v>
      </c>
      <c r="C115" s="18">
        <f>C84+C86+C90+C93+C97+C100+C103+C106+C112+C109</f>
        <v>5964.9000000000005</v>
      </c>
    </row>
    <row r="116" spans="1:3" x14ac:dyDescent="0.25">
      <c r="A116" s="14" t="s">
        <v>209</v>
      </c>
      <c r="B116" s="20">
        <f>B87</f>
        <v>33</v>
      </c>
      <c r="C116" s="20"/>
    </row>
    <row r="117" spans="1:3" ht="16.95" customHeight="1" x14ac:dyDescent="0.25">
      <c r="A117" s="34" t="s">
        <v>217</v>
      </c>
      <c r="B117" s="18">
        <f>B88+B94+B98+B101+B104+B107+B113+B91+B110</f>
        <v>400.3</v>
      </c>
      <c r="C117" s="18">
        <f>C88+C94+C98+C101+C104+C107+C113+C91+C110</f>
        <v>7.4</v>
      </c>
    </row>
    <row r="118" spans="1:3" ht="16.95" customHeight="1" x14ac:dyDescent="0.25">
      <c r="A118" s="23" t="s">
        <v>93</v>
      </c>
      <c r="B118" s="19">
        <f>B95</f>
        <v>5.3</v>
      </c>
      <c r="C118" s="19"/>
    </row>
    <row r="119" spans="1:3" ht="24" customHeight="1" x14ac:dyDescent="0.25">
      <c r="A119" s="130" t="s">
        <v>89</v>
      </c>
      <c r="B119" s="131"/>
      <c r="C119" s="132"/>
    </row>
    <row r="120" spans="1:3" ht="24.75" customHeight="1" x14ac:dyDescent="0.25">
      <c r="A120" s="24" t="s">
        <v>42</v>
      </c>
      <c r="B120" s="27">
        <f>B121</f>
        <v>1550</v>
      </c>
      <c r="C120" s="27"/>
    </row>
    <row r="121" spans="1:3" ht="15.75" customHeight="1" x14ac:dyDescent="0.25">
      <c r="A121" s="23" t="s">
        <v>61</v>
      </c>
      <c r="B121" s="19">
        <v>1550</v>
      </c>
      <c r="C121" s="19"/>
    </row>
    <row r="122" spans="1:3" ht="18.75" customHeight="1" x14ac:dyDescent="0.25">
      <c r="A122" s="36" t="s">
        <v>90</v>
      </c>
      <c r="B122" s="13">
        <f>B123+B124</f>
        <v>3226.6</v>
      </c>
      <c r="C122" s="13">
        <f>C123+C124</f>
        <v>2161.1</v>
      </c>
    </row>
    <row r="123" spans="1:3" ht="17.25" customHeight="1" x14ac:dyDescent="0.25">
      <c r="A123" s="14" t="s">
        <v>52</v>
      </c>
      <c r="B123" s="18">
        <v>2876.6</v>
      </c>
      <c r="C123" s="19">
        <v>2161.1</v>
      </c>
    </row>
    <row r="124" spans="1:3" ht="18" customHeight="1" x14ac:dyDescent="0.25">
      <c r="A124" s="34" t="s">
        <v>217</v>
      </c>
      <c r="B124" s="18">
        <v>350</v>
      </c>
      <c r="C124" s="19"/>
    </row>
    <row r="125" spans="1:3" ht="21.75" customHeight="1" x14ac:dyDescent="0.25">
      <c r="A125" s="36" t="s">
        <v>91</v>
      </c>
      <c r="B125" s="17">
        <f>B122+B120</f>
        <v>4776.6000000000004</v>
      </c>
      <c r="C125" s="17">
        <f>C122+C120</f>
        <v>2161.1</v>
      </c>
    </row>
    <row r="126" spans="1:3" ht="18.75" customHeight="1" x14ac:dyDescent="0.25">
      <c r="A126" s="14" t="s">
        <v>52</v>
      </c>
      <c r="B126" s="18">
        <f>B123+B121</f>
        <v>4426.6000000000004</v>
      </c>
      <c r="C126" s="18">
        <f>C123+C121</f>
        <v>2161.1</v>
      </c>
    </row>
    <row r="127" spans="1:3" ht="16.95" customHeight="1" x14ac:dyDescent="0.25">
      <c r="A127" s="34" t="s">
        <v>217</v>
      </c>
      <c r="B127" s="18">
        <f>B124</f>
        <v>350</v>
      </c>
      <c r="C127" s="18"/>
    </row>
    <row r="128" spans="1:3" ht="22.95" customHeight="1" x14ac:dyDescent="0.25">
      <c r="A128" s="123" t="s">
        <v>92</v>
      </c>
      <c r="B128" s="133"/>
      <c r="C128" s="134"/>
    </row>
    <row r="129" spans="1:3" ht="20.399999999999999" customHeight="1" x14ac:dyDescent="0.3">
      <c r="A129" s="33" t="s">
        <v>42</v>
      </c>
      <c r="B129" s="17">
        <f>SUM(B130:B133)</f>
        <v>3609.5000000000005</v>
      </c>
      <c r="C129" s="17"/>
    </row>
    <row r="130" spans="1:3" ht="19.95" customHeight="1" x14ac:dyDescent="0.25">
      <c r="A130" s="14" t="s">
        <v>64</v>
      </c>
      <c r="B130" s="18">
        <v>188.8</v>
      </c>
      <c r="C130" s="19"/>
    </row>
    <row r="131" spans="1:3" ht="21.6" customHeight="1" x14ac:dyDescent="0.25">
      <c r="A131" s="34" t="s">
        <v>212</v>
      </c>
      <c r="B131" s="18">
        <v>2665.5</v>
      </c>
      <c r="C131" s="19"/>
    </row>
    <row r="132" spans="1:3" ht="16.5" customHeight="1" x14ac:dyDescent="0.25">
      <c r="A132" s="14" t="s">
        <v>57</v>
      </c>
      <c r="B132" s="18">
        <v>214.8</v>
      </c>
      <c r="C132" s="19"/>
    </row>
    <row r="133" spans="1:3" ht="16.5" customHeight="1" x14ac:dyDescent="0.25">
      <c r="A133" s="14" t="s">
        <v>209</v>
      </c>
      <c r="B133" s="18">
        <v>540.4</v>
      </c>
      <c r="C133" s="18"/>
    </row>
    <row r="134" spans="1:3" ht="18" customHeight="1" x14ac:dyDescent="0.3">
      <c r="A134" s="33" t="s">
        <v>94</v>
      </c>
      <c r="B134" s="17">
        <f>B135+B136+B137+B138</f>
        <v>1709.5</v>
      </c>
      <c r="C134" s="17">
        <f>C135+C136+C137+C138</f>
        <v>1435.4</v>
      </c>
    </row>
    <row r="135" spans="1:3" x14ac:dyDescent="0.25">
      <c r="A135" s="14" t="s">
        <v>52</v>
      </c>
      <c r="B135" s="18">
        <v>968</v>
      </c>
      <c r="C135" s="19">
        <v>851.2</v>
      </c>
    </row>
    <row r="136" spans="1:3" ht="14.25" customHeight="1" x14ac:dyDescent="0.25">
      <c r="A136" s="34" t="s">
        <v>217</v>
      </c>
      <c r="B136" s="18">
        <v>130.6</v>
      </c>
      <c r="C136" s="19"/>
    </row>
    <row r="137" spans="1:3" ht="14.4" customHeight="1" x14ac:dyDescent="0.25">
      <c r="A137" s="34" t="s">
        <v>211</v>
      </c>
      <c r="B137" s="18">
        <v>598.70000000000005</v>
      </c>
      <c r="C137" s="19">
        <v>577.40000000000009</v>
      </c>
    </row>
    <row r="138" spans="1:3" ht="14.4" customHeight="1" x14ac:dyDescent="0.25">
      <c r="A138" s="29" t="s">
        <v>209</v>
      </c>
      <c r="B138" s="15">
        <v>12.2</v>
      </c>
      <c r="C138" s="15">
        <v>6.8000000000000007</v>
      </c>
    </row>
    <row r="139" spans="1:3" ht="21" customHeight="1" x14ac:dyDescent="0.25">
      <c r="A139" s="25" t="s">
        <v>95</v>
      </c>
      <c r="B139" s="13">
        <f>B140+B141+B142</f>
        <v>650.20000000000005</v>
      </c>
      <c r="C139" s="13">
        <f>C140+C141+C142</f>
        <v>543.6</v>
      </c>
    </row>
    <row r="140" spans="1:3" x14ac:dyDescent="0.25">
      <c r="A140" s="14" t="s">
        <v>52</v>
      </c>
      <c r="B140" s="18">
        <v>343.7</v>
      </c>
      <c r="C140" s="19">
        <v>302.5</v>
      </c>
    </row>
    <row r="141" spans="1:3" x14ac:dyDescent="0.25">
      <c r="A141" s="34" t="s">
        <v>217</v>
      </c>
      <c r="B141" s="18">
        <v>55</v>
      </c>
      <c r="C141" s="19"/>
    </row>
    <row r="142" spans="1:3" ht="16.2" customHeight="1" x14ac:dyDescent="0.25">
      <c r="A142" s="34" t="s">
        <v>211</v>
      </c>
      <c r="B142" s="18">
        <v>251.5</v>
      </c>
      <c r="C142" s="19">
        <v>241.1</v>
      </c>
    </row>
    <row r="143" spans="1:3" ht="17.399999999999999" customHeight="1" x14ac:dyDescent="0.25">
      <c r="A143" s="12" t="s">
        <v>96</v>
      </c>
      <c r="B143" s="17">
        <f>B144+B145+B146+B147</f>
        <v>1365.9</v>
      </c>
      <c r="C143" s="17">
        <f>C144+C145+C146+C147</f>
        <v>1193</v>
      </c>
    </row>
    <row r="144" spans="1:3" ht="17.25" customHeight="1" x14ac:dyDescent="0.25">
      <c r="A144" s="14" t="s">
        <v>52</v>
      </c>
      <c r="B144" s="18">
        <v>725.8</v>
      </c>
      <c r="C144" s="19">
        <v>650.9</v>
      </c>
    </row>
    <row r="145" spans="1:3" ht="15.75" customHeight="1" x14ac:dyDescent="0.25">
      <c r="A145" s="34" t="s">
        <v>217</v>
      </c>
      <c r="B145" s="18">
        <v>79.2</v>
      </c>
      <c r="C145" s="19"/>
    </row>
    <row r="146" spans="1:3" ht="15.75" customHeight="1" x14ac:dyDescent="0.25">
      <c r="A146" s="34" t="s">
        <v>211</v>
      </c>
      <c r="B146" s="18">
        <v>557.4</v>
      </c>
      <c r="C146" s="19">
        <v>540.4</v>
      </c>
    </row>
    <row r="147" spans="1:3" ht="15.75" customHeight="1" x14ac:dyDescent="0.25">
      <c r="A147" s="29" t="s">
        <v>209</v>
      </c>
      <c r="B147" s="18">
        <v>3.5</v>
      </c>
      <c r="C147" s="18">
        <v>1.7</v>
      </c>
    </row>
    <row r="148" spans="1:3" ht="20.399999999999999" customHeight="1" x14ac:dyDescent="0.25">
      <c r="A148" s="12" t="s">
        <v>97</v>
      </c>
      <c r="B148" s="17">
        <f>B149+B150+B151+B152</f>
        <v>1012.6</v>
      </c>
      <c r="C148" s="17">
        <f>C149+C150+C151+C152</f>
        <v>843.9</v>
      </c>
    </row>
    <row r="149" spans="1:3" ht="16.5" customHeight="1" x14ac:dyDescent="0.25">
      <c r="A149" s="14" t="s">
        <v>52</v>
      </c>
      <c r="B149" s="18">
        <v>509</v>
      </c>
      <c r="C149" s="19">
        <v>442.2</v>
      </c>
    </row>
    <row r="150" spans="1:3" ht="15" customHeight="1" x14ac:dyDescent="0.25">
      <c r="A150" s="34" t="s">
        <v>217</v>
      </c>
      <c r="B150" s="18">
        <v>84</v>
      </c>
      <c r="C150" s="19"/>
    </row>
    <row r="151" spans="1:3" ht="15.75" customHeight="1" x14ac:dyDescent="0.25">
      <c r="A151" s="34" t="s">
        <v>211</v>
      </c>
      <c r="B151" s="18">
        <v>414.9</v>
      </c>
      <c r="C151" s="19">
        <v>398.8</v>
      </c>
    </row>
    <row r="152" spans="1:3" ht="15.75" customHeight="1" x14ac:dyDescent="0.25">
      <c r="A152" s="29" t="s">
        <v>209</v>
      </c>
      <c r="B152" s="18">
        <v>4.7</v>
      </c>
      <c r="C152" s="18">
        <v>2.9</v>
      </c>
    </row>
    <row r="153" spans="1:3" ht="18" customHeight="1" x14ac:dyDescent="0.25">
      <c r="A153" s="12" t="s">
        <v>98</v>
      </c>
      <c r="B153" s="17">
        <f>B154+B155+B156</f>
        <v>1130.7</v>
      </c>
      <c r="C153" s="17">
        <f>C154+C155+C156</f>
        <v>918.4</v>
      </c>
    </row>
    <row r="154" spans="1:3" ht="17.25" customHeight="1" x14ac:dyDescent="0.25">
      <c r="A154" s="14" t="s">
        <v>52</v>
      </c>
      <c r="B154" s="18">
        <v>574.9</v>
      </c>
      <c r="C154" s="19">
        <v>487.9</v>
      </c>
    </row>
    <row r="155" spans="1:3" x14ac:dyDescent="0.25">
      <c r="A155" s="34" t="s">
        <v>217</v>
      </c>
      <c r="B155" s="18">
        <v>105</v>
      </c>
      <c r="C155" s="18"/>
    </row>
    <row r="156" spans="1:3" ht="18" customHeight="1" x14ac:dyDescent="0.25">
      <c r="A156" s="34" t="s">
        <v>211</v>
      </c>
      <c r="B156" s="18">
        <v>450.8</v>
      </c>
      <c r="C156" s="19">
        <v>430.5</v>
      </c>
    </row>
    <row r="157" spans="1:3" ht="17.25" customHeight="1" x14ac:dyDescent="0.25">
      <c r="A157" s="12" t="s">
        <v>99</v>
      </c>
      <c r="B157" s="17">
        <f>B158+B159+B160+B161</f>
        <v>632.9</v>
      </c>
      <c r="C157" s="17">
        <f>C158+C159+C160+C161</f>
        <v>517.29999999999995</v>
      </c>
    </row>
    <row r="158" spans="1:3" ht="17.25" customHeight="1" x14ac:dyDescent="0.25">
      <c r="A158" s="14" t="s">
        <v>52</v>
      </c>
      <c r="B158" s="18">
        <v>322.39999999999998</v>
      </c>
      <c r="C158" s="19">
        <v>267.39999999999998</v>
      </c>
    </row>
    <row r="159" spans="1:3" ht="15" customHeight="1" x14ac:dyDescent="0.25">
      <c r="A159" s="34" t="s">
        <v>217</v>
      </c>
      <c r="B159" s="18">
        <v>47.6</v>
      </c>
      <c r="C159" s="19"/>
    </row>
    <row r="160" spans="1:3" ht="16.5" customHeight="1" x14ac:dyDescent="0.25">
      <c r="A160" s="34" t="s">
        <v>211</v>
      </c>
      <c r="B160" s="18">
        <v>255.8</v>
      </c>
      <c r="C160" s="19">
        <v>246.4</v>
      </c>
    </row>
    <row r="161" spans="1:3" ht="16.5" customHeight="1" x14ac:dyDescent="0.25">
      <c r="A161" s="29" t="s">
        <v>209</v>
      </c>
      <c r="B161" s="15">
        <v>7.1</v>
      </c>
      <c r="C161" s="15">
        <v>3.5</v>
      </c>
    </row>
    <row r="162" spans="1:3" ht="15.6" x14ac:dyDescent="0.25">
      <c r="A162" s="25" t="s">
        <v>100</v>
      </c>
      <c r="B162" s="13">
        <f>B163+B164+B165+B166</f>
        <v>617.29999999999995</v>
      </c>
      <c r="C162" s="13">
        <f>C163+C164+C165+C166</f>
        <v>514.4</v>
      </c>
    </row>
    <row r="163" spans="1:3" ht="17.25" customHeight="1" x14ac:dyDescent="0.25">
      <c r="A163" s="14" t="s">
        <v>52</v>
      </c>
      <c r="B163" s="18">
        <v>331.6</v>
      </c>
      <c r="C163" s="19">
        <v>292.39999999999998</v>
      </c>
    </row>
    <row r="164" spans="1:3" ht="15" customHeight="1" x14ac:dyDescent="0.25">
      <c r="A164" s="34" t="s">
        <v>217</v>
      </c>
      <c r="B164" s="18">
        <v>55</v>
      </c>
      <c r="C164" s="19"/>
    </row>
    <row r="165" spans="1:3" ht="16.95" customHeight="1" x14ac:dyDescent="0.25">
      <c r="A165" s="34" t="s">
        <v>211</v>
      </c>
      <c r="B165" s="37">
        <v>230.2</v>
      </c>
      <c r="C165" s="114">
        <v>221.5</v>
      </c>
    </row>
    <row r="166" spans="1:3" ht="16.95" customHeight="1" x14ac:dyDescent="0.25">
      <c r="A166" s="29" t="s">
        <v>209</v>
      </c>
      <c r="B166" s="37">
        <v>0.5</v>
      </c>
      <c r="C166" s="118">
        <v>0.5</v>
      </c>
    </row>
    <row r="167" spans="1:3" ht="18" customHeight="1" x14ac:dyDescent="0.3">
      <c r="A167" s="38" t="s">
        <v>101</v>
      </c>
      <c r="B167" s="39">
        <f>B168+B169+B170+B171</f>
        <v>1032</v>
      </c>
      <c r="C167" s="39">
        <f>C168+C169+C170+C171</f>
        <v>854.4</v>
      </c>
    </row>
    <row r="168" spans="1:3" x14ac:dyDescent="0.25">
      <c r="A168" s="14" t="s">
        <v>52</v>
      </c>
      <c r="B168" s="37">
        <v>509.8</v>
      </c>
      <c r="C168" s="40">
        <v>437.7</v>
      </c>
    </row>
    <row r="169" spans="1:3" x14ac:dyDescent="0.25">
      <c r="A169" s="34" t="s">
        <v>217</v>
      </c>
      <c r="B169" s="37">
        <v>80.400000000000006</v>
      </c>
      <c r="C169" s="40"/>
    </row>
    <row r="170" spans="1:3" ht="17.399999999999999" customHeight="1" x14ac:dyDescent="0.25">
      <c r="A170" s="34" t="s">
        <v>211</v>
      </c>
      <c r="B170" s="37">
        <v>420.8</v>
      </c>
      <c r="C170" s="40">
        <v>404.6</v>
      </c>
    </row>
    <row r="171" spans="1:3" ht="17.399999999999999" customHeight="1" x14ac:dyDescent="0.25">
      <c r="A171" s="29" t="s">
        <v>209</v>
      </c>
      <c r="B171" s="37">
        <v>21</v>
      </c>
      <c r="C171" s="41">
        <v>12.100000000000001</v>
      </c>
    </row>
    <row r="172" spans="1:3" ht="19.2" customHeight="1" x14ac:dyDescent="0.3">
      <c r="A172" s="38" t="s">
        <v>102</v>
      </c>
      <c r="B172" s="39">
        <f>B173+B174+B175+B176</f>
        <v>980.30000000000007</v>
      </c>
      <c r="C172" s="39">
        <f>C173+C174+C175+C176</f>
        <v>828.90000000000009</v>
      </c>
    </row>
    <row r="173" spans="1:3" x14ac:dyDescent="0.25">
      <c r="A173" s="14" t="s">
        <v>52</v>
      </c>
      <c r="B173" s="37">
        <v>523.5</v>
      </c>
      <c r="C173" s="40">
        <v>458.1</v>
      </c>
    </row>
    <row r="174" spans="1:3" x14ac:dyDescent="0.25">
      <c r="A174" s="34" t="s">
        <v>217</v>
      </c>
      <c r="B174" s="37">
        <v>71</v>
      </c>
      <c r="C174" s="40"/>
    </row>
    <row r="175" spans="1:3" ht="18.600000000000001" customHeight="1" x14ac:dyDescent="0.25">
      <c r="A175" s="34" t="s">
        <v>211</v>
      </c>
      <c r="B175" s="37">
        <v>383.1</v>
      </c>
      <c r="C175" s="40">
        <v>368.1</v>
      </c>
    </row>
    <row r="176" spans="1:3" ht="18.600000000000001" customHeight="1" x14ac:dyDescent="0.25">
      <c r="A176" s="29" t="s">
        <v>209</v>
      </c>
      <c r="B176" s="37">
        <v>2.7</v>
      </c>
      <c r="C176" s="41">
        <v>2.7</v>
      </c>
    </row>
    <row r="177" spans="1:3" ht="21" customHeight="1" x14ac:dyDescent="0.3">
      <c r="A177" s="38" t="s">
        <v>103</v>
      </c>
      <c r="B177" s="39">
        <f>B178+B179+B180+B181</f>
        <v>637.79999999999995</v>
      </c>
      <c r="C177" s="39">
        <f>C178+C179+C180+C181</f>
        <v>528.40000000000009</v>
      </c>
    </row>
    <row r="178" spans="1:3" x14ac:dyDescent="0.25">
      <c r="A178" s="14" t="s">
        <v>52</v>
      </c>
      <c r="B178" s="37">
        <v>317.39999999999998</v>
      </c>
      <c r="C178" s="40">
        <v>272.39999999999998</v>
      </c>
    </row>
    <row r="179" spans="1:3" x14ac:dyDescent="0.25">
      <c r="A179" s="34" t="s">
        <v>217</v>
      </c>
      <c r="B179" s="37">
        <v>55</v>
      </c>
      <c r="C179" s="40"/>
    </row>
    <row r="180" spans="1:3" ht="18" customHeight="1" x14ac:dyDescent="0.25">
      <c r="A180" s="34" t="s">
        <v>211</v>
      </c>
      <c r="B180" s="37">
        <v>264.2</v>
      </c>
      <c r="C180" s="40">
        <v>254.8</v>
      </c>
    </row>
    <row r="181" spans="1:3" ht="18" customHeight="1" x14ac:dyDescent="0.25">
      <c r="A181" s="29" t="s">
        <v>209</v>
      </c>
      <c r="B181" s="37">
        <v>1.2</v>
      </c>
      <c r="C181" s="41">
        <v>1.2</v>
      </c>
    </row>
    <row r="182" spans="1:3" ht="15.6" x14ac:dyDescent="0.3">
      <c r="A182" s="38" t="s">
        <v>104</v>
      </c>
      <c r="B182" s="39">
        <f>B183+B184+B185+B186</f>
        <v>621.70000000000005</v>
      </c>
      <c r="C182" s="39">
        <f>C183+C184+C185+C186</f>
        <v>526.79999999999995</v>
      </c>
    </row>
    <row r="183" spans="1:3" x14ac:dyDescent="0.25">
      <c r="A183" s="14" t="s">
        <v>52</v>
      </c>
      <c r="B183" s="37">
        <v>311.10000000000002</v>
      </c>
      <c r="C183" s="40">
        <v>274.7</v>
      </c>
    </row>
    <row r="184" spans="1:3" x14ac:dyDescent="0.25">
      <c r="A184" s="34" t="s">
        <v>217</v>
      </c>
      <c r="B184" s="37">
        <v>45.8</v>
      </c>
      <c r="C184" s="40"/>
    </row>
    <row r="185" spans="1:3" ht="17.399999999999999" customHeight="1" x14ac:dyDescent="0.25">
      <c r="A185" s="34" t="s">
        <v>211</v>
      </c>
      <c r="B185" s="37">
        <v>257.2</v>
      </c>
      <c r="C185" s="40">
        <v>248.1</v>
      </c>
    </row>
    <row r="186" spans="1:3" ht="17.399999999999999" customHeight="1" x14ac:dyDescent="0.25">
      <c r="A186" s="29" t="s">
        <v>209</v>
      </c>
      <c r="B186" s="115">
        <v>7.6</v>
      </c>
      <c r="C186" s="116">
        <v>4</v>
      </c>
    </row>
    <row r="187" spans="1:3" ht="18.600000000000001" customHeight="1" x14ac:dyDescent="0.3">
      <c r="A187" s="42" t="s">
        <v>105</v>
      </c>
      <c r="B187" s="43">
        <f>B188+B189+B190+B191</f>
        <v>1067.8</v>
      </c>
      <c r="C187" s="43">
        <f>C188+C189+C190+C191</f>
        <v>895</v>
      </c>
    </row>
    <row r="188" spans="1:3" x14ac:dyDescent="0.25">
      <c r="A188" s="14" t="s">
        <v>52</v>
      </c>
      <c r="B188" s="37">
        <v>552.79999999999995</v>
      </c>
      <c r="C188" s="40">
        <v>490.3</v>
      </c>
    </row>
    <row r="189" spans="1:3" x14ac:dyDescent="0.25">
      <c r="A189" s="34" t="s">
        <v>217</v>
      </c>
      <c r="B189" s="37">
        <v>91.5</v>
      </c>
      <c r="C189" s="40"/>
    </row>
    <row r="190" spans="1:3" ht="18.600000000000001" customHeight="1" x14ac:dyDescent="0.25">
      <c r="A190" s="34" t="s">
        <v>211</v>
      </c>
      <c r="B190" s="37">
        <v>420</v>
      </c>
      <c r="C190" s="40">
        <v>403</v>
      </c>
    </row>
    <row r="191" spans="1:3" ht="18.600000000000001" customHeight="1" x14ac:dyDescent="0.25">
      <c r="A191" s="34" t="s">
        <v>209</v>
      </c>
      <c r="B191" s="37">
        <v>3.5</v>
      </c>
      <c r="C191" s="41">
        <v>1.7</v>
      </c>
    </row>
    <row r="192" spans="1:3" ht="15.6" x14ac:dyDescent="0.3">
      <c r="A192" s="38" t="s">
        <v>106</v>
      </c>
      <c r="B192" s="39">
        <f>B193+B194+B195+B196</f>
        <v>597.6</v>
      </c>
      <c r="C192" s="39">
        <f>C193+C194+C195+C196</f>
        <v>501.8</v>
      </c>
    </row>
    <row r="193" spans="1:3" x14ac:dyDescent="0.25">
      <c r="A193" s="14" t="s">
        <v>52</v>
      </c>
      <c r="B193" s="37">
        <v>364.2</v>
      </c>
      <c r="C193" s="40">
        <v>325.89999999999998</v>
      </c>
    </row>
    <row r="194" spans="1:3" x14ac:dyDescent="0.25">
      <c r="A194" s="34" t="s">
        <v>217</v>
      </c>
      <c r="B194" s="37">
        <v>40</v>
      </c>
      <c r="C194" s="40"/>
    </row>
    <row r="195" spans="1:3" x14ac:dyDescent="0.25">
      <c r="A195" s="34" t="s">
        <v>211</v>
      </c>
      <c r="B195" s="37">
        <v>188.2</v>
      </c>
      <c r="C195" s="40">
        <v>172.6</v>
      </c>
    </row>
    <row r="196" spans="1:3" x14ac:dyDescent="0.25">
      <c r="A196" s="29" t="s">
        <v>209</v>
      </c>
      <c r="B196" s="115">
        <v>5.2</v>
      </c>
      <c r="C196" s="116">
        <v>3.3</v>
      </c>
    </row>
    <row r="197" spans="1:3" ht="19.95" customHeight="1" x14ac:dyDescent="0.3">
      <c r="A197" s="42" t="s">
        <v>107</v>
      </c>
      <c r="B197" s="43">
        <f>B198+B199+B200+B201</f>
        <v>768.59999999999991</v>
      </c>
      <c r="C197" s="43">
        <f>C198+C199+C200+C201</f>
        <v>642.40000000000009</v>
      </c>
    </row>
    <row r="198" spans="1:3" x14ac:dyDescent="0.25">
      <c r="A198" s="14" t="s">
        <v>52</v>
      </c>
      <c r="B198" s="37">
        <v>409.3</v>
      </c>
      <c r="C198" s="40">
        <v>362</v>
      </c>
    </row>
    <row r="199" spans="1:3" x14ac:dyDescent="0.25">
      <c r="A199" s="34" t="s">
        <v>217</v>
      </c>
      <c r="B199" s="37">
        <v>67</v>
      </c>
      <c r="C199" s="40"/>
    </row>
    <row r="200" spans="1:3" ht="16.2" customHeight="1" x14ac:dyDescent="0.25">
      <c r="A200" s="34" t="s">
        <v>211</v>
      </c>
      <c r="B200" s="37">
        <v>288</v>
      </c>
      <c r="C200" s="40">
        <v>277.90000000000003</v>
      </c>
    </row>
    <row r="201" spans="1:3" ht="16.2" customHeight="1" x14ac:dyDescent="0.25">
      <c r="A201" s="29" t="s">
        <v>209</v>
      </c>
      <c r="B201" s="37">
        <v>4.3</v>
      </c>
      <c r="C201" s="41">
        <v>2.5</v>
      </c>
    </row>
    <row r="202" spans="1:3" ht="19.2" customHeight="1" x14ac:dyDescent="0.3">
      <c r="A202" s="38" t="s">
        <v>108</v>
      </c>
      <c r="B202" s="39">
        <f>B203+B204+B205+B206</f>
        <v>1109.3</v>
      </c>
      <c r="C202" s="39">
        <f>C203+C204+C205+C206</f>
        <v>981.09999999999991</v>
      </c>
    </row>
    <row r="203" spans="1:3" x14ac:dyDescent="0.25">
      <c r="A203" s="14" t="s">
        <v>52</v>
      </c>
      <c r="B203" s="37">
        <v>657.9</v>
      </c>
      <c r="C203" s="40">
        <v>588.4</v>
      </c>
    </row>
    <row r="204" spans="1:3" x14ac:dyDescent="0.25">
      <c r="A204" s="34" t="s">
        <v>217</v>
      </c>
      <c r="B204" s="37">
        <v>45</v>
      </c>
      <c r="C204" s="40"/>
    </row>
    <row r="205" spans="1:3" ht="17.399999999999999" customHeight="1" x14ac:dyDescent="0.25">
      <c r="A205" s="34" t="s">
        <v>211</v>
      </c>
      <c r="B205" s="37">
        <v>402.09999999999997</v>
      </c>
      <c r="C205" s="40">
        <v>390.2</v>
      </c>
    </row>
    <row r="206" spans="1:3" ht="17.399999999999999" customHeight="1" x14ac:dyDescent="0.25">
      <c r="A206" s="34" t="s">
        <v>209</v>
      </c>
      <c r="B206" s="37">
        <v>4.3</v>
      </c>
      <c r="C206" s="41">
        <v>2.5</v>
      </c>
    </row>
    <row r="207" spans="1:3" ht="15.6" x14ac:dyDescent="0.3">
      <c r="A207" s="38" t="s">
        <v>109</v>
      </c>
      <c r="B207" s="39">
        <f>B208+B209+B210+B211</f>
        <v>1039</v>
      </c>
      <c r="C207" s="39">
        <f>C208+C209+C210+C211</f>
        <v>871</v>
      </c>
    </row>
    <row r="208" spans="1:3" x14ac:dyDescent="0.25">
      <c r="A208" s="14" t="s">
        <v>52</v>
      </c>
      <c r="B208" s="37">
        <v>497.8</v>
      </c>
      <c r="C208" s="40">
        <v>436.9</v>
      </c>
    </row>
    <row r="209" spans="1:3" x14ac:dyDescent="0.25">
      <c r="A209" s="34" t="s">
        <v>217</v>
      </c>
      <c r="B209" s="37">
        <v>90</v>
      </c>
      <c r="C209" s="40"/>
    </row>
    <row r="210" spans="1:3" ht="17.399999999999999" customHeight="1" x14ac:dyDescent="0.25">
      <c r="A210" s="34" t="s">
        <v>211</v>
      </c>
      <c r="B210" s="37">
        <v>450.7</v>
      </c>
      <c r="C210" s="40">
        <v>433.59999999999997</v>
      </c>
    </row>
    <row r="211" spans="1:3" ht="17.399999999999999" customHeight="1" x14ac:dyDescent="0.25">
      <c r="A211" s="29" t="s">
        <v>209</v>
      </c>
      <c r="B211" s="115">
        <v>0.5</v>
      </c>
      <c r="C211" s="116">
        <v>0.5</v>
      </c>
    </row>
    <row r="212" spans="1:3" ht="19.2" customHeight="1" x14ac:dyDescent="0.3">
      <c r="A212" s="42" t="s">
        <v>110</v>
      </c>
      <c r="B212" s="43">
        <f>B213+B214+B215+B216</f>
        <v>835.2</v>
      </c>
      <c r="C212" s="43">
        <f>C213+C214+C215+C216</f>
        <v>700.40000000000009</v>
      </c>
    </row>
    <row r="213" spans="1:3" x14ac:dyDescent="0.25">
      <c r="A213" s="14" t="s">
        <v>52</v>
      </c>
      <c r="B213" s="37">
        <v>483.6</v>
      </c>
      <c r="C213" s="40">
        <v>426</v>
      </c>
    </row>
    <row r="214" spans="1:3" x14ac:dyDescent="0.25">
      <c r="A214" s="34" t="s">
        <v>217</v>
      </c>
      <c r="B214" s="37">
        <v>66.2</v>
      </c>
      <c r="C214" s="40"/>
    </row>
    <row r="215" spans="1:3" ht="18" customHeight="1" x14ac:dyDescent="0.25">
      <c r="A215" s="34" t="s">
        <v>211</v>
      </c>
      <c r="B215" s="37">
        <v>284.89999999999998</v>
      </c>
      <c r="C215" s="40">
        <v>273.90000000000003</v>
      </c>
    </row>
    <row r="216" spans="1:3" ht="18" customHeight="1" x14ac:dyDescent="0.25">
      <c r="A216" s="29" t="s">
        <v>209</v>
      </c>
      <c r="B216" s="37">
        <v>0.5</v>
      </c>
      <c r="C216" s="41">
        <v>0.5</v>
      </c>
    </row>
    <row r="217" spans="1:3" ht="20.399999999999999" customHeight="1" x14ac:dyDescent="0.3">
      <c r="A217" s="38" t="s">
        <v>111</v>
      </c>
      <c r="B217" s="39">
        <f>B218+B219+B220+B221</f>
        <v>938.5</v>
      </c>
      <c r="C217" s="39">
        <f>C218+C219+C220+C221</f>
        <v>788.1</v>
      </c>
    </row>
    <row r="218" spans="1:3" x14ac:dyDescent="0.25">
      <c r="A218" s="14" t="s">
        <v>52</v>
      </c>
      <c r="B218" s="37">
        <v>494.4</v>
      </c>
      <c r="C218" s="40">
        <v>434</v>
      </c>
    </row>
    <row r="219" spans="1:3" x14ac:dyDescent="0.25">
      <c r="A219" s="34" t="s">
        <v>217</v>
      </c>
      <c r="B219" s="37">
        <v>70</v>
      </c>
      <c r="C219" s="40"/>
    </row>
    <row r="220" spans="1:3" ht="14.4" customHeight="1" x14ac:dyDescent="0.25">
      <c r="A220" s="34" t="s">
        <v>211</v>
      </c>
      <c r="B220" s="37">
        <v>359.9</v>
      </c>
      <c r="C220" s="40">
        <v>347</v>
      </c>
    </row>
    <row r="221" spans="1:3" ht="14.4" customHeight="1" x14ac:dyDescent="0.25">
      <c r="A221" s="29" t="s">
        <v>209</v>
      </c>
      <c r="B221" s="115">
        <v>14.2</v>
      </c>
      <c r="C221" s="116">
        <v>7.1</v>
      </c>
    </row>
    <row r="222" spans="1:3" ht="19.2" customHeight="1" x14ac:dyDescent="0.3">
      <c r="A222" s="42" t="s">
        <v>112</v>
      </c>
      <c r="B222" s="43">
        <f>B223+B224+B225+B226</f>
        <v>944.90000000000009</v>
      </c>
      <c r="C222" s="43">
        <f>C223+C224+C225+C226</f>
        <v>788.80000000000007</v>
      </c>
    </row>
    <row r="223" spans="1:3" x14ac:dyDescent="0.25">
      <c r="A223" s="14" t="s">
        <v>64</v>
      </c>
      <c r="B223" s="37">
        <v>566.70000000000005</v>
      </c>
      <c r="C223" s="40">
        <v>508.6</v>
      </c>
    </row>
    <row r="224" spans="1:3" x14ac:dyDescent="0.25">
      <c r="A224" s="34" t="s">
        <v>217</v>
      </c>
      <c r="B224" s="37">
        <v>75.7</v>
      </c>
      <c r="C224" s="40"/>
    </row>
    <row r="225" spans="1:3" ht="16.2" customHeight="1" x14ac:dyDescent="0.25">
      <c r="A225" s="34" t="s">
        <v>211</v>
      </c>
      <c r="B225" s="37">
        <v>291.89999999999998</v>
      </c>
      <c r="C225" s="40">
        <v>275</v>
      </c>
    </row>
    <row r="226" spans="1:3" ht="16.2" customHeight="1" x14ac:dyDescent="0.25">
      <c r="A226" s="34" t="s">
        <v>209</v>
      </c>
      <c r="B226" s="37">
        <v>10.6</v>
      </c>
      <c r="C226" s="41">
        <v>5.2</v>
      </c>
    </row>
    <row r="227" spans="1:3" ht="19.95" customHeight="1" x14ac:dyDescent="0.3">
      <c r="A227" s="38" t="s">
        <v>113</v>
      </c>
      <c r="B227" s="39">
        <f>B228+B229+B230+B231</f>
        <v>855.30000000000007</v>
      </c>
      <c r="C227" s="39">
        <f>C228+C229+C230+C231</f>
        <v>709.6</v>
      </c>
    </row>
    <row r="228" spans="1:3" x14ac:dyDescent="0.25">
      <c r="A228" s="14" t="s">
        <v>64</v>
      </c>
      <c r="B228" s="37">
        <v>462.3</v>
      </c>
      <c r="C228" s="40">
        <v>398.8</v>
      </c>
    </row>
    <row r="229" spans="1:3" x14ac:dyDescent="0.25">
      <c r="A229" s="34" t="s">
        <v>217</v>
      </c>
      <c r="B229" s="37">
        <v>64.400000000000006</v>
      </c>
      <c r="C229" s="40"/>
    </row>
    <row r="230" spans="1:3" ht="15.6" customHeight="1" x14ac:dyDescent="0.25">
      <c r="A230" s="34" t="s">
        <v>211</v>
      </c>
      <c r="B230" s="37">
        <v>316.10000000000002</v>
      </c>
      <c r="C230" s="40">
        <v>303.7</v>
      </c>
    </row>
    <row r="231" spans="1:3" ht="15.6" customHeight="1" x14ac:dyDescent="0.25">
      <c r="A231" s="29" t="s">
        <v>209</v>
      </c>
      <c r="B231" s="115">
        <v>12.5</v>
      </c>
      <c r="C231" s="116">
        <v>7.1</v>
      </c>
    </row>
    <row r="232" spans="1:3" ht="18" customHeight="1" x14ac:dyDescent="0.3">
      <c r="A232" s="42" t="s">
        <v>114</v>
      </c>
      <c r="B232" s="43">
        <f>B233+B234+B235+B236</f>
        <v>1161.3</v>
      </c>
      <c r="C232" s="43">
        <f>C233+C234+C235+C236</f>
        <v>1007.1</v>
      </c>
    </row>
    <row r="233" spans="1:3" x14ac:dyDescent="0.25">
      <c r="A233" s="14" t="s">
        <v>64</v>
      </c>
      <c r="B233" s="37">
        <v>692.4</v>
      </c>
      <c r="C233" s="40">
        <v>630.5</v>
      </c>
    </row>
    <row r="234" spans="1:3" x14ac:dyDescent="0.25">
      <c r="A234" s="34" t="s">
        <v>217</v>
      </c>
      <c r="B234" s="37">
        <v>77</v>
      </c>
      <c r="C234" s="40"/>
    </row>
    <row r="235" spans="1:3" ht="17.399999999999999" customHeight="1" x14ac:dyDescent="0.25">
      <c r="A235" s="34" t="s">
        <v>211</v>
      </c>
      <c r="B235" s="37">
        <v>387.9</v>
      </c>
      <c r="C235" s="40">
        <v>374.4</v>
      </c>
    </row>
    <row r="236" spans="1:3" ht="17.399999999999999" customHeight="1" x14ac:dyDescent="0.25">
      <c r="A236" s="34" t="s">
        <v>209</v>
      </c>
      <c r="B236" s="37">
        <v>4</v>
      </c>
      <c r="C236" s="41">
        <v>2.2000000000000002</v>
      </c>
    </row>
    <row r="237" spans="1:3" ht="18" customHeight="1" x14ac:dyDescent="0.3">
      <c r="A237" s="38" t="s">
        <v>115</v>
      </c>
      <c r="B237" s="39">
        <f>B238+B239+B240+B241</f>
        <v>962.99999999999989</v>
      </c>
      <c r="C237" s="39">
        <f>C238+C239+C240+C241</f>
        <v>813.4</v>
      </c>
    </row>
    <row r="238" spans="1:3" x14ac:dyDescent="0.25">
      <c r="A238" s="14" t="s">
        <v>64</v>
      </c>
      <c r="B238" s="37">
        <v>492</v>
      </c>
      <c r="C238" s="40">
        <v>433.9</v>
      </c>
    </row>
    <row r="239" spans="1:3" x14ac:dyDescent="0.25">
      <c r="A239" s="34" t="s">
        <v>217</v>
      </c>
      <c r="B239" s="37">
        <v>77</v>
      </c>
      <c r="C239" s="40"/>
    </row>
    <row r="240" spans="1:3" ht="15" customHeight="1" x14ac:dyDescent="0.25">
      <c r="A240" s="34" t="s">
        <v>211</v>
      </c>
      <c r="B240" s="37">
        <v>393.59999999999997</v>
      </c>
      <c r="C240" s="40">
        <v>379.1</v>
      </c>
    </row>
    <row r="241" spans="1:3" ht="15" customHeight="1" x14ac:dyDescent="0.25">
      <c r="A241" s="29" t="s">
        <v>209</v>
      </c>
      <c r="B241" s="115">
        <v>0.4</v>
      </c>
      <c r="C241" s="116">
        <v>0.4</v>
      </c>
    </row>
    <row r="242" spans="1:3" ht="16.95" customHeight="1" x14ac:dyDescent="0.3">
      <c r="A242" s="42" t="s">
        <v>116</v>
      </c>
      <c r="B242" s="43">
        <f>B243+B244+B245+B246</f>
        <v>1011.9</v>
      </c>
      <c r="C242" s="43">
        <f>C243+C244+C245+C246</f>
        <v>830.5</v>
      </c>
    </row>
    <row r="243" spans="1:3" x14ac:dyDescent="0.25">
      <c r="A243" s="14" t="s">
        <v>64</v>
      </c>
      <c r="B243" s="37">
        <v>491.9</v>
      </c>
      <c r="C243" s="40">
        <v>429.4</v>
      </c>
    </row>
    <row r="244" spans="1:3" x14ac:dyDescent="0.25">
      <c r="A244" s="34" t="s">
        <v>217</v>
      </c>
      <c r="B244" s="37">
        <v>95.7</v>
      </c>
      <c r="C244" s="40"/>
    </row>
    <row r="245" spans="1:3" ht="15.6" customHeight="1" x14ac:dyDescent="0.25">
      <c r="A245" s="34" t="s">
        <v>211</v>
      </c>
      <c r="B245" s="37">
        <v>409.7</v>
      </c>
      <c r="C245" s="40">
        <v>393.6</v>
      </c>
    </row>
    <row r="246" spans="1:3" ht="15.6" customHeight="1" x14ac:dyDescent="0.25">
      <c r="A246" s="34" t="s">
        <v>209</v>
      </c>
      <c r="B246" s="37">
        <v>14.6</v>
      </c>
      <c r="C246" s="41">
        <v>7.5</v>
      </c>
    </row>
    <row r="247" spans="1:3" ht="17.399999999999999" customHeight="1" x14ac:dyDescent="0.3">
      <c r="A247" s="38" t="s">
        <v>117</v>
      </c>
      <c r="B247" s="39">
        <f>B248+B249+B250+B251</f>
        <v>1109.0999999999999</v>
      </c>
      <c r="C247" s="39">
        <f>C248+C249+C250+C251</f>
        <v>916.40000000000009</v>
      </c>
    </row>
    <row r="248" spans="1:3" x14ac:dyDescent="0.25">
      <c r="A248" s="14" t="s">
        <v>64</v>
      </c>
      <c r="B248" s="37">
        <v>583.1</v>
      </c>
      <c r="C248" s="40">
        <v>503.1</v>
      </c>
    </row>
    <row r="249" spans="1:3" x14ac:dyDescent="0.25">
      <c r="A249" s="34" t="s">
        <v>217</v>
      </c>
      <c r="B249" s="37">
        <v>91.3</v>
      </c>
      <c r="C249" s="40"/>
    </row>
    <row r="250" spans="1:3" ht="15.6" customHeight="1" x14ac:dyDescent="0.25">
      <c r="A250" s="34" t="s">
        <v>211</v>
      </c>
      <c r="B250" s="37">
        <v>432.7</v>
      </c>
      <c r="C250" s="40">
        <v>411.3</v>
      </c>
    </row>
    <row r="251" spans="1:3" ht="15.6" customHeight="1" x14ac:dyDescent="0.25">
      <c r="A251" s="29" t="s">
        <v>209</v>
      </c>
      <c r="B251" s="115">
        <v>2</v>
      </c>
      <c r="C251" s="116">
        <v>2</v>
      </c>
    </row>
    <row r="252" spans="1:3" ht="18.600000000000001" customHeight="1" x14ac:dyDescent="0.3">
      <c r="A252" s="42" t="s">
        <v>118</v>
      </c>
      <c r="B252" s="43">
        <f>B253+B254+B255+B256</f>
        <v>925.2</v>
      </c>
      <c r="C252" s="43">
        <f>C253+C254+C255+C256</f>
        <v>755.2</v>
      </c>
    </row>
    <row r="253" spans="1:3" x14ac:dyDescent="0.25">
      <c r="A253" s="14" t="s">
        <v>64</v>
      </c>
      <c r="B253" s="37">
        <v>442.6</v>
      </c>
      <c r="C253" s="40">
        <v>375.2</v>
      </c>
    </row>
    <row r="254" spans="1:3" x14ac:dyDescent="0.25">
      <c r="A254" s="34" t="s">
        <v>217</v>
      </c>
      <c r="B254" s="37">
        <v>87.5</v>
      </c>
      <c r="C254" s="40"/>
    </row>
    <row r="255" spans="1:3" ht="16.2" customHeight="1" x14ac:dyDescent="0.25">
      <c r="A255" s="34" t="s">
        <v>211</v>
      </c>
      <c r="B255" s="37">
        <v>394.5</v>
      </c>
      <c r="C255" s="40">
        <v>379.40000000000003</v>
      </c>
    </row>
    <row r="256" spans="1:3" ht="16.2" customHeight="1" x14ac:dyDescent="0.25">
      <c r="A256" s="34" t="s">
        <v>209</v>
      </c>
      <c r="B256" s="37">
        <v>0.6</v>
      </c>
      <c r="C256" s="41">
        <v>0.6</v>
      </c>
    </row>
    <row r="257" spans="1:3" ht="17.25" customHeight="1" x14ac:dyDescent="0.3">
      <c r="A257" s="38" t="s">
        <v>119</v>
      </c>
      <c r="B257" s="39">
        <f>B258+B259+B260+B261</f>
        <v>809</v>
      </c>
      <c r="C257" s="39">
        <f>C258+C259+C260+C261</f>
        <v>673.10000000000014</v>
      </c>
    </row>
    <row r="258" spans="1:3" x14ac:dyDescent="0.25">
      <c r="A258" s="14" t="s">
        <v>64</v>
      </c>
      <c r="B258" s="37">
        <v>394.5</v>
      </c>
      <c r="C258" s="40">
        <v>337.6</v>
      </c>
    </row>
    <row r="259" spans="1:3" x14ac:dyDescent="0.25">
      <c r="A259" s="34" t="s">
        <v>217</v>
      </c>
      <c r="B259" s="37">
        <v>67.2</v>
      </c>
      <c r="C259" s="40"/>
    </row>
    <row r="260" spans="1:3" ht="14.4" customHeight="1" x14ac:dyDescent="0.25">
      <c r="A260" s="34" t="s">
        <v>211</v>
      </c>
      <c r="B260" s="37">
        <v>347.09999999999997</v>
      </c>
      <c r="C260" s="40">
        <v>335.3</v>
      </c>
    </row>
    <row r="261" spans="1:3" ht="14.4" customHeight="1" x14ac:dyDescent="0.25">
      <c r="A261" s="29" t="s">
        <v>209</v>
      </c>
      <c r="B261" s="115">
        <v>0.2</v>
      </c>
      <c r="C261" s="116">
        <v>0.2</v>
      </c>
    </row>
    <row r="262" spans="1:3" ht="17.25" customHeight="1" x14ac:dyDescent="0.3">
      <c r="A262" s="42" t="s">
        <v>120</v>
      </c>
      <c r="B262" s="43">
        <f>B263+B264+B265+B266</f>
        <v>828.30000000000007</v>
      </c>
      <c r="C262" s="43">
        <f>C263+C264+C265+C266</f>
        <v>667.49999999999989</v>
      </c>
    </row>
    <row r="263" spans="1:3" x14ac:dyDescent="0.25">
      <c r="A263" s="14" t="s">
        <v>64</v>
      </c>
      <c r="B263" s="37">
        <v>458.1</v>
      </c>
      <c r="C263" s="40">
        <v>396.2</v>
      </c>
    </row>
    <row r="264" spans="1:3" x14ac:dyDescent="0.25">
      <c r="A264" s="34" t="s">
        <v>217</v>
      </c>
      <c r="B264" s="37">
        <v>78</v>
      </c>
      <c r="C264" s="40"/>
    </row>
    <row r="265" spans="1:3" ht="15" customHeight="1" x14ac:dyDescent="0.25">
      <c r="A265" s="34" t="s">
        <v>211</v>
      </c>
      <c r="B265" s="37">
        <v>289.8</v>
      </c>
      <c r="C265" s="40">
        <v>268.89999999999998</v>
      </c>
    </row>
    <row r="266" spans="1:3" ht="15" customHeight="1" x14ac:dyDescent="0.25">
      <c r="A266" s="34" t="s">
        <v>209</v>
      </c>
      <c r="B266" s="37">
        <v>2.4</v>
      </c>
      <c r="C266" s="41">
        <v>2.4</v>
      </c>
    </row>
    <row r="267" spans="1:3" ht="18" customHeight="1" x14ac:dyDescent="0.3">
      <c r="A267" s="38" t="s">
        <v>121</v>
      </c>
      <c r="B267" s="39">
        <f>B268+B269+B270+B271</f>
        <v>1005.6999999999998</v>
      </c>
      <c r="C267" s="39">
        <f>C268+C269+C270+C271</f>
        <v>824</v>
      </c>
    </row>
    <row r="268" spans="1:3" x14ac:dyDescent="0.25">
      <c r="A268" s="14" t="s">
        <v>52</v>
      </c>
      <c r="B268" s="37">
        <v>548.29999999999995</v>
      </c>
      <c r="C268" s="40">
        <v>477.1</v>
      </c>
    </row>
    <row r="269" spans="1:3" x14ac:dyDescent="0.25">
      <c r="A269" s="34" t="s">
        <v>217</v>
      </c>
      <c r="B269" s="37">
        <v>95.5</v>
      </c>
      <c r="C269" s="40"/>
    </row>
    <row r="270" spans="1:3" x14ac:dyDescent="0.25">
      <c r="A270" s="34" t="s">
        <v>211</v>
      </c>
      <c r="B270" s="37">
        <v>361.09999999999997</v>
      </c>
      <c r="C270" s="40">
        <v>346.1</v>
      </c>
    </row>
    <row r="271" spans="1:3" x14ac:dyDescent="0.25">
      <c r="A271" s="29" t="s">
        <v>209</v>
      </c>
      <c r="B271" s="115">
        <v>0.8</v>
      </c>
      <c r="C271" s="116">
        <v>0.8</v>
      </c>
    </row>
    <row r="272" spans="1:3" ht="15.6" x14ac:dyDescent="0.3">
      <c r="A272" s="42" t="s">
        <v>122</v>
      </c>
      <c r="B272" s="43">
        <f>B273+B274+B275+B276</f>
        <v>904.8</v>
      </c>
      <c r="C272" s="43">
        <f>C273+C274+C275+C276</f>
        <v>776.3</v>
      </c>
    </row>
    <row r="273" spans="1:3" x14ac:dyDescent="0.25">
      <c r="A273" s="14" t="s">
        <v>52</v>
      </c>
      <c r="B273" s="37">
        <v>551.29999999999995</v>
      </c>
      <c r="C273" s="40">
        <v>496.4</v>
      </c>
    </row>
    <row r="274" spans="1:3" x14ac:dyDescent="0.25">
      <c r="A274" s="34" t="s">
        <v>217</v>
      </c>
      <c r="B274" s="37">
        <v>63.5</v>
      </c>
      <c r="C274" s="40"/>
    </row>
    <row r="275" spans="1:3" x14ac:dyDescent="0.25">
      <c r="A275" s="34" t="s">
        <v>211</v>
      </c>
      <c r="B275" s="37">
        <v>289.3</v>
      </c>
      <c r="C275" s="40">
        <v>279.2</v>
      </c>
    </row>
    <row r="276" spans="1:3" x14ac:dyDescent="0.25">
      <c r="A276" s="29" t="s">
        <v>209</v>
      </c>
      <c r="B276" s="37">
        <v>0.7</v>
      </c>
      <c r="C276" s="41">
        <v>0.7</v>
      </c>
    </row>
    <row r="277" spans="1:3" ht="15.6" x14ac:dyDescent="0.3">
      <c r="A277" s="38" t="s">
        <v>123</v>
      </c>
      <c r="B277" s="39">
        <f>B278+B279+B280</f>
        <v>1932</v>
      </c>
      <c r="C277" s="39">
        <f>C278+C279+C280</f>
        <v>1760.3999999999999</v>
      </c>
    </row>
    <row r="278" spans="1:3" x14ac:dyDescent="0.25">
      <c r="A278" s="14" t="s">
        <v>52</v>
      </c>
      <c r="B278" s="37">
        <v>326.3</v>
      </c>
      <c r="C278" s="40">
        <v>221.6</v>
      </c>
    </row>
    <row r="279" spans="1:3" x14ac:dyDescent="0.25">
      <c r="A279" s="34" t="s">
        <v>217</v>
      </c>
      <c r="B279" s="37">
        <v>4.8</v>
      </c>
      <c r="C279" s="40">
        <v>0</v>
      </c>
    </row>
    <row r="280" spans="1:3" ht="16.95" customHeight="1" x14ac:dyDescent="0.25">
      <c r="A280" s="34" t="s">
        <v>211</v>
      </c>
      <c r="B280" s="37">
        <v>1600.9</v>
      </c>
      <c r="C280" s="40">
        <v>1538.8</v>
      </c>
    </row>
    <row r="281" spans="1:3" ht="19.2" customHeight="1" x14ac:dyDescent="0.3">
      <c r="A281" s="38" t="s">
        <v>124</v>
      </c>
      <c r="B281" s="39">
        <f>B282+B283+B284+B285</f>
        <v>2156.3000000000002</v>
      </c>
      <c r="C281" s="39">
        <f>C282+C283+C284+C285</f>
        <v>1927.5</v>
      </c>
    </row>
    <row r="282" spans="1:3" x14ac:dyDescent="0.25">
      <c r="A282" s="14" t="s">
        <v>52</v>
      </c>
      <c r="B282" s="37">
        <v>417</v>
      </c>
      <c r="C282" s="40">
        <v>264.3</v>
      </c>
    </row>
    <row r="283" spans="1:3" x14ac:dyDescent="0.25">
      <c r="A283" s="34" t="s">
        <v>217</v>
      </c>
      <c r="B283" s="37">
        <v>11.799999999999999</v>
      </c>
      <c r="C283" s="40">
        <v>4.5</v>
      </c>
    </row>
    <row r="284" spans="1:3" ht="16.2" customHeight="1" x14ac:dyDescent="0.25">
      <c r="A284" s="34" t="s">
        <v>211</v>
      </c>
      <c r="B284" s="37">
        <v>1724.4</v>
      </c>
      <c r="C284" s="40">
        <v>1655.6000000000001</v>
      </c>
    </row>
    <row r="285" spans="1:3" ht="16.2" customHeight="1" x14ac:dyDescent="0.25">
      <c r="A285" s="29" t="s">
        <v>209</v>
      </c>
      <c r="B285" s="37">
        <v>3.1</v>
      </c>
      <c r="C285" s="41">
        <v>3.1</v>
      </c>
    </row>
    <row r="286" spans="1:3" ht="16.2" customHeight="1" x14ac:dyDescent="0.3">
      <c r="A286" s="38" t="s">
        <v>125</v>
      </c>
      <c r="B286" s="39">
        <f>B287+B288+B289</f>
        <v>1883.1999999999998</v>
      </c>
      <c r="C286" s="39">
        <f>C287+C288+C289</f>
        <v>1725.3000000000002</v>
      </c>
    </row>
    <row r="287" spans="1:3" x14ac:dyDescent="0.25">
      <c r="A287" s="14" t="s">
        <v>52</v>
      </c>
      <c r="B287" s="37">
        <v>313.60000000000002</v>
      </c>
      <c r="C287" s="40">
        <v>221.9</v>
      </c>
    </row>
    <row r="288" spans="1:3" x14ac:dyDescent="0.25">
      <c r="A288" s="34" t="s">
        <v>217</v>
      </c>
      <c r="B288" s="37">
        <v>6</v>
      </c>
      <c r="C288" s="40">
        <v>0</v>
      </c>
    </row>
    <row r="289" spans="1:3" x14ac:dyDescent="0.25">
      <c r="A289" s="34" t="s">
        <v>211</v>
      </c>
      <c r="B289" s="37">
        <v>1563.6</v>
      </c>
      <c r="C289" s="40">
        <v>1503.4</v>
      </c>
    </row>
    <row r="290" spans="1:3" ht="15.6" x14ac:dyDescent="0.3">
      <c r="A290" s="38" t="s">
        <v>126</v>
      </c>
      <c r="B290" s="39">
        <f>B291+B292+B293</f>
        <v>2053.2000000000003</v>
      </c>
      <c r="C290" s="39">
        <f>C291+C292+C293</f>
        <v>1877.2</v>
      </c>
    </row>
    <row r="291" spans="1:3" x14ac:dyDescent="0.25">
      <c r="A291" s="14" t="s">
        <v>52</v>
      </c>
      <c r="B291" s="37">
        <v>377.6</v>
      </c>
      <c r="C291" s="40">
        <v>267.2</v>
      </c>
    </row>
    <row r="292" spans="1:3" x14ac:dyDescent="0.25">
      <c r="A292" s="34" t="s">
        <v>217</v>
      </c>
      <c r="B292" s="37">
        <v>4.2</v>
      </c>
      <c r="C292" s="40">
        <v>0</v>
      </c>
    </row>
    <row r="293" spans="1:3" ht="16.2" customHeight="1" x14ac:dyDescent="0.25">
      <c r="A293" s="29" t="s">
        <v>211</v>
      </c>
      <c r="B293" s="37">
        <v>1671.4</v>
      </c>
      <c r="C293" s="40">
        <v>1610</v>
      </c>
    </row>
    <row r="294" spans="1:3" ht="18.600000000000001" customHeight="1" x14ac:dyDescent="0.3">
      <c r="A294" s="42" t="s">
        <v>127</v>
      </c>
      <c r="B294" s="43">
        <f>B295+B296+B297+B298</f>
        <v>1871.1000000000001</v>
      </c>
      <c r="C294" s="43">
        <f>C295+C296+C297+C298</f>
        <v>1678.2</v>
      </c>
    </row>
    <row r="295" spans="1:3" x14ac:dyDescent="0.25">
      <c r="A295" s="14" t="s">
        <v>52</v>
      </c>
      <c r="B295" s="37">
        <v>406.8</v>
      </c>
      <c r="C295" s="40">
        <v>273</v>
      </c>
    </row>
    <row r="296" spans="1:3" x14ac:dyDescent="0.25">
      <c r="A296" s="34" t="s">
        <v>217</v>
      </c>
      <c r="B296" s="37">
        <v>5</v>
      </c>
      <c r="C296" s="40">
        <v>0</v>
      </c>
    </row>
    <row r="297" spans="1:3" ht="15.6" customHeight="1" x14ac:dyDescent="0.25">
      <c r="A297" s="34" t="s">
        <v>211</v>
      </c>
      <c r="B297" s="37">
        <v>1457.4</v>
      </c>
      <c r="C297" s="40">
        <v>1403.3</v>
      </c>
    </row>
    <row r="298" spans="1:3" ht="15.6" customHeight="1" x14ac:dyDescent="0.25">
      <c r="A298" s="29" t="s">
        <v>209</v>
      </c>
      <c r="B298" s="37">
        <v>1.9</v>
      </c>
      <c r="C298" s="41">
        <v>1.9</v>
      </c>
    </row>
    <row r="299" spans="1:3" ht="19.5" customHeight="1" x14ac:dyDescent="0.3">
      <c r="A299" s="33" t="s">
        <v>128</v>
      </c>
      <c r="B299" s="39">
        <f>B300+B301+B303+B302</f>
        <v>2229.1000000000004</v>
      </c>
      <c r="C299" s="39">
        <f>C300+C301+C303+C302</f>
        <v>1762.8999999999999</v>
      </c>
    </row>
    <row r="300" spans="1:3" x14ac:dyDescent="0.25">
      <c r="A300" s="14" t="s">
        <v>52</v>
      </c>
      <c r="B300" s="37">
        <v>37.200000000000003</v>
      </c>
      <c r="C300" s="40">
        <v>0</v>
      </c>
    </row>
    <row r="301" spans="1:3" x14ac:dyDescent="0.25">
      <c r="A301" s="34" t="s">
        <v>217</v>
      </c>
      <c r="B301" s="37">
        <v>20</v>
      </c>
      <c r="C301" s="40">
        <v>0</v>
      </c>
    </row>
    <row r="302" spans="1:3" ht="28.2" customHeight="1" x14ac:dyDescent="0.25">
      <c r="A302" s="14" t="s">
        <v>213</v>
      </c>
      <c r="B302" s="37">
        <v>937.7</v>
      </c>
      <c r="C302" s="40">
        <v>561</v>
      </c>
    </row>
    <row r="303" spans="1:3" x14ac:dyDescent="0.25">
      <c r="A303" s="34" t="s">
        <v>211</v>
      </c>
      <c r="B303" s="37">
        <v>1234.2</v>
      </c>
      <c r="C303" s="40">
        <v>1201.8999999999999</v>
      </c>
    </row>
    <row r="304" spans="1:3" ht="17.25" customHeight="1" x14ac:dyDescent="0.3">
      <c r="A304" s="38" t="s">
        <v>129</v>
      </c>
      <c r="B304" s="39">
        <f>B305+B306+B307</f>
        <v>2061.4</v>
      </c>
      <c r="C304" s="39">
        <f>C305+C306+C307</f>
        <v>1855.8</v>
      </c>
    </row>
    <row r="305" spans="1:3" x14ac:dyDescent="0.25">
      <c r="A305" s="14" t="s">
        <v>52</v>
      </c>
      <c r="B305" s="37">
        <v>432.3</v>
      </c>
      <c r="C305" s="40">
        <v>309.2</v>
      </c>
    </row>
    <row r="306" spans="1:3" x14ac:dyDescent="0.25">
      <c r="A306" s="34" t="s">
        <v>217</v>
      </c>
      <c r="B306" s="37">
        <v>24.299999999999997</v>
      </c>
      <c r="C306" s="40">
        <v>11.6</v>
      </c>
    </row>
    <row r="307" spans="1:3" ht="16.2" customHeight="1" x14ac:dyDescent="0.25">
      <c r="A307" s="34" t="s">
        <v>211</v>
      </c>
      <c r="B307" s="37">
        <v>1604.8</v>
      </c>
      <c r="C307" s="40">
        <v>1535</v>
      </c>
    </row>
    <row r="308" spans="1:3" ht="15.6" x14ac:dyDescent="0.3">
      <c r="A308" s="38" t="s">
        <v>130</v>
      </c>
      <c r="B308" s="39">
        <f>B309+B310+B311+B312</f>
        <v>1361.5000000000002</v>
      </c>
      <c r="C308" s="39">
        <f>C309+C310+C311+C312</f>
        <v>1220.8</v>
      </c>
    </row>
    <row r="309" spans="1:3" x14ac:dyDescent="0.25">
      <c r="A309" s="14" t="s">
        <v>52</v>
      </c>
      <c r="B309" s="37">
        <v>345.1</v>
      </c>
      <c r="C309" s="40">
        <v>269</v>
      </c>
    </row>
    <row r="310" spans="1:3" x14ac:dyDescent="0.25">
      <c r="A310" s="34" t="s">
        <v>217</v>
      </c>
      <c r="B310" s="37">
        <v>38.6</v>
      </c>
      <c r="C310" s="40">
        <v>13</v>
      </c>
    </row>
    <row r="311" spans="1:3" ht="17.399999999999999" customHeight="1" x14ac:dyDescent="0.25">
      <c r="A311" s="34" t="s">
        <v>211</v>
      </c>
      <c r="B311" s="37">
        <v>974.1</v>
      </c>
      <c r="C311" s="40">
        <v>935.09999999999991</v>
      </c>
    </row>
    <row r="312" spans="1:3" ht="17.399999999999999" customHeight="1" x14ac:dyDescent="0.25">
      <c r="A312" s="29" t="s">
        <v>209</v>
      </c>
      <c r="B312" s="37">
        <v>3.7</v>
      </c>
      <c r="C312" s="41">
        <v>3.7</v>
      </c>
    </row>
    <row r="313" spans="1:3" ht="18" customHeight="1" x14ac:dyDescent="0.3">
      <c r="A313" s="38" t="s">
        <v>131</v>
      </c>
      <c r="B313" s="39">
        <f>SUM(B314:B317)</f>
        <v>1272.2</v>
      </c>
      <c r="C313" s="39">
        <f>SUM(C314:C317)</f>
        <v>1128.8000000000002</v>
      </c>
    </row>
    <row r="314" spans="1:3" x14ac:dyDescent="0.25">
      <c r="A314" s="14" t="s">
        <v>52</v>
      </c>
      <c r="B314" s="37">
        <v>327.10000000000002</v>
      </c>
      <c r="C314" s="40">
        <v>245.6</v>
      </c>
    </row>
    <row r="315" spans="1:3" x14ac:dyDescent="0.25">
      <c r="A315" s="34" t="s">
        <v>217</v>
      </c>
      <c r="B315" s="37">
        <v>6.2</v>
      </c>
      <c r="C315" s="40">
        <v>0</v>
      </c>
    </row>
    <row r="316" spans="1:3" ht="27.6" customHeight="1" x14ac:dyDescent="0.25">
      <c r="A316" s="14" t="s">
        <v>213</v>
      </c>
      <c r="B316" s="37">
        <v>52.6</v>
      </c>
      <c r="C316" s="40">
        <v>30</v>
      </c>
    </row>
    <row r="317" spans="1:3" x14ac:dyDescent="0.25">
      <c r="A317" s="29" t="s">
        <v>211</v>
      </c>
      <c r="B317" s="37">
        <v>886.3</v>
      </c>
      <c r="C317" s="40">
        <v>853.2</v>
      </c>
    </row>
    <row r="318" spans="1:3" ht="15.6" x14ac:dyDescent="0.3">
      <c r="A318" s="42" t="s">
        <v>132</v>
      </c>
      <c r="B318" s="43">
        <f>B319+B320+B321</f>
        <v>1981</v>
      </c>
      <c r="C318" s="43">
        <f>C319+C320+C321</f>
        <v>1765.1</v>
      </c>
    </row>
    <row r="319" spans="1:3" ht="15" customHeight="1" x14ac:dyDescent="0.25">
      <c r="A319" s="14" t="s">
        <v>52</v>
      </c>
      <c r="B319" s="37">
        <v>401.2</v>
      </c>
      <c r="C319" s="40">
        <v>264.60000000000002</v>
      </c>
    </row>
    <row r="320" spans="1:3" ht="15.6" customHeight="1" x14ac:dyDescent="0.25">
      <c r="A320" s="34" t="s">
        <v>217</v>
      </c>
      <c r="B320" s="37">
        <v>17</v>
      </c>
      <c r="C320" s="40">
        <v>11.5</v>
      </c>
    </row>
    <row r="321" spans="1:3" ht="15" customHeight="1" x14ac:dyDescent="0.25">
      <c r="A321" s="34" t="s">
        <v>211</v>
      </c>
      <c r="B321" s="37">
        <v>1562.8</v>
      </c>
      <c r="C321" s="40">
        <v>1489</v>
      </c>
    </row>
    <row r="322" spans="1:3" ht="18.600000000000001" customHeight="1" x14ac:dyDescent="0.3">
      <c r="A322" s="38" t="s">
        <v>133</v>
      </c>
      <c r="B322" s="39">
        <f>B323+B324+B326+B325</f>
        <v>2734.1</v>
      </c>
      <c r="C322" s="39">
        <f>C323+C324+C326+C325</f>
        <v>2457.7000000000003</v>
      </c>
    </row>
    <row r="323" spans="1:3" x14ac:dyDescent="0.25">
      <c r="A323" s="14" t="s">
        <v>52</v>
      </c>
      <c r="B323" s="37">
        <v>323.3</v>
      </c>
      <c r="C323" s="40">
        <v>256.3</v>
      </c>
    </row>
    <row r="324" spans="1:3" x14ac:dyDescent="0.25">
      <c r="A324" s="34" t="s">
        <v>217</v>
      </c>
      <c r="B324" s="37">
        <v>24.8</v>
      </c>
      <c r="C324" s="40">
        <v>17</v>
      </c>
    </row>
    <row r="325" spans="1:3" ht="26.4" customHeight="1" x14ac:dyDescent="0.25">
      <c r="A325" s="14" t="s">
        <v>213</v>
      </c>
      <c r="B325" s="37">
        <v>318.89999999999998</v>
      </c>
      <c r="C325" s="41">
        <v>185.1</v>
      </c>
    </row>
    <row r="326" spans="1:3" x14ac:dyDescent="0.25">
      <c r="A326" s="29" t="s">
        <v>211</v>
      </c>
      <c r="B326" s="37">
        <v>2067.1</v>
      </c>
      <c r="C326" s="40">
        <v>1999.3000000000002</v>
      </c>
    </row>
    <row r="327" spans="1:3" ht="15.6" x14ac:dyDescent="0.3">
      <c r="A327" s="42" t="s">
        <v>134</v>
      </c>
      <c r="B327" s="43">
        <f>B328+B329+B330</f>
        <v>2463.4</v>
      </c>
      <c r="C327" s="43">
        <f>C328+C329+C330</f>
        <v>2060.1000000000004</v>
      </c>
    </row>
    <row r="328" spans="1:3" x14ac:dyDescent="0.25">
      <c r="A328" s="14" t="s">
        <v>52</v>
      </c>
      <c r="B328" s="37">
        <v>933</v>
      </c>
      <c r="C328" s="40">
        <v>641.20000000000005</v>
      </c>
    </row>
    <row r="329" spans="1:3" x14ac:dyDescent="0.25">
      <c r="A329" s="34" t="s">
        <v>217</v>
      </c>
      <c r="B329" s="37">
        <v>78.199999999999989</v>
      </c>
      <c r="C329" s="40">
        <v>33.700000000000003</v>
      </c>
    </row>
    <row r="330" spans="1:3" ht="17.399999999999999" customHeight="1" x14ac:dyDescent="0.25">
      <c r="A330" s="34" t="s">
        <v>211</v>
      </c>
      <c r="B330" s="37">
        <v>1452.2</v>
      </c>
      <c r="C330" s="40">
        <v>1385.2</v>
      </c>
    </row>
    <row r="331" spans="1:3" ht="19.95" customHeight="1" x14ac:dyDescent="0.3">
      <c r="A331" s="38" t="s">
        <v>135</v>
      </c>
      <c r="B331" s="39">
        <f>B332+B333+B334</f>
        <v>2154</v>
      </c>
      <c r="C331" s="39">
        <f>C332+C333+C334</f>
        <v>1972.3</v>
      </c>
    </row>
    <row r="332" spans="1:3" x14ac:dyDescent="0.25">
      <c r="A332" s="14" t="s">
        <v>52</v>
      </c>
      <c r="B332" s="37">
        <v>471.6</v>
      </c>
      <c r="C332" s="40">
        <v>369.3</v>
      </c>
    </row>
    <row r="333" spans="1:3" x14ac:dyDescent="0.25">
      <c r="A333" s="34" t="s">
        <v>217</v>
      </c>
      <c r="B333" s="37">
        <v>18.399999999999999</v>
      </c>
      <c r="C333" s="40">
        <v>11.5</v>
      </c>
    </row>
    <row r="334" spans="1:3" ht="18.600000000000001" customHeight="1" x14ac:dyDescent="0.25">
      <c r="A334" s="34" t="s">
        <v>211</v>
      </c>
      <c r="B334" s="37">
        <v>1664</v>
      </c>
      <c r="C334" s="40">
        <v>1591.5</v>
      </c>
    </row>
    <row r="335" spans="1:3" ht="19.2" customHeight="1" x14ac:dyDescent="0.3">
      <c r="A335" s="38" t="s">
        <v>136</v>
      </c>
      <c r="B335" s="39">
        <f>B336+B337+B338</f>
        <v>1207.6000000000001</v>
      </c>
      <c r="C335" s="39">
        <f>C336+C337+C338</f>
        <v>1057.1999999999998</v>
      </c>
    </row>
    <row r="336" spans="1:3" x14ac:dyDescent="0.25">
      <c r="A336" s="14" t="s">
        <v>52</v>
      </c>
      <c r="B336" s="37">
        <v>352.2</v>
      </c>
      <c r="C336" s="40">
        <v>244</v>
      </c>
    </row>
    <row r="337" spans="1:3" x14ac:dyDescent="0.25">
      <c r="A337" s="34" t="s">
        <v>217</v>
      </c>
      <c r="B337" s="37">
        <v>9.6</v>
      </c>
      <c r="C337" s="40">
        <v>3.5</v>
      </c>
    </row>
    <row r="338" spans="1:3" ht="17.399999999999999" customHeight="1" x14ac:dyDescent="0.25">
      <c r="A338" s="34" t="s">
        <v>211</v>
      </c>
      <c r="B338" s="37">
        <v>845.80000000000007</v>
      </c>
      <c r="C338" s="40">
        <v>809.69999999999993</v>
      </c>
    </row>
    <row r="339" spans="1:3" ht="18" customHeight="1" x14ac:dyDescent="0.3">
      <c r="A339" s="38" t="s">
        <v>137</v>
      </c>
      <c r="B339" s="39">
        <f>B340+B341+B342</f>
        <v>1616.2000000000003</v>
      </c>
      <c r="C339" s="39">
        <f>C340+C341+C342</f>
        <v>1446.1000000000001</v>
      </c>
    </row>
    <row r="340" spans="1:3" x14ac:dyDescent="0.25">
      <c r="A340" s="14" t="s">
        <v>52</v>
      </c>
      <c r="B340" s="37">
        <v>392.3</v>
      </c>
      <c r="C340" s="40">
        <v>284.7</v>
      </c>
    </row>
    <row r="341" spans="1:3" x14ac:dyDescent="0.25">
      <c r="A341" s="34" t="s">
        <v>217</v>
      </c>
      <c r="B341" s="37">
        <v>17.099999999999998</v>
      </c>
      <c r="C341" s="40">
        <v>4.8</v>
      </c>
    </row>
    <row r="342" spans="1:3" ht="18" customHeight="1" x14ac:dyDescent="0.25">
      <c r="A342" s="34" t="s">
        <v>211</v>
      </c>
      <c r="B342" s="37">
        <v>1206.8000000000002</v>
      </c>
      <c r="C342" s="40">
        <v>1156.6000000000001</v>
      </c>
    </row>
    <row r="343" spans="1:3" ht="17.399999999999999" customHeight="1" x14ac:dyDescent="0.3">
      <c r="A343" s="38" t="s">
        <v>138</v>
      </c>
      <c r="B343" s="39">
        <f>B344+B345+B346+B347</f>
        <v>1577.4</v>
      </c>
      <c r="C343" s="39">
        <f>C344+C345+C346+C347</f>
        <v>1392.6000000000001</v>
      </c>
    </row>
    <row r="344" spans="1:3" x14ac:dyDescent="0.25">
      <c r="A344" s="14" t="s">
        <v>52</v>
      </c>
      <c r="B344" s="37">
        <v>428.8</v>
      </c>
      <c r="C344" s="40">
        <v>301</v>
      </c>
    </row>
    <row r="345" spans="1:3" x14ac:dyDescent="0.25">
      <c r="A345" s="34" t="s">
        <v>217</v>
      </c>
      <c r="B345" s="37">
        <v>15.399999999999999</v>
      </c>
      <c r="C345" s="40">
        <v>9</v>
      </c>
    </row>
    <row r="346" spans="1:3" ht="16.2" customHeight="1" x14ac:dyDescent="0.25">
      <c r="A346" s="34" t="s">
        <v>211</v>
      </c>
      <c r="B346" s="37">
        <v>1132</v>
      </c>
      <c r="C346" s="40">
        <v>1081.4000000000001</v>
      </c>
    </row>
    <row r="347" spans="1:3" ht="16.2" customHeight="1" x14ac:dyDescent="0.25">
      <c r="A347" s="29" t="s">
        <v>209</v>
      </c>
      <c r="B347" s="37">
        <v>1.2</v>
      </c>
      <c r="C347" s="41">
        <v>1.2</v>
      </c>
    </row>
    <row r="348" spans="1:3" ht="18" customHeight="1" x14ac:dyDescent="0.3">
      <c r="A348" s="38" t="s">
        <v>139</v>
      </c>
      <c r="B348" s="39">
        <f>B349+B350+B351</f>
        <v>980.2</v>
      </c>
      <c r="C348" s="39">
        <f>C349+C350+C351</f>
        <v>872.8</v>
      </c>
    </row>
    <row r="349" spans="1:3" x14ac:dyDescent="0.25">
      <c r="A349" s="14" t="s">
        <v>52</v>
      </c>
      <c r="B349" s="37">
        <v>329.5</v>
      </c>
      <c r="C349" s="40">
        <v>254.3</v>
      </c>
    </row>
    <row r="350" spans="1:3" x14ac:dyDescent="0.25">
      <c r="A350" s="34" t="s">
        <v>217</v>
      </c>
      <c r="B350" s="37">
        <v>38</v>
      </c>
      <c r="C350" s="40">
        <v>33.4</v>
      </c>
    </row>
    <row r="351" spans="1:3" ht="18.600000000000001" customHeight="1" x14ac:dyDescent="0.25">
      <c r="A351" s="29" t="s">
        <v>211</v>
      </c>
      <c r="B351" s="37">
        <v>612.70000000000005</v>
      </c>
      <c r="C351" s="40">
        <v>585.1</v>
      </c>
    </row>
    <row r="352" spans="1:3" ht="20.25" customHeight="1" x14ac:dyDescent="0.3">
      <c r="A352" s="35" t="s">
        <v>140</v>
      </c>
      <c r="B352" s="43">
        <f>B353+B355+B356+B354+B357</f>
        <v>2096.1</v>
      </c>
      <c r="C352" s="43">
        <f>C353+C355+C356+C354+C357</f>
        <v>1808.2</v>
      </c>
    </row>
    <row r="353" spans="1:3" ht="20.25" customHeight="1" x14ac:dyDescent="0.25">
      <c r="A353" s="34" t="s">
        <v>52</v>
      </c>
      <c r="B353" s="37">
        <v>1.1000000000000001</v>
      </c>
      <c r="C353" s="37">
        <v>0</v>
      </c>
    </row>
    <row r="354" spans="1:3" ht="15.75" customHeight="1" x14ac:dyDescent="0.25">
      <c r="A354" s="34" t="s">
        <v>217</v>
      </c>
      <c r="B354" s="37">
        <v>20.5</v>
      </c>
      <c r="C354" s="40">
        <v>0</v>
      </c>
    </row>
    <row r="355" spans="1:3" ht="23.4" customHeight="1" x14ac:dyDescent="0.25">
      <c r="A355" s="14" t="s">
        <v>213</v>
      </c>
      <c r="B355" s="37">
        <v>851.39999999999986</v>
      </c>
      <c r="C355" s="40">
        <v>614</v>
      </c>
    </row>
    <row r="356" spans="1:3" ht="19.95" customHeight="1" x14ac:dyDescent="0.25">
      <c r="A356" s="34" t="s">
        <v>211</v>
      </c>
      <c r="B356" s="37">
        <v>1222.5</v>
      </c>
      <c r="C356" s="40">
        <v>1193.6000000000001</v>
      </c>
    </row>
    <row r="357" spans="1:3" ht="19.95" customHeight="1" x14ac:dyDescent="0.25">
      <c r="A357" s="34" t="s">
        <v>209</v>
      </c>
      <c r="B357" s="37">
        <v>0.6</v>
      </c>
      <c r="C357" s="41">
        <v>0.6</v>
      </c>
    </row>
    <row r="358" spans="1:3" ht="33" customHeight="1" x14ac:dyDescent="0.3">
      <c r="A358" s="33" t="s">
        <v>141</v>
      </c>
      <c r="B358" s="39">
        <f>B361+B362+B360+B359+B363</f>
        <v>895.6</v>
      </c>
      <c r="C358" s="39">
        <f>C361+C362+C360+C359+C363</f>
        <v>801.80000000000007</v>
      </c>
    </row>
    <row r="359" spans="1:3" ht="16.5" customHeight="1" x14ac:dyDescent="0.25">
      <c r="A359" s="34" t="s">
        <v>52</v>
      </c>
      <c r="B359" s="37">
        <v>69.099999999999994</v>
      </c>
      <c r="C359" s="37">
        <v>67.7</v>
      </c>
    </row>
    <row r="360" spans="1:3" ht="14.4" customHeight="1" x14ac:dyDescent="0.25">
      <c r="A360" s="34" t="s">
        <v>217</v>
      </c>
      <c r="B360" s="37">
        <v>4</v>
      </c>
      <c r="C360" s="40">
        <v>0</v>
      </c>
    </row>
    <row r="361" spans="1:3" ht="24.6" customHeight="1" x14ac:dyDescent="0.25">
      <c r="A361" s="14" t="s">
        <v>213</v>
      </c>
      <c r="B361" s="37">
        <v>376.8</v>
      </c>
      <c r="C361" s="40">
        <v>298.8</v>
      </c>
    </row>
    <row r="362" spans="1:3" ht="15.6" customHeight="1" x14ac:dyDescent="0.25">
      <c r="A362" s="34" t="s">
        <v>211</v>
      </c>
      <c r="B362" s="37">
        <v>445.2</v>
      </c>
      <c r="C362" s="40">
        <v>434.8</v>
      </c>
    </row>
    <row r="363" spans="1:3" ht="15.6" customHeight="1" x14ac:dyDescent="0.25">
      <c r="A363" s="29" t="s">
        <v>209</v>
      </c>
      <c r="B363" s="115">
        <v>0.5</v>
      </c>
      <c r="C363" s="116">
        <v>0.5</v>
      </c>
    </row>
    <row r="364" spans="1:3" ht="20.25" customHeight="1" x14ac:dyDescent="0.3">
      <c r="A364" s="35" t="s">
        <v>142</v>
      </c>
      <c r="B364" s="43">
        <f>B365+B366+B368+B367</f>
        <v>801.6</v>
      </c>
      <c r="C364" s="43">
        <f>C365+C366+C368+C367</f>
        <v>707.6</v>
      </c>
    </row>
    <row r="365" spans="1:3" x14ac:dyDescent="0.25">
      <c r="A365" s="14" t="s">
        <v>52</v>
      </c>
      <c r="B365" s="37">
        <v>241.4</v>
      </c>
      <c r="C365" s="40">
        <v>172.5</v>
      </c>
    </row>
    <row r="366" spans="1:3" x14ac:dyDescent="0.25">
      <c r="A366" s="34" t="s">
        <v>217</v>
      </c>
      <c r="B366" s="37">
        <v>1.5</v>
      </c>
      <c r="C366" s="40">
        <v>0</v>
      </c>
    </row>
    <row r="367" spans="1:3" ht="26.4" customHeight="1" x14ac:dyDescent="0.25">
      <c r="A367" s="14" t="s">
        <v>213</v>
      </c>
      <c r="B367" s="37">
        <v>6.5</v>
      </c>
      <c r="C367" s="40">
        <v>6.4</v>
      </c>
    </row>
    <row r="368" spans="1:3" ht="16.95" customHeight="1" x14ac:dyDescent="0.25">
      <c r="A368" s="34" t="s">
        <v>211</v>
      </c>
      <c r="B368" s="37">
        <v>552.20000000000005</v>
      </c>
      <c r="C368" s="40">
        <v>528.70000000000005</v>
      </c>
    </row>
    <row r="369" spans="1:3" ht="20.25" customHeight="1" x14ac:dyDescent="0.3">
      <c r="A369" s="38" t="s">
        <v>143</v>
      </c>
      <c r="B369" s="39">
        <f>B370+B371+B372</f>
        <v>1688.4</v>
      </c>
      <c r="C369" s="39">
        <f>C370+C371+C372</f>
        <v>1531.9</v>
      </c>
    </row>
    <row r="370" spans="1:3" x14ac:dyDescent="0.25">
      <c r="A370" s="14" t="s">
        <v>52</v>
      </c>
      <c r="B370" s="37">
        <v>1406.5</v>
      </c>
      <c r="C370" s="40">
        <v>1330.9</v>
      </c>
    </row>
    <row r="371" spans="1:3" x14ac:dyDescent="0.25">
      <c r="A371" s="34" t="s">
        <v>217</v>
      </c>
      <c r="B371" s="37">
        <v>122</v>
      </c>
      <c r="C371" s="40">
        <v>43.4</v>
      </c>
    </row>
    <row r="372" spans="1:3" ht="16.5" customHeight="1" x14ac:dyDescent="0.25">
      <c r="A372" s="34" t="s">
        <v>211</v>
      </c>
      <c r="B372" s="37">
        <v>159.9</v>
      </c>
      <c r="C372" s="40">
        <v>157.6</v>
      </c>
    </row>
    <row r="373" spans="1:3" ht="18.75" customHeight="1" x14ac:dyDescent="0.3">
      <c r="A373" s="38" t="s">
        <v>144</v>
      </c>
      <c r="B373" s="39">
        <f>B374+B375+B376</f>
        <v>459.1</v>
      </c>
      <c r="C373" s="39">
        <f>C374+C375+C376</f>
        <v>406.29999999999995</v>
      </c>
    </row>
    <row r="374" spans="1:3" ht="16.5" customHeight="1" x14ac:dyDescent="0.25">
      <c r="A374" s="14" t="s">
        <v>52</v>
      </c>
      <c r="B374" s="37">
        <v>316</v>
      </c>
      <c r="C374" s="40">
        <v>300.7</v>
      </c>
    </row>
    <row r="375" spans="1:3" x14ac:dyDescent="0.25">
      <c r="A375" s="34" t="s">
        <v>217</v>
      </c>
      <c r="B375" s="37">
        <v>60</v>
      </c>
      <c r="C375" s="40">
        <v>23.7</v>
      </c>
    </row>
    <row r="376" spans="1:3" ht="18" customHeight="1" x14ac:dyDescent="0.25">
      <c r="A376" s="34" t="s">
        <v>211</v>
      </c>
      <c r="B376" s="37">
        <v>83.1</v>
      </c>
      <c r="C376" s="40">
        <v>81.900000000000006</v>
      </c>
    </row>
    <row r="377" spans="1:3" ht="18.75" customHeight="1" x14ac:dyDescent="0.3">
      <c r="A377" s="38" t="s">
        <v>145</v>
      </c>
      <c r="B377" s="39">
        <f>B378+B379</f>
        <v>439.6</v>
      </c>
      <c r="C377" s="39">
        <f>C378+C379</f>
        <v>397</v>
      </c>
    </row>
    <row r="378" spans="1:3" ht="15.75" customHeight="1" x14ac:dyDescent="0.25">
      <c r="A378" s="14" t="s">
        <v>52</v>
      </c>
      <c r="B378" s="37">
        <v>435.6</v>
      </c>
      <c r="C378" s="40">
        <v>397</v>
      </c>
    </row>
    <row r="379" spans="1:3" ht="17.399999999999999" customHeight="1" x14ac:dyDescent="0.25">
      <c r="A379" s="34" t="s">
        <v>217</v>
      </c>
      <c r="B379" s="37">
        <v>4</v>
      </c>
      <c r="C379" s="40"/>
    </row>
    <row r="380" spans="1:3" ht="18" customHeight="1" x14ac:dyDescent="0.3">
      <c r="A380" s="38" t="s">
        <v>146</v>
      </c>
      <c r="B380" s="39">
        <f>B381+B382</f>
        <v>533.6</v>
      </c>
      <c r="C380" s="39">
        <f>C381+C382</f>
        <v>452.6</v>
      </c>
    </row>
    <row r="381" spans="1:3" x14ac:dyDescent="0.25">
      <c r="A381" s="14" t="s">
        <v>52</v>
      </c>
      <c r="B381" s="37">
        <v>504.6</v>
      </c>
      <c r="C381" s="40">
        <v>452.6</v>
      </c>
    </row>
    <row r="382" spans="1:3" ht="16.95" customHeight="1" x14ac:dyDescent="0.25">
      <c r="A382" s="34" t="s">
        <v>217</v>
      </c>
      <c r="B382" s="44">
        <v>29</v>
      </c>
      <c r="C382" s="45"/>
    </row>
    <row r="383" spans="1:3" ht="22.95" customHeight="1" x14ac:dyDescent="0.3">
      <c r="A383" s="38" t="s">
        <v>147</v>
      </c>
      <c r="B383" s="39">
        <f>B384+B385+B386</f>
        <v>730.4</v>
      </c>
      <c r="C383" s="39">
        <f>C384+C385+C386</f>
        <v>615.1</v>
      </c>
    </row>
    <row r="384" spans="1:3" ht="15" customHeight="1" x14ac:dyDescent="0.25">
      <c r="A384" s="14" t="s">
        <v>52</v>
      </c>
      <c r="B384" s="37">
        <v>596.29999999999995</v>
      </c>
      <c r="C384" s="40">
        <v>512.5</v>
      </c>
    </row>
    <row r="385" spans="1:3" ht="15.6" customHeight="1" x14ac:dyDescent="0.25">
      <c r="A385" s="34" t="s">
        <v>217</v>
      </c>
      <c r="B385" s="37">
        <v>26</v>
      </c>
      <c r="C385" s="40"/>
    </row>
    <row r="386" spans="1:3" ht="17.399999999999999" customHeight="1" x14ac:dyDescent="0.25">
      <c r="A386" s="14" t="s">
        <v>93</v>
      </c>
      <c r="B386" s="37">
        <v>108.1</v>
      </c>
      <c r="C386" s="41">
        <v>102.6</v>
      </c>
    </row>
    <row r="387" spans="1:3" ht="19.5" customHeight="1" x14ac:dyDescent="0.3">
      <c r="A387" s="38" t="s">
        <v>148</v>
      </c>
      <c r="B387" s="39">
        <f>B388+B389</f>
        <v>491.4</v>
      </c>
      <c r="C387" s="39">
        <f>C388+C389</f>
        <v>464.8</v>
      </c>
    </row>
    <row r="388" spans="1:3" ht="15" customHeight="1" x14ac:dyDescent="0.25">
      <c r="A388" s="14" t="s">
        <v>52</v>
      </c>
      <c r="B388" s="37">
        <v>66</v>
      </c>
      <c r="C388" s="40">
        <v>45.5</v>
      </c>
    </row>
    <row r="389" spans="1:3" ht="16.95" customHeight="1" x14ac:dyDescent="0.25">
      <c r="A389" s="34" t="s">
        <v>211</v>
      </c>
      <c r="B389" s="37">
        <v>425.4</v>
      </c>
      <c r="C389" s="40">
        <v>419.3</v>
      </c>
    </row>
    <row r="390" spans="1:3" ht="20.399999999999999" customHeight="1" x14ac:dyDescent="0.3">
      <c r="A390" s="38" t="s">
        <v>149</v>
      </c>
      <c r="B390" s="39">
        <f>B129+B134+B139+B143+B148+B153+B157+B162+B167+B172+B177+B182+B187+B192+B197+B202+B207+B212+B217+B222+B227+B232+B237+B242+B247+B252+B257+B262+B267+B272+B277+B281+B286+B290+B294+B299+B304+B308+B313+B318+B322+B327+B331+B335+B339+B343+B348+B352+B358+B364+B369+B373+B377+B380+B383+B387</f>
        <v>70544.599999999977</v>
      </c>
      <c r="C390" s="39">
        <f>C129+C134+C139+C143+C148+C153+C157+C162+C167+C172+C177+C182+C187+C192+C197+C202+C207+C212+C217+C222+C227+C232+C237+C242+C247+C252+C257+C262+C267+C272+C277+C281+C286+C290+C294+C299+C304+C308+C313+C318+C322+C327+C331+C335+C339+C343+C348+C352+C358+C364+C369+C373+C377+C380+C383+C387</f>
        <v>57992.3</v>
      </c>
    </row>
    <row r="391" spans="1:3" ht="16.95" customHeight="1" x14ac:dyDescent="0.25">
      <c r="A391" s="14" t="s">
        <v>52</v>
      </c>
      <c r="B391" s="37">
        <f>B130+B135+B140+B144+B149+B154+B158+B163+B168+B173+B178+B183+B188+B193+B198+B203+B208+B213+B218+B223+B228+B233+B238+B243+B248+B253+B258+B263+B268+B273+B278+B282+B287+B291+B295+B300+B305+B309+B314+B319+B323+B328+B332+B336+B340+B344+B349+B359+B365+B370+B374+B378+B381+B384+B388+B353</f>
        <v>25020.69999999999</v>
      </c>
      <c r="C391" s="37">
        <f>C130+C135+C140+C144+C149+C154+C158+C163+C168+C173+C178+C183+C188+C193+C198+C203+C208+C213+C218+C223+C228+C233+C238+C243+C248+C253+C258+C263+C268+C273+C278+C282+C287+C291+C295+C300+C305+C309+C314+C319+C323+C328+C332+C336+C340+C344+C349+C359+C365+C370+C374+C378+C381+C384+C388+C353</f>
        <v>20754.300000000003</v>
      </c>
    </row>
    <row r="392" spans="1:3" ht="15.6" customHeight="1" x14ac:dyDescent="0.25">
      <c r="A392" s="34" t="s">
        <v>217</v>
      </c>
      <c r="B392" s="37">
        <f>B136+B141+B145+B150+B155+B159+B164+B169+B174+B179+B184+B189+B194+B199+B204+B209+B214+B219+B224+B229+B234+B239+B244+B249+B254+B259+B264+B269+B274+B279+B283+B288+B292+B296+B301+B306+B310+B315+B320+B324+B329+B333+B337+B341+B345+B350+B354+B360+B366+B371+B375+B379+B382+B385</f>
        <v>2757.5000000000005</v>
      </c>
      <c r="C392" s="37">
        <f>C136+C141+C145+C150+C155+C159+C164+C169+C174+C179+C184+C189+C194+C199+C204+C209+C214+C219+C224+C229+C234+C239+C244+C249+C254+C259+C264+C269+C274+C279+C283+C288+C292+C296+C301+C306+C310+C315+C320+C324+C329+C333+C337+C341+C345+C350+C354+C360+C366+C371+C375+C379+C382+C385</f>
        <v>220.6</v>
      </c>
    </row>
    <row r="393" spans="1:3" ht="16.2" customHeight="1" x14ac:dyDescent="0.25">
      <c r="A393" s="34" t="s">
        <v>211</v>
      </c>
      <c r="B393" s="37">
        <f>B131+B137+B142+B146+B151+B156+B160+B165+B170+B175+B180+B185+B190+B195+B200+B205+B210+B215+B220+B225+B230+B235+B240+B245+B250+B255+B260+B265+B270+B275+B280+B284+B289+B293+B297+B303+B307+B311+B317+B321+B326+B330+B334+B338+B342+B346+B351+B356+B362+B368+B372+B376+B389</f>
        <v>39206.399999999994</v>
      </c>
      <c r="C393" s="37">
        <f>C131+C137+C142+C146+C151+C156+C160+C165+C170+C175+C180+C185+C190+C195+C200+C205+C210+C215+C220+C225+C230+C235+C240+C245+C250+C255+C260+C265+C270+C275+C280+C284+C289+C293+C297+C303+C307+C311+C317+C321+C326+C330+C334+C338+C342+C346+C351+C356+C362+C368+C372+C376+C389</f>
        <v>35125.9</v>
      </c>
    </row>
    <row r="394" spans="1:3" ht="26.4" customHeight="1" x14ac:dyDescent="0.25">
      <c r="A394" s="14" t="s">
        <v>213</v>
      </c>
      <c r="B394" s="44">
        <f>SUM(B302+B316+B325+B355+B361+B367)</f>
        <v>2543.9</v>
      </c>
      <c r="C394" s="44">
        <f>SUM(C302+C316+C325+C355+C361+C367)</f>
        <v>1695.3</v>
      </c>
    </row>
    <row r="395" spans="1:3" ht="17.399999999999999" customHeight="1" x14ac:dyDescent="0.25">
      <c r="A395" s="34" t="s">
        <v>209</v>
      </c>
      <c r="B395" s="44">
        <f>B133+B138+B147+B152+B161+B166+B171+B176+B181+B186+B191+B196+B201+B206+B211+B216+B221+B226+B231+B236+B241+B246+B251+B256+B261+B266+B271+B276+B285+B298+B312+B347+B357+B363</f>
        <v>693.20000000000039</v>
      </c>
      <c r="C395" s="44">
        <f>C133+C138+C147+C152+C161+C166+C171+C176+C181+C186+C191+C196+C201+C206+C211+C216+C221+C226+C231+C236+C241+C246+C251+C256+C261+C266+C271+C276+C285+C298+C312+C347+C357+C363</f>
        <v>93.600000000000009</v>
      </c>
    </row>
    <row r="396" spans="1:3" ht="19.2" customHeight="1" x14ac:dyDescent="0.25">
      <c r="A396" s="23" t="s">
        <v>93</v>
      </c>
      <c r="B396" s="37">
        <f>B132+B386</f>
        <v>322.89999999999998</v>
      </c>
      <c r="C396" s="37">
        <f>C132+C386</f>
        <v>102.6</v>
      </c>
    </row>
    <row r="397" spans="1:3" ht="37.200000000000003" customHeight="1" x14ac:dyDescent="0.25">
      <c r="A397" s="123" t="s">
        <v>150</v>
      </c>
      <c r="B397" s="135"/>
      <c r="C397" s="136"/>
    </row>
    <row r="398" spans="1:3" ht="15.6" x14ac:dyDescent="0.3">
      <c r="A398" s="46" t="s">
        <v>42</v>
      </c>
      <c r="B398" s="47">
        <f>SUM(B399:B400)</f>
        <v>130.5</v>
      </c>
      <c r="C398" s="47"/>
    </row>
    <row r="399" spans="1:3" x14ac:dyDescent="0.25">
      <c r="A399" s="48" t="s">
        <v>52</v>
      </c>
      <c r="B399" s="49">
        <v>125</v>
      </c>
      <c r="C399" s="49"/>
    </row>
    <row r="400" spans="1:3" x14ac:dyDescent="0.25">
      <c r="A400" s="34" t="s">
        <v>209</v>
      </c>
      <c r="B400" s="49">
        <v>5.5</v>
      </c>
      <c r="C400" s="49"/>
    </row>
    <row r="401" spans="1:3" ht="15.6" x14ac:dyDescent="0.3">
      <c r="A401" s="46" t="s">
        <v>151</v>
      </c>
      <c r="B401" s="47">
        <f>SUM(B398)</f>
        <v>130.5</v>
      </c>
      <c r="C401" s="47"/>
    </row>
    <row r="402" spans="1:3" x14ac:dyDescent="0.25">
      <c r="A402" s="50" t="s">
        <v>52</v>
      </c>
      <c r="B402" s="49">
        <f>B399</f>
        <v>125</v>
      </c>
      <c r="C402" s="49"/>
    </row>
    <row r="403" spans="1:3" x14ac:dyDescent="0.25">
      <c r="A403" s="34" t="s">
        <v>209</v>
      </c>
      <c r="B403" s="49">
        <f>B400</f>
        <v>5.5</v>
      </c>
      <c r="C403" s="37"/>
    </row>
    <row r="404" spans="1:3" ht="33" customHeight="1" x14ac:dyDescent="0.25">
      <c r="A404" s="123" t="s">
        <v>152</v>
      </c>
      <c r="B404" s="124"/>
      <c r="C404" s="125"/>
    </row>
    <row r="405" spans="1:3" ht="31.2" x14ac:dyDescent="0.3">
      <c r="A405" s="33" t="s">
        <v>153</v>
      </c>
      <c r="B405" s="43">
        <f>B406+B407+B408</f>
        <v>11609.5</v>
      </c>
      <c r="C405" s="43"/>
    </row>
    <row r="406" spans="1:3" x14ac:dyDescent="0.25">
      <c r="A406" s="14" t="s">
        <v>52</v>
      </c>
      <c r="B406" s="37">
        <v>7640</v>
      </c>
      <c r="C406" s="40"/>
    </row>
    <row r="407" spans="1:3" ht="25.2" customHeight="1" x14ac:dyDescent="0.25">
      <c r="A407" s="14" t="s">
        <v>259</v>
      </c>
      <c r="B407" s="37">
        <v>3074.6</v>
      </c>
      <c r="C407" s="40"/>
    </row>
    <row r="408" spans="1:3" ht="18.600000000000001" customHeight="1" x14ac:dyDescent="0.25">
      <c r="A408" s="34" t="s">
        <v>210</v>
      </c>
      <c r="B408" s="37">
        <v>894.9</v>
      </c>
      <c r="C408" s="40"/>
    </row>
    <row r="409" spans="1:3" ht="17.25" customHeight="1" x14ac:dyDescent="0.3">
      <c r="A409" s="38" t="s">
        <v>42</v>
      </c>
      <c r="B409" s="39">
        <f>B410+B411+B412</f>
        <v>1193.2</v>
      </c>
      <c r="C409" s="39"/>
    </row>
    <row r="410" spans="1:3" ht="16.5" customHeight="1" x14ac:dyDescent="0.25">
      <c r="A410" s="14" t="s">
        <v>52</v>
      </c>
      <c r="B410" s="37">
        <v>1028</v>
      </c>
      <c r="C410" s="40"/>
    </row>
    <row r="411" spans="1:3" ht="16.5" customHeight="1" x14ac:dyDescent="0.25">
      <c r="A411" s="34" t="s">
        <v>209</v>
      </c>
      <c r="B411" s="37">
        <v>155.19999999999999</v>
      </c>
      <c r="C411" s="41"/>
    </row>
    <row r="412" spans="1:3" ht="16.5" customHeight="1" x14ac:dyDescent="0.25">
      <c r="A412" s="23" t="s">
        <v>93</v>
      </c>
      <c r="B412" s="37">
        <v>10</v>
      </c>
      <c r="C412" s="41"/>
    </row>
    <row r="413" spans="1:3" ht="18" customHeight="1" x14ac:dyDescent="0.3">
      <c r="A413" s="42" t="s">
        <v>154</v>
      </c>
      <c r="B413" s="43">
        <f>B414+B415+B416+B417</f>
        <v>4429.1000000000004</v>
      </c>
      <c r="C413" s="43">
        <f>C414+C415+C416+C417</f>
        <v>3798.4000000000005</v>
      </c>
    </row>
    <row r="414" spans="1:3" ht="17.25" customHeight="1" x14ac:dyDescent="0.25">
      <c r="A414" s="14" t="s">
        <v>52</v>
      </c>
      <c r="B414" s="37">
        <v>3087.2</v>
      </c>
      <c r="C414" s="40">
        <v>2634.5</v>
      </c>
    </row>
    <row r="415" spans="1:3" ht="26.4" x14ac:dyDescent="0.25">
      <c r="A415" s="14" t="s">
        <v>260</v>
      </c>
      <c r="B415" s="37">
        <v>1050.4000000000001</v>
      </c>
      <c r="C415" s="40">
        <v>991.8</v>
      </c>
    </row>
    <row r="416" spans="1:3" x14ac:dyDescent="0.25">
      <c r="A416" s="34" t="s">
        <v>210</v>
      </c>
      <c r="B416" s="37">
        <v>156.5</v>
      </c>
      <c r="C416" s="40">
        <v>154.30000000000001</v>
      </c>
    </row>
    <row r="417" spans="1:3" ht="18" customHeight="1" x14ac:dyDescent="0.25">
      <c r="A417" s="29" t="s">
        <v>217</v>
      </c>
      <c r="B417" s="37">
        <v>135</v>
      </c>
      <c r="C417" s="40">
        <v>17.8</v>
      </c>
    </row>
    <row r="418" spans="1:3" ht="21.6" customHeight="1" x14ac:dyDescent="0.3">
      <c r="A418" s="42" t="s">
        <v>58</v>
      </c>
      <c r="B418" s="43">
        <f>B419+B420+B422+B421</f>
        <v>679.8</v>
      </c>
      <c r="C418" s="43">
        <f>C419+C420+C422+C421</f>
        <v>553.09999999999991</v>
      </c>
    </row>
    <row r="419" spans="1:3" x14ac:dyDescent="0.25">
      <c r="A419" s="14" t="s">
        <v>52</v>
      </c>
      <c r="B419" s="37">
        <v>322.2</v>
      </c>
      <c r="C419" s="40">
        <v>293.2</v>
      </c>
    </row>
    <row r="420" spans="1:3" ht="27.6" customHeight="1" x14ac:dyDescent="0.25">
      <c r="A420" s="14" t="s">
        <v>261</v>
      </c>
      <c r="B420" s="37">
        <v>257.39999999999998</v>
      </c>
      <c r="C420" s="40">
        <v>203.1</v>
      </c>
    </row>
    <row r="421" spans="1:3" ht="17.399999999999999" customHeight="1" x14ac:dyDescent="0.25">
      <c r="A421" s="34" t="s">
        <v>210</v>
      </c>
      <c r="B421" s="37">
        <v>30.200000000000003</v>
      </c>
      <c r="C421" s="40">
        <v>29.8</v>
      </c>
    </row>
    <row r="422" spans="1:3" ht="15" customHeight="1" x14ac:dyDescent="0.25">
      <c r="A422" s="29" t="s">
        <v>217</v>
      </c>
      <c r="B422" s="37">
        <v>70</v>
      </c>
      <c r="C422" s="40">
        <v>27</v>
      </c>
    </row>
    <row r="423" spans="1:3" ht="18" customHeight="1" x14ac:dyDescent="0.3">
      <c r="A423" s="42" t="s">
        <v>155</v>
      </c>
      <c r="B423" s="39">
        <f>B424+B425+B427+B429+B426+B428</f>
        <v>763.3</v>
      </c>
      <c r="C423" s="39">
        <f>C424+C425+C427+C429+C426+C428</f>
        <v>674.3</v>
      </c>
    </row>
    <row r="424" spans="1:3" ht="17.25" customHeight="1" x14ac:dyDescent="0.25">
      <c r="A424" s="14" t="s">
        <v>52</v>
      </c>
      <c r="B424" s="37">
        <v>187.7</v>
      </c>
      <c r="C424" s="40">
        <v>165.5</v>
      </c>
    </row>
    <row r="425" spans="1:3" ht="27.6" customHeight="1" x14ac:dyDescent="0.25">
      <c r="A425" s="14" t="s">
        <v>262</v>
      </c>
      <c r="B425" s="37">
        <v>173.8</v>
      </c>
      <c r="C425" s="40">
        <v>160.19999999999999</v>
      </c>
    </row>
    <row r="426" spans="1:3" ht="24.6" customHeight="1" x14ac:dyDescent="0.25">
      <c r="A426" s="14" t="s">
        <v>213</v>
      </c>
      <c r="B426" s="37">
        <v>74.400000000000006</v>
      </c>
      <c r="C426" s="40">
        <v>67</v>
      </c>
    </row>
    <row r="427" spans="1:3" ht="14.4" customHeight="1" x14ac:dyDescent="0.25">
      <c r="A427" s="34" t="s">
        <v>217</v>
      </c>
      <c r="B427" s="37">
        <v>152.4</v>
      </c>
      <c r="C427" s="40">
        <v>110.5</v>
      </c>
    </row>
    <row r="428" spans="1:3" ht="14.4" customHeight="1" x14ac:dyDescent="0.25">
      <c r="A428" s="34" t="s">
        <v>210</v>
      </c>
      <c r="B428" s="37">
        <v>21.099999999999998</v>
      </c>
      <c r="C428" s="40">
        <v>20.8</v>
      </c>
    </row>
    <row r="429" spans="1:3" ht="15.6" customHeight="1" x14ac:dyDescent="0.25">
      <c r="A429" s="34" t="s">
        <v>211</v>
      </c>
      <c r="B429" s="37">
        <v>153.9</v>
      </c>
      <c r="C429" s="40">
        <v>150.30000000000001</v>
      </c>
    </row>
    <row r="430" spans="1:3" ht="17.25" customHeight="1" x14ac:dyDescent="0.3">
      <c r="A430" s="33" t="s">
        <v>156</v>
      </c>
      <c r="B430" s="39">
        <f>B431+B432</f>
        <v>188.7</v>
      </c>
      <c r="C430" s="39">
        <f>C431+C432</f>
        <v>147</v>
      </c>
    </row>
    <row r="431" spans="1:3" ht="14.4" customHeight="1" x14ac:dyDescent="0.25">
      <c r="A431" s="14" t="s">
        <v>52</v>
      </c>
      <c r="B431" s="37">
        <v>187.1</v>
      </c>
      <c r="C431" s="41">
        <v>145.4</v>
      </c>
    </row>
    <row r="432" spans="1:3" ht="14.4" customHeight="1" x14ac:dyDescent="0.25">
      <c r="A432" s="29" t="s">
        <v>210</v>
      </c>
      <c r="B432" s="115">
        <v>1.6</v>
      </c>
      <c r="C432" s="116">
        <v>1.6</v>
      </c>
    </row>
    <row r="433" spans="1:3" ht="18" customHeight="1" x14ac:dyDescent="0.3">
      <c r="A433" s="42" t="s">
        <v>157</v>
      </c>
      <c r="B433" s="43">
        <f>B405+B409+B413+B418+B423+B430</f>
        <v>18863.600000000002</v>
      </c>
      <c r="C433" s="43">
        <f>C405+C409+C413+C418+C423+C430</f>
        <v>5172.8</v>
      </c>
    </row>
    <row r="434" spans="1:3" ht="18" customHeight="1" x14ac:dyDescent="0.25">
      <c r="A434" s="14" t="s">
        <v>52</v>
      </c>
      <c r="B434" s="37">
        <f>B406+B410+B414+B419+B424+B431</f>
        <v>12452.200000000003</v>
      </c>
      <c r="C434" s="37">
        <f>C406+C410+C414+C419+C424+C431</f>
        <v>3238.6</v>
      </c>
    </row>
    <row r="435" spans="1:3" ht="25.95" customHeight="1" x14ac:dyDescent="0.25">
      <c r="A435" s="14" t="s">
        <v>263</v>
      </c>
      <c r="B435" s="37">
        <f>B407+B415+B420+B425</f>
        <v>4556.2</v>
      </c>
      <c r="C435" s="37">
        <f>C407+C415+C420+C425</f>
        <v>1355.1</v>
      </c>
    </row>
    <row r="436" spans="1:3" ht="28.2" customHeight="1" x14ac:dyDescent="0.25">
      <c r="A436" s="14" t="s">
        <v>213</v>
      </c>
      <c r="B436" s="37">
        <f>B426</f>
        <v>74.400000000000006</v>
      </c>
      <c r="C436" s="37">
        <f>C426</f>
        <v>67</v>
      </c>
    </row>
    <row r="437" spans="1:3" ht="12" customHeight="1" x14ac:dyDescent="0.25">
      <c r="A437" s="34" t="s">
        <v>209</v>
      </c>
      <c r="B437" s="37">
        <f>+B408+B411+B416+B421+B428+B432</f>
        <v>1259.4999999999998</v>
      </c>
      <c r="C437" s="37">
        <f>+C408+C411+C416+C421+C428+C432</f>
        <v>206.50000000000003</v>
      </c>
    </row>
    <row r="438" spans="1:3" x14ac:dyDescent="0.25">
      <c r="A438" s="34" t="s">
        <v>217</v>
      </c>
      <c r="B438" s="37">
        <f>B417+B422+B427</f>
        <v>357.4</v>
      </c>
      <c r="C438" s="37">
        <f>C417+C422+C427</f>
        <v>155.30000000000001</v>
      </c>
    </row>
    <row r="439" spans="1:3" x14ac:dyDescent="0.25">
      <c r="A439" s="34" t="s">
        <v>211</v>
      </c>
      <c r="B439" s="44">
        <f>B429</f>
        <v>153.9</v>
      </c>
      <c r="C439" s="44">
        <f t="shared" ref="C439" si="2">C429</f>
        <v>150.30000000000001</v>
      </c>
    </row>
    <row r="440" spans="1:3" ht="16.2" customHeight="1" x14ac:dyDescent="0.25">
      <c r="A440" s="23" t="s">
        <v>93</v>
      </c>
      <c r="B440" s="37">
        <f>B412</f>
        <v>10</v>
      </c>
      <c r="C440" s="37"/>
    </row>
    <row r="441" spans="1:3" ht="31.95" customHeight="1" x14ac:dyDescent="0.25">
      <c r="A441" s="123" t="s">
        <v>255</v>
      </c>
      <c r="B441" s="124"/>
      <c r="C441" s="125"/>
    </row>
    <row r="442" spans="1:3" ht="17.25" customHeight="1" x14ac:dyDescent="0.3">
      <c r="A442" s="38" t="s">
        <v>42</v>
      </c>
      <c r="B442" s="43">
        <f>B443</f>
        <v>7.9</v>
      </c>
      <c r="C442" s="43">
        <f>C443</f>
        <v>7.8</v>
      </c>
    </row>
    <row r="443" spans="1:3" ht="29.4" customHeight="1" x14ac:dyDescent="0.25">
      <c r="A443" s="14" t="s">
        <v>264</v>
      </c>
      <c r="B443" s="52">
        <v>7.9</v>
      </c>
      <c r="C443" s="53">
        <v>7.8</v>
      </c>
    </row>
    <row r="444" spans="1:3" ht="16.5" customHeight="1" x14ac:dyDescent="0.3">
      <c r="A444" s="38" t="s">
        <v>158</v>
      </c>
      <c r="B444" s="39">
        <f>SUM(B445:B448)</f>
        <v>1033</v>
      </c>
      <c r="C444" s="39">
        <f>SUM(C445:C448)</f>
        <v>889.19999999999993</v>
      </c>
    </row>
    <row r="445" spans="1:3" x14ac:dyDescent="0.25">
      <c r="A445" s="14" t="s">
        <v>52</v>
      </c>
      <c r="B445" s="37">
        <v>90.7</v>
      </c>
      <c r="C445" s="37">
        <v>25.1</v>
      </c>
    </row>
    <row r="446" spans="1:3" x14ac:dyDescent="0.25">
      <c r="A446" s="34" t="s">
        <v>217</v>
      </c>
      <c r="B446" s="37">
        <v>2</v>
      </c>
      <c r="C446" s="37"/>
    </row>
    <row r="447" spans="1:3" ht="29.4" customHeight="1" x14ac:dyDescent="0.25">
      <c r="A447" s="14" t="s">
        <v>265</v>
      </c>
      <c r="B447" s="37">
        <v>925.1</v>
      </c>
      <c r="C447" s="41">
        <v>857.8</v>
      </c>
    </row>
    <row r="448" spans="1:3" x14ac:dyDescent="0.25">
      <c r="A448" s="23" t="s">
        <v>93</v>
      </c>
      <c r="B448" s="37">
        <v>15.2</v>
      </c>
      <c r="C448" s="41">
        <v>6.3</v>
      </c>
    </row>
    <row r="449" spans="1:3" ht="15.6" x14ac:dyDescent="0.3">
      <c r="A449" s="42" t="s">
        <v>159</v>
      </c>
      <c r="B449" s="39">
        <f>B442+B444</f>
        <v>1040.9000000000001</v>
      </c>
      <c r="C449" s="39">
        <f>C442+C444</f>
        <v>896.99999999999989</v>
      </c>
    </row>
    <row r="450" spans="1:3" x14ac:dyDescent="0.25">
      <c r="A450" s="51" t="s">
        <v>52</v>
      </c>
      <c r="B450" s="37">
        <f>B445</f>
        <v>90.7</v>
      </c>
      <c r="C450" s="37">
        <f>C445</f>
        <v>25.1</v>
      </c>
    </row>
    <row r="451" spans="1:3" x14ac:dyDescent="0.25">
      <c r="A451" s="34" t="s">
        <v>217</v>
      </c>
      <c r="B451" s="37">
        <f>B446</f>
        <v>2</v>
      </c>
      <c r="C451" s="37">
        <f>C446</f>
        <v>0</v>
      </c>
    </row>
    <row r="452" spans="1:3" ht="29.4" customHeight="1" x14ac:dyDescent="0.25">
      <c r="A452" s="14" t="s">
        <v>265</v>
      </c>
      <c r="B452" s="37">
        <f>B443+B447</f>
        <v>933</v>
      </c>
      <c r="C452" s="37">
        <f>C447+C443</f>
        <v>865.59999999999991</v>
      </c>
    </row>
    <row r="453" spans="1:3" ht="15.6" customHeight="1" x14ac:dyDescent="0.25">
      <c r="A453" s="23" t="s">
        <v>93</v>
      </c>
      <c r="B453" s="37">
        <f>B448</f>
        <v>15.2</v>
      </c>
      <c r="C453" s="37">
        <f>C448</f>
        <v>6.3</v>
      </c>
    </row>
    <row r="454" spans="1:3" ht="15.75" customHeight="1" x14ac:dyDescent="0.3">
      <c r="A454" s="38" t="s">
        <v>160</v>
      </c>
      <c r="B454" s="39">
        <f>B22+B38+B46+B52+B58+B63+B68+B73+B79+B114+B125+B390+B401+B433+B449</f>
        <v>160114.69999999998</v>
      </c>
      <c r="C454" s="39">
        <f>C22+C38+C46+C52+C58+C63+C68+C73+C79+C114+C125+C390+C401+C433+C449</f>
        <v>80227.600000000006</v>
      </c>
    </row>
    <row r="455" spans="1:3" x14ac:dyDescent="0.25">
      <c r="A455" s="14" t="s">
        <v>52</v>
      </c>
      <c r="B455" s="37">
        <f>B23+B39+B47+B53+B59+B69+B80+B115+B126+B391+B402+B434+B450+B74</f>
        <v>77685.699999999983</v>
      </c>
      <c r="C455" s="37">
        <f>C23+C39+C47+C53+C59+C69+C80+C115+C126+C391+C402+C434+C450+C74</f>
        <v>39701.1</v>
      </c>
    </row>
    <row r="456" spans="1:3" ht="26.4" x14ac:dyDescent="0.25">
      <c r="A456" s="14" t="s">
        <v>266</v>
      </c>
      <c r="B456" s="37">
        <f>B24+B435+B452</f>
        <v>5959.2</v>
      </c>
      <c r="C456" s="37">
        <f>C24+C435+C452</f>
        <v>2628.2</v>
      </c>
    </row>
    <row r="457" spans="1:3" x14ac:dyDescent="0.25">
      <c r="A457" s="51" t="s">
        <v>217</v>
      </c>
      <c r="B457" s="37">
        <f>B64+B117+B127+B392+B438+B451</f>
        <v>4127.2</v>
      </c>
      <c r="C457" s="37">
        <f>C64+C117+C127+C392+C438+C451</f>
        <v>383.3</v>
      </c>
    </row>
    <row r="458" spans="1:3" x14ac:dyDescent="0.25">
      <c r="A458" s="34" t="s">
        <v>211</v>
      </c>
      <c r="B458" s="37">
        <f>B393+B439</f>
        <v>39360.299999999996</v>
      </c>
      <c r="C458" s="37">
        <f>C393+C439</f>
        <v>35276.200000000004</v>
      </c>
    </row>
    <row r="459" spans="1:3" ht="25.95" customHeight="1" x14ac:dyDescent="0.25">
      <c r="A459" s="14" t="s">
        <v>213</v>
      </c>
      <c r="B459" s="37">
        <f>B394+B436</f>
        <v>2618.3000000000002</v>
      </c>
      <c r="C459" s="37">
        <f>C394+C436</f>
        <v>1762.3</v>
      </c>
    </row>
    <row r="460" spans="1:3" x14ac:dyDescent="0.25">
      <c r="A460" s="14" t="s">
        <v>77</v>
      </c>
      <c r="B460" s="37">
        <f>B40</f>
        <v>6716</v>
      </c>
      <c r="C460" s="37"/>
    </row>
    <row r="461" spans="1:3" ht="39.6" x14ac:dyDescent="0.25">
      <c r="A461" s="14" t="s">
        <v>78</v>
      </c>
      <c r="B461" s="37">
        <f>B81</f>
        <v>6474.9</v>
      </c>
      <c r="C461" s="37"/>
    </row>
    <row r="462" spans="1:3" ht="18" customHeight="1" x14ac:dyDescent="0.25">
      <c r="A462" s="14" t="s">
        <v>214</v>
      </c>
      <c r="B462" s="37">
        <f>B41</f>
        <v>5665.8</v>
      </c>
      <c r="C462" s="37"/>
    </row>
    <row r="463" spans="1:3" ht="18" customHeight="1" x14ac:dyDescent="0.25">
      <c r="A463" s="14" t="s">
        <v>209</v>
      </c>
      <c r="B463" s="37">
        <f>B25+B54+B116+B395+B403+B437</f>
        <v>2456.9</v>
      </c>
      <c r="C463" s="37">
        <f>C25+C54+C116+C395+C403+C437</f>
        <v>342.70000000000005</v>
      </c>
    </row>
    <row r="464" spans="1:3" ht="18" customHeight="1" x14ac:dyDescent="0.25">
      <c r="A464" s="14" t="s">
        <v>93</v>
      </c>
      <c r="B464" s="37">
        <f>SUM(B42+B118+B440+B453+B396)</f>
        <v>9050.4</v>
      </c>
      <c r="C464" s="37">
        <f>SUM(C42+C118+C440+C453+C396)</f>
        <v>133.79999999999998</v>
      </c>
    </row>
    <row r="465" spans="1:3" ht="30.75" customHeight="1" x14ac:dyDescent="0.25">
      <c r="A465" s="55" t="s">
        <v>162</v>
      </c>
      <c r="B465" s="39">
        <f>B454-B18</f>
        <v>156570.19999999998</v>
      </c>
      <c r="C465" s="39">
        <f>C454-C18</f>
        <v>80227.600000000006</v>
      </c>
    </row>
    <row r="466" spans="1:3" x14ac:dyDescent="0.25">
      <c r="B466" s="54"/>
    </row>
    <row r="467" spans="1:3" x14ac:dyDescent="0.25">
      <c r="B467" s="54"/>
      <c r="C467" s="54"/>
    </row>
    <row r="468" spans="1:3" x14ac:dyDescent="0.25">
      <c r="B468" s="54"/>
    </row>
    <row r="469" spans="1:3" x14ac:dyDescent="0.25">
      <c r="B469" s="54"/>
    </row>
  </sheetData>
  <mergeCells count="19">
    <mergeCell ref="A70:C70"/>
    <mergeCell ref="A2:C2"/>
    <mergeCell ref="A4:A6"/>
    <mergeCell ref="B4:B6"/>
    <mergeCell ref="C4:C6"/>
    <mergeCell ref="A7:C7"/>
    <mergeCell ref="A26:C26"/>
    <mergeCell ref="A43:C43"/>
    <mergeCell ref="A48:C48"/>
    <mergeCell ref="A55:C55"/>
    <mergeCell ref="A60:C60"/>
    <mergeCell ref="A65:C65"/>
    <mergeCell ref="A441:C441"/>
    <mergeCell ref="A75:C75"/>
    <mergeCell ref="A82:C82"/>
    <mergeCell ref="A119:C119"/>
    <mergeCell ref="A128:C128"/>
    <mergeCell ref="A397:C397"/>
    <mergeCell ref="A404:C404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tabSelected="1" topLeftCell="A196" workbookViewId="0">
      <selection activeCell="A202" sqref="A202:XFD202"/>
    </sheetView>
  </sheetViews>
  <sheetFormatPr defaultRowHeight="15" x14ac:dyDescent="0.3"/>
  <cols>
    <col min="1" max="1" width="41.44140625" style="62" customWidth="1"/>
    <col min="2" max="2" width="15" style="73" customWidth="1"/>
    <col min="3" max="3" width="13.88671875" style="73" customWidth="1"/>
    <col min="4" max="4" width="9.6640625" style="62" customWidth="1"/>
  </cols>
  <sheetData>
    <row r="1" spans="1:3" ht="15.6" x14ac:dyDescent="0.3">
      <c r="A1" s="3"/>
      <c r="B1" s="61"/>
      <c r="C1" s="61"/>
    </row>
    <row r="2" spans="1:3" ht="15.6" x14ac:dyDescent="0.3">
      <c r="A2" s="3"/>
      <c r="B2" s="61"/>
      <c r="C2" s="61"/>
    </row>
    <row r="3" spans="1:3" ht="15.6" x14ac:dyDescent="0.3">
      <c r="A3" s="3"/>
      <c r="B3" s="61"/>
      <c r="C3" s="61"/>
    </row>
    <row r="4" spans="1:3" ht="15.6" x14ac:dyDescent="0.3">
      <c r="A4" s="3"/>
      <c r="B4" s="61"/>
      <c r="C4" s="61"/>
    </row>
    <row r="5" spans="1:3" ht="15.6" x14ac:dyDescent="0.3">
      <c r="A5" s="3"/>
      <c r="B5" s="61"/>
      <c r="C5" s="61"/>
    </row>
    <row r="6" spans="1:3" ht="15.6" x14ac:dyDescent="0.3">
      <c r="B6" s="63"/>
      <c r="C6" s="63"/>
    </row>
    <row r="7" spans="1:3" ht="15.6" x14ac:dyDescent="0.3">
      <c r="A7" s="64"/>
      <c r="B7" s="63"/>
      <c r="C7" s="63"/>
    </row>
    <row r="8" spans="1:3" ht="51.6" customHeight="1" x14ac:dyDescent="0.3">
      <c r="A8" s="156" t="s">
        <v>207</v>
      </c>
      <c r="B8" s="121"/>
      <c r="C8" s="121"/>
    </row>
    <row r="9" spans="1:3" ht="15.6" x14ac:dyDescent="0.3">
      <c r="A9" s="65"/>
      <c r="B9" s="59"/>
      <c r="C9" s="59"/>
    </row>
    <row r="10" spans="1:3" ht="14.4" x14ac:dyDescent="0.3">
      <c r="A10" s="122" t="s">
        <v>218</v>
      </c>
      <c r="B10" s="122"/>
      <c r="C10" s="122"/>
    </row>
    <row r="11" spans="1:3" ht="18" customHeight="1" x14ac:dyDescent="0.3">
      <c r="A11" s="1"/>
      <c r="B11" s="63"/>
      <c r="C11" s="63"/>
    </row>
    <row r="12" spans="1:3" ht="14.4" x14ac:dyDescent="0.3">
      <c r="A12" s="150" t="s">
        <v>203</v>
      </c>
      <c r="B12" s="150" t="s">
        <v>219</v>
      </c>
      <c r="C12" s="154" t="s">
        <v>38</v>
      </c>
    </row>
    <row r="13" spans="1:3" ht="14.4" x14ac:dyDescent="0.3">
      <c r="A13" s="151"/>
      <c r="B13" s="151"/>
      <c r="C13" s="154"/>
    </row>
    <row r="14" spans="1:3" ht="14.25" customHeight="1" x14ac:dyDescent="0.3">
      <c r="A14" s="152"/>
      <c r="B14" s="153"/>
      <c r="C14" s="154"/>
    </row>
    <row r="15" spans="1:3" ht="33.75" customHeight="1" x14ac:dyDescent="0.3">
      <c r="A15" s="82" t="s">
        <v>204</v>
      </c>
      <c r="B15" s="83"/>
      <c r="C15" s="66"/>
    </row>
    <row r="16" spans="1:3" ht="15.6" x14ac:dyDescent="0.3">
      <c r="A16" s="67" t="s">
        <v>66</v>
      </c>
      <c r="B16" s="84">
        <v>2622.97</v>
      </c>
      <c r="C16" s="68"/>
    </row>
    <row r="17" spans="1:3" ht="15.6" x14ac:dyDescent="0.3">
      <c r="A17" s="57" t="s">
        <v>220</v>
      </c>
      <c r="B17" s="66">
        <f>B16</f>
        <v>2622.97</v>
      </c>
      <c r="C17" s="66"/>
    </row>
    <row r="18" spans="1:3" ht="31.5" customHeight="1" x14ac:dyDescent="0.3">
      <c r="A18" s="85" t="s">
        <v>221</v>
      </c>
      <c r="B18" s="86"/>
      <c r="C18" s="87"/>
    </row>
    <row r="19" spans="1:3" ht="15.6" x14ac:dyDescent="0.3">
      <c r="A19" s="67" t="s">
        <v>66</v>
      </c>
      <c r="B19" s="84">
        <v>276172.19</v>
      </c>
      <c r="C19" s="69"/>
    </row>
    <row r="20" spans="1:3" ht="15.6" x14ac:dyDescent="0.3">
      <c r="A20" s="57" t="s">
        <v>222</v>
      </c>
      <c r="B20" s="66">
        <f>B19</f>
        <v>276172.19</v>
      </c>
      <c r="C20" s="66"/>
    </row>
    <row r="21" spans="1:3" ht="33" customHeight="1" x14ac:dyDescent="0.3">
      <c r="A21" s="82" t="s">
        <v>256</v>
      </c>
      <c r="B21" s="81"/>
      <c r="C21" s="88"/>
    </row>
    <row r="22" spans="1:3" ht="15.6" x14ac:dyDescent="0.3">
      <c r="A22" s="67" t="s">
        <v>66</v>
      </c>
      <c r="B22" s="89">
        <v>187184.43</v>
      </c>
      <c r="C22" s="90"/>
    </row>
    <row r="23" spans="1:3" ht="15.6" x14ac:dyDescent="0.3">
      <c r="A23" s="57" t="s">
        <v>223</v>
      </c>
      <c r="B23" s="91">
        <f>B22</f>
        <v>187184.43</v>
      </c>
      <c r="C23" s="91"/>
    </row>
    <row r="24" spans="1:3" ht="35.25" customHeight="1" x14ac:dyDescent="0.3">
      <c r="A24" s="92" t="s">
        <v>224</v>
      </c>
      <c r="B24" s="93"/>
      <c r="C24" s="70"/>
    </row>
    <row r="25" spans="1:3" ht="15.6" x14ac:dyDescent="0.3">
      <c r="A25" s="57" t="s">
        <v>66</v>
      </c>
      <c r="B25" s="93">
        <v>701651.66</v>
      </c>
      <c r="C25" s="70"/>
    </row>
    <row r="26" spans="1:3" ht="15.6" x14ac:dyDescent="0.3">
      <c r="A26" s="57" t="s">
        <v>225</v>
      </c>
      <c r="B26" s="70">
        <f>B25</f>
        <v>701651.66</v>
      </c>
      <c r="C26" s="70"/>
    </row>
    <row r="27" spans="1:3" ht="62.25" customHeight="1" x14ac:dyDescent="0.3">
      <c r="A27" s="60" t="s">
        <v>226</v>
      </c>
      <c r="B27" s="70"/>
      <c r="C27" s="88"/>
    </row>
    <row r="28" spans="1:3" ht="15.6" x14ac:dyDescent="0.3">
      <c r="A28" s="57" t="s">
        <v>66</v>
      </c>
      <c r="B28" s="93">
        <v>47850</v>
      </c>
      <c r="C28" s="94"/>
    </row>
    <row r="29" spans="1:3" ht="15.6" x14ac:dyDescent="0.3">
      <c r="A29" s="57" t="s">
        <v>227</v>
      </c>
      <c r="B29" s="70">
        <f>B28</f>
        <v>47850</v>
      </c>
      <c r="C29" s="70"/>
    </row>
    <row r="30" spans="1:3" ht="35.25" customHeight="1" x14ac:dyDescent="0.3">
      <c r="A30" s="92" t="s">
        <v>228</v>
      </c>
      <c r="B30" s="93"/>
      <c r="C30" s="88"/>
    </row>
    <row r="31" spans="1:3" ht="15.6" x14ac:dyDescent="0.3">
      <c r="A31" s="57" t="s">
        <v>80</v>
      </c>
      <c r="B31" s="93">
        <v>3169.37</v>
      </c>
      <c r="C31" s="88"/>
    </row>
    <row r="32" spans="1:3" ht="15.6" x14ac:dyDescent="0.3">
      <c r="A32" s="57" t="s">
        <v>81</v>
      </c>
      <c r="B32" s="93">
        <v>4436.34</v>
      </c>
      <c r="C32" s="88"/>
    </row>
    <row r="33" spans="1:3" ht="15.6" x14ac:dyDescent="0.3">
      <c r="A33" s="57" t="s">
        <v>164</v>
      </c>
      <c r="B33" s="93">
        <v>29765.27</v>
      </c>
      <c r="C33" s="88">
        <v>17200</v>
      </c>
    </row>
    <row r="34" spans="1:3" ht="15.6" x14ac:dyDescent="0.3">
      <c r="A34" s="67" t="s">
        <v>86</v>
      </c>
      <c r="B34" s="93">
        <v>33114.86</v>
      </c>
      <c r="C34" s="88"/>
    </row>
    <row r="35" spans="1:3" ht="15.6" x14ac:dyDescent="0.3">
      <c r="A35" s="57" t="s">
        <v>163</v>
      </c>
      <c r="B35" s="93">
        <v>14087</v>
      </c>
      <c r="C35" s="88">
        <v>13800</v>
      </c>
    </row>
    <row r="36" spans="1:3" ht="15.6" x14ac:dyDescent="0.3">
      <c r="A36" s="57" t="s">
        <v>83</v>
      </c>
      <c r="B36" s="93">
        <v>15218.54</v>
      </c>
      <c r="C36" s="88"/>
    </row>
    <row r="37" spans="1:3" ht="15.6" x14ac:dyDescent="0.3">
      <c r="A37" s="57" t="s">
        <v>56</v>
      </c>
      <c r="B37" s="93">
        <v>930</v>
      </c>
      <c r="C37" s="88"/>
    </row>
    <row r="38" spans="1:3" ht="31.2" x14ac:dyDescent="0.3">
      <c r="A38" s="57" t="s">
        <v>85</v>
      </c>
      <c r="B38" s="93">
        <v>19654.72</v>
      </c>
      <c r="C38" s="88">
        <v>15000</v>
      </c>
    </row>
    <row r="39" spans="1:3" ht="15.6" x14ac:dyDescent="0.3">
      <c r="A39" s="57" t="s">
        <v>229</v>
      </c>
      <c r="B39" s="70">
        <f>SUM(B31:B38)</f>
        <v>120376.1</v>
      </c>
      <c r="C39" s="70">
        <f>SUM(C31:C38)</f>
        <v>46000</v>
      </c>
    </row>
    <row r="40" spans="1:3" ht="22.5" customHeight="1" x14ac:dyDescent="0.3">
      <c r="A40" s="92" t="s">
        <v>230</v>
      </c>
      <c r="B40" s="93"/>
      <c r="C40" s="88"/>
    </row>
    <row r="41" spans="1:3" ht="15.6" x14ac:dyDescent="0.3">
      <c r="A41" s="95" t="s">
        <v>90</v>
      </c>
      <c r="B41" s="93">
        <v>20258.5</v>
      </c>
      <c r="C41" s="88"/>
    </row>
    <row r="42" spans="1:3" ht="15.6" x14ac:dyDescent="0.3">
      <c r="A42" s="57" t="s">
        <v>231</v>
      </c>
      <c r="B42" s="71">
        <f>B41</f>
        <v>20258.5</v>
      </c>
      <c r="C42" s="71"/>
    </row>
    <row r="43" spans="1:3" ht="37.5" customHeight="1" x14ac:dyDescent="0.3">
      <c r="A43" s="92" t="s">
        <v>232</v>
      </c>
      <c r="B43" s="93"/>
      <c r="C43" s="88"/>
    </row>
    <row r="44" spans="1:3" ht="15.6" x14ac:dyDescent="0.3">
      <c r="A44" s="57" t="s">
        <v>165</v>
      </c>
      <c r="B44" s="93">
        <v>9075.06</v>
      </c>
      <c r="C44" s="88"/>
    </row>
    <row r="45" spans="1:3" ht="15.6" x14ac:dyDescent="0.3">
      <c r="A45" s="57" t="s">
        <v>166</v>
      </c>
      <c r="B45" s="93">
        <v>2773.27</v>
      </c>
      <c r="C45" s="88"/>
    </row>
    <row r="46" spans="1:3" ht="15.6" x14ac:dyDescent="0.3">
      <c r="A46" s="57" t="s">
        <v>167</v>
      </c>
      <c r="B46" s="93">
        <v>9335.23</v>
      </c>
      <c r="C46" s="88"/>
    </row>
    <row r="47" spans="1:3" ht="15.6" x14ac:dyDescent="0.3">
      <c r="A47" s="57" t="s">
        <v>168</v>
      </c>
      <c r="B47" s="93">
        <v>8665.2000000000007</v>
      </c>
      <c r="C47" s="88"/>
    </row>
    <row r="48" spans="1:3" ht="15.6" x14ac:dyDescent="0.3">
      <c r="A48" s="57" t="s">
        <v>169</v>
      </c>
      <c r="B48" s="93">
        <v>5170.17</v>
      </c>
      <c r="C48" s="88"/>
    </row>
    <row r="49" spans="1:3" ht="15.6" x14ac:dyDescent="0.3">
      <c r="A49" s="57" t="s">
        <v>170</v>
      </c>
      <c r="B49" s="93">
        <v>3586.11</v>
      </c>
      <c r="C49" s="88"/>
    </row>
    <row r="50" spans="1:3" ht="15.6" x14ac:dyDescent="0.3">
      <c r="A50" s="57" t="s">
        <v>171</v>
      </c>
      <c r="B50" s="93">
        <v>5215.03</v>
      </c>
      <c r="C50" s="88"/>
    </row>
    <row r="51" spans="1:3" ht="15.6" x14ac:dyDescent="0.3">
      <c r="A51" s="57" t="s">
        <v>172</v>
      </c>
      <c r="B51" s="93">
        <v>11534.6</v>
      </c>
      <c r="C51" s="88"/>
    </row>
    <row r="52" spans="1:3" ht="15.6" x14ac:dyDescent="0.3">
      <c r="A52" s="57" t="s">
        <v>173</v>
      </c>
      <c r="B52" s="93">
        <v>6728.46</v>
      </c>
      <c r="C52" s="88"/>
    </row>
    <row r="53" spans="1:3" ht="15.6" x14ac:dyDescent="0.3">
      <c r="A53" s="57" t="s">
        <v>174</v>
      </c>
      <c r="B53" s="93">
        <v>1275.82</v>
      </c>
      <c r="C53" s="88"/>
    </row>
    <row r="54" spans="1:3" ht="15.6" x14ac:dyDescent="0.3">
      <c r="A54" s="57" t="s">
        <v>175</v>
      </c>
      <c r="B54" s="93">
        <v>4814.8900000000003</v>
      </c>
      <c r="C54" s="88"/>
    </row>
    <row r="55" spans="1:3" ht="15.6" x14ac:dyDescent="0.3">
      <c r="A55" s="57" t="s">
        <v>176</v>
      </c>
      <c r="B55" s="93">
        <v>15861.49</v>
      </c>
      <c r="C55" s="88"/>
    </row>
    <row r="56" spans="1:3" ht="15.6" x14ac:dyDescent="0.3">
      <c r="A56" s="57" t="s">
        <v>177</v>
      </c>
      <c r="B56" s="93">
        <v>4640.72</v>
      </c>
      <c r="C56" s="88"/>
    </row>
    <row r="57" spans="1:3" ht="15.6" x14ac:dyDescent="0.3">
      <c r="A57" s="57" t="s">
        <v>178</v>
      </c>
      <c r="B57" s="93">
        <v>5534.72</v>
      </c>
      <c r="C57" s="88"/>
    </row>
    <row r="58" spans="1:3" ht="15.6" x14ac:dyDescent="0.3">
      <c r="A58" s="57" t="s">
        <v>179</v>
      </c>
      <c r="B58" s="93">
        <v>9864.93</v>
      </c>
      <c r="C58" s="88"/>
    </row>
    <row r="59" spans="1:3" ht="15.6" x14ac:dyDescent="0.3">
      <c r="A59" s="57" t="s">
        <v>180</v>
      </c>
      <c r="B59" s="93">
        <v>10552.51</v>
      </c>
      <c r="C59" s="88"/>
    </row>
    <row r="60" spans="1:3" ht="15.6" x14ac:dyDescent="0.3">
      <c r="A60" s="57" t="s">
        <v>181</v>
      </c>
      <c r="B60" s="93">
        <v>7717.62</v>
      </c>
      <c r="C60" s="88"/>
    </row>
    <row r="61" spans="1:3" ht="15.6" x14ac:dyDescent="0.3">
      <c r="A61" s="57" t="s">
        <v>182</v>
      </c>
      <c r="B61" s="93">
        <v>4769.41</v>
      </c>
      <c r="C61" s="88"/>
    </row>
    <row r="62" spans="1:3" ht="15.6" x14ac:dyDescent="0.3">
      <c r="A62" s="57" t="s">
        <v>183</v>
      </c>
      <c r="B62" s="93">
        <v>4417.76</v>
      </c>
      <c r="C62" s="88"/>
    </row>
    <row r="63" spans="1:3" ht="15.6" x14ac:dyDescent="0.3">
      <c r="A63" s="57" t="s">
        <v>184</v>
      </c>
      <c r="B63" s="93">
        <v>5330.42</v>
      </c>
      <c r="C63" s="88"/>
    </row>
    <row r="64" spans="1:3" ht="15.6" x14ac:dyDescent="0.3">
      <c r="A64" s="57" t="s">
        <v>185</v>
      </c>
      <c r="B64" s="93">
        <v>5856.63</v>
      </c>
      <c r="C64" s="88"/>
    </row>
    <row r="65" spans="1:3" ht="15.6" x14ac:dyDescent="0.3">
      <c r="A65" s="57" t="s">
        <v>186</v>
      </c>
      <c r="B65" s="93">
        <v>7223.26</v>
      </c>
      <c r="C65" s="88"/>
    </row>
    <row r="66" spans="1:3" ht="15.6" x14ac:dyDescent="0.3">
      <c r="A66" s="57" t="s">
        <v>187</v>
      </c>
      <c r="B66" s="93">
        <v>11184.29</v>
      </c>
      <c r="C66" s="88"/>
    </row>
    <row r="67" spans="1:3" ht="15.6" x14ac:dyDescent="0.3">
      <c r="A67" s="57" t="s">
        <v>188</v>
      </c>
      <c r="B67" s="93">
        <v>12059.72</v>
      </c>
      <c r="C67" s="88"/>
    </row>
    <row r="68" spans="1:3" ht="15.6" x14ac:dyDescent="0.3">
      <c r="A68" s="57" t="s">
        <v>189</v>
      </c>
      <c r="B68" s="93">
        <v>8364.42</v>
      </c>
      <c r="C68" s="88"/>
    </row>
    <row r="69" spans="1:3" ht="15.6" x14ac:dyDescent="0.3">
      <c r="A69" s="57" t="s">
        <v>190</v>
      </c>
      <c r="B69" s="93">
        <v>2467.9699999999998</v>
      </c>
      <c r="C69" s="88"/>
    </row>
    <row r="70" spans="1:3" ht="15.6" x14ac:dyDescent="0.3">
      <c r="A70" s="57" t="s">
        <v>191</v>
      </c>
      <c r="B70" s="93">
        <v>3997.46</v>
      </c>
      <c r="C70" s="88"/>
    </row>
    <row r="71" spans="1:3" ht="15.6" x14ac:dyDescent="0.3">
      <c r="A71" s="57" t="s">
        <v>192</v>
      </c>
      <c r="B71" s="93">
        <v>6462.57</v>
      </c>
      <c r="C71" s="88"/>
    </row>
    <row r="72" spans="1:3" ht="15.6" x14ac:dyDescent="0.3">
      <c r="A72" s="57" t="s">
        <v>193</v>
      </c>
      <c r="B72" s="93">
        <v>8714.11</v>
      </c>
      <c r="C72" s="88"/>
    </row>
    <row r="73" spans="1:3" ht="15.6" x14ac:dyDescent="0.3">
      <c r="A73" s="57" t="s">
        <v>123</v>
      </c>
      <c r="B73" s="93">
        <v>866.22</v>
      </c>
      <c r="C73" s="88"/>
    </row>
    <row r="74" spans="1:3" ht="15.6" x14ac:dyDescent="0.3">
      <c r="A74" s="57" t="s">
        <v>124</v>
      </c>
      <c r="B74" s="93">
        <v>3721.61</v>
      </c>
      <c r="C74" s="88">
        <v>1505.95</v>
      </c>
    </row>
    <row r="75" spans="1:3" ht="15.6" x14ac:dyDescent="0.3">
      <c r="A75" s="57" t="s">
        <v>125</v>
      </c>
      <c r="B75" s="93">
        <v>2299.15</v>
      </c>
      <c r="C75" s="88"/>
    </row>
    <row r="76" spans="1:3" ht="15.6" x14ac:dyDescent="0.3">
      <c r="A76" s="57" t="s">
        <v>126</v>
      </c>
      <c r="B76" s="93">
        <v>1971.41</v>
      </c>
      <c r="C76" s="88"/>
    </row>
    <row r="77" spans="1:3" ht="15.6" x14ac:dyDescent="0.3">
      <c r="A77" s="57" t="s">
        <v>194</v>
      </c>
      <c r="B77" s="93">
        <v>2637.38</v>
      </c>
      <c r="C77" s="88"/>
    </row>
    <row r="78" spans="1:3" ht="15.6" x14ac:dyDescent="0.3">
      <c r="A78" s="57" t="s">
        <v>128</v>
      </c>
      <c r="B78" s="93">
        <v>8303.7000000000007</v>
      </c>
      <c r="C78" s="96"/>
    </row>
    <row r="79" spans="1:3" ht="15.6" x14ac:dyDescent="0.3">
      <c r="A79" s="57" t="s">
        <v>142</v>
      </c>
      <c r="B79" s="93">
        <v>740.48</v>
      </c>
      <c r="C79" s="96"/>
    </row>
    <row r="80" spans="1:3" ht="15.6" x14ac:dyDescent="0.3">
      <c r="A80" s="57" t="s">
        <v>195</v>
      </c>
      <c r="B80" s="93">
        <v>2638.63</v>
      </c>
      <c r="C80" s="88"/>
    </row>
    <row r="81" spans="1:3" ht="15.6" x14ac:dyDescent="0.3">
      <c r="A81" s="57" t="s">
        <v>130</v>
      </c>
      <c r="B81" s="93">
        <v>8985.51</v>
      </c>
      <c r="C81" s="88">
        <v>6132.47</v>
      </c>
    </row>
    <row r="82" spans="1:3" ht="15.6" x14ac:dyDescent="0.3">
      <c r="A82" s="57" t="s">
        <v>131</v>
      </c>
      <c r="B82" s="93">
        <v>1491.91</v>
      </c>
      <c r="C82" s="88"/>
    </row>
    <row r="83" spans="1:3" ht="15.6" x14ac:dyDescent="0.3">
      <c r="A83" s="57" t="s">
        <v>196</v>
      </c>
      <c r="B83" s="93">
        <v>2610.8000000000002</v>
      </c>
      <c r="C83" s="88">
        <v>2037.06</v>
      </c>
    </row>
    <row r="84" spans="1:3" ht="15.6" x14ac:dyDescent="0.3">
      <c r="A84" s="57" t="s">
        <v>133</v>
      </c>
      <c r="B84" s="93">
        <v>6204.61</v>
      </c>
      <c r="C84" s="88">
        <v>2806</v>
      </c>
    </row>
    <row r="85" spans="1:3" ht="15.6" x14ac:dyDescent="0.3">
      <c r="A85" s="57" t="s">
        <v>197</v>
      </c>
      <c r="B85" s="93">
        <v>17960.759999999998</v>
      </c>
      <c r="C85" s="88">
        <v>2024.2</v>
      </c>
    </row>
    <row r="86" spans="1:3" ht="15.6" x14ac:dyDescent="0.3">
      <c r="A86" s="57" t="s">
        <v>198</v>
      </c>
      <c r="B86" s="93">
        <v>2718.1</v>
      </c>
      <c r="C86" s="88">
        <v>861.58</v>
      </c>
    </row>
    <row r="87" spans="1:3" ht="15.6" x14ac:dyDescent="0.3">
      <c r="A87" s="57" t="s">
        <v>136</v>
      </c>
      <c r="B87" s="93">
        <v>9093.7000000000007</v>
      </c>
      <c r="C87" s="88">
        <v>454.75</v>
      </c>
    </row>
    <row r="88" spans="1:3" ht="15.6" x14ac:dyDescent="0.3">
      <c r="A88" s="57" t="s">
        <v>199</v>
      </c>
      <c r="B88" s="93">
        <v>4971.7299999999996</v>
      </c>
      <c r="C88" s="88">
        <v>2296.2600000000002</v>
      </c>
    </row>
    <row r="89" spans="1:3" ht="15.6" x14ac:dyDescent="0.3">
      <c r="A89" s="57" t="s">
        <v>200</v>
      </c>
      <c r="B89" s="93">
        <v>2197.9899999999998</v>
      </c>
      <c r="C89" s="88">
        <v>1208.6500000000001</v>
      </c>
    </row>
    <row r="90" spans="1:3" ht="26.25" customHeight="1" x14ac:dyDescent="0.3">
      <c r="A90" s="58" t="s">
        <v>141</v>
      </c>
      <c r="B90" s="93">
        <v>930.37</v>
      </c>
      <c r="C90" s="88"/>
    </row>
    <row r="91" spans="1:3" ht="15.6" x14ac:dyDescent="0.3">
      <c r="A91" s="58" t="s">
        <v>201</v>
      </c>
      <c r="B91" s="93">
        <v>7410.55</v>
      </c>
      <c r="C91" s="88"/>
    </row>
    <row r="92" spans="1:3" ht="15.6" x14ac:dyDescent="0.3">
      <c r="A92" s="57" t="s">
        <v>139</v>
      </c>
      <c r="B92" s="93">
        <v>12057.19</v>
      </c>
      <c r="C92" s="88">
        <v>9373.42</v>
      </c>
    </row>
    <row r="93" spans="1:3" ht="15.6" x14ac:dyDescent="0.3">
      <c r="A93" s="57" t="s">
        <v>143</v>
      </c>
      <c r="B93" s="93">
        <v>23989.82</v>
      </c>
      <c r="C93" s="88"/>
    </row>
    <row r="94" spans="1:3" ht="15.6" x14ac:dyDescent="0.3">
      <c r="A94" s="56" t="s">
        <v>144</v>
      </c>
      <c r="B94" s="93">
        <v>9923.35</v>
      </c>
      <c r="C94" s="88"/>
    </row>
    <row r="95" spans="1:3" ht="15.6" x14ac:dyDescent="0.3">
      <c r="A95" s="56" t="s">
        <v>145</v>
      </c>
      <c r="B95" s="93">
        <v>1213.72</v>
      </c>
      <c r="C95" s="88"/>
    </row>
    <row r="96" spans="1:3" ht="15.6" x14ac:dyDescent="0.3">
      <c r="A96" s="57" t="s">
        <v>146</v>
      </c>
      <c r="B96" s="93">
        <v>35</v>
      </c>
      <c r="C96" s="88"/>
    </row>
    <row r="97" spans="1:3" ht="15.6" x14ac:dyDescent="0.3">
      <c r="A97" s="56" t="s">
        <v>147</v>
      </c>
      <c r="B97" s="93">
        <v>3743.27</v>
      </c>
      <c r="C97" s="93"/>
    </row>
    <row r="98" spans="1:3" ht="15.6" x14ac:dyDescent="0.3">
      <c r="A98" s="56" t="s">
        <v>148</v>
      </c>
      <c r="B98" s="93">
        <v>4107.6099999999997</v>
      </c>
      <c r="C98" s="70"/>
    </row>
    <row r="99" spans="1:3" ht="15.6" x14ac:dyDescent="0.3">
      <c r="A99" s="57" t="s">
        <v>233</v>
      </c>
      <c r="B99" s="70">
        <f>SUM(B44:B98)</f>
        <v>346018.41999999993</v>
      </c>
      <c r="C99" s="70">
        <f>SUM(C44:C98)</f>
        <v>28700.340000000004</v>
      </c>
    </row>
    <row r="100" spans="1:3" ht="37.5" customHeight="1" x14ac:dyDescent="0.3">
      <c r="A100" s="97" t="s">
        <v>234</v>
      </c>
      <c r="B100" s="93"/>
      <c r="C100" s="70"/>
    </row>
    <row r="101" spans="1:3" ht="15.6" x14ac:dyDescent="0.3">
      <c r="A101" s="56" t="s">
        <v>154</v>
      </c>
      <c r="B101" s="113">
        <v>16588.36</v>
      </c>
      <c r="C101" s="88"/>
    </row>
    <row r="102" spans="1:3" ht="15.6" x14ac:dyDescent="0.3">
      <c r="A102" s="56" t="s">
        <v>155</v>
      </c>
      <c r="B102" s="113">
        <v>17068.830000000002</v>
      </c>
      <c r="C102" s="88"/>
    </row>
    <row r="103" spans="1:3" ht="15.6" x14ac:dyDescent="0.3">
      <c r="A103" s="98" t="s">
        <v>235</v>
      </c>
      <c r="B103" s="93">
        <v>8777.1200000000008</v>
      </c>
      <c r="C103" s="88"/>
    </row>
    <row r="104" spans="1:3" ht="15.6" x14ac:dyDescent="0.3">
      <c r="A104" s="56" t="s">
        <v>236</v>
      </c>
      <c r="B104" s="70">
        <f>SUM(B101:B103)</f>
        <v>42434.310000000005</v>
      </c>
      <c r="C104" s="70"/>
    </row>
    <row r="105" spans="1:3" ht="36.75" customHeight="1" x14ac:dyDescent="0.3">
      <c r="A105" s="60" t="s">
        <v>257</v>
      </c>
      <c r="B105" s="93"/>
      <c r="C105" s="71"/>
    </row>
    <row r="106" spans="1:3" ht="15.6" x14ac:dyDescent="0.3">
      <c r="A106" s="56" t="s">
        <v>158</v>
      </c>
      <c r="B106" s="110">
        <v>12462.36</v>
      </c>
      <c r="C106" s="71"/>
    </row>
    <row r="107" spans="1:3" ht="15.6" x14ac:dyDescent="0.3">
      <c r="A107" s="56" t="s">
        <v>237</v>
      </c>
      <c r="B107" s="71">
        <f>B106</f>
        <v>12462.36</v>
      </c>
      <c r="C107" s="71"/>
    </row>
    <row r="108" spans="1:3" ht="15.6" x14ac:dyDescent="0.3">
      <c r="A108" s="72" t="s">
        <v>238</v>
      </c>
      <c r="B108" s="71">
        <f>B17+B20+B23+B26+B29+B39+B42+B99+B104+B107</f>
        <v>1757030.9400000002</v>
      </c>
      <c r="C108" s="71">
        <f>C17+C20+C23+C26+C29+C39+C42+C99+C104+C107</f>
        <v>74700.34</v>
      </c>
    </row>
    <row r="109" spans="1:3" ht="15.6" x14ac:dyDescent="0.3">
      <c r="A109" s="64"/>
      <c r="B109" s="117"/>
      <c r="C109" s="117"/>
    </row>
    <row r="110" spans="1:3" ht="15.6" x14ac:dyDescent="0.3">
      <c r="A110" s="64"/>
      <c r="B110" s="117"/>
      <c r="C110" s="117"/>
    </row>
    <row r="111" spans="1:3" ht="14.4" x14ac:dyDescent="0.3">
      <c r="A111" s="122" t="s">
        <v>252</v>
      </c>
      <c r="B111" s="122"/>
      <c r="C111" s="122"/>
    </row>
    <row r="112" spans="1:3" ht="19.8" customHeight="1" x14ac:dyDescent="0.3"/>
    <row r="113" spans="1:3" ht="14.4" x14ac:dyDescent="0.3">
      <c r="A113" s="150" t="s">
        <v>203</v>
      </c>
      <c r="B113" s="150" t="s">
        <v>219</v>
      </c>
      <c r="C113" s="154" t="s">
        <v>38</v>
      </c>
    </row>
    <row r="114" spans="1:3" ht="14.4" x14ac:dyDescent="0.3">
      <c r="A114" s="151"/>
      <c r="B114" s="151"/>
      <c r="C114" s="154"/>
    </row>
    <row r="115" spans="1:3" ht="14.4" x14ac:dyDescent="0.3">
      <c r="A115" s="152"/>
      <c r="B115" s="153"/>
      <c r="C115" s="154"/>
    </row>
    <row r="116" spans="1:3" ht="27.6" x14ac:dyDescent="0.3">
      <c r="A116" s="60" t="s">
        <v>239</v>
      </c>
      <c r="B116" s="99"/>
      <c r="C116" s="87"/>
    </row>
    <row r="117" spans="1:3" ht="15.6" x14ac:dyDescent="0.3">
      <c r="A117" s="100" t="s">
        <v>66</v>
      </c>
      <c r="B117" s="101">
        <f>B118+B119</f>
        <v>34551.4</v>
      </c>
      <c r="C117" s="101"/>
    </row>
    <row r="118" spans="1:3" ht="15.6" x14ac:dyDescent="0.3">
      <c r="A118" s="102" t="s">
        <v>240</v>
      </c>
      <c r="B118" s="68">
        <v>3261.87</v>
      </c>
      <c r="C118" s="87"/>
    </row>
    <row r="119" spans="1:3" ht="31.2" x14ac:dyDescent="0.3">
      <c r="A119" s="103" t="s">
        <v>241</v>
      </c>
      <c r="B119" s="68">
        <v>31289.53</v>
      </c>
      <c r="C119" s="87"/>
    </row>
    <row r="120" spans="1:3" ht="15.6" x14ac:dyDescent="0.3">
      <c r="A120" s="111" t="s">
        <v>50</v>
      </c>
      <c r="B120" s="101">
        <v>291.02999999999997</v>
      </c>
      <c r="C120" s="112"/>
    </row>
    <row r="121" spans="1:3" ht="15.6" x14ac:dyDescent="0.3">
      <c r="A121" s="104" t="s">
        <v>242</v>
      </c>
      <c r="B121" s="101">
        <f>B117+B120</f>
        <v>34842.43</v>
      </c>
      <c r="C121" s="101"/>
    </row>
    <row r="122" spans="1:3" ht="61.5" customHeight="1" x14ac:dyDescent="0.3">
      <c r="A122" s="82" t="s">
        <v>243</v>
      </c>
      <c r="B122" s="101"/>
      <c r="C122" s="66"/>
    </row>
    <row r="123" spans="1:3" ht="15.6" x14ac:dyDescent="0.3">
      <c r="A123" s="104" t="s">
        <v>66</v>
      </c>
      <c r="B123" s="68">
        <v>208300.22999999998</v>
      </c>
      <c r="C123" s="66"/>
    </row>
    <row r="124" spans="1:3" ht="15.6" x14ac:dyDescent="0.3">
      <c r="A124" s="105" t="s">
        <v>244</v>
      </c>
      <c r="B124" s="101">
        <f>B123</f>
        <v>208300.22999999998</v>
      </c>
      <c r="C124" s="101"/>
    </row>
    <row r="125" spans="1:3" ht="15.6" x14ac:dyDescent="0.3">
      <c r="A125" s="106" t="s">
        <v>79</v>
      </c>
      <c r="B125" s="107"/>
      <c r="C125" s="107"/>
    </row>
    <row r="126" spans="1:3" ht="15.6" x14ac:dyDescent="0.3">
      <c r="A126" s="108" t="s">
        <v>80</v>
      </c>
      <c r="B126" s="88">
        <v>2171.85</v>
      </c>
      <c r="C126" s="88"/>
    </row>
    <row r="127" spans="1:3" ht="15.6" x14ac:dyDescent="0.3">
      <c r="A127" s="108" t="s">
        <v>81</v>
      </c>
      <c r="B127" s="88">
        <v>2294.63</v>
      </c>
      <c r="C127" s="88"/>
    </row>
    <row r="128" spans="1:3" ht="15.6" x14ac:dyDescent="0.3">
      <c r="A128" s="108" t="s">
        <v>82</v>
      </c>
      <c r="B128" s="88">
        <v>5809.41</v>
      </c>
      <c r="C128" s="88"/>
    </row>
    <row r="129" spans="1:3" ht="15.6" x14ac:dyDescent="0.3">
      <c r="A129" s="108" t="s">
        <v>83</v>
      </c>
      <c r="B129" s="88">
        <v>782.69</v>
      </c>
      <c r="C129" s="88"/>
    </row>
    <row r="130" spans="1:3" ht="15.6" x14ac:dyDescent="0.3">
      <c r="A130" s="108" t="s">
        <v>163</v>
      </c>
      <c r="B130" s="88">
        <v>2430.8200000000002</v>
      </c>
      <c r="C130" s="88"/>
    </row>
    <row r="131" spans="1:3" ht="15.6" x14ac:dyDescent="0.3">
      <c r="A131" s="108" t="s">
        <v>56</v>
      </c>
      <c r="B131" s="88">
        <v>302.87</v>
      </c>
      <c r="C131" s="88"/>
    </row>
    <row r="132" spans="1:3" ht="31.2" x14ac:dyDescent="0.3">
      <c r="A132" s="109" t="s">
        <v>85</v>
      </c>
      <c r="B132" s="88">
        <v>8979.3700000000008</v>
      </c>
      <c r="C132" s="88"/>
    </row>
    <row r="133" spans="1:3" ht="15.6" x14ac:dyDescent="0.3">
      <c r="A133" s="108" t="s">
        <v>86</v>
      </c>
      <c r="B133" s="88">
        <v>3389.8</v>
      </c>
      <c r="C133" s="88"/>
    </row>
    <row r="134" spans="1:3" ht="15.6" x14ac:dyDescent="0.3">
      <c r="A134" s="108" t="s">
        <v>164</v>
      </c>
      <c r="B134" s="88">
        <v>1209.5999999999999</v>
      </c>
      <c r="C134" s="88"/>
    </row>
    <row r="135" spans="1:3" ht="15.6" x14ac:dyDescent="0.3">
      <c r="A135" s="72" t="s">
        <v>245</v>
      </c>
      <c r="B135" s="71">
        <f>SUM(B126:B134)</f>
        <v>27371.039999999997</v>
      </c>
      <c r="C135" s="71"/>
    </row>
    <row r="136" spans="1:3" ht="26.4" customHeight="1" x14ac:dyDescent="0.3">
      <c r="A136" s="74" t="s">
        <v>89</v>
      </c>
      <c r="B136" s="88"/>
      <c r="C136" s="88"/>
    </row>
    <row r="137" spans="1:3" ht="15.6" x14ac:dyDescent="0.3">
      <c r="A137" s="108" t="s">
        <v>90</v>
      </c>
      <c r="B137" s="96">
        <v>35718.75</v>
      </c>
      <c r="C137" s="88"/>
    </row>
    <row r="138" spans="1:3" ht="15.6" x14ac:dyDescent="0.3">
      <c r="A138" s="72" t="s">
        <v>246</v>
      </c>
      <c r="B138" s="71">
        <f>B137</f>
        <v>35718.75</v>
      </c>
      <c r="C138" s="71"/>
    </row>
    <row r="139" spans="1:3" ht="36.6" customHeight="1" x14ac:dyDescent="0.3">
      <c r="A139" s="74" t="s">
        <v>92</v>
      </c>
      <c r="B139" s="88"/>
      <c r="C139" s="88"/>
    </row>
    <row r="140" spans="1:3" ht="15.6" x14ac:dyDescent="0.3">
      <c r="A140" s="57" t="s">
        <v>165</v>
      </c>
      <c r="B140" s="93">
        <v>14381.5</v>
      </c>
      <c r="C140" s="88"/>
    </row>
    <row r="141" spans="1:3" ht="15.6" x14ac:dyDescent="0.3">
      <c r="A141" s="57" t="s">
        <v>166</v>
      </c>
      <c r="B141" s="93">
        <v>2139.21</v>
      </c>
      <c r="C141" s="88"/>
    </row>
    <row r="142" spans="1:3" ht="15.6" x14ac:dyDescent="0.3">
      <c r="A142" s="57" t="s">
        <v>167</v>
      </c>
      <c r="B142" s="93">
        <v>3669.67</v>
      </c>
      <c r="C142" s="88"/>
    </row>
    <row r="143" spans="1:3" ht="15.6" x14ac:dyDescent="0.3">
      <c r="A143" s="57" t="s">
        <v>168</v>
      </c>
      <c r="B143" s="93">
        <v>4811.05</v>
      </c>
      <c r="C143" s="88"/>
    </row>
    <row r="144" spans="1:3" ht="15.6" x14ac:dyDescent="0.3">
      <c r="A144" s="57" t="s">
        <v>169</v>
      </c>
      <c r="B144" s="93">
        <v>9601.3700000000008</v>
      </c>
      <c r="C144" s="88"/>
    </row>
    <row r="145" spans="1:3" ht="15.6" x14ac:dyDescent="0.3">
      <c r="A145" s="57" t="s">
        <v>170</v>
      </c>
      <c r="B145" s="93">
        <v>3853.03</v>
      </c>
      <c r="C145" s="88"/>
    </row>
    <row r="146" spans="1:3" ht="15.6" x14ac:dyDescent="0.3">
      <c r="A146" s="57" t="s">
        <v>171</v>
      </c>
      <c r="B146" s="93">
        <v>2937.57</v>
      </c>
      <c r="C146" s="88"/>
    </row>
    <row r="147" spans="1:3" ht="15.6" x14ac:dyDescent="0.3">
      <c r="A147" s="57" t="s">
        <v>172</v>
      </c>
      <c r="B147" s="93">
        <v>5182.78</v>
      </c>
      <c r="C147" s="88"/>
    </row>
    <row r="148" spans="1:3" ht="15.6" x14ac:dyDescent="0.3">
      <c r="A148" s="57" t="s">
        <v>173</v>
      </c>
      <c r="B148" s="93">
        <v>6875.22</v>
      </c>
      <c r="C148" s="88"/>
    </row>
    <row r="149" spans="1:3" ht="15.6" x14ac:dyDescent="0.3">
      <c r="A149" s="57" t="s">
        <v>174</v>
      </c>
      <c r="B149" s="93">
        <v>4209.76</v>
      </c>
      <c r="C149" s="88"/>
    </row>
    <row r="150" spans="1:3" ht="15.6" x14ac:dyDescent="0.3">
      <c r="A150" s="57" t="s">
        <v>175</v>
      </c>
      <c r="B150" s="93">
        <v>1792.53</v>
      </c>
      <c r="C150" s="88"/>
    </row>
    <row r="151" spans="1:3" ht="15.6" x14ac:dyDescent="0.3">
      <c r="A151" s="57" t="s">
        <v>176</v>
      </c>
      <c r="B151" s="93">
        <v>4456.33</v>
      </c>
      <c r="C151" s="88"/>
    </row>
    <row r="152" spans="1:3" ht="15.6" x14ac:dyDescent="0.3">
      <c r="A152" s="57" t="s">
        <v>177</v>
      </c>
      <c r="B152" s="93">
        <v>2061.44</v>
      </c>
      <c r="C152" s="88"/>
    </row>
    <row r="153" spans="1:3" ht="15.6" x14ac:dyDescent="0.3">
      <c r="A153" s="57" t="s">
        <v>178</v>
      </c>
      <c r="B153" s="93">
        <v>3783.59</v>
      </c>
      <c r="C153" s="88"/>
    </row>
    <row r="154" spans="1:3" ht="15.6" x14ac:dyDescent="0.3">
      <c r="A154" s="57" t="s">
        <v>179</v>
      </c>
      <c r="B154" s="93">
        <v>5707.44</v>
      </c>
      <c r="C154" s="88"/>
    </row>
    <row r="155" spans="1:3" ht="15.6" x14ac:dyDescent="0.3">
      <c r="A155" s="57" t="s">
        <v>180</v>
      </c>
      <c r="B155" s="93">
        <v>1978.34</v>
      </c>
      <c r="C155" s="88"/>
    </row>
    <row r="156" spans="1:3" ht="15.6" x14ac:dyDescent="0.3">
      <c r="A156" s="57" t="s">
        <v>181</v>
      </c>
      <c r="B156" s="93">
        <v>4463.0200000000004</v>
      </c>
      <c r="C156" s="88"/>
    </row>
    <row r="157" spans="1:3" ht="15.6" x14ac:dyDescent="0.3">
      <c r="A157" s="57" t="s">
        <v>182</v>
      </c>
      <c r="B157" s="93">
        <v>2345.52</v>
      </c>
      <c r="C157" s="88"/>
    </row>
    <row r="158" spans="1:3" ht="15.6" x14ac:dyDescent="0.3">
      <c r="A158" s="57" t="s">
        <v>183</v>
      </c>
      <c r="B158" s="93">
        <v>4480.83</v>
      </c>
      <c r="C158" s="88"/>
    </row>
    <row r="159" spans="1:3" ht="15.6" x14ac:dyDescent="0.3">
      <c r="A159" s="57" t="s">
        <v>184</v>
      </c>
      <c r="B159" s="93">
        <v>7056.38</v>
      </c>
      <c r="C159" s="88"/>
    </row>
    <row r="160" spans="1:3" ht="15.6" x14ac:dyDescent="0.3">
      <c r="A160" s="57" t="s">
        <v>185</v>
      </c>
      <c r="B160" s="93">
        <v>3905.54</v>
      </c>
      <c r="C160" s="88"/>
    </row>
    <row r="161" spans="1:3" ht="15.6" x14ac:dyDescent="0.3">
      <c r="A161" s="57" t="s">
        <v>186</v>
      </c>
      <c r="B161" s="93">
        <v>3568.36</v>
      </c>
      <c r="C161" s="88"/>
    </row>
    <row r="162" spans="1:3" ht="15.6" x14ac:dyDescent="0.3">
      <c r="A162" s="57" t="s">
        <v>187</v>
      </c>
      <c r="B162" s="93">
        <v>6667.69</v>
      </c>
      <c r="C162" s="88"/>
    </row>
    <row r="163" spans="1:3" ht="15.6" x14ac:dyDescent="0.3">
      <c r="A163" s="57" t="s">
        <v>188</v>
      </c>
      <c r="B163" s="93">
        <v>8371.2000000000007</v>
      </c>
      <c r="C163" s="88"/>
    </row>
    <row r="164" spans="1:3" ht="15.6" x14ac:dyDescent="0.3">
      <c r="A164" s="57" t="s">
        <v>189</v>
      </c>
      <c r="B164" s="93">
        <v>2992.99</v>
      </c>
      <c r="C164" s="88"/>
    </row>
    <row r="165" spans="1:3" ht="15.6" x14ac:dyDescent="0.3">
      <c r="A165" s="57" t="s">
        <v>190</v>
      </c>
      <c r="B165" s="93">
        <v>4316.21</v>
      </c>
      <c r="C165" s="88"/>
    </row>
    <row r="166" spans="1:3" ht="15.6" x14ac:dyDescent="0.3">
      <c r="A166" s="57" t="s">
        <v>191</v>
      </c>
      <c r="B166" s="93">
        <v>3011.13</v>
      </c>
      <c r="C166" s="88"/>
    </row>
    <row r="167" spans="1:3" ht="15.6" x14ac:dyDescent="0.3">
      <c r="A167" s="57" t="s">
        <v>192</v>
      </c>
      <c r="B167" s="93">
        <v>6918.11</v>
      </c>
      <c r="C167" s="88"/>
    </row>
    <row r="168" spans="1:3" ht="15.6" x14ac:dyDescent="0.3">
      <c r="A168" s="57" t="s">
        <v>193</v>
      </c>
      <c r="B168" s="93">
        <v>1865.75</v>
      </c>
      <c r="C168" s="88"/>
    </row>
    <row r="169" spans="1:3" ht="15.6" x14ac:dyDescent="0.3">
      <c r="A169" s="57" t="s">
        <v>123</v>
      </c>
      <c r="B169" s="93">
        <v>5268.6</v>
      </c>
      <c r="C169" s="88"/>
    </row>
    <row r="170" spans="1:3" ht="15.6" x14ac:dyDescent="0.3">
      <c r="A170" s="57" t="s">
        <v>124</v>
      </c>
      <c r="B170" s="93">
        <v>6304.58</v>
      </c>
      <c r="C170" s="88"/>
    </row>
    <row r="171" spans="1:3" ht="15.6" x14ac:dyDescent="0.3">
      <c r="A171" s="57" t="s">
        <v>125</v>
      </c>
      <c r="B171" s="93">
        <v>16336.93</v>
      </c>
      <c r="C171" s="88"/>
    </row>
    <row r="172" spans="1:3" ht="15.6" x14ac:dyDescent="0.3">
      <c r="A172" s="57" t="s">
        <v>126</v>
      </c>
      <c r="B172" s="93">
        <v>11423.35</v>
      </c>
      <c r="C172" s="88"/>
    </row>
    <row r="173" spans="1:3" ht="15.6" x14ac:dyDescent="0.3">
      <c r="A173" s="57" t="s">
        <v>194</v>
      </c>
      <c r="B173" s="93">
        <v>6278.9</v>
      </c>
      <c r="C173" s="88"/>
    </row>
    <row r="174" spans="1:3" ht="15.6" x14ac:dyDescent="0.3">
      <c r="A174" s="57" t="s">
        <v>195</v>
      </c>
      <c r="B174" s="93">
        <v>4533.75</v>
      </c>
      <c r="C174" s="88"/>
    </row>
    <row r="175" spans="1:3" ht="15.6" x14ac:dyDescent="0.3">
      <c r="A175" s="57" t="s">
        <v>130</v>
      </c>
      <c r="B175" s="93">
        <v>7003.11</v>
      </c>
      <c r="C175" s="88"/>
    </row>
    <row r="176" spans="1:3" ht="15.6" x14ac:dyDescent="0.3">
      <c r="A176" s="57" t="s">
        <v>131</v>
      </c>
      <c r="B176" s="93">
        <v>6394.8</v>
      </c>
      <c r="C176" s="88"/>
    </row>
    <row r="177" spans="1:3" ht="15.6" x14ac:dyDescent="0.3">
      <c r="A177" s="57" t="s">
        <v>196</v>
      </c>
      <c r="B177" s="93">
        <v>18478.55</v>
      </c>
      <c r="C177" s="88"/>
    </row>
    <row r="178" spans="1:3" ht="15.6" x14ac:dyDescent="0.3">
      <c r="A178" s="57" t="s">
        <v>133</v>
      </c>
      <c r="B178" s="93">
        <v>5191.7700000000004</v>
      </c>
      <c r="C178" s="88"/>
    </row>
    <row r="179" spans="1:3" ht="15.6" x14ac:dyDescent="0.3">
      <c r="A179" s="57" t="s">
        <v>197</v>
      </c>
      <c r="B179" s="93">
        <v>22592.22</v>
      </c>
      <c r="C179" s="88"/>
    </row>
    <row r="180" spans="1:3" ht="15.6" x14ac:dyDescent="0.3">
      <c r="A180" s="57" t="s">
        <v>198</v>
      </c>
      <c r="B180" s="93">
        <v>9922.5499999999993</v>
      </c>
      <c r="C180" s="88"/>
    </row>
    <row r="181" spans="1:3" ht="15.6" x14ac:dyDescent="0.3">
      <c r="A181" s="57" t="s">
        <v>136</v>
      </c>
      <c r="B181" s="93">
        <v>8434.02</v>
      </c>
      <c r="C181" s="88"/>
    </row>
    <row r="182" spans="1:3" ht="15.6" x14ac:dyDescent="0.3">
      <c r="A182" s="57" t="s">
        <v>199</v>
      </c>
      <c r="B182" s="93">
        <v>7031.15</v>
      </c>
      <c r="C182" s="88"/>
    </row>
    <row r="183" spans="1:3" ht="15.6" x14ac:dyDescent="0.3">
      <c r="A183" s="57" t="s">
        <v>200</v>
      </c>
      <c r="B183" s="93">
        <v>11202.96</v>
      </c>
      <c r="C183" s="88"/>
    </row>
    <row r="184" spans="1:3" ht="15.6" x14ac:dyDescent="0.3">
      <c r="A184" s="57" t="s">
        <v>139</v>
      </c>
      <c r="B184" s="93">
        <v>4533.3100000000004</v>
      </c>
      <c r="C184" s="88"/>
    </row>
    <row r="185" spans="1:3" ht="15.6" x14ac:dyDescent="0.3">
      <c r="A185" s="57" t="s">
        <v>142</v>
      </c>
      <c r="B185" s="93">
        <v>4302.7700000000004</v>
      </c>
      <c r="C185" s="88"/>
    </row>
    <row r="186" spans="1:3" ht="15.6" x14ac:dyDescent="0.3">
      <c r="A186" s="57" t="s">
        <v>143</v>
      </c>
      <c r="B186" s="93">
        <v>9493.59</v>
      </c>
      <c r="C186" s="88"/>
    </row>
    <row r="187" spans="1:3" ht="15.6" x14ac:dyDescent="0.3">
      <c r="A187" s="56" t="s">
        <v>144</v>
      </c>
      <c r="B187" s="93">
        <v>1640.32</v>
      </c>
      <c r="C187" s="88"/>
    </row>
    <row r="188" spans="1:3" ht="15.6" x14ac:dyDescent="0.3">
      <c r="A188" s="57" t="s">
        <v>146</v>
      </c>
      <c r="B188" s="93">
        <v>3067.29</v>
      </c>
      <c r="C188" s="88"/>
    </row>
    <row r="189" spans="1:3" ht="15.6" x14ac:dyDescent="0.3">
      <c r="A189" s="57" t="s">
        <v>145</v>
      </c>
      <c r="B189" s="93">
        <v>7.01</v>
      </c>
      <c r="C189" s="88"/>
    </row>
    <row r="190" spans="1:3" ht="15.6" x14ac:dyDescent="0.3">
      <c r="A190" s="56" t="s">
        <v>147</v>
      </c>
      <c r="B190" s="93">
        <v>1588.91</v>
      </c>
      <c r="C190" s="88"/>
    </row>
    <row r="191" spans="1:3" ht="15.6" x14ac:dyDescent="0.3">
      <c r="A191" s="56" t="s">
        <v>148</v>
      </c>
      <c r="B191" s="93">
        <v>733.29</v>
      </c>
      <c r="C191" s="88"/>
    </row>
    <row r="192" spans="1:3" ht="17.399999999999999" customHeight="1" x14ac:dyDescent="0.3">
      <c r="A192" s="72" t="s">
        <v>247</v>
      </c>
      <c r="B192" s="71">
        <f>SUM(B140:B191)</f>
        <v>309167.28999999998</v>
      </c>
      <c r="C192" s="71"/>
    </row>
    <row r="193" spans="1:3" ht="43.2" customHeight="1" x14ac:dyDescent="0.3">
      <c r="A193" s="74" t="s">
        <v>248</v>
      </c>
      <c r="B193" s="88"/>
      <c r="C193" s="88"/>
    </row>
    <row r="194" spans="1:3" ht="31.2" x14ac:dyDescent="0.3">
      <c r="A194" s="109" t="s">
        <v>249</v>
      </c>
      <c r="B194" s="88">
        <v>989805.43</v>
      </c>
      <c r="C194" s="88"/>
    </row>
    <row r="195" spans="1:3" ht="15.6" x14ac:dyDescent="0.3">
      <c r="A195" s="108" t="s">
        <v>66</v>
      </c>
      <c r="B195" s="88">
        <v>127869.51</v>
      </c>
      <c r="C195" s="88"/>
    </row>
    <row r="196" spans="1:3" ht="15.6" x14ac:dyDescent="0.3">
      <c r="A196" s="108" t="s">
        <v>253</v>
      </c>
      <c r="B196" s="88">
        <v>0</v>
      </c>
      <c r="C196" s="88"/>
    </row>
    <row r="197" spans="1:3" ht="15.6" x14ac:dyDescent="0.3">
      <c r="A197" s="108" t="s">
        <v>156</v>
      </c>
      <c r="B197" s="88">
        <v>2291.33</v>
      </c>
      <c r="C197" s="88"/>
    </row>
    <row r="198" spans="1:3" ht="15.6" x14ac:dyDescent="0.3">
      <c r="A198" s="108" t="s">
        <v>154</v>
      </c>
      <c r="B198" s="88">
        <v>8322.91</v>
      </c>
      <c r="C198" s="88"/>
    </row>
    <row r="199" spans="1:3" ht="15.6" x14ac:dyDescent="0.3">
      <c r="A199" s="108" t="s">
        <v>155</v>
      </c>
      <c r="B199" s="88">
        <v>0</v>
      </c>
      <c r="C199" s="88"/>
    </row>
    <row r="200" spans="1:3" ht="15.6" x14ac:dyDescent="0.3">
      <c r="A200" s="72" t="s">
        <v>250</v>
      </c>
      <c r="B200" s="71">
        <f>SUM(B194:B199)</f>
        <v>1128289.18</v>
      </c>
      <c r="C200" s="88"/>
    </row>
    <row r="201" spans="1:3" ht="15.6" x14ac:dyDescent="0.3">
      <c r="A201" s="72" t="s">
        <v>205</v>
      </c>
      <c r="B201" s="71">
        <f>B121+B124+B135+B138+B192+B200</f>
        <v>1743688.92</v>
      </c>
      <c r="C201" s="71"/>
    </row>
    <row r="202" spans="1:3" ht="15.6" x14ac:dyDescent="0.3">
      <c r="A202" s="119"/>
      <c r="B202" s="120"/>
      <c r="C202" s="120"/>
    </row>
    <row r="204" spans="1:3" ht="14.4" x14ac:dyDescent="0.3">
      <c r="A204" s="155" t="s">
        <v>251</v>
      </c>
      <c r="B204" s="155"/>
      <c r="C204" s="155"/>
    </row>
    <row r="205" spans="1:3" ht="15.6" x14ac:dyDescent="0.3">
      <c r="A205" s="75"/>
      <c r="B205" s="76"/>
      <c r="C205" s="76"/>
    </row>
    <row r="206" spans="1:3" ht="14.4" x14ac:dyDescent="0.3">
      <c r="A206" s="150" t="s">
        <v>203</v>
      </c>
      <c r="B206" s="150" t="s">
        <v>219</v>
      </c>
      <c r="C206" s="154" t="s">
        <v>38</v>
      </c>
    </row>
    <row r="207" spans="1:3" ht="14.4" x14ac:dyDescent="0.3">
      <c r="A207" s="151"/>
      <c r="B207" s="151"/>
      <c r="C207" s="154"/>
    </row>
    <row r="208" spans="1:3" ht="14.4" x14ac:dyDescent="0.3">
      <c r="A208" s="152"/>
      <c r="B208" s="153"/>
      <c r="C208" s="154"/>
    </row>
    <row r="209" spans="1:3" ht="27.6" x14ac:dyDescent="0.3">
      <c r="A209" s="60" t="s">
        <v>204</v>
      </c>
      <c r="B209" s="74"/>
      <c r="C209" s="70"/>
    </row>
    <row r="210" spans="1:3" ht="15.6" x14ac:dyDescent="0.3">
      <c r="A210" s="67" t="s">
        <v>66</v>
      </c>
      <c r="B210" s="69">
        <v>7578359.79</v>
      </c>
      <c r="C210" s="68"/>
    </row>
    <row r="211" spans="1:3" ht="15.6" x14ac:dyDescent="0.3">
      <c r="A211" s="67" t="s">
        <v>56</v>
      </c>
      <c r="B211" s="69">
        <v>150000</v>
      </c>
      <c r="C211" s="68"/>
    </row>
    <row r="212" spans="1:3" ht="15.6" x14ac:dyDescent="0.3">
      <c r="A212" s="57" t="s">
        <v>206</v>
      </c>
      <c r="B212" s="66">
        <f>SUM(B210:B211)</f>
        <v>7728359.79</v>
      </c>
      <c r="C212" s="66"/>
    </row>
    <row r="213" spans="1:3" ht="41.4" x14ac:dyDescent="0.3">
      <c r="A213" s="60" t="s">
        <v>226</v>
      </c>
      <c r="B213" s="70"/>
      <c r="C213" s="88"/>
    </row>
    <row r="214" spans="1:3" ht="15.6" x14ac:dyDescent="0.3">
      <c r="A214" s="57" t="s">
        <v>66</v>
      </c>
      <c r="B214" s="93">
        <v>129000</v>
      </c>
      <c r="C214" s="94"/>
    </row>
    <row r="215" spans="1:3" ht="15.6" x14ac:dyDescent="0.3">
      <c r="A215" s="57" t="s">
        <v>227</v>
      </c>
      <c r="B215" s="70">
        <f>B214</f>
        <v>129000</v>
      </c>
      <c r="C215" s="70"/>
    </row>
    <row r="216" spans="1:3" ht="15.6" x14ac:dyDescent="0.3">
      <c r="A216" s="72" t="s">
        <v>205</v>
      </c>
      <c r="B216" s="71">
        <f>B212+B215</f>
        <v>7857359.79</v>
      </c>
      <c r="C216" s="71"/>
    </row>
  </sheetData>
  <mergeCells count="13">
    <mergeCell ref="A111:C111"/>
    <mergeCell ref="A8:C8"/>
    <mergeCell ref="A10:C10"/>
    <mergeCell ref="A12:A14"/>
    <mergeCell ref="B12:B14"/>
    <mergeCell ref="C12:C14"/>
    <mergeCell ref="A113:A115"/>
    <mergeCell ref="B113:B115"/>
    <mergeCell ref="C113:C115"/>
    <mergeCell ref="A204:C204"/>
    <mergeCell ref="A206:A208"/>
    <mergeCell ref="B206:B208"/>
    <mergeCell ref="C206:C20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 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2023-03-07T16:45:58Z</cp:lastPrinted>
  <dcterms:created xsi:type="dcterms:W3CDTF">2022-06-15T06:26:45Z</dcterms:created>
  <dcterms:modified xsi:type="dcterms:W3CDTF">2023-03-09T13:17:41Z</dcterms:modified>
</cp:coreProperties>
</file>